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23.xml" ContentType="application/vnd.openxmlformats-officedocument.drawingml.chartshapes+xml"/>
  <Override PartName="/xl/drawings/drawing24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25.xml" ContentType="application/vnd.openxmlformats-officedocument.drawingml.chartshapes+xml"/>
  <Override PartName="/xl/drawings/drawing26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27.xml" ContentType="application/vnd.openxmlformats-officedocument.drawingml.chartshapes+xml"/>
  <Override PartName="/xl/comments1.xml" ContentType="application/vnd.openxmlformats-officedocument.spreadsheetml.comments+xml"/>
  <Override PartName="/xl/drawings/drawing28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29.xml" ContentType="application/vnd.openxmlformats-officedocument.drawingml.chartshapes+xml"/>
  <Override PartName="/xl/drawings/drawing30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31.xml" ContentType="application/vnd.openxmlformats-officedocument.drawingml.chartshapes+xml"/>
  <Override PartName="/xl/drawings/drawing32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33.xml" ContentType="application/vnd.openxmlformats-officedocument.drawingml.chartshapes+xml"/>
  <Override PartName="/xl/drawings/drawing34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3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9070" windowHeight="16020" tabRatio="926"/>
  </bookViews>
  <sheets>
    <sheet name="documentation" sheetId="1" r:id="rId1"/>
    <sheet name="Fig1" sheetId="97" r:id="rId2"/>
    <sheet name="Fig2a" sheetId="23" r:id="rId3"/>
    <sheet name="Fig2b" sheetId="83" r:id="rId4"/>
    <sheet name="Fig3a" sheetId="90" r:id="rId5"/>
    <sheet name="Fig3b" sheetId="89" r:id="rId6"/>
    <sheet name="Fig4a" sheetId="54" r:id="rId7"/>
    <sheet name="Fig4b" sheetId="55" r:id="rId8"/>
    <sheet name="Fig5a" sheetId="84" r:id="rId9"/>
    <sheet name="Fig5b" sheetId="52" r:id="rId10"/>
    <sheet name="Fig6a" sheetId="92" r:id="rId11"/>
    <sheet name="Fig6b" sheetId="69" r:id="rId12"/>
    <sheet name="Fig7a" sheetId="86" r:id="rId13"/>
    <sheet name="Fig7b" sheetId="72" r:id="rId14"/>
    <sheet name="Data1" sheetId="18" r:id="rId15"/>
    <sheet name="Data2" sheetId="20" r:id="rId16"/>
    <sheet name="2005-2010floss2distance2rank4" sheetId="80" r:id="rId17"/>
    <sheet name="2010F2CARBON1RANK6" sheetId="81" r:id="rId18"/>
    <sheet name="2010F2CARBON1RANK6reverse" sheetId="82" r:id="rId19"/>
    <sheet name="ROC2005-2010floss2distance2prox" sheetId="93" r:id="rId20"/>
    <sheet name="ROCbolivia_carbon_saatchi_negat" sheetId="95" r:id="rId21"/>
    <sheet name="ROC2010f2carbon1" sheetId="94" r:id="rId22"/>
    <sheet name="ProximityFOM" sheetId="58" r:id="rId23"/>
    <sheet name="LowCarbonFOM" sheetId="59" r:id="rId24"/>
    <sheet name="ProximityError" sheetId="78" r:id="rId25"/>
    <sheet name="LowCarbonError" sheetId="79" r:id="rId2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202" i="20" l="1"/>
  <c r="BR202" i="20"/>
  <c r="BQ202" i="20"/>
  <c r="BS201" i="20"/>
  <c r="BR201" i="20"/>
  <c r="BQ201" i="20"/>
  <c r="BS200" i="20"/>
  <c r="BR200" i="20"/>
  <c r="BQ200" i="20"/>
  <c r="BS199" i="20"/>
  <c r="BR199" i="20"/>
  <c r="BQ199" i="20"/>
  <c r="BS198" i="20"/>
  <c r="BR198" i="20"/>
  <c r="BQ198" i="20"/>
  <c r="BS197" i="20"/>
  <c r="BR197" i="20"/>
  <c r="BQ197" i="20"/>
  <c r="BS196" i="20"/>
  <c r="BR196" i="20"/>
  <c r="BQ196" i="20"/>
  <c r="BS195" i="20"/>
  <c r="BR195" i="20"/>
  <c r="BQ195" i="20"/>
  <c r="BS194" i="20"/>
  <c r="BR194" i="20"/>
  <c r="BQ194" i="20"/>
  <c r="BS193" i="20"/>
  <c r="BR193" i="20"/>
  <c r="BQ193" i="20"/>
  <c r="BS192" i="20"/>
  <c r="BR192" i="20"/>
  <c r="BQ192" i="20"/>
  <c r="BS191" i="20"/>
  <c r="BR191" i="20"/>
  <c r="BQ191" i="20"/>
  <c r="BS190" i="20"/>
  <c r="BR190" i="20"/>
  <c r="BQ190" i="20"/>
  <c r="BS189" i="20"/>
  <c r="BR189" i="20"/>
  <c r="BQ189" i="20"/>
  <c r="BS188" i="20"/>
  <c r="BR188" i="20"/>
  <c r="BQ188" i="20"/>
  <c r="BS187" i="20"/>
  <c r="BR187" i="20"/>
  <c r="BQ187" i="20"/>
  <c r="BS186" i="20"/>
  <c r="BR186" i="20"/>
  <c r="BQ186" i="20"/>
  <c r="BS185" i="20"/>
  <c r="BR185" i="20"/>
  <c r="BQ185" i="20"/>
  <c r="BS184" i="20"/>
  <c r="BR184" i="20"/>
  <c r="BQ184" i="20"/>
  <c r="BS183" i="20"/>
  <c r="BR183" i="20"/>
  <c r="BQ183" i="20"/>
  <c r="BS182" i="20"/>
  <c r="BR182" i="20"/>
  <c r="BQ182" i="20"/>
  <c r="BS181" i="20"/>
  <c r="BR181" i="20"/>
  <c r="BQ181" i="20"/>
  <c r="BS180" i="20"/>
  <c r="BR180" i="20"/>
  <c r="BQ180" i="20"/>
  <c r="BS179" i="20"/>
  <c r="BR179" i="20"/>
  <c r="BQ179" i="20"/>
  <c r="BS178" i="20"/>
  <c r="BR178" i="20"/>
  <c r="BQ178" i="20"/>
  <c r="BS177" i="20"/>
  <c r="BR177" i="20"/>
  <c r="BQ177" i="20"/>
  <c r="BS176" i="20"/>
  <c r="BR176" i="20"/>
  <c r="BQ176" i="20"/>
  <c r="BS175" i="20"/>
  <c r="BR175" i="20"/>
  <c r="BQ175" i="20"/>
  <c r="BS174" i="20"/>
  <c r="BR174" i="20"/>
  <c r="BQ174" i="20"/>
  <c r="BS173" i="20"/>
  <c r="BR173" i="20"/>
  <c r="BQ173" i="20"/>
  <c r="BS172" i="20"/>
  <c r="BR172" i="20"/>
  <c r="BQ172" i="20"/>
  <c r="BS171" i="20"/>
  <c r="BR171" i="20"/>
  <c r="BQ171" i="20"/>
  <c r="BS170" i="20"/>
  <c r="BR170" i="20"/>
  <c r="BQ170" i="20"/>
  <c r="BS169" i="20"/>
  <c r="BR169" i="20"/>
  <c r="BQ169" i="20"/>
  <c r="BS168" i="20"/>
  <c r="BR168" i="20"/>
  <c r="BQ168" i="20"/>
  <c r="BS167" i="20"/>
  <c r="BR167" i="20"/>
  <c r="BQ167" i="20"/>
  <c r="BS166" i="20"/>
  <c r="BR166" i="20"/>
  <c r="BQ166" i="20"/>
  <c r="BS165" i="20"/>
  <c r="BR165" i="20"/>
  <c r="BQ165" i="20"/>
  <c r="BS164" i="20"/>
  <c r="BR164" i="20"/>
  <c r="BQ164" i="20"/>
  <c r="BS163" i="20"/>
  <c r="BR163" i="20"/>
  <c r="BQ163" i="20"/>
  <c r="BS162" i="20"/>
  <c r="BR162" i="20"/>
  <c r="BQ162" i="20"/>
  <c r="BS161" i="20"/>
  <c r="BR161" i="20"/>
  <c r="BQ161" i="20"/>
  <c r="BS160" i="20"/>
  <c r="BR160" i="20"/>
  <c r="BQ160" i="20"/>
  <c r="BS159" i="20"/>
  <c r="BR159" i="20"/>
  <c r="BQ159" i="20"/>
  <c r="BS158" i="20"/>
  <c r="BR158" i="20"/>
  <c r="BQ158" i="20"/>
  <c r="BS157" i="20"/>
  <c r="BR157" i="20"/>
  <c r="BQ157" i="20"/>
  <c r="BS156" i="20"/>
  <c r="BR156" i="20"/>
  <c r="BQ156" i="20"/>
  <c r="BS155" i="20"/>
  <c r="BR155" i="20"/>
  <c r="BQ155" i="20"/>
  <c r="BS154" i="20"/>
  <c r="BR154" i="20"/>
  <c r="BQ154" i="20"/>
  <c r="BS153" i="20"/>
  <c r="BR153" i="20"/>
  <c r="BQ153" i="20"/>
  <c r="BS152" i="20"/>
  <c r="BR152" i="20"/>
  <c r="BQ152" i="20"/>
  <c r="BS151" i="20"/>
  <c r="BR151" i="20"/>
  <c r="BQ151" i="20"/>
  <c r="BS150" i="20"/>
  <c r="BR150" i="20"/>
  <c r="BQ150" i="20"/>
  <c r="BS149" i="20"/>
  <c r="BR149" i="20"/>
  <c r="BQ149" i="20"/>
  <c r="BS148" i="20"/>
  <c r="BR148" i="20"/>
  <c r="BQ148" i="20"/>
  <c r="BS147" i="20"/>
  <c r="BR147" i="20"/>
  <c r="BQ147" i="20"/>
  <c r="BS146" i="20"/>
  <c r="BR146" i="20"/>
  <c r="BQ146" i="20"/>
  <c r="BS145" i="20"/>
  <c r="BR145" i="20"/>
  <c r="BQ145" i="20"/>
  <c r="BS144" i="20"/>
  <c r="BR144" i="20"/>
  <c r="BQ144" i="20"/>
  <c r="BS143" i="20"/>
  <c r="BR143" i="20"/>
  <c r="BQ143" i="20"/>
  <c r="BS142" i="20"/>
  <c r="BR142" i="20"/>
  <c r="BQ142" i="20"/>
  <c r="BS141" i="20"/>
  <c r="BR141" i="20"/>
  <c r="BQ141" i="20"/>
  <c r="BS140" i="20"/>
  <c r="BR140" i="20"/>
  <c r="BQ140" i="20"/>
  <c r="BS139" i="20"/>
  <c r="BR139" i="20"/>
  <c r="BQ139" i="20"/>
  <c r="BS138" i="20"/>
  <c r="BR138" i="20"/>
  <c r="BQ138" i="20"/>
  <c r="BS137" i="20"/>
  <c r="BR137" i="20"/>
  <c r="BQ137" i="20"/>
  <c r="BS136" i="20"/>
  <c r="BR136" i="20"/>
  <c r="BQ136" i="20"/>
  <c r="BS135" i="20"/>
  <c r="BR135" i="20"/>
  <c r="BQ135" i="20"/>
  <c r="BS134" i="20"/>
  <c r="BR134" i="20"/>
  <c r="BQ134" i="20"/>
  <c r="BS133" i="20"/>
  <c r="BR133" i="20"/>
  <c r="BQ133" i="20"/>
  <c r="BS132" i="20"/>
  <c r="BR132" i="20"/>
  <c r="BQ132" i="20"/>
  <c r="BS131" i="20"/>
  <c r="BR131" i="20"/>
  <c r="BQ131" i="20"/>
  <c r="BS130" i="20"/>
  <c r="BR130" i="20"/>
  <c r="BQ130" i="20"/>
  <c r="BS129" i="20"/>
  <c r="BR129" i="20"/>
  <c r="BQ129" i="20"/>
  <c r="BS128" i="20"/>
  <c r="BR128" i="20"/>
  <c r="BQ128" i="20"/>
  <c r="BS127" i="20"/>
  <c r="BR127" i="20"/>
  <c r="BQ127" i="20"/>
  <c r="BS126" i="20"/>
  <c r="BR126" i="20"/>
  <c r="BQ126" i="20"/>
  <c r="BS125" i="20"/>
  <c r="BR125" i="20"/>
  <c r="BQ125" i="20"/>
  <c r="BS124" i="20"/>
  <c r="BR124" i="20"/>
  <c r="BQ124" i="20"/>
  <c r="BS123" i="20"/>
  <c r="BR123" i="20"/>
  <c r="BQ123" i="20"/>
  <c r="BS122" i="20"/>
  <c r="BR122" i="20"/>
  <c r="BQ122" i="20"/>
  <c r="BS121" i="20"/>
  <c r="BR121" i="20"/>
  <c r="BQ121" i="20"/>
  <c r="BS120" i="20"/>
  <c r="BR120" i="20"/>
  <c r="BQ120" i="20"/>
  <c r="BS119" i="20"/>
  <c r="BR119" i="20"/>
  <c r="BQ119" i="20"/>
  <c r="BS118" i="20"/>
  <c r="BR118" i="20"/>
  <c r="BQ118" i="20"/>
  <c r="BS117" i="20"/>
  <c r="BR117" i="20"/>
  <c r="BQ117" i="20"/>
  <c r="BS116" i="20"/>
  <c r="BR116" i="20"/>
  <c r="BQ116" i="20"/>
  <c r="BS115" i="20"/>
  <c r="BR115" i="20"/>
  <c r="BQ115" i="20"/>
  <c r="BS114" i="20"/>
  <c r="BR114" i="20"/>
  <c r="BQ114" i="20"/>
  <c r="BS113" i="20"/>
  <c r="BR113" i="20"/>
  <c r="BQ113" i="20"/>
  <c r="BS112" i="20"/>
  <c r="BR112" i="20"/>
  <c r="BQ112" i="20"/>
  <c r="BS111" i="20"/>
  <c r="BR111" i="20"/>
  <c r="BQ111" i="20"/>
  <c r="BS110" i="20"/>
  <c r="BR110" i="20"/>
  <c r="BQ110" i="20"/>
  <c r="BS109" i="20"/>
  <c r="BR109" i="20"/>
  <c r="BQ109" i="20"/>
  <c r="BS108" i="20"/>
  <c r="BR108" i="20"/>
  <c r="BQ108" i="20"/>
  <c r="BS107" i="20"/>
  <c r="BR107" i="20"/>
  <c r="BQ107" i="20"/>
  <c r="BS106" i="20"/>
  <c r="BR106" i="20"/>
  <c r="BQ106" i="20"/>
  <c r="BS105" i="20"/>
  <c r="BR105" i="20"/>
  <c r="BQ105" i="20"/>
  <c r="BS104" i="20"/>
  <c r="BR104" i="20"/>
  <c r="BQ104" i="20"/>
  <c r="BS103" i="20"/>
  <c r="BR103" i="20"/>
  <c r="BQ103" i="20"/>
  <c r="BS102" i="20"/>
  <c r="BR102" i="20"/>
  <c r="BQ102" i="20"/>
  <c r="BS101" i="20"/>
  <c r="BR101" i="20"/>
  <c r="BQ101" i="20"/>
  <c r="BS100" i="20"/>
  <c r="BR100" i="20"/>
  <c r="BQ100" i="20"/>
  <c r="BS99" i="20"/>
  <c r="BR99" i="20"/>
  <c r="BQ99" i="20"/>
  <c r="BS98" i="20"/>
  <c r="BR98" i="20"/>
  <c r="BQ98" i="20"/>
  <c r="BS97" i="20"/>
  <c r="BR97" i="20"/>
  <c r="BQ97" i="20"/>
  <c r="BS96" i="20"/>
  <c r="BR96" i="20"/>
  <c r="BQ96" i="20"/>
  <c r="BS95" i="20"/>
  <c r="BR95" i="20"/>
  <c r="BQ95" i="20"/>
  <c r="BS94" i="20"/>
  <c r="BR94" i="20"/>
  <c r="BQ94" i="20"/>
  <c r="BS93" i="20"/>
  <c r="BR93" i="20"/>
  <c r="BQ93" i="20"/>
  <c r="BS92" i="20"/>
  <c r="BR92" i="20"/>
  <c r="BQ92" i="20"/>
  <c r="BS91" i="20"/>
  <c r="BR91" i="20"/>
  <c r="BQ91" i="20"/>
  <c r="BS90" i="20"/>
  <c r="BR90" i="20"/>
  <c r="BQ90" i="20"/>
  <c r="BS89" i="20"/>
  <c r="BR89" i="20"/>
  <c r="BQ89" i="20"/>
  <c r="BS88" i="20"/>
  <c r="BR88" i="20"/>
  <c r="BQ88" i="20"/>
  <c r="BS87" i="20"/>
  <c r="BR87" i="20"/>
  <c r="BQ87" i="20"/>
  <c r="BS86" i="20"/>
  <c r="BR86" i="20"/>
  <c r="BQ86" i="20"/>
  <c r="BS85" i="20"/>
  <c r="BR85" i="20"/>
  <c r="BQ85" i="20"/>
  <c r="BS84" i="20"/>
  <c r="BR84" i="20"/>
  <c r="BQ84" i="20"/>
  <c r="BS83" i="20"/>
  <c r="BR83" i="20"/>
  <c r="BQ83" i="20"/>
  <c r="BS82" i="20"/>
  <c r="BR82" i="20"/>
  <c r="BQ82" i="20"/>
  <c r="BS81" i="20"/>
  <c r="BR81" i="20"/>
  <c r="BQ81" i="20"/>
  <c r="BS80" i="20"/>
  <c r="BR80" i="20"/>
  <c r="BQ80" i="20"/>
  <c r="BS79" i="20"/>
  <c r="BR79" i="20"/>
  <c r="BQ79" i="20"/>
  <c r="BS78" i="20"/>
  <c r="BR78" i="20"/>
  <c r="BQ78" i="20"/>
  <c r="BS77" i="20"/>
  <c r="BR77" i="20"/>
  <c r="BQ77" i="20"/>
  <c r="BS76" i="20"/>
  <c r="BR76" i="20"/>
  <c r="BQ76" i="20"/>
  <c r="BS75" i="20"/>
  <c r="BR75" i="20"/>
  <c r="BQ75" i="20"/>
  <c r="BS74" i="20"/>
  <c r="BR74" i="20"/>
  <c r="BQ74" i="20"/>
  <c r="BS73" i="20"/>
  <c r="BR73" i="20"/>
  <c r="BQ73" i="20"/>
  <c r="BS72" i="20"/>
  <c r="BR72" i="20"/>
  <c r="BQ72" i="20"/>
  <c r="BS71" i="20"/>
  <c r="BR71" i="20"/>
  <c r="BQ71" i="20"/>
  <c r="BS70" i="20"/>
  <c r="BR70" i="20"/>
  <c r="BQ70" i="20"/>
  <c r="BS69" i="20"/>
  <c r="BR69" i="20"/>
  <c r="BQ69" i="20"/>
  <c r="BS68" i="20"/>
  <c r="BR68" i="20"/>
  <c r="BQ68" i="20"/>
  <c r="BS67" i="20"/>
  <c r="BR67" i="20"/>
  <c r="BQ67" i="20"/>
  <c r="BS66" i="20"/>
  <c r="BR66" i="20"/>
  <c r="BQ66" i="20"/>
  <c r="BS65" i="20"/>
  <c r="BR65" i="20"/>
  <c r="BQ65" i="20"/>
  <c r="BS64" i="20"/>
  <c r="BR64" i="20"/>
  <c r="BQ64" i="20"/>
  <c r="BS63" i="20"/>
  <c r="BR63" i="20"/>
  <c r="BQ63" i="20"/>
  <c r="BS62" i="20"/>
  <c r="BR62" i="20"/>
  <c r="BQ62" i="20"/>
  <c r="BS61" i="20"/>
  <c r="BR61" i="20"/>
  <c r="BQ61" i="20"/>
  <c r="BS60" i="20"/>
  <c r="BR60" i="20"/>
  <c r="BQ60" i="20"/>
  <c r="BS59" i="20"/>
  <c r="BR59" i="20"/>
  <c r="BQ59" i="20"/>
  <c r="BS58" i="20"/>
  <c r="BR58" i="20"/>
  <c r="BQ58" i="20"/>
  <c r="BS57" i="20"/>
  <c r="BR57" i="20"/>
  <c r="BQ57" i="20"/>
  <c r="BS56" i="20"/>
  <c r="BR56" i="20"/>
  <c r="BQ56" i="20"/>
  <c r="BS55" i="20"/>
  <c r="BR55" i="20"/>
  <c r="BQ55" i="20"/>
  <c r="BS54" i="20"/>
  <c r="BR54" i="20"/>
  <c r="BQ54" i="20"/>
  <c r="BS53" i="20"/>
  <c r="BR53" i="20"/>
  <c r="BQ53" i="20"/>
  <c r="BS52" i="20"/>
  <c r="BR52" i="20"/>
  <c r="BQ52" i="20"/>
  <c r="BS51" i="20"/>
  <c r="BR51" i="20"/>
  <c r="BQ51" i="20"/>
  <c r="BS50" i="20"/>
  <c r="BR50" i="20"/>
  <c r="BQ50" i="20"/>
  <c r="BS49" i="20"/>
  <c r="BR49" i="20"/>
  <c r="BQ49" i="20"/>
  <c r="BS48" i="20"/>
  <c r="BR48" i="20"/>
  <c r="BQ48" i="20"/>
  <c r="BS47" i="20"/>
  <c r="BR47" i="20"/>
  <c r="BQ47" i="20"/>
  <c r="BS46" i="20"/>
  <c r="BR46" i="20"/>
  <c r="BQ46" i="20"/>
  <c r="BS45" i="20"/>
  <c r="BR45" i="20"/>
  <c r="BQ45" i="20"/>
  <c r="BS44" i="20"/>
  <c r="BR44" i="20"/>
  <c r="BQ44" i="20"/>
  <c r="BS43" i="20"/>
  <c r="BR43" i="20"/>
  <c r="BQ43" i="20"/>
  <c r="BS42" i="20"/>
  <c r="BR42" i="20"/>
  <c r="BQ42" i="20"/>
  <c r="BS41" i="20"/>
  <c r="BR41" i="20"/>
  <c r="BQ41" i="20"/>
  <c r="BS40" i="20"/>
  <c r="BR40" i="20"/>
  <c r="BQ40" i="20"/>
  <c r="BS39" i="20"/>
  <c r="BR39" i="20"/>
  <c r="BQ39" i="20"/>
  <c r="BS38" i="20"/>
  <c r="BR38" i="20"/>
  <c r="BQ38" i="20"/>
  <c r="BS37" i="20"/>
  <c r="BR37" i="20"/>
  <c r="BQ37" i="20"/>
  <c r="BS36" i="20"/>
  <c r="BR36" i="20"/>
  <c r="BQ36" i="20"/>
  <c r="BS35" i="20"/>
  <c r="BR35" i="20"/>
  <c r="BQ35" i="20"/>
  <c r="BS34" i="20"/>
  <c r="BR34" i="20"/>
  <c r="BQ34" i="20"/>
  <c r="BS33" i="20"/>
  <c r="BR33" i="20"/>
  <c r="BQ33" i="20"/>
  <c r="BS32" i="20"/>
  <c r="BR32" i="20"/>
  <c r="BQ32" i="20"/>
  <c r="BS31" i="20"/>
  <c r="BR31" i="20"/>
  <c r="BQ31" i="20"/>
  <c r="BS30" i="20"/>
  <c r="BR30" i="20"/>
  <c r="BQ30" i="20"/>
  <c r="BS29" i="20"/>
  <c r="BR29" i="20"/>
  <c r="BQ29" i="20"/>
  <c r="BS28" i="20"/>
  <c r="BR28" i="20"/>
  <c r="BQ28" i="20"/>
  <c r="BS27" i="20"/>
  <c r="BR27" i="20"/>
  <c r="BQ27" i="20"/>
  <c r="BS26" i="20"/>
  <c r="BR26" i="20"/>
  <c r="BQ26" i="20"/>
  <c r="BS25" i="20"/>
  <c r="BR25" i="20"/>
  <c r="BQ25" i="20"/>
  <c r="BS24" i="20"/>
  <c r="BR24" i="20"/>
  <c r="BQ24" i="20"/>
  <c r="BS23" i="20"/>
  <c r="BR23" i="20"/>
  <c r="BQ23" i="20"/>
  <c r="BS22" i="20"/>
  <c r="BR22" i="20"/>
  <c r="BQ22" i="20"/>
  <c r="BS21" i="20"/>
  <c r="BR21" i="20"/>
  <c r="BQ21" i="20"/>
  <c r="BS20" i="20"/>
  <c r="BR20" i="20"/>
  <c r="BQ20" i="20"/>
  <c r="BS19" i="20"/>
  <c r="BR19" i="20"/>
  <c r="BQ19" i="20"/>
  <c r="BS18" i="20"/>
  <c r="BR18" i="20"/>
  <c r="BQ18" i="20"/>
  <c r="BS17" i="20"/>
  <c r="BR17" i="20"/>
  <c r="BQ17" i="20"/>
  <c r="BS16" i="20"/>
  <c r="BR16" i="20"/>
  <c r="BQ16" i="20"/>
  <c r="BS15" i="20"/>
  <c r="BR15" i="20"/>
  <c r="BQ15" i="20"/>
  <c r="BS14" i="20"/>
  <c r="BR14" i="20"/>
  <c r="BQ14" i="20"/>
  <c r="BS13" i="20"/>
  <c r="BR13" i="20"/>
  <c r="BQ13" i="20"/>
  <c r="BS12" i="20"/>
  <c r="BR12" i="20"/>
  <c r="BQ12" i="20"/>
  <c r="BS11" i="20"/>
  <c r="BR11" i="20"/>
  <c r="BQ11" i="20"/>
  <c r="BS10" i="20"/>
  <c r="BR10" i="20"/>
  <c r="BQ10" i="20"/>
  <c r="BS9" i="20"/>
  <c r="BR9" i="20"/>
  <c r="BQ9" i="20"/>
  <c r="BS8" i="20"/>
  <c r="BR8" i="20"/>
  <c r="BQ8" i="20"/>
  <c r="BS7" i="20"/>
  <c r="BR7" i="20"/>
  <c r="BQ7" i="20"/>
  <c r="BS6" i="20"/>
  <c r="BR6" i="20"/>
  <c r="BQ6" i="20"/>
  <c r="BS5" i="20"/>
  <c r="BR5" i="20"/>
  <c r="BQ5" i="20"/>
  <c r="BS4" i="20"/>
  <c r="BR4" i="20"/>
  <c r="BQ4" i="20"/>
  <c r="BS3" i="20"/>
  <c r="BR3" i="20"/>
  <c r="BQ3" i="20"/>
  <c r="BS2" i="20"/>
  <c r="BQ2" i="20"/>
  <c r="BR2" i="20"/>
  <c r="BD202" i="20"/>
  <c r="BC202" i="20"/>
  <c r="BB202" i="20"/>
  <c r="BD201" i="20"/>
  <c r="BC201" i="20"/>
  <c r="BB201" i="20"/>
  <c r="BD200" i="20"/>
  <c r="BC200" i="20"/>
  <c r="BB200" i="20"/>
  <c r="BD199" i="20"/>
  <c r="BC199" i="20"/>
  <c r="BB199" i="20"/>
  <c r="BD198" i="20"/>
  <c r="BC198" i="20"/>
  <c r="BB198" i="20"/>
  <c r="BD197" i="20"/>
  <c r="BC197" i="20"/>
  <c r="BB197" i="20"/>
  <c r="BD196" i="20"/>
  <c r="BC196" i="20"/>
  <c r="BB196" i="20"/>
  <c r="BD195" i="20"/>
  <c r="BC195" i="20"/>
  <c r="BB195" i="20"/>
  <c r="BD194" i="20"/>
  <c r="BC194" i="20"/>
  <c r="BB194" i="20"/>
  <c r="BD193" i="20"/>
  <c r="BC193" i="20"/>
  <c r="BB193" i="20"/>
  <c r="BD192" i="20"/>
  <c r="BC192" i="20"/>
  <c r="BB192" i="20"/>
  <c r="BD191" i="20"/>
  <c r="BC191" i="20"/>
  <c r="BB191" i="20"/>
  <c r="BD190" i="20"/>
  <c r="BC190" i="20"/>
  <c r="BB190" i="20"/>
  <c r="BD189" i="20"/>
  <c r="BC189" i="20"/>
  <c r="BB189" i="20"/>
  <c r="BD188" i="20"/>
  <c r="BC188" i="20"/>
  <c r="BB188" i="20"/>
  <c r="BD187" i="20"/>
  <c r="BC187" i="20"/>
  <c r="BB187" i="20"/>
  <c r="BD186" i="20"/>
  <c r="BC186" i="20"/>
  <c r="BB186" i="20"/>
  <c r="BD185" i="20"/>
  <c r="BC185" i="20"/>
  <c r="BB185" i="20"/>
  <c r="BD184" i="20"/>
  <c r="BC184" i="20"/>
  <c r="BB184" i="20"/>
  <c r="BD183" i="20"/>
  <c r="BC183" i="20"/>
  <c r="BB183" i="20"/>
  <c r="BD182" i="20"/>
  <c r="BC182" i="20"/>
  <c r="BB182" i="20"/>
  <c r="BD181" i="20"/>
  <c r="BC181" i="20"/>
  <c r="BB181" i="20"/>
  <c r="BD180" i="20"/>
  <c r="BC180" i="20"/>
  <c r="BB180" i="20"/>
  <c r="BD179" i="20"/>
  <c r="BC179" i="20"/>
  <c r="BB179" i="20"/>
  <c r="BD178" i="20"/>
  <c r="BC178" i="20"/>
  <c r="BB178" i="20"/>
  <c r="BD177" i="20"/>
  <c r="BC177" i="20"/>
  <c r="BB177" i="20"/>
  <c r="BD176" i="20"/>
  <c r="BC176" i="20"/>
  <c r="BB176" i="20"/>
  <c r="BD175" i="20"/>
  <c r="BC175" i="20"/>
  <c r="BB175" i="20"/>
  <c r="BD174" i="20"/>
  <c r="BC174" i="20"/>
  <c r="BB174" i="20"/>
  <c r="BD173" i="20"/>
  <c r="BC173" i="20"/>
  <c r="BB173" i="20"/>
  <c r="BD172" i="20"/>
  <c r="BC172" i="20"/>
  <c r="BB172" i="20"/>
  <c r="BD171" i="20"/>
  <c r="BC171" i="20"/>
  <c r="BB171" i="20"/>
  <c r="BD170" i="20"/>
  <c r="BC170" i="20"/>
  <c r="BB170" i="20"/>
  <c r="BD169" i="20"/>
  <c r="BC169" i="20"/>
  <c r="BB169" i="20"/>
  <c r="BD168" i="20"/>
  <c r="BC168" i="20"/>
  <c r="BB168" i="20"/>
  <c r="BD167" i="20"/>
  <c r="BC167" i="20"/>
  <c r="BB167" i="20"/>
  <c r="BD166" i="20"/>
  <c r="BC166" i="20"/>
  <c r="BB166" i="20"/>
  <c r="BD165" i="20"/>
  <c r="BC165" i="20"/>
  <c r="BB165" i="20"/>
  <c r="BD164" i="20"/>
  <c r="BC164" i="20"/>
  <c r="BB164" i="20"/>
  <c r="BD163" i="20"/>
  <c r="BC163" i="20"/>
  <c r="BB163" i="20"/>
  <c r="BD162" i="20"/>
  <c r="BC162" i="20"/>
  <c r="BB162" i="20"/>
  <c r="BD161" i="20"/>
  <c r="BC161" i="20"/>
  <c r="BB161" i="20"/>
  <c r="BD160" i="20"/>
  <c r="BC160" i="20"/>
  <c r="BB160" i="20"/>
  <c r="BD159" i="20"/>
  <c r="BC159" i="20"/>
  <c r="BB159" i="20"/>
  <c r="BD158" i="20"/>
  <c r="BC158" i="20"/>
  <c r="BB158" i="20"/>
  <c r="BD157" i="20"/>
  <c r="BC157" i="20"/>
  <c r="BB157" i="20"/>
  <c r="BD156" i="20"/>
  <c r="BC156" i="20"/>
  <c r="BB156" i="20"/>
  <c r="BD155" i="20"/>
  <c r="BC155" i="20"/>
  <c r="BB155" i="20"/>
  <c r="BD154" i="20"/>
  <c r="BC154" i="20"/>
  <c r="BB154" i="20"/>
  <c r="BD153" i="20"/>
  <c r="BC153" i="20"/>
  <c r="BB153" i="20"/>
  <c r="BD152" i="20"/>
  <c r="BC152" i="20"/>
  <c r="BB152" i="20"/>
  <c r="BD151" i="20"/>
  <c r="BC151" i="20"/>
  <c r="BB151" i="20"/>
  <c r="BD150" i="20"/>
  <c r="BC150" i="20"/>
  <c r="BB150" i="20"/>
  <c r="BD149" i="20"/>
  <c r="BC149" i="20"/>
  <c r="BB149" i="20"/>
  <c r="BD148" i="20"/>
  <c r="BC148" i="20"/>
  <c r="BB148" i="20"/>
  <c r="BD147" i="20"/>
  <c r="BC147" i="20"/>
  <c r="BB147" i="20"/>
  <c r="BD146" i="20"/>
  <c r="BC146" i="20"/>
  <c r="BB146" i="20"/>
  <c r="BD145" i="20"/>
  <c r="BC145" i="20"/>
  <c r="BB145" i="20"/>
  <c r="BD144" i="20"/>
  <c r="BC144" i="20"/>
  <c r="BB144" i="20"/>
  <c r="BD143" i="20"/>
  <c r="BC143" i="20"/>
  <c r="BB143" i="20"/>
  <c r="BD142" i="20"/>
  <c r="BC142" i="20"/>
  <c r="BB142" i="20"/>
  <c r="BD141" i="20"/>
  <c r="BC141" i="20"/>
  <c r="BB141" i="20"/>
  <c r="BD140" i="20"/>
  <c r="BC140" i="20"/>
  <c r="BB140" i="20"/>
  <c r="BD139" i="20"/>
  <c r="BC139" i="20"/>
  <c r="BB139" i="20"/>
  <c r="BD138" i="20"/>
  <c r="BC138" i="20"/>
  <c r="BB138" i="20"/>
  <c r="BD137" i="20"/>
  <c r="BC137" i="20"/>
  <c r="BB137" i="20"/>
  <c r="BD136" i="20"/>
  <c r="BC136" i="20"/>
  <c r="BB136" i="20"/>
  <c r="BD135" i="20"/>
  <c r="BC135" i="20"/>
  <c r="BB135" i="20"/>
  <c r="BD134" i="20"/>
  <c r="BC134" i="20"/>
  <c r="BB134" i="20"/>
  <c r="BD133" i="20"/>
  <c r="BC133" i="20"/>
  <c r="BB133" i="20"/>
  <c r="BD132" i="20"/>
  <c r="BC132" i="20"/>
  <c r="BB132" i="20"/>
  <c r="BD131" i="20"/>
  <c r="BC131" i="20"/>
  <c r="BB131" i="20"/>
  <c r="BD130" i="20"/>
  <c r="BC130" i="20"/>
  <c r="BB130" i="20"/>
  <c r="BD129" i="20"/>
  <c r="BC129" i="20"/>
  <c r="BB129" i="20"/>
  <c r="BD128" i="20"/>
  <c r="BC128" i="20"/>
  <c r="BB128" i="20"/>
  <c r="BD127" i="20"/>
  <c r="BC127" i="20"/>
  <c r="BB127" i="20"/>
  <c r="BD126" i="20"/>
  <c r="BC126" i="20"/>
  <c r="BB126" i="20"/>
  <c r="BD125" i="20"/>
  <c r="BC125" i="20"/>
  <c r="BB125" i="20"/>
  <c r="BD124" i="20"/>
  <c r="BC124" i="20"/>
  <c r="BB124" i="20"/>
  <c r="BD123" i="20"/>
  <c r="BC123" i="20"/>
  <c r="BB123" i="20"/>
  <c r="BD122" i="20"/>
  <c r="BC122" i="20"/>
  <c r="BB122" i="20"/>
  <c r="BD121" i="20"/>
  <c r="BC121" i="20"/>
  <c r="BB121" i="20"/>
  <c r="BD120" i="20"/>
  <c r="BC120" i="20"/>
  <c r="BB120" i="20"/>
  <c r="BD119" i="20"/>
  <c r="BC119" i="20"/>
  <c r="BB119" i="20"/>
  <c r="BD118" i="20"/>
  <c r="BC118" i="20"/>
  <c r="BB118" i="20"/>
  <c r="BD117" i="20"/>
  <c r="BC117" i="20"/>
  <c r="BB117" i="20"/>
  <c r="BD116" i="20"/>
  <c r="BC116" i="20"/>
  <c r="BB116" i="20"/>
  <c r="BD115" i="20"/>
  <c r="BC115" i="20"/>
  <c r="BB115" i="20"/>
  <c r="BD114" i="20"/>
  <c r="BC114" i="20"/>
  <c r="BB114" i="20"/>
  <c r="BD113" i="20"/>
  <c r="BC113" i="20"/>
  <c r="BB113" i="20"/>
  <c r="BD112" i="20"/>
  <c r="BC112" i="20"/>
  <c r="BB112" i="20"/>
  <c r="BD111" i="20"/>
  <c r="BC111" i="20"/>
  <c r="BB111" i="20"/>
  <c r="BD110" i="20"/>
  <c r="BC110" i="20"/>
  <c r="BB110" i="20"/>
  <c r="BD109" i="20"/>
  <c r="BC109" i="20"/>
  <c r="BB109" i="20"/>
  <c r="BD108" i="20"/>
  <c r="BC108" i="20"/>
  <c r="BB108" i="20"/>
  <c r="BD107" i="20"/>
  <c r="BC107" i="20"/>
  <c r="BB107" i="20"/>
  <c r="BD106" i="20"/>
  <c r="BC106" i="20"/>
  <c r="BB106" i="20"/>
  <c r="BD105" i="20"/>
  <c r="BC105" i="20"/>
  <c r="BB105" i="20"/>
  <c r="BD104" i="20"/>
  <c r="BC104" i="20"/>
  <c r="BB104" i="20"/>
  <c r="BD103" i="20"/>
  <c r="BC103" i="20"/>
  <c r="BB103" i="20"/>
  <c r="BD102" i="20"/>
  <c r="BC102" i="20"/>
  <c r="BB102" i="20"/>
  <c r="BD101" i="20"/>
  <c r="BC101" i="20"/>
  <c r="BB101" i="20"/>
  <c r="BD100" i="20"/>
  <c r="BC100" i="20"/>
  <c r="BB100" i="20"/>
  <c r="BD99" i="20"/>
  <c r="BC99" i="20"/>
  <c r="BB99" i="20"/>
  <c r="BD98" i="20"/>
  <c r="BC98" i="20"/>
  <c r="BB98" i="20"/>
  <c r="BD97" i="20"/>
  <c r="BC97" i="20"/>
  <c r="BB97" i="20"/>
  <c r="BD96" i="20"/>
  <c r="BC96" i="20"/>
  <c r="BB96" i="20"/>
  <c r="BD95" i="20"/>
  <c r="BC95" i="20"/>
  <c r="BB95" i="20"/>
  <c r="BD94" i="20"/>
  <c r="BC94" i="20"/>
  <c r="BB94" i="20"/>
  <c r="BD93" i="20"/>
  <c r="BC93" i="20"/>
  <c r="BB93" i="20"/>
  <c r="BD92" i="20"/>
  <c r="BC92" i="20"/>
  <c r="BB92" i="20"/>
  <c r="BD91" i="20"/>
  <c r="BC91" i="20"/>
  <c r="BB91" i="20"/>
  <c r="BD90" i="20"/>
  <c r="BC90" i="20"/>
  <c r="BB90" i="20"/>
  <c r="BD89" i="20"/>
  <c r="BC89" i="20"/>
  <c r="BB89" i="20"/>
  <c r="BD88" i="20"/>
  <c r="BC88" i="20"/>
  <c r="BB88" i="20"/>
  <c r="BD87" i="20"/>
  <c r="BC87" i="20"/>
  <c r="BB87" i="20"/>
  <c r="BD86" i="20"/>
  <c r="BC86" i="20"/>
  <c r="BB86" i="20"/>
  <c r="BD85" i="20"/>
  <c r="BC85" i="20"/>
  <c r="BB85" i="20"/>
  <c r="BD84" i="20"/>
  <c r="BC84" i="20"/>
  <c r="BB84" i="20"/>
  <c r="BD83" i="20"/>
  <c r="BC83" i="20"/>
  <c r="BB83" i="20"/>
  <c r="BD82" i="20"/>
  <c r="BC82" i="20"/>
  <c r="BB82" i="20"/>
  <c r="BD81" i="20"/>
  <c r="BC81" i="20"/>
  <c r="BB81" i="20"/>
  <c r="BD80" i="20"/>
  <c r="BC80" i="20"/>
  <c r="BB80" i="20"/>
  <c r="BD79" i="20"/>
  <c r="BC79" i="20"/>
  <c r="BB79" i="20"/>
  <c r="BD78" i="20"/>
  <c r="BC78" i="20"/>
  <c r="BB78" i="20"/>
  <c r="BD77" i="20"/>
  <c r="BC77" i="20"/>
  <c r="BB77" i="20"/>
  <c r="BD76" i="20"/>
  <c r="BC76" i="20"/>
  <c r="BB76" i="20"/>
  <c r="BD75" i="20"/>
  <c r="BC75" i="20"/>
  <c r="BB75" i="20"/>
  <c r="BD74" i="20"/>
  <c r="BC74" i="20"/>
  <c r="BB74" i="20"/>
  <c r="BD73" i="20"/>
  <c r="BC73" i="20"/>
  <c r="BB73" i="20"/>
  <c r="BD72" i="20"/>
  <c r="BC72" i="20"/>
  <c r="BB72" i="20"/>
  <c r="BD71" i="20"/>
  <c r="BC71" i="20"/>
  <c r="BB71" i="20"/>
  <c r="BD70" i="20"/>
  <c r="BC70" i="20"/>
  <c r="BB70" i="20"/>
  <c r="BD69" i="20"/>
  <c r="BC69" i="20"/>
  <c r="BB69" i="20"/>
  <c r="BD68" i="20"/>
  <c r="BC68" i="20"/>
  <c r="BB68" i="20"/>
  <c r="BD67" i="20"/>
  <c r="BC67" i="20"/>
  <c r="BB67" i="20"/>
  <c r="BD66" i="20"/>
  <c r="BC66" i="20"/>
  <c r="BB66" i="20"/>
  <c r="BD65" i="20"/>
  <c r="BC65" i="20"/>
  <c r="BB65" i="20"/>
  <c r="BD64" i="20"/>
  <c r="BC64" i="20"/>
  <c r="BB64" i="20"/>
  <c r="BD63" i="20"/>
  <c r="BC63" i="20"/>
  <c r="BB63" i="20"/>
  <c r="BD62" i="20"/>
  <c r="BC62" i="20"/>
  <c r="BB62" i="20"/>
  <c r="BD61" i="20"/>
  <c r="BC61" i="20"/>
  <c r="BB61" i="20"/>
  <c r="BD60" i="20"/>
  <c r="BC60" i="20"/>
  <c r="BB60" i="20"/>
  <c r="BD59" i="20"/>
  <c r="BC59" i="20"/>
  <c r="BB59" i="20"/>
  <c r="BD58" i="20"/>
  <c r="BC58" i="20"/>
  <c r="BB58" i="20"/>
  <c r="BD57" i="20"/>
  <c r="BC57" i="20"/>
  <c r="BB57" i="20"/>
  <c r="BD56" i="20"/>
  <c r="BC56" i="20"/>
  <c r="BB56" i="20"/>
  <c r="BD55" i="20"/>
  <c r="BC55" i="20"/>
  <c r="BB55" i="20"/>
  <c r="BD54" i="20"/>
  <c r="BC54" i="20"/>
  <c r="BB54" i="20"/>
  <c r="BD53" i="20"/>
  <c r="BC53" i="20"/>
  <c r="BB53" i="20"/>
  <c r="BD52" i="20"/>
  <c r="BC52" i="20"/>
  <c r="BB52" i="20"/>
  <c r="BD51" i="20"/>
  <c r="BC51" i="20"/>
  <c r="BB51" i="20"/>
  <c r="BD50" i="20"/>
  <c r="BC50" i="20"/>
  <c r="BB50" i="20"/>
  <c r="BD49" i="20"/>
  <c r="BC49" i="20"/>
  <c r="BB49" i="20"/>
  <c r="BD48" i="20"/>
  <c r="BC48" i="20"/>
  <c r="BB48" i="20"/>
  <c r="BD47" i="20"/>
  <c r="BC47" i="20"/>
  <c r="BB47" i="20"/>
  <c r="BD46" i="20"/>
  <c r="BC46" i="20"/>
  <c r="BB46" i="20"/>
  <c r="BD45" i="20"/>
  <c r="BC45" i="20"/>
  <c r="BB45" i="20"/>
  <c r="BD44" i="20"/>
  <c r="BC44" i="20"/>
  <c r="BB44" i="20"/>
  <c r="BD43" i="20"/>
  <c r="BC43" i="20"/>
  <c r="BB43" i="20"/>
  <c r="BD42" i="20"/>
  <c r="BC42" i="20"/>
  <c r="BB42" i="20"/>
  <c r="BD41" i="20"/>
  <c r="BC41" i="20"/>
  <c r="BB41" i="20"/>
  <c r="BD40" i="20"/>
  <c r="BC40" i="20"/>
  <c r="BB40" i="20"/>
  <c r="BD39" i="20"/>
  <c r="BC39" i="20"/>
  <c r="BB39" i="20"/>
  <c r="BD38" i="20"/>
  <c r="BC38" i="20"/>
  <c r="BB38" i="20"/>
  <c r="BD37" i="20"/>
  <c r="BC37" i="20"/>
  <c r="BB37" i="20"/>
  <c r="BD36" i="20"/>
  <c r="BC36" i="20"/>
  <c r="BB36" i="20"/>
  <c r="BD35" i="20"/>
  <c r="BC35" i="20"/>
  <c r="BB35" i="20"/>
  <c r="BD34" i="20"/>
  <c r="BC34" i="20"/>
  <c r="BB34" i="20"/>
  <c r="BD33" i="20"/>
  <c r="BC33" i="20"/>
  <c r="BB33" i="20"/>
  <c r="BD32" i="20"/>
  <c r="BC32" i="20"/>
  <c r="BB32" i="20"/>
  <c r="BD31" i="20"/>
  <c r="BC31" i="20"/>
  <c r="BB31" i="20"/>
  <c r="BD30" i="20"/>
  <c r="BC30" i="20"/>
  <c r="BB30" i="20"/>
  <c r="BD29" i="20"/>
  <c r="BC29" i="20"/>
  <c r="BB29" i="20"/>
  <c r="BD28" i="20"/>
  <c r="BC28" i="20"/>
  <c r="BB28" i="20"/>
  <c r="BD27" i="20"/>
  <c r="BC27" i="20"/>
  <c r="BB27" i="20"/>
  <c r="BD26" i="20"/>
  <c r="BC26" i="20"/>
  <c r="BB26" i="20"/>
  <c r="BD25" i="20"/>
  <c r="BC25" i="20"/>
  <c r="BB25" i="20"/>
  <c r="BD24" i="20"/>
  <c r="BC24" i="20"/>
  <c r="BB24" i="20"/>
  <c r="BD23" i="20"/>
  <c r="BC23" i="20"/>
  <c r="BB23" i="20"/>
  <c r="BD22" i="20"/>
  <c r="BC22" i="20"/>
  <c r="BB22" i="20"/>
  <c r="BD21" i="20"/>
  <c r="BC21" i="20"/>
  <c r="BB21" i="20"/>
  <c r="BD20" i="20"/>
  <c r="BC20" i="20"/>
  <c r="BB20" i="20"/>
  <c r="BD19" i="20"/>
  <c r="BC19" i="20"/>
  <c r="BB19" i="20"/>
  <c r="BD18" i="20"/>
  <c r="BC18" i="20"/>
  <c r="BB18" i="20"/>
  <c r="BD17" i="20"/>
  <c r="BC17" i="20"/>
  <c r="BB17" i="20"/>
  <c r="BD16" i="20"/>
  <c r="BC16" i="20"/>
  <c r="BB16" i="20"/>
  <c r="BD15" i="20"/>
  <c r="BC15" i="20"/>
  <c r="BB15" i="20"/>
  <c r="BD14" i="20"/>
  <c r="BC14" i="20"/>
  <c r="BB14" i="20"/>
  <c r="BD13" i="20"/>
  <c r="BC13" i="20"/>
  <c r="BB13" i="20"/>
  <c r="BD12" i="20"/>
  <c r="BC12" i="20"/>
  <c r="BB12" i="20"/>
  <c r="BD11" i="20"/>
  <c r="BC11" i="20"/>
  <c r="BB11" i="20"/>
  <c r="BD10" i="20"/>
  <c r="BC10" i="20"/>
  <c r="BB10" i="20"/>
  <c r="BD9" i="20"/>
  <c r="BC9" i="20"/>
  <c r="BB9" i="20"/>
  <c r="BD8" i="20"/>
  <c r="BC8" i="20"/>
  <c r="BB8" i="20"/>
  <c r="BD7" i="20"/>
  <c r="BC7" i="20"/>
  <c r="BB7" i="20"/>
  <c r="BD6" i="20"/>
  <c r="BC6" i="20"/>
  <c r="BB6" i="20"/>
  <c r="BD5" i="20"/>
  <c r="BC5" i="20"/>
  <c r="BB5" i="20"/>
  <c r="BD4" i="20"/>
  <c r="BC4" i="20"/>
  <c r="BB4" i="20"/>
  <c r="BD3" i="20"/>
  <c r="BC3" i="20"/>
  <c r="BB3" i="20"/>
  <c r="BD2" i="20"/>
  <c r="BB2" i="20"/>
  <c r="BC2" i="20"/>
  <c r="BZ206" i="20" l="1"/>
  <c r="BZ1" i="20" s="1"/>
  <c r="BY206" i="20" l="1"/>
  <c r="M204" i="20"/>
  <c r="CA206" i="20" s="1"/>
  <c r="CA1" i="20" s="1"/>
  <c r="BX206" i="20" l="1"/>
  <c r="BY1" i="20"/>
  <c r="O1" i="20"/>
  <c r="M1" i="20"/>
  <c r="BX1" i="20" l="1"/>
  <c r="N204" i="20"/>
  <c r="N1" i="20" s="1"/>
  <c r="BG202" i="20"/>
  <c r="BG201" i="20"/>
  <c r="BG200" i="20"/>
  <c r="BG199" i="20"/>
  <c r="BG198" i="20"/>
  <c r="BG197" i="20"/>
  <c r="BG196" i="20"/>
  <c r="BG195" i="20"/>
  <c r="BG194" i="20"/>
  <c r="BG193" i="20"/>
  <c r="BG192" i="20"/>
  <c r="BG191" i="20"/>
  <c r="BG190" i="20"/>
  <c r="BG189" i="20"/>
  <c r="BG188" i="20"/>
  <c r="BG187" i="20"/>
  <c r="BG186" i="20"/>
  <c r="BG185" i="20"/>
  <c r="BG184" i="20"/>
  <c r="BG183" i="20"/>
  <c r="BG182" i="20"/>
  <c r="BG181" i="20"/>
  <c r="BG180" i="20"/>
  <c r="BG179" i="20"/>
  <c r="BG178" i="20"/>
  <c r="BG177" i="20"/>
  <c r="BG176" i="20"/>
  <c r="BG175" i="20"/>
  <c r="BG174" i="20"/>
  <c r="BG173" i="20"/>
  <c r="BG172" i="20"/>
  <c r="BG171" i="20"/>
  <c r="BG170" i="20"/>
  <c r="BG169" i="20"/>
  <c r="BG168" i="20"/>
  <c r="BG167" i="20"/>
  <c r="BG166" i="20"/>
  <c r="BG165" i="20"/>
  <c r="BG164" i="20"/>
  <c r="BG163" i="20"/>
  <c r="BG162" i="20"/>
  <c r="BG161" i="20"/>
  <c r="BG160" i="20"/>
  <c r="BG159" i="20"/>
  <c r="BG158" i="20"/>
  <c r="BG157" i="20"/>
  <c r="BG156" i="20"/>
  <c r="BG155" i="20"/>
  <c r="BG154" i="20"/>
  <c r="BG153" i="20"/>
  <c r="BG152" i="20"/>
  <c r="BG151" i="20"/>
  <c r="BG150" i="20"/>
  <c r="BG149" i="20"/>
  <c r="BG148" i="20"/>
  <c r="BG147" i="20"/>
  <c r="BG146" i="20"/>
  <c r="BG145" i="20"/>
  <c r="BG144" i="20"/>
  <c r="BG143" i="20"/>
  <c r="BG142" i="20"/>
  <c r="BG141" i="20"/>
  <c r="BG140" i="20"/>
  <c r="BG139" i="20"/>
  <c r="BG138" i="20"/>
  <c r="BG137" i="20"/>
  <c r="BG136" i="20"/>
  <c r="BG135" i="20"/>
  <c r="BG134" i="20"/>
  <c r="BG133" i="20"/>
  <c r="BG132" i="20"/>
  <c r="BG131" i="20"/>
  <c r="BG130" i="20"/>
  <c r="BG129" i="20"/>
  <c r="BG128" i="20"/>
  <c r="BG127" i="20"/>
  <c r="BG126" i="20"/>
  <c r="BG125" i="20"/>
  <c r="BG124" i="20"/>
  <c r="BG123" i="20"/>
  <c r="BG122" i="20"/>
  <c r="BG121" i="20"/>
  <c r="BG120" i="20"/>
  <c r="BG119" i="20"/>
  <c r="BG118" i="20"/>
  <c r="BG117" i="20"/>
  <c r="BG116" i="20"/>
  <c r="BG115" i="20"/>
  <c r="BG114" i="20"/>
  <c r="BG113" i="20"/>
  <c r="BG112" i="20"/>
  <c r="BG111" i="20"/>
  <c r="BG110" i="20"/>
  <c r="BG109" i="20"/>
  <c r="BG108" i="20"/>
  <c r="BG107" i="20"/>
  <c r="BG106" i="20"/>
  <c r="BG105" i="20"/>
  <c r="BG104" i="20"/>
  <c r="BG103" i="20"/>
  <c r="BG102" i="20"/>
  <c r="BG101" i="20"/>
  <c r="BG100" i="20"/>
  <c r="BG99" i="20"/>
  <c r="BG98" i="20"/>
  <c r="BG97" i="20"/>
  <c r="BG96" i="20"/>
  <c r="BG95" i="20"/>
  <c r="BG94" i="20"/>
  <c r="BG93" i="20"/>
  <c r="BG92" i="20"/>
  <c r="BG91" i="20"/>
  <c r="BG90" i="20"/>
  <c r="BG89" i="20"/>
  <c r="BG88" i="20"/>
  <c r="BG87" i="20"/>
  <c r="BG86" i="20"/>
  <c r="BG85" i="20"/>
  <c r="BG84" i="20"/>
  <c r="BG83" i="20"/>
  <c r="BG82" i="20"/>
  <c r="BG81" i="20"/>
  <c r="BG80" i="20"/>
  <c r="BG79" i="20"/>
  <c r="BG78" i="20"/>
  <c r="BG77" i="20"/>
  <c r="BG76" i="20"/>
  <c r="BG75" i="20"/>
  <c r="BG74" i="20"/>
  <c r="BG73" i="20"/>
  <c r="BG72" i="20"/>
  <c r="BG71" i="20"/>
  <c r="BG70" i="20"/>
  <c r="BG69" i="20"/>
  <c r="BG68" i="20"/>
  <c r="BG67" i="20"/>
  <c r="BG66" i="20"/>
  <c r="BG65" i="20"/>
  <c r="BG64" i="20"/>
  <c r="BG63" i="20"/>
  <c r="BG62" i="20"/>
  <c r="BG61" i="20"/>
  <c r="BG60" i="20"/>
  <c r="BG59" i="20"/>
  <c r="BG58" i="20"/>
  <c r="BG57" i="20"/>
  <c r="BG56" i="20"/>
  <c r="BG55" i="20"/>
  <c r="BG54" i="20"/>
  <c r="BG53" i="20"/>
  <c r="BG52" i="20"/>
  <c r="BG51" i="20"/>
  <c r="BG50" i="20"/>
  <c r="BG49" i="20"/>
  <c r="BG48" i="20"/>
  <c r="BG47" i="20"/>
  <c r="BG46" i="20"/>
  <c r="BG45" i="20"/>
  <c r="BG44" i="20"/>
  <c r="BG43" i="20"/>
  <c r="BG42" i="20"/>
  <c r="BG41" i="20"/>
  <c r="BG40" i="20"/>
  <c r="BG39" i="20"/>
  <c r="BG38" i="20"/>
  <c r="BG37" i="20"/>
  <c r="BG36" i="20"/>
  <c r="BG35" i="20"/>
  <c r="BG34" i="20"/>
  <c r="BG33" i="20"/>
  <c r="BG32" i="20"/>
  <c r="BG31" i="20"/>
  <c r="BG30" i="20"/>
  <c r="BG29" i="20"/>
  <c r="BG28" i="20"/>
  <c r="BG27" i="20"/>
  <c r="BG26" i="20"/>
  <c r="BG25" i="20"/>
  <c r="BG24" i="20"/>
  <c r="BG23" i="20"/>
  <c r="BG22" i="20"/>
  <c r="BG21" i="20"/>
  <c r="BG20" i="20"/>
  <c r="BG19" i="20"/>
  <c r="BG18" i="20"/>
  <c r="BG17" i="20"/>
  <c r="BG16" i="20"/>
  <c r="BG15" i="20"/>
  <c r="BG14" i="20"/>
  <c r="BG13" i="20"/>
  <c r="BG12" i="20"/>
  <c r="BG11" i="20"/>
  <c r="BG10" i="20"/>
  <c r="BG9" i="20"/>
  <c r="BG8" i="20"/>
  <c r="BG7" i="20"/>
  <c r="BG6" i="20"/>
  <c r="BG5" i="20"/>
  <c r="BG4" i="20"/>
  <c r="BG3" i="20"/>
  <c r="BE202" i="20"/>
  <c r="BE201" i="20"/>
  <c r="BE200" i="20"/>
  <c r="BE199" i="20"/>
  <c r="BE198" i="20"/>
  <c r="BE197" i="20"/>
  <c r="BE196" i="20"/>
  <c r="BE195" i="20"/>
  <c r="BE194" i="20"/>
  <c r="BE193" i="20"/>
  <c r="BE192" i="20"/>
  <c r="BE191" i="20"/>
  <c r="BE190" i="20"/>
  <c r="BE189" i="20"/>
  <c r="BE188" i="20"/>
  <c r="BE187" i="20"/>
  <c r="BE186" i="20"/>
  <c r="BE185" i="20"/>
  <c r="BE184" i="20"/>
  <c r="BE183" i="20"/>
  <c r="BE182" i="20"/>
  <c r="BE181" i="20"/>
  <c r="BE180" i="20"/>
  <c r="BE179" i="20"/>
  <c r="BE178" i="20"/>
  <c r="BE177" i="20"/>
  <c r="BE176" i="20"/>
  <c r="BE175" i="20"/>
  <c r="BE174" i="20"/>
  <c r="BE173" i="20"/>
  <c r="BE172" i="20"/>
  <c r="BE171" i="20"/>
  <c r="BE170" i="20"/>
  <c r="BE169" i="20"/>
  <c r="BE168" i="20"/>
  <c r="BE167" i="20"/>
  <c r="BE166" i="20"/>
  <c r="BE165" i="20"/>
  <c r="BE164" i="20"/>
  <c r="BE163" i="20"/>
  <c r="BE162" i="20"/>
  <c r="BE161" i="20"/>
  <c r="BE160" i="20"/>
  <c r="BE159" i="20"/>
  <c r="BE158" i="20"/>
  <c r="BE157" i="20"/>
  <c r="BE156" i="20"/>
  <c r="BE155" i="20"/>
  <c r="BE154" i="20"/>
  <c r="BE153" i="20"/>
  <c r="BE152" i="20"/>
  <c r="BE151" i="20"/>
  <c r="BE150" i="20"/>
  <c r="BE149" i="20"/>
  <c r="BE148" i="20"/>
  <c r="BE147" i="20"/>
  <c r="BE146" i="20"/>
  <c r="BE145" i="20"/>
  <c r="BE144" i="20"/>
  <c r="BE143" i="20"/>
  <c r="BE142" i="20"/>
  <c r="BE141" i="20"/>
  <c r="BE140" i="20"/>
  <c r="BE139" i="20"/>
  <c r="BE138" i="20"/>
  <c r="BE137" i="20"/>
  <c r="BE136" i="20"/>
  <c r="BE135" i="20"/>
  <c r="BE134" i="20"/>
  <c r="BE133" i="20"/>
  <c r="BE132" i="20"/>
  <c r="BE131" i="20"/>
  <c r="BE130" i="20"/>
  <c r="BE129" i="20"/>
  <c r="BE128" i="20"/>
  <c r="BE127" i="20"/>
  <c r="BE126" i="20"/>
  <c r="BE125" i="20"/>
  <c r="BE124" i="20"/>
  <c r="BE123" i="20"/>
  <c r="BE122" i="20"/>
  <c r="BE121" i="20"/>
  <c r="BE120" i="20"/>
  <c r="BE119" i="20"/>
  <c r="BE118" i="20"/>
  <c r="BE117" i="20"/>
  <c r="BE116" i="20"/>
  <c r="BE115" i="20"/>
  <c r="BE114" i="20"/>
  <c r="BE113" i="20"/>
  <c r="BE112" i="20"/>
  <c r="BE111" i="20"/>
  <c r="BE110" i="20"/>
  <c r="BE109" i="20"/>
  <c r="BE108" i="20"/>
  <c r="BE107" i="20"/>
  <c r="BE106" i="20"/>
  <c r="BE105" i="20"/>
  <c r="BE104" i="20"/>
  <c r="BE103" i="20"/>
  <c r="BE102" i="20"/>
  <c r="BE101" i="20"/>
  <c r="BE100" i="20"/>
  <c r="BE99" i="20"/>
  <c r="BE98" i="20"/>
  <c r="BE97" i="20"/>
  <c r="BE96" i="20"/>
  <c r="BE95" i="20"/>
  <c r="BE94" i="20"/>
  <c r="BE93" i="20"/>
  <c r="BE92" i="20"/>
  <c r="BE91" i="20"/>
  <c r="BE90" i="20"/>
  <c r="BE89" i="20"/>
  <c r="BE88" i="20"/>
  <c r="BE87" i="20"/>
  <c r="BE86" i="20"/>
  <c r="BE85" i="20"/>
  <c r="BE84" i="20"/>
  <c r="BE83" i="20"/>
  <c r="BE82" i="20"/>
  <c r="BE81" i="20"/>
  <c r="BE80" i="20"/>
  <c r="BE79" i="20"/>
  <c r="BE78" i="20"/>
  <c r="BE77" i="20"/>
  <c r="BE76" i="20"/>
  <c r="BE75" i="20"/>
  <c r="BE74" i="20"/>
  <c r="BE73" i="20"/>
  <c r="BE72" i="20"/>
  <c r="BE71" i="20"/>
  <c r="BE70" i="20"/>
  <c r="BE69" i="20"/>
  <c r="BE68" i="20"/>
  <c r="BE67" i="20"/>
  <c r="BE66" i="20"/>
  <c r="BE65" i="20"/>
  <c r="BE64" i="20"/>
  <c r="BE63" i="20"/>
  <c r="BE62" i="20"/>
  <c r="BE61" i="20"/>
  <c r="BE60" i="20"/>
  <c r="BE59" i="20"/>
  <c r="BE58" i="20"/>
  <c r="BE57" i="20"/>
  <c r="BE56" i="20"/>
  <c r="BE55" i="20"/>
  <c r="BE54" i="20"/>
  <c r="BE53" i="20"/>
  <c r="BE52" i="20"/>
  <c r="BE51" i="20"/>
  <c r="BE50" i="20"/>
  <c r="BE49" i="20"/>
  <c r="BE48" i="20"/>
  <c r="BE47" i="20"/>
  <c r="BE46" i="20"/>
  <c r="BE45" i="20"/>
  <c r="BE44" i="20"/>
  <c r="BE43" i="20"/>
  <c r="BE42" i="20"/>
  <c r="BE41" i="20"/>
  <c r="BE40" i="20"/>
  <c r="BE39" i="20"/>
  <c r="BE38" i="20"/>
  <c r="BE37" i="20"/>
  <c r="BE36" i="20"/>
  <c r="BE35" i="20"/>
  <c r="BE34" i="20"/>
  <c r="BE33" i="20"/>
  <c r="BE32" i="20"/>
  <c r="BE31" i="20"/>
  <c r="BE30" i="20"/>
  <c r="BE29" i="20"/>
  <c r="BE28" i="20"/>
  <c r="BE27" i="20"/>
  <c r="BE26" i="20"/>
  <c r="BE25" i="20"/>
  <c r="BE24" i="20"/>
  <c r="BE23" i="20"/>
  <c r="BE22" i="20"/>
  <c r="BE21" i="20"/>
  <c r="BE20" i="20"/>
  <c r="BE19" i="20"/>
  <c r="BE18" i="20"/>
  <c r="BE17" i="20"/>
  <c r="BE16" i="20"/>
  <c r="BE15" i="20"/>
  <c r="BE14" i="20"/>
  <c r="BE13" i="20"/>
  <c r="BE12" i="20"/>
  <c r="BE11" i="20"/>
  <c r="BE10" i="20"/>
  <c r="BE9" i="20"/>
  <c r="BE8" i="20"/>
  <c r="BE7" i="20"/>
  <c r="BE6" i="20"/>
  <c r="BE5" i="20"/>
  <c r="BE4" i="20"/>
  <c r="BE3" i="20"/>
  <c r="BF202" i="20"/>
  <c r="BF201" i="20"/>
  <c r="BF200" i="20"/>
  <c r="BF199" i="20"/>
  <c r="BF198" i="20"/>
  <c r="BF197" i="20"/>
  <c r="BF196" i="20"/>
  <c r="BF195" i="20"/>
  <c r="BF194" i="20"/>
  <c r="BF193" i="20"/>
  <c r="BF192" i="20"/>
  <c r="BF191" i="20"/>
  <c r="BF190" i="20"/>
  <c r="BF189" i="20"/>
  <c r="BF188" i="20"/>
  <c r="BF187" i="20"/>
  <c r="BF186" i="20"/>
  <c r="BF185" i="20"/>
  <c r="BF184" i="20"/>
  <c r="BF183" i="20"/>
  <c r="BF182" i="20"/>
  <c r="BF181" i="20"/>
  <c r="BF180" i="20"/>
  <c r="BF179" i="20"/>
  <c r="BF178" i="20"/>
  <c r="BF177" i="20"/>
  <c r="BF176" i="20"/>
  <c r="BF175" i="20"/>
  <c r="BF174" i="20"/>
  <c r="BF173" i="20"/>
  <c r="BF172" i="20"/>
  <c r="BF171" i="20"/>
  <c r="BF170" i="20"/>
  <c r="BF169" i="20"/>
  <c r="BF168" i="20"/>
  <c r="BF167" i="20"/>
  <c r="BF166" i="20"/>
  <c r="BF165" i="20"/>
  <c r="BF164" i="20"/>
  <c r="BF163" i="20"/>
  <c r="BF162" i="20"/>
  <c r="BF161" i="20"/>
  <c r="BF160" i="20"/>
  <c r="BF159" i="20"/>
  <c r="BF158" i="20"/>
  <c r="BF157" i="20"/>
  <c r="BF156" i="20"/>
  <c r="BF155" i="20"/>
  <c r="BF154" i="20"/>
  <c r="BF153" i="20"/>
  <c r="BF152" i="20"/>
  <c r="BF151" i="20"/>
  <c r="BF150" i="20"/>
  <c r="BF149" i="20"/>
  <c r="BF148" i="20"/>
  <c r="BF147" i="20"/>
  <c r="BF146" i="20"/>
  <c r="BF145" i="20"/>
  <c r="BF144" i="20"/>
  <c r="BF143" i="20"/>
  <c r="BF142" i="20"/>
  <c r="BF141" i="20"/>
  <c r="BF140" i="20"/>
  <c r="BF139" i="20"/>
  <c r="BF138" i="20"/>
  <c r="BF137" i="20"/>
  <c r="BF136" i="20"/>
  <c r="BF135" i="20"/>
  <c r="BF134" i="20"/>
  <c r="BF133" i="20"/>
  <c r="BF132" i="20"/>
  <c r="BF131" i="20"/>
  <c r="BF130" i="20"/>
  <c r="BF129" i="20"/>
  <c r="BF128" i="20"/>
  <c r="BF127" i="20"/>
  <c r="BF126" i="20"/>
  <c r="BF125" i="20"/>
  <c r="BF124" i="20"/>
  <c r="BF123" i="20"/>
  <c r="BF122" i="20"/>
  <c r="BF121" i="20"/>
  <c r="BF120" i="20"/>
  <c r="BF119" i="20"/>
  <c r="BF118" i="20"/>
  <c r="BF117" i="20"/>
  <c r="BF116" i="20"/>
  <c r="BF115" i="20"/>
  <c r="BF114" i="20"/>
  <c r="BF113" i="20"/>
  <c r="BF112" i="20"/>
  <c r="BF111" i="20"/>
  <c r="BF110" i="20"/>
  <c r="BF109" i="20"/>
  <c r="BF108" i="20"/>
  <c r="BF107" i="20"/>
  <c r="BF106" i="20"/>
  <c r="BF105" i="20"/>
  <c r="BF104" i="20"/>
  <c r="BF103" i="20"/>
  <c r="BF102" i="20"/>
  <c r="BF101" i="20"/>
  <c r="BF100" i="20"/>
  <c r="BF99" i="20"/>
  <c r="BF98" i="20"/>
  <c r="BF97" i="20"/>
  <c r="BF96" i="20"/>
  <c r="BF95" i="20"/>
  <c r="BF94" i="20"/>
  <c r="BF93" i="20"/>
  <c r="BF92" i="20"/>
  <c r="BF91" i="20"/>
  <c r="BF90" i="20"/>
  <c r="BF89" i="20"/>
  <c r="BF88" i="20"/>
  <c r="BF87" i="20"/>
  <c r="BF86" i="20"/>
  <c r="BF85" i="20"/>
  <c r="BF84" i="20"/>
  <c r="BF83" i="20"/>
  <c r="BF82" i="20"/>
  <c r="BF81" i="20"/>
  <c r="BF80" i="20"/>
  <c r="BF79" i="20"/>
  <c r="BF78" i="20"/>
  <c r="BF77" i="20"/>
  <c r="BF76" i="20"/>
  <c r="BF75" i="20"/>
  <c r="BF74" i="20"/>
  <c r="BF73" i="20"/>
  <c r="BF72" i="20"/>
  <c r="BF71" i="20"/>
  <c r="BF70" i="20"/>
  <c r="BF69" i="20"/>
  <c r="BF68" i="20"/>
  <c r="BF67" i="20"/>
  <c r="BF66" i="20"/>
  <c r="BF65" i="20"/>
  <c r="BF64" i="20"/>
  <c r="BF63" i="20"/>
  <c r="BF62" i="20"/>
  <c r="BF61" i="20"/>
  <c r="BF60" i="20"/>
  <c r="BF59" i="20"/>
  <c r="BF58" i="20"/>
  <c r="BF57" i="20"/>
  <c r="BF56" i="20"/>
  <c r="BF55" i="20"/>
  <c r="BF54" i="20"/>
  <c r="BF53" i="20"/>
  <c r="BF52" i="20"/>
  <c r="BF51" i="20"/>
  <c r="BF50" i="20"/>
  <c r="BF49" i="20"/>
  <c r="BF48" i="20"/>
  <c r="BF47" i="20"/>
  <c r="BF46" i="20"/>
  <c r="BF45" i="20"/>
  <c r="BF44" i="20"/>
  <c r="BF43" i="20"/>
  <c r="BF42" i="20"/>
  <c r="BF41" i="20"/>
  <c r="BF40" i="20"/>
  <c r="BF39" i="20"/>
  <c r="BF38" i="20"/>
  <c r="BF37" i="20"/>
  <c r="BF36" i="20"/>
  <c r="BF35" i="20"/>
  <c r="BF34" i="20"/>
  <c r="BF33" i="20"/>
  <c r="BF32" i="20"/>
  <c r="BF31" i="20"/>
  <c r="BF30" i="20"/>
  <c r="BF29" i="20"/>
  <c r="BF28" i="20"/>
  <c r="BF27" i="20"/>
  <c r="BF26" i="20"/>
  <c r="BF25" i="20"/>
  <c r="BF24" i="20"/>
  <c r="BF23" i="20"/>
  <c r="BF22" i="20"/>
  <c r="BF21" i="20"/>
  <c r="BF20" i="20"/>
  <c r="BF19" i="20"/>
  <c r="BF18" i="20"/>
  <c r="BF17" i="20"/>
  <c r="BF16" i="20"/>
  <c r="BF15" i="20"/>
  <c r="BF14" i="20"/>
  <c r="BF13" i="20"/>
  <c r="BF12" i="20"/>
  <c r="BF11" i="20"/>
  <c r="BF10" i="20"/>
  <c r="BF9" i="20"/>
  <c r="BF8" i="20"/>
  <c r="BF7" i="20"/>
  <c r="BF6" i="20"/>
  <c r="BF5" i="20"/>
  <c r="BF4" i="20"/>
  <c r="BF3" i="20"/>
  <c r="BA1" i="20" l="1"/>
  <c r="AL29" i="20" l="1"/>
  <c r="AL27" i="20"/>
  <c r="AL19" i="20"/>
  <c r="AL16" i="20"/>
  <c r="AL30" i="20" l="1"/>
  <c r="AL28" i="20"/>
  <c r="AL18" i="20"/>
  <c r="AL20" i="20" s="1"/>
  <c r="BW3" i="20"/>
  <c r="BW2" i="20"/>
  <c r="AL31" i="20"/>
  <c r="AL21" i="20"/>
  <c r="AV1" i="20"/>
  <c r="BI1" i="20" s="1"/>
  <c r="AW1" i="20"/>
  <c r="BJ1" i="20" s="1"/>
  <c r="AX1" i="20"/>
  <c r="BK1" i="20" s="1"/>
  <c r="AU1" i="20"/>
  <c r="BH1" i="20" s="1"/>
  <c r="AL34" i="20" l="1"/>
  <c r="AL35" i="20" s="1"/>
  <c r="AL36" i="20" s="1"/>
  <c r="Q2" i="20"/>
  <c r="Q3" i="20"/>
  <c r="R2" i="20"/>
  <c r="R3" i="20"/>
  <c r="O3" i="20"/>
  <c r="W200" i="20"/>
  <c r="W196" i="20"/>
  <c r="W192" i="20"/>
  <c r="W188" i="20"/>
  <c r="W184" i="20"/>
  <c r="W180" i="20"/>
  <c r="W176" i="20"/>
  <c r="W172" i="20"/>
  <c r="W168" i="20"/>
  <c r="W164" i="20"/>
  <c r="W160" i="20"/>
  <c r="W156" i="20"/>
  <c r="W152" i="20"/>
  <c r="W148" i="20"/>
  <c r="W144" i="20"/>
  <c r="W140" i="20"/>
  <c r="W136" i="20"/>
  <c r="W132" i="20"/>
  <c r="W128" i="20"/>
  <c r="W124" i="20"/>
  <c r="W120" i="20"/>
  <c r="W116" i="20"/>
  <c r="W112" i="20"/>
  <c r="W108" i="20"/>
  <c r="W104" i="20"/>
  <c r="W100" i="20"/>
  <c r="W96" i="20"/>
  <c r="W92" i="20"/>
  <c r="W88" i="20"/>
  <c r="W84" i="20"/>
  <c r="W80" i="20"/>
  <c r="W76" i="20"/>
  <c r="W72" i="20"/>
  <c r="W68" i="20"/>
  <c r="W64" i="20"/>
  <c r="W60" i="20"/>
  <c r="W56" i="20"/>
  <c r="W52" i="20"/>
  <c r="W48" i="20"/>
  <c r="W44" i="20"/>
  <c r="W40" i="20"/>
  <c r="W36" i="20"/>
  <c r="W32" i="20"/>
  <c r="W28" i="20"/>
  <c r="W24" i="20"/>
  <c r="W20" i="20"/>
  <c r="W16" i="20"/>
  <c r="W12" i="20"/>
  <c r="W8" i="20"/>
  <c r="W4" i="20"/>
  <c r="W158" i="20"/>
  <c r="W130" i="20"/>
  <c r="W126" i="20"/>
  <c r="W114" i="20"/>
  <c r="W110" i="20"/>
  <c r="W106" i="20"/>
  <c r="W94" i="20"/>
  <c r="W82" i="20"/>
  <c r="W74" i="20"/>
  <c r="W66" i="20"/>
  <c r="W62" i="20"/>
  <c r="W54" i="20"/>
  <c r="W34" i="20"/>
  <c r="W18" i="20"/>
  <c r="W2" i="20"/>
  <c r="W199" i="20"/>
  <c r="W195" i="20"/>
  <c r="W191" i="20"/>
  <c r="W187" i="20"/>
  <c r="W183" i="20"/>
  <c r="W179" i="20"/>
  <c r="W175" i="20"/>
  <c r="W171" i="20"/>
  <c r="W167" i="20"/>
  <c r="W163" i="20"/>
  <c r="W159" i="20"/>
  <c r="W155" i="20"/>
  <c r="W151" i="20"/>
  <c r="W147" i="20"/>
  <c r="W143" i="20"/>
  <c r="W139" i="20"/>
  <c r="W135" i="20"/>
  <c r="W131" i="20"/>
  <c r="W127" i="20"/>
  <c r="W123" i="20"/>
  <c r="W119" i="20"/>
  <c r="W115" i="20"/>
  <c r="W111" i="20"/>
  <c r="W107" i="20"/>
  <c r="W103" i="20"/>
  <c r="W99" i="20"/>
  <c r="W95" i="20"/>
  <c r="W91" i="20"/>
  <c r="W87" i="20"/>
  <c r="W83" i="20"/>
  <c r="W79" i="20"/>
  <c r="W75" i="20"/>
  <c r="W71" i="20"/>
  <c r="W67" i="20"/>
  <c r="W63" i="20"/>
  <c r="W59" i="20"/>
  <c r="W55" i="20"/>
  <c r="W51" i="20"/>
  <c r="W47" i="20"/>
  <c r="W43" i="20"/>
  <c r="W39" i="20"/>
  <c r="W35" i="20"/>
  <c r="W31" i="20"/>
  <c r="W27" i="20"/>
  <c r="W23" i="20"/>
  <c r="W19" i="20"/>
  <c r="W15" i="20"/>
  <c r="W11" i="20"/>
  <c r="W7" i="20"/>
  <c r="W3" i="20"/>
  <c r="W198" i="20"/>
  <c r="W186" i="20"/>
  <c r="W178" i="20"/>
  <c r="W170" i="20"/>
  <c r="W162" i="20"/>
  <c r="W150" i="20"/>
  <c r="W142" i="20"/>
  <c r="W134" i="20"/>
  <c r="W118" i="20"/>
  <c r="W98" i="20"/>
  <c r="W78" i="20"/>
  <c r="W70" i="20"/>
  <c r="W58" i="20"/>
  <c r="W50" i="20"/>
  <c r="W42" i="20"/>
  <c r="W30" i="20"/>
  <c r="W22" i="20"/>
  <c r="W10" i="20"/>
  <c r="W201" i="20"/>
  <c r="W197" i="20"/>
  <c r="W193" i="20"/>
  <c r="W189" i="20"/>
  <c r="W185" i="20"/>
  <c r="W181" i="20"/>
  <c r="W177" i="20"/>
  <c r="W173" i="20"/>
  <c r="W169" i="20"/>
  <c r="W165" i="20"/>
  <c r="W161" i="20"/>
  <c r="W157" i="20"/>
  <c r="W153" i="20"/>
  <c r="W149" i="20"/>
  <c r="W145" i="20"/>
  <c r="W141" i="20"/>
  <c r="W137" i="20"/>
  <c r="W133" i="20"/>
  <c r="W129" i="20"/>
  <c r="W125" i="20"/>
  <c r="W121" i="20"/>
  <c r="W117" i="20"/>
  <c r="W113" i="20"/>
  <c r="W109" i="20"/>
  <c r="W105" i="20"/>
  <c r="W101" i="20"/>
  <c r="W97" i="20"/>
  <c r="W93" i="20"/>
  <c r="W89" i="20"/>
  <c r="W85" i="20"/>
  <c r="W81" i="20"/>
  <c r="W77" i="20"/>
  <c r="W73" i="20"/>
  <c r="W69" i="20"/>
  <c r="W65" i="20"/>
  <c r="W61" i="20"/>
  <c r="W57" i="20"/>
  <c r="W53" i="20"/>
  <c r="W49" i="20"/>
  <c r="W45" i="20"/>
  <c r="W41" i="20"/>
  <c r="W37" i="20"/>
  <c r="W33" i="20"/>
  <c r="W29" i="20"/>
  <c r="W25" i="20"/>
  <c r="W21" i="20"/>
  <c r="W17" i="20"/>
  <c r="W13" i="20"/>
  <c r="W9" i="20"/>
  <c r="W5" i="20"/>
  <c r="W202" i="20"/>
  <c r="W194" i="20"/>
  <c r="W190" i="20"/>
  <c r="W182" i="20"/>
  <c r="W174" i="20"/>
  <c r="W166" i="20"/>
  <c r="W154" i="20"/>
  <c r="W146" i="20"/>
  <c r="W138" i="20"/>
  <c r="W122" i="20"/>
  <c r="W102" i="20"/>
  <c r="W90" i="20"/>
  <c r="W86" i="20"/>
  <c r="W46" i="20"/>
  <c r="W38" i="20"/>
  <c r="W26" i="20"/>
  <c r="W14" i="20"/>
  <c r="W6" i="20"/>
  <c r="BL1" i="20"/>
  <c r="BP1" i="20"/>
  <c r="BO1" i="20"/>
  <c r="BN1" i="20"/>
  <c r="BM1" i="20"/>
  <c r="AY2" i="20" l="1"/>
  <c r="AY3" i="20"/>
  <c r="Q1" i="20"/>
  <c r="R1" i="20"/>
  <c r="S1" i="20"/>
  <c r="T1" i="20"/>
  <c r="U1" i="20"/>
  <c r="V1" i="20"/>
  <c r="X1" i="20"/>
  <c r="Y1" i="20"/>
  <c r="Z1" i="20"/>
  <c r="F2" i="18" l="1"/>
  <c r="F3" i="18" l="1"/>
  <c r="F4" i="18" s="1"/>
  <c r="F5" i="18" s="1"/>
  <c r="F6" i="18" s="1"/>
  <c r="A4" i="20" l="1"/>
  <c r="AL7" i="20"/>
  <c r="BW4" i="20" l="1"/>
  <c r="Q4" i="20"/>
  <c r="R4" i="20"/>
  <c r="O4" i="20"/>
  <c r="A5" i="20"/>
  <c r="BX4" i="20" s="1"/>
  <c r="AY4" i="20"/>
  <c r="BT202" i="20"/>
  <c r="BV201" i="20"/>
  <c r="BU202" i="20"/>
  <c r="BV200" i="20"/>
  <c r="BU200" i="20"/>
  <c r="BT199" i="20"/>
  <c r="BV197" i="20"/>
  <c r="BU198" i="20"/>
  <c r="BV196" i="20"/>
  <c r="BT197" i="20"/>
  <c r="BT194" i="20"/>
  <c r="BV193" i="20"/>
  <c r="BV192" i="20"/>
  <c r="BT193" i="20"/>
  <c r="BT191" i="20"/>
  <c r="BV189" i="20"/>
  <c r="BU188" i="20"/>
  <c r="BU187" i="20"/>
  <c r="BV185" i="20"/>
  <c r="BU186" i="20"/>
  <c r="BV181" i="20"/>
  <c r="BU182" i="20"/>
  <c r="BV180" i="20"/>
  <c r="BT181" i="20"/>
  <c r="BU179" i="20"/>
  <c r="BT178" i="20"/>
  <c r="BV177" i="20"/>
  <c r="BT177" i="20"/>
  <c r="BU175" i="20"/>
  <c r="BV173" i="20"/>
  <c r="BV172" i="20"/>
  <c r="BU172" i="20"/>
  <c r="BV169" i="20"/>
  <c r="BU170" i="20"/>
  <c r="BV168" i="20"/>
  <c r="BU167" i="20"/>
  <c r="BU166" i="20"/>
  <c r="BV164" i="20"/>
  <c r="BT165" i="20"/>
  <c r="BT162" i="20"/>
  <c r="BV161" i="20"/>
  <c r="BT161" i="20"/>
  <c r="BV157" i="20"/>
  <c r="BT158" i="20"/>
  <c r="BU156" i="20"/>
  <c r="BT155" i="20"/>
  <c r="BT154" i="20"/>
  <c r="BV153" i="20"/>
  <c r="BU154" i="20"/>
  <c r="BU151" i="20"/>
  <c r="BV149" i="20"/>
  <c r="BU150" i="20"/>
  <c r="BT150" i="20"/>
  <c r="BV148" i="20"/>
  <c r="BU148" i="20"/>
  <c r="BU147" i="20"/>
  <c r="BV145" i="20"/>
  <c r="BT146" i="20"/>
  <c r="BV144" i="20"/>
  <c r="BU143" i="20"/>
  <c r="BV141" i="20"/>
  <c r="BT142" i="20"/>
  <c r="BT138" i="20"/>
  <c r="BV137" i="20"/>
  <c r="BU138" i="20"/>
  <c r="BU135" i="20"/>
  <c r="BV133" i="20"/>
  <c r="BU134" i="20"/>
  <c r="BV132" i="20"/>
  <c r="BU131" i="20"/>
  <c r="BV129" i="20"/>
  <c r="BT130" i="20"/>
  <c r="BT129" i="20"/>
  <c r="BT126" i="20"/>
  <c r="BV125" i="20"/>
  <c r="BV124" i="20"/>
  <c r="BU123" i="20"/>
  <c r="BT123" i="20"/>
  <c r="BT122" i="20"/>
  <c r="BV121" i="20"/>
  <c r="BV120" i="20"/>
  <c r="BT119" i="20"/>
  <c r="BT118" i="20"/>
  <c r="BV116" i="20"/>
  <c r="BU116" i="20"/>
  <c r="BU115" i="20"/>
  <c r="BV112" i="20"/>
  <c r="BU112" i="20"/>
  <c r="BT113" i="20"/>
  <c r="BT110" i="20"/>
  <c r="BV109" i="20"/>
  <c r="BU108" i="20"/>
  <c r="BT107" i="20"/>
  <c r="BV105" i="20"/>
  <c r="BU106" i="20"/>
  <c r="BU104" i="20"/>
  <c r="BT103" i="20"/>
  <c r="BT102" i="20"/>
  <c r="BV101" i="20"/>
  <c r="BU102" i="20"/>
  <c r="BV100" i="20"/>
  <c r="BT101" i="20"/>
  <c r="BU99" i="20"/>
  <c r="BT98" i="20"/>
  <c r="BV97" i="20"/>
  <c r="BV96" i="20"/>
  <c r="BT97" i="20"/>
  <c r="BU95" i="20"/>
  <c r="BT95" i="20"/>
  <c r="BV93" i="20"/>
  <c r="BV92" i="20"/>
  <c r="BU91" i="20"/>
  <c r="BT90" i="20"/>
  <c r="BV89" i="20"/>
  <c r="BV88" i="20"/>
  <c r="BT89" i="20"/>
  <c r="BU87" i="20"/>
  <c r="BT86" i="20"/>
  <c r="BV85" i="20"/>
  <c r="BU84" i="20"/>
  <c r="BT85" i="20"/>
  <c r="BV81" i="20"/>
  <c r="BT82" i="20"/>
  <c r="BV80" i="20"/>
  <c r="BU80" i="20"/>
  <c r="BU79" i="20"/>
  <c r="BV76" i="20"/>
  <c r="BT77" i="20"/>
  <c r="BT75" i="20"/>
  <c r="BT74" i="20"/>
  <c r="BV73" i="20"/>
  <c r="BU74" i="20"/>
  <c r="BV72" i="20"/>
  <c r="BT73" i="20"/>
  <c r="BU71" i="20"/>
  <c r="BT71" i="20"/>
  <c r="BV69" i="20"/>
  <c r="BU70" i="20"/>
  <c r="BU68" i="20"/>
  <c r="BT69" i="20"/>
  <c r="BU67" i="20"/>
  <c r="BV64" i="20"/>
  <c r="BT65" i="20"/>
  <c r="BT63" i="20"/>
  <c r="BT62" i="20"/>
  <c r="BV61" i="20"/>
  <c r="BU62" i="20"/>
  <c r="BV60" i="20"/>
  <c r="BU60" i="20"/>
  <c r="BT61" i="20"/>
  <c r="BT58" i="20"/>
  <c r="BV57" i="20"/>
  <c r="BU58" i="20"/>
  <c r="BT57" i="20"/>
  <c r="BU55" i="20"/>
  <c r="BV53" i="20"/>
  <c r="BU54" i="20"/>
  <c r="BV52" i="20"/>
  <c r="BU52" i="20"/>
  <c r="BV49" i="20"/>
  <c r="BT50" i="20"/>
  <c r="BU48" i="20"/>
  <c r="BT49" i="20"/>
  <c r="BT46" i="20"/>
  <c r="BV45" i="20"/>
  <c r="BU46" i="20"/>
  <c r="BT45" i="20"/>
  <c r="BU43" i="20"/>
  <c r="BV41" i="20"/>
  <c r="BU42" i="20"/>
  <c r="BT42" i="20"/>
  <c r="BU40" i="20"/>
  <c r="BT39" i="20"/>
  <c r="BV37" i="20"/>
  <c r="BU38" i="20"/>
  <c r="BV36" i="20"/>
  <c r="BT37" i="20"/>
  <c r="BT35" i="20"/>
  <c r="BV33" i="20"/>
  <c r="BU32" i="20"/>
  <c r="BT33" i="20"/>
  <c r="BU31" i="20"/>
  <c r="BV29" i="20"/>
  <c r="BT30" i="20"/>
  <c r="BU28" i="20"/>
  <c r="BT27" i="20"/>
  <c r="BV25" i="20"/>
  <c r="BU26" i="20"/>
  <c r="BT25" i="20"/>
  <c r="BV21" i="20"/>
  <c r="BV20" i="20"/>
  <c r="BU20" i="20"/>
  <c r="BV17" i="20"/>
  <c r="BU18" i="20"/>
  <c r="BT18" i="20"/>
  <c r="BU16" i="20"/>
  <c r="BT15" i="20"/>
  <c r="BT14" i="20"/>
  <c r="BV13" i="20"/>
  <c r="BU14" i="20"/>
  <c r="BT13" i="20"/>
  <c r="BT11" i="20"/>
  <c r="BV9" i="20"/>
  <c r="BU10" i="20"/>
  <c r="BV8" i="20"/>
  <c r="BU7" i="20"/>
  <c r="BV5" i="20"/>
  <c r="BU6" i="20"/>
  <c r="BT6" i="20"/>
  <c r="BV3" i="20"/>
  <c r="BU199" i="20"/>
  <c r="BT198" i="20"/>
  <c r="BU195" i="20"/>
  <c r="BT190" i="20"/>
  <c r="BV188" i="20"/>
  <c r="BT187" i="20"/>
  <c r="BV184" i="20"/>
  <c r="BU183" i="20"/>
  <c r="BT182" i="20"/>
  <c r="BU181" i="20"/>
  <c r="BV176" i="20"/>
  <c r="BV174" i="20"/>
  <c r="BT174" i="20"/>
  <c r="BU171" i="20"/>
  <c r="BT166" i="20"/>
  <c r="BV165" i="20"/>
  <c r="BU163" i="20"/>
  <c r="BV160" i="20"/>
  <c r="BU160" i="20"/>
  <c r="BT160" i="20"/>
  <c r="BV156" i="20"/>
  <c r="BU155" i="20"/>
  <c r="BV152" i="20"/>
  <c r="BT151" i="20"/>
  <c r="BU144" i="20"/>
  <c r="BV140" i="20"/>
  <c r="BU139" i="20"/>
  <c r="BT139" i="20"/>
  <c r="BV136" i="20"/>
  <c r="BT135" i="20"/>
  <c r="BT134" i="20"/>
  <c r="BT132" i="20"/>
  <c r="BV128" i="20"/>
  <c r="BU119" i="20"/>
  <c r="BV117" i="20"/>
  <c r="BU117" i="20"/>
  <c r="BT114" i="20"/>
  <c r="BV113" i="20"/>
  <c r="BV108" i="20"/>
  <c r="BU107" i="20"/>
  <c r="BV104" i="20"/>
  <c r="BU103" i="20"/>
  <c r="BU96" i="20"/>
  <c r="BT94" i="20"/>
  <c r="BU92" i="20"/>
  <c r="BU88" i="20"/>
  <c r="BT87" i="20"/>
  <c r="BV84" i="20"/>
  <c r="BU83" i="20"/>
  <c r="BT83" i="20"/>
  <c r="BU81" i="20"/>
  <c r="BT78" i="20"/>
  <c r="BV77" i="20"/>
  <c r="BU76" i="20"/>
  <c r="BU75" i="20"/>
  <c r="BU72" i="20"/>
  <c r="BV68" i="20"/>
  <c r="BT67" i="20"/>
  <c r="BT66" i="20"/>
  <c r="BV65" i="20"/>
  <c r="BU65" i="20"/>
  <c r="BU63" i="20"/>
  <c r="BU59" i="20"/>
  <c r="BV56" i="20"/>
  <c r="BU56" i="20"/>
  <c r="BT55" i="20"/>
  <c r="BT54" i="20"/>
  <c r="BU51" i="20"/>
  <c r="BT51" i="20"/>
  <c r="BU49" i="20"/>
  <c r="BV48" i="20"/>
  <c r="BU47" i="20"/>
  <c r="BV44" i="20"/>
  <c r="BU44" i="20"/>
  <c r="BV40" i="20"/>
  <c r="BU39" i="20"/>
  <c r="BT38" i="20"/>
  <c r="BU35" i="20"/>
  <c r="BV32" i="20"/>
  <c r="BV28" i="20"/>
  <c r="BU27" i="20"/>
  <c r="BT26" i="20"/>
  <c r="BV24" i="20"/>
  <c r="BU24" i="20"/>
  <c r="BU23" i="20"/>
  <c r="BT23" i="20"/>
  <c r="BV22" i="20"/>
  <c r="BT22" i="20"/>
  <c r="BU19" i="20"/>
  <c r="BT19" i="20"/>
  <c r="BU17" i="20"/>
  <c r="BV16" i="20"/>
  <c r="BU15" i="20"/>
  <c r="BV12" i="20"/>
  <c r="BU12" i="20"/>
  <c r="BT12" i="20"/>
  <c r="BU11" i="20"/>
  <c r="BT10" i="20"/>
  <c r="BU8" i="20"/>
  <c r="BT7" i="20"/>
  <c r="BV4" i="20"/>
  <c r="BV2" i="20"/>
  <c r="BU3" i="20"/>
  <c r="BT3" i="20"/>
  <c r="F3" i="20"/>
  <c r="AR3" i="20" s="1"/>
  <c r="AS3" i="20" s="1"/>
  <c r="E3" i="20"/>
  <c r="AV3" i="20" s="1"/>
  <c r="AW3" i="20" s="1"/>
  <c r="C2" i="20"/>
  <c r="E2" i="20"/>
  <c r="AV2" i="20" s="1"/>
  <c r="AW2" i="20" s="1"/>
  <c r="C3" i="20"/>
  <c r="F2" i="20"/>
  <c r="AR2" i="20" s="1"/>
  <c r="AS2" i="20" s="1"/>
  <c r="N4" i="20" l="1"/>
  <c r="L204" i="20"/>
  <c r="L1" i="20" s="1"/>
  <c r="BZ3" i="20"/>
  <c r="BX5" i="20"/>
  <c r="CA3" i="20"/>
  <c r="CA5" i="20"/>
  <c r="BY5" i="20"/>
  <c r="BZ2" i="20"/>
  <c r="N3" i="20"/>
  <c r="BZ5" i="20"/>
  <c r="N5" i="20"/>
  <c r="N2" i="20"/>
  <c r="BX3" i="20"/>
  <c r="BX2" i="20"/>
  <c r="BY3" i="20"/>
  <c r="BY2" i="20"/>
  <c r="CA2" i="20"/>
  <c r="CA4" i="20"/>
  <c r="BZ4" i="20"/>
  <c r="BY4" i="20"/>
  <c r="BW5" i="20"/>
  <c r="S5" i="20"/>
  <c r="Q5" i="20"/>
  <c r="R5" i="20"/>
  <c r="O5" i="20"/>
  <c r="A6" i="20"/>
  <c r="AY5" i="20"/>
  <c r="BU2" i="20"/>
  <c r="BU22" i="20"/>
  <c r="BU50" i="20"/>
  <c r="BU100" i="20"/>
  <c r="BU118" i="20"/>
  <c r="BU164" i="20"/>
  <c r="BU153" i="20"/>
  <c r="BU30" i="20"/>
  <c r="BU36" i="20"/>
  <c r="BU66" i="20"/>
  <c r="BU82" i="20"/>
  <c r="BU120" i="20"/>
  <c r="BU124" i="20"/>
  <c r="BU128" i="20"/>
  <c r="BU136" i="20"/>
  <c r="BU168" i="20"/>
  <c r="BU180" i="20"/>
  <c r="BU191" i="20"/>
  <c r="BU176" i="20"/>
  <c r="BU33" i="20"/>
  <c r="BU34" i="20"/>
  <c r="BU64" i="20"/>
  <c r="BU78" i="20"/>
  <c r="BU86" i="20"/>
  <c r="BU90" i="20"/>
  <c r="BU111" i="20"/>
  <c r="BU122" i="20"/>
  <c r="BU127" i="20"/>
  <c r="BU132" i="20"/>
  <c r="BU140" i="20"/>
  <c r="BU152" i="20"/>
  <c r="BU159" i="20"/>
  <c r="BU184" i="20"/>
  <c r="BU192" i="20"/>
  <c r="BU196" i="20"/>
  <c r="BT127" i="20"/>
  <c r="BT163" i="20"/>
  <c r="BT183" i="20"/>
  <c r="BT195" i="20"/>
  <c r="BT2" i="20"/>
  <c r="BT34" i="20"/>
  <c r="BT70" i="20"/>
  <c r="BT96" i="20"/>
  <c r="BT31" i="20"/>
  <c r="BT43" i="20"/>
  <c r="BT53" i="20"/>
  <c r="BT79" i="20"/>
  <c r="BT117" i="20"/>
  <c r="BT131" i="20"/>
  <c r="BT143" i="20"/>
  <c r="BT149" i="20"/>
  <c r="BT167" i="20"/>
  <c r="BT170" i="20"/>
  <c r="BT175" i="20"/>
  <c r="BT28" i="20"/>
  <c r="BT5" i="20"/>
  <c r="BT17" i="20"/>
  <c r="BT29" i="20"/>
  <c r="BT41" i="20"/>
  <c r="BT47" i="20"/>
  <c r="BT59" i="20"/>
  <c r="BT91" i="20"/>
  <c r="BT99" i="20"/>
  <c r="BT111" i="20"/>
  <c r="BT179" i="20"/>
  <c r="BT60" i="20"/>
  <c r="BT76" i="20"/>
  <c r="BT196" i="20"/>
  <c r="BT9" i="20"/>
  <c r="BT21" i="20"/>
  <c r="BT81" i="20"/>
  <c r="BT106" i="20"/>
  <c r="BT115" i="20"/>
  <c r="BT133" i="20"/>
  <c r="BT145" i="20"/>
  <c r="BT147" i="20"/>
  <c r="BT159" i="20"/>
  <c r="BT171" i="20"/>
  <c r="BT186" i="20"/>
  <c r="BV38" i="20"/>
  <c r="BV54" i="20"/>
  <c r="BV110" i="20"/>
  <c r="BV138" i="20"/>
  <c r="BV70" i="20"/>
  <c r="BV6" i="20"/>
  <c r="BV86" i="20"/>
  <c r="BV202" i="20"/>
  <c r="BV7" i="20"/>
  <c r="BV11" i="20"/>
  <c r="BV15" i="20"/>
  <c r="BV19" i="20"/>
  <c r="BV23" i="20"/>
  <c r="BV27" i="20"/>
  <c r="BV31" i="20"/>
  <c r="BV35" i="20"/>
  <c r="BV39" i="20"/>
  <c r="BV43" i="20"/>
  <c r="BV47" i="20"/>
  <c r="BV51" i="20"/>
  <c r="BV55" i="20"/>
  <c r="BV59" i="20"/>
  <c r="BV63" i="20"/>
  <c r="BV67" i="20"/>
  <c r="BV71" i="20"/>
  <c r="BV75" i="20"/>
  <c r="BV79" i="20"/>
  <c r="BV83" i="20"/>
  <c r="BV87" i="20"/>
  <c r="BV91" i="20"/>
  <c r="BV95" i="20"/>
  <c r="BV107" i="20"/>
  <c r="BV111" i="20"/>
  <c r="BV123" i="20"/>
  <c r="BV127" i="20"/>
  <c r="BV139" i="20"/>
  <c r="BV143" i="20"/>
  <c r="BV155" i="20"/>
  <c r="BV159" i="20"/>
  <c r="BV171" i="20"/>
  <c r="BV175" i="20"/>
  <c r="BV187" i="20"/>
  <c r="BV191" i="20"/>
  <c r="BT44" i="20"/>
  <c r="BT93" i="20"/>
  <c r="BT92" i="20"/>
  <c r="BU94" i="20"/>
  <c r="BU93" i="20"/>
  <c r="BU98" i="20"/>
  <c r="BU97" i="20"/>
  <c r="BV99" i="20"/>
  <c r="BV98" i="20"/>
  <c r="BV103" i="20"/>
  <c r="BV102" i="20"/>
  <c r="BT105" i="20"/>
  <c r="BT104" i="20"/>
  <c r="BT109" i="20"/>
  <c r="BT108" i="20"/>
  <c r="BU110" i="20"/>
  <c r="BU109" i="20"/>
  <c r="BU114" i="20"/>
  <c r="BU113" i="20"/>
  <c r="BV115" i="20"/>
  <c r="BV114" i="20"/>
  <c r="BV119" i="20"/>
  <c r="BV118" i="20"/>
  <c r="BT121" i="20"/>
  <c r="BT120" i="20"/>
  <c r="BT125" i="20"/>
  <c r="BT124" i="20"/>
  <c r="BU126" i="20"/>
  <c r="BU125" i="20"/>
  <c r="BU130" i="20"/>
  <c r="BU129" i="20"/>
  <c r="BV131" i="20"/>
  <c r="BV130" i="20"/>
  <c r="BV135" i="20"/>
  <c r="BV134" i="20"/>
  <c r="BT137" i="20"/>
  <c r="BT136" i="20"/>
  <c r="BT141" i="20"/>
  <c r="BT140" i="20"/>
  <c r="BU142" i="20"/>
  <c r="BU141" i="20"/>
  <c r="BU146" i="20"/>
  <c r="BU145" i="20"/>
  <c r="BV147" i="20"/>
  <c r="BV146" i="20"/>
  <c r="BV151" i="20"/>
  <c r="BV150" i="20"/>
  <c r="BT153" i="20"/>
  <c r="BT152" i="20"/>
  <c r="BT157" i="20"/>
  <c r="BT156" i="20"/>
  <c r="BU158" i="20"/>
  <c r="BU157" i="20"/>
  <c r="BU162" i="20"/>
  <c r="BU161" i="20"/>
  <c r="BV163" i="20"/>
  <c r="BV162" i="20"/>
  <c r="BV167" i="20"/>
  <c r="BV166" i="20"/>
  <c r="BT169" i="20"/>
  <c r="BT168" i="20"/>
  <c r="BT173" i="20"/>
  <c r="BT172" i="20"/>
  <c r="BU174" i="20"/>
  <c r="BU173" i="20"/>
  <c r="BU178" i="20"/>
  <c r="BU177" i="20"/>
  <c r="BV179" i="20"/>
  <c r="BV178" i="20"/>
  <c r="BV183" i="20"/>
  <c r="BV182" i="20"/>
  <c r="BT185" i="20"/>
  <c r="BT184" i="20"/>
  <c r="BT189" i="20"/>
  <c r="BT188" i="20"/>
  <c r="BU190" i="20"/>
  <c r="BU189" i="20"/>
  <c r="BU194" i="20"/>
  <c r="BU193" i="20"/>
  <c r="BV195" i="20"/>
  <c r="BV194" i="20"/>
  <c r="BV199" i="20"/>
  <c r="BV198" i="20"/>
  <c r="BT201" i="20"/>
  <c r="BT200" i="20"/>
  <c r="BU5" i="20"/>
  <c r="BV10" i="20"/>
  <c r="BT16" i="20"/>
  <c r="BU21" i="20"/>
  <c r="BV26" i="20"/>
  <c r="BT32" i="20"/>
  <c r="BU37" i="20"/>
  <c r="BV42" i="20"/>
  <c r="BT48" i="20"/>
  <c r="BU53" i="20"/>
  <c r="BV58" i="20"/>
  <c r="BT64" i="20"/>
  <c r="BU69" i="20"/>
  <c r="BV74" i="20"/>
  <c r="BT80" i="20"/>
  <c r="BU85" i="20"/>
  <c r="BV90" i="20"/>
  <c r="BU105" i="20"/>
  <c r="BT112" i="20"/>
  <c r="BV126" i="20"/>
  <c r="BU133" i="20"/>
  <c r="BT148" i="20"/>
  <c r="BV154" i="20"/>
  <c r="BU169" i="20"/>
  <c r="BT176" i="20"/>
  <c r="BV190" i="20"/>
  <c r="BU197" i="20"/>
  <c r="BU9" i="20"/>
  <c r="BV14" i="20"/>
  <c r="BT20" i="20"/>
  <c r="BU25" i="20"/>
  <c r="BV30" i="20"/>
  <c r="BT36" i="20"/>
  <c r="BU41" i="20"/>
  <c r="BV46" i="20"/>
  <c r="BT52" i="20"/>
  <c r="BU57" i="20"/>
  <c r="BV62" i="20"/>
  <c r="BT68" i="20"/>
  <c r="BU73" i="20"/>
  <c r="BV78" i="20"/>
  <c r="BT84" i="20"/>
  <c r="BU89" i="20"/>
  <c r="BT100" i="20"/>
  <c r="BV106" i="20"/>
  <c r="BU121" i="20"/>
  <c r="BT128" i="20"/>
  <c r="BV142" i="20"/>
  <c r="BU149" i="20"/>
  <c r="BT164" i="20"/>
  <c r="BV170" i="20"/>
  <c r="BU185" i="20"/>
  <c r="BT192" i="20"/>
  <c r="BT4" i="20"/>
  <c r="BT8" i="20"/>
  <c r="BU13" i="20"/>
  <c r="BV18" i="20"/>
  <c r="BT24" i="20"/>
  <c r="BU29" i="20"/>
  <c r="BV34" i="20"/>
  <c r="BT40" i="20"/>
  <c r="BU45" i="20"/>
  <c r="BV50" i="20"/>
  <c r="BT56" i="20"/>
  <c r="BU61" i="20"/>
  <c r="BV66" i="20"/>
  <c r="BT72" i="20"/>
  <c r="BU77" i="20"/>
  <c r="BV82" i="20"/>
  <c r="BT88" i="20"/>
  <c r="BV94" i="20"/>
  <c r="BU101" i="20"/>
  <c r="BT116" i="20"/>
  <c r="BV122" i="20"/>
  <c r="BU137" i="20"/>
  <c r="BT144" i="20"/>
  <c r="BV158" i="20"/>
  <c r="BU165" i="20"/>
  <c r="BT180" i="20"/>
  <c r="BV186" i="20"/>
  <c r="BU201" i="20"/>
  <c r="BU4" i="20"/>
  <c r="BS1" i="20"/>
  <c r="BD1" i="20"/>
  <c r="BR1" i="20"/>
  <c r="BC1" i="20"/>
  <c r="BQ1" i="20"/>
  <c r="BB1" i="20"/>
  <c r="AL17" i="20"/>
  <c r="AO2" i="20"/>
  <c r="AN2" i="20"/>
  <c r="AP2" i="20"/>
  <c r="AM2" i="20"/>
  <c r="AM1" i="20"/>
  <c r="AO1" i="20"/>
  <c r="AN1" i="20"/>
  <c r="AP1" i="20"/>
  <c r="BF1" i="20"/>
  <c r="BU1" i="20" s="1"/>
  <c r="BE1" i="20"/>
  <c r="BT1" i="20" s="1"/>
  <c r="BE2" i="20"/>
  <c r="BG1" i="20"/>
  <c r="BV1" i="20" s="1"/>
  <c r="AG1" i="20" l="1"/>
  <c r="AA1" i="20"/>
  <c r="AJ1" i="20"/>
  <c r="AD1" i="20"/>
  <c r="AH1" i="20"/>
  <c r="AB1" i="20"/>
  <c r="AI1" i="20"/>
  <c r="AC1" i="20"/>
  <c r="K204" i="20"/>
  <c r="N6" i="20"/>
  <c r="CA6" i="20"/>
  <c r="BZ6" i="20"/>
  <c r="BX6" i="20"/>
  <c r="BY6" i="20"/>
  <c r="B6" i="20"/>
  <c r="L6" i="20" s="1"/>
  <c r="BW6" i="20"/>
  <c r="Q6" i="20"/>
  <c r="O6" i="20"/>
  <c r="R6" i="20"/>
  <c r="A7" i="20"/>
  <c r="AY6" i="20"/>
  <c r="D2" i="20"/>
  <c r="P204" i="20"/>
  <c r="O2" i="20"/>
  <c r="H202" i="20"/>
  <c r="H198" i="20"/>
  <c r="H194" i="20"/>
  <c r="H190" i="20"/>
  <c r="H186" i="20"/>
  <c r="H182" i="20"/>
  <c r="H178" i="20"/>
  <c r="H174" i="20"/>
  <c r="H170" i="20"/>
  <c r="H166" i="20"/>
  <c r="H162" i="20"/>
  <c r="H158" i="20"/>
  <c r="H154" i="20"/>
  <c r="H150" i="20"/>
  <c r="H146" i="20"/>
  <c r="H142" i="20"/>
  <c r="H138" i="20"/>
  <c r="H134" i="20"/>
  <c r="H130" i="20"/>
  <c r="H126" i="20"/>
  <c r="H122" i="20"/>
  <c r="H118" i="20"/>
  <c r="H114" i="20"/>
  <c r="H110" i="20"/>
  <c r="H106" i="20"/>
  <c r="H102" i="20"/>
  <c r="H98" i="20"/>
  <c r="H94" i="20"/>
  <c r="H90" i="20"/>
  <c r="H86" i="20"/>
  <c r="H82" i="20"/>
  <c r="H78" i="20"/>
  <c r="H74" i="20"/>
  <c r="H70" i="20"/>
  <c r="H66" i="20"/>
  <c r="H62" i="20"/>
  <c r="H58" i="20"/>
  <c r="H54" i="20"/>
  <c r="H50" i="20"/>
  <c r="H46" i="20"/>
  <c r="H42" i="20"/>
  <c r="H38" i="20"/>
  <c r="H34" i="20"/>
  <c r="H30" i="20"/>
  <c r="H26" i="20"/>
  <c r="H22" i="20"/>
  <c r="H18" i="20"/>
  <c r="H14" i="20"/>
  <c r="H10" i="20"/>
  <c r="H6" i="20"/>
  <c r="H2" i="20"/>
  <c r="H201" i="20"/>
  <c r="H197" i="20"/>
  <c r="H193" i="20"/>
  <c r="H189" i="20"/>
  <c r="H185" i="20"/>
  <c r="H181" i="20"/>
  <c r="H177" i="20"/>
  <c r="H173" i="20"/>
  <c r="H169" i="20"/>
  <c r="H165" i="20"/>
  <c r="H161" i="20"/>
  <c r="H157" i="20"/>
  <c r="H153" i="20"/>
  <c r="H149" i="20"/>
  <c r="H145" i="20"/>
  <c r="H141" i="20"/>
  <c r="H137" i="20"/>
  <c r="H133" i="20"/>
  <c r="H129" i="20"/>
  <c r="H125" i="20"/>
  <c r="H121" i="20"/>
  <c r="H117" i="20"/>
  <c r="H113" i="20"/>
  <c r="H109" i="20"/>
  <c r="H105" i="20"/>
  <c r="H101" i="20"/>
  <c r="H97" i="20"/>
  <c r="H93" i="20"/>
  <c r="H89" i="20"/>
  <c r="H85" i="20"/>
  <c r="H81" i="20"/>
  <c r="H77" i="20"/>
  <c r="H73" i="20"/>
  <c r="H69" i="20"/>
  <c r="H65" i="20"/>
  <c r="H61" i="20"/>
  <c r="H57" i="20"/>
  <c r="H53" i="20"/>
  <c r="H49" i="20"/>
  <c r="H45" i="20"/>
  <c r="H41" i="20"/>
  <c r="H37" i="20"/>
  <c r="H33" i="20"/>
  <c r="H29" i="20"/>
  <c r="H25" i="20"/>
  <c r="H21" i="20"/>
  <c r="H17" i="20"/>
  <c r="H13" i="20"/>
  <c r="H9" i="20"/>
  <c r="H5" i="20"/>
  <c r="H200" i="20"/>
  <c r="H196" i="20"/>
  <c r="H192" i="20"/>
  <c r="H188" i="20"/>
  <c r="H184" i="20"/>
  <c r="H180" i="20"/>
  <c r="H176" i="20"/>
  <c r="H172" i="20"/>
  <c r="H168" i="20"/>
  <c r="H164" i="20"/>
  <c r="H160" i="20"/>
  <c r="H156" i="20"/>
  <c r="H152" i="20"/>
  <c r="H148" i="20"/>
  <c r="H144" i="20"/>
  <c r="H140" i="20"/>
  <c r="H136" i="20"/>
  <c r="H132" i="20"/>
  <c r="H128" i="20"/>
  <c r="H124" i="20"/>
  <c r="H120" i="20"/>
  <c r="H116" i="20"/>
  <c r="H112" i="20"/>
  <c r="H108" i="20"/>
  <c r="H104" i="20"/>
  <c r="H100" i="20"/>
  <c r="H96" i="20"/>
  <c r="H92" i="20"/>
  <c r="H88" i="20"/>
  <c r="H84" i="20"/>
  <c r="H80" i="20"/>
  <c r="H76" i="20"/>
  <c r="H72" i="20"/>
  <c r="H68" i="20"/>
  <c r="H64" i="20"/>
  <c r="H60" i="20"/>
  <c r="H56" i="20"/>
  <c r="H52" i="20"/>
  <c r="H48" i="20"/>
  <c r="H44" i="20"/>
  <c r="H40" i="20"/>
  <c r="H36" i="20"/>
  <c r="H32" i="20"/>
  <c r="H28" i="20"/>
  <c r="H24" i="20"/>
  <c r="H20" i="20"/>
  <c r="H16" i="20"/>
  <c r="H12" i="20"/>
  <c r="H8" i="20"/>
  <c r="H4" i="20"/>
  <c r="H199" i="20"/>
  <c r="H195" i="20"/>
  <c r="H191" i="20"/>
  <c r="H187" i="20"/>
  <c r="H183" i="20"/>
  <c r="H179" i="20"/>
  <c r="H175" i="20"/>
  <c r="H171" i="20"/>
  <c r="H167" i="20"/>
  <c r="H163" i="20"/>
  <c r="H159" i="20"/>
  <c r="H155" i="20"/>
  <c r="H151" i="20"/>
  <c r="H147" i="20"/>
  <c r="H143" i="20"/>
  <c r="H139" i="20"/>
  <c r="H135" i="20"/>
  <c r="H131" i="20"/>
  <c r="H127" i="20"/>
  <c r="H123" i="20"/>
  <c r="H107" i="20"/>
  <c r="H91" i="20"/>
  <c r="H75" i="20"/>
  <c r="H59" i="20"/>
  <c r="H43" i="20"/>
  <c r="H27" i="20"/>
  <c r="H11" i="20"/>
  <c r="H119" i="20"/>
  <c r="H103" i="20"/>
  <c r="H87" i="20"/>
  <c r="H71" i="20"/>
  <c r="H55" i="20"/>
  <c r="H39" i="20"/>
  <c r="H23" i="20"/>
  <c r="H7" i="20"/>
  <c r="H115" i="20"/>
  <c r="H99" i="20"/>
  <c r="H83" i="20"/>
  <c r="H67" i="20"/>
  <c r="H51" i="20"/>
  <c r="H35" i="20"/>
  <c r="H19" i="20"/>
  <c r="H3" i="20"/>
  <c r="H111" i="20"/>
  <c r="H95" i="20"/>
  <c r="H79" i="20"/>
  <c r="H63" i="20"/>
  <c r="H47" i="20"/>
  <c r="H31" i="20"/>
  <c r="H15" i="20"/>
  <c r="AN3" i="20"/>
  <c r="AL23" i="20"/>
  <c r="AD2" i="20" s="1"/>
  <c r="AL22" i="20"/>
  <c r="AO3" i="20"/>
  <c r="AM3" i="20"/>
  <c r="AP3" i="20"/>
  <c r="B3" i="20"/>
  <c r="G3" i="20"/>
  <c r="B2" i="20"/>
  <c r="G2" i="20"/>
  <c r="BG2" i="20"/>
  <c r="D3" i="20"/>
  <c r="BF2" i="20"/>
  <c r="AD3" i="20" l="1"/>
  <c r="AL24" i="20"/>
  <c r="AB2" i="20"/>
  <c r="AC2" i="20"/>
  <c r="AA3" i="20"/>
  <c r="AE3" i="20" s="1"/>
  <c r="AB3" i="20"/>
  <c r="AA2" i="20"/>
  <c r="AE2" i="20" s="1"/>
  <c r="AI2" i="20"/>
  <c r="AC3" i="20"/>
  <c r="BZ7" i="20"/>
  <c r="N7" i="20"/>
  <c r="BX7" i="20"/>
  <c r="CA7" i="20"/>
  <c r="BY7" i="20"/>
  <c r="L2" i="20"/>
  <c r="Z3" i="20"/>
  <c r="Z2" i="20"/>
  <c r="L3" i="20"/>
  <c r="K3" i="20"/>
  <c r="K6" i="20"/>
  <c r="P6" i="20"/>
  <c r="K1" i="20"/>
  <c r="AH3" i="20"/>
  <c r="BW7" i="20"/>
  <c r="P7" i="20"/>
  <c r="Q7" i="20"/>
  <c r="O7" i="20"/>
  <c r="R7" i="20"/>
  <c r="P1" i="20"/>
  <c r="P2" i="20"/>
  <c r="P3" i="20"/>
  <c r="P4" i="20"/>
  <c r="P5" i="20"/>
  <c r="V3" i="20"/>
  <c r="BI3" i="20"/>
  <c r="BJ3" i="20" s="1"/>
  <c r="AU3" i="20"/>
  <c r="AQ3" i="20"/>
  <c r="AU2" i="20"/>
  <c r="AQ2" i="20"/>
  <c r="V2" i="20"/>
  <c r="BI2" i="20"/>
  <c r="BJ2" i="20" s="1"/>
  <c r="BN3" i="20"/>
  <c r="BM3" i="20"/>
  <c r="BP3" i="20"/>
  <c r="BO3" i="20"/>
  <c r="AH2" i="20"/>
  <c r="T3" i="20"/>
  <c r="BL3" i="20"/>
  <c r="AJ2" i="20"/>
  <c r="AG2" i="20"/>
  <c r="T2" i="20"/>
  <c r="BL2" i="20"/>
  <c r="AM4" i="20"/>
  <c r="AG3" i="20"/>
  <c r="BN2" i="20"/>
  <c r="BM2" i="20"/>
  <c r="BP2" i="20"/>
  <c r="BO2" i="20"/>
  <c r="A8" i="20"/>
  <c r="AY7" i="20"/>
  <c r="AP4" i="20"/>
  <c r="AD4" i="20" s="1"/>
  <c r="AJ3" i="20"/>
  <c r="AO4" i="20"/>
  <c r="AC4" i="20" s="1"/>
  <c r="AI3" i="20"/>
  <c r="AN4" i="20"/>
  <c r="AB4" i="20" s="1"/>
  <c r="X2" i="20"/>
  <c r="X3" i="20"/>
  <c r="AF3" i="20" l="1"/>
  <c r="AF2" i="20"/>
  <c r="AF4" i="20"/>
  <c r="AG4" i="20"/>
  <c r="AA4" i="20"/>
  <c r="AE4" i="20" s="1"/>
  <c r="BY8" i="20"/>
  <c r="N8" i="20"/>
  <c r="BX8" i="20"/>
  <c r="BZ8" i="20"/>
  <c r="CA8" i="20"/>
  <c r="AK2" i="20"/>
  <c r="AT2" i="20"/>
  <c r="AZ2" i="20"/>
  <c r="AX2" i="20"/>
  <c r="BA2" i="20"/>
  <c r="AT3" i="20"/>
  <c r="AZ3" i="20"/>
  <c r="AX3" i="20"/>
  <c r="BA3" i="20"/>
  <c r="AK3" i="20"/>
  <c r="AJ4" i="20"/>
  <c r="BW8" i="20"/>
  <c r="P8" i="20"/>
  <c r="Q8" i="20"/>
  <c r="O8" i="20"/>
  <c r="R8" i="20"/>
  <c r="AH4" i="20"/>
  <c r="AM5" i="20"/>
  <c r="BH3" i="20"/>
  <c r="BK3" i="20" s="1"/>
  <c r="BH2" i="20"/>
  <c r="BK2" i="20" s="1"/>
  <c r="A9" i="20"/>
  <c r="AY8" i="20"/>
  <c r="AP5" i="20"/>
  <c r="AD5" i="20" s="1"/>
  <c r="AO5" i="20"/>
  <c r="AC5" i="20" s="1"/>
  <c r="AI4" i="20"/>
  <c r="AN5" i="20"/>
  <c r="U3" i="20"/>
  <c r="Y3" i="20"/>
  <c r="AL33" i="20" s="1"/>
  <c r="U2" i="20"/>
  <c r="Y2" i="20"/>
  <c r="AK4" i="20" l="1"/>
  <c r="AH5" i="20"/>
  <c r="AB5" i="20"/>
  <c r="AG5" i="20"/>
  <c r="AA5" i="20"/>
  <c r="AE5" i="20" s="1"/>
  <c r="BX9" i="20"/>
  <c r="N9" i="20"/>
  <c r="BZ9" i="20"/>
  <c r="CA9" i="20"/>
  <c r="BY9" i="20"/>
  <c r="AM6" i="20"/>
  <c r="AJ5" i="20"/>
  <c r="AK5" i="20" s="1"/>
  <c r="BW9" i="20"/>
  <c r="R9" i="20"/>
  <c r="P9" i="20"/>
  <c r="Q9" i="20"/>
  <c r="O9" i="20"/>
  <c r="AP6" i="20"/>
  <c r="AD6" i="20" s="1"/>
  <c r="A10" i="20"/>
  <c r="AY9" i="20"/>
  <c r="AO6" i="20"/>
  <c r="AC6" i="20" s="1"/>
  <c r="AI5" i="20"/>
  <c r="AN6" i="20"/>
  <c r="AF5" i="20" l="1"/>
  <c r="AL25" i="20"/>
  <c r="AL37" i="20"/>
  <c r="AL26" i="20"/>
  <c r="AH6" i="20"/>
  <c r="AB6" i="20"/>
  <c r="AF6" i="20" s="1"/>
  <c r="AM7" i="20"/>
  <c r="AA7" i="20" s="1"/>
  <c r="AA6" i="20"/>
  <c r="AE6" i="20" s="1"/>
  <c r="N10" i="20"/>
  <c r="CA10" i="20"/>
  <c r="BX10" i="20"/>
  <c r="BZ10" i="20"/>
  <c r="BY10" i="20"/>
  <c r="AG6" i="20"/>
  <c r="AP7" i="20"/>
  <c r="AD7" i="20" s="1"/>
  <c r="AE7" i="20" s="1"/>
  <c r="AJ6" i="20"/>
  <c r="AL32" i="20"/>
  <c r="BW10" i="20"/>
  <c r="P10" i="20"/>
  <c r="Q10" i="20"/>
  <c r="O10" i="20"/>
  <c r="R10" i="20"/>
  <c r="A11" i="20"/>
  <c r="AY10" i="20"/>
  <c r="AO7" i="20"/>
  <c r="AC7" i="20" s="1"/>
  <c r="AI6" i="20"/>
  <c r="AN7" i="20"/>
  <c r="C6" i="18"/>
  <c r="C4" i="18" l="1"/>
  <c r="B4" i="18" s="1"/>
  <c r="D4" i="18" s="1"/>
  <c r="AG7" i="20"/>
  <c r="AH7" i="20"/>
  <c r="AB7" i="20"/>
  <c r="AF7" i="20" s="1"/>
  <c r="AM8" i="20"/>
  <c r="AA8" i="20" s="1"/>
  <c r="BZ11" i="20"/>
  <c r="BX11" i="20"/>
  <c r="N11" i="20"/>
  <c r="BY11" i="20"/>
  <c r="CA11" i="20"/>
  <c r="AK6" i="20"/>
  <c r="AJ7" i="20"/>
  <c r="AP8" i="20"/>
  <c r="AD8" i="20" s="1"/>
  <c r="AE8" i="20" s="1"/>
  <c r="BW11" i="20"/>
  <c r="P11" i="20"/>
  <c r="Q11" i="20"/>
  <c r="O11" i="20"/>
  <c r="R11" i="20"/>
  <c r="A12" i="20"/>
  <c r="AY11" i="20"/>
  <c r="AO8" i="20"/>
  <c r="AC8" i="20" s="1"/>
  <c r="AI7" i="20"/>
  <c r="AN8" i="20"/>
  <c r="D6" i="18"/>
  <c r="B6" i="18" s="1"/>
  <c r="C2" i="18"/>
  <c r="A6" i="18" l="1"/>
  <c r="A4" i="18"/>
  <c r="B2" i="18"/>
  <c r="D2" i="18" s="1"/>
  <c r="E2" i="18" s="1"/>
  <c r="A2" i="18"/>
  <c r="AK7" i="20"/>
  <c r="AH8" i="20"/>
  <c r="AB8" i="20"/>
  <c r="AF8" i="20" s="1"/>
  <c r="AG8" i="20"/>
  <c r="AM9" i="20"/>
  <c r="AA9" i="20" s="1"/>
  <c r="BY12" i="20"/>
  <c r="BX12" i="20"/>
  <c r="BZ12" i="20"/>
  <c r="CA12" i="20"/>
  <c r="N12" i="20"/>
  <c r="AJ8" i="20"/>
  <c r="AP9" i="20"/>
  <c r="AD9" i="20" s="1"/>
  <c r="BW12" i="20"/>
  <c r="P12" i="20"/>
  <c r="Q12" i="20"/>
  <c r="O12" i="20"/>
  <c r="R12" i="20"/>
  <c r="A13" i="20"/>
  <c r="AY12" i="20"/>
  <c r="AO9" i="20"/>
  <c r="AC9" i="20" s="1"/>
  <c r="AI8" i="20"/>
  <c r="AN9" i="20"/>
  <c r="E4" i="18"/>
  <c r="B3" i="18"/>
  <c r="C3" i="18" s="1"/>
  <c r="B5" i="18"/>
  <c r="C4" i="20"/>
  <c r="BM4" i="20" s="1"/>
  <c r="F4" i="20"/>
  <c r="E4" i="20"/>
  <c r="D4" i="20"/>
  <c r="BI4" i="20" s="1"/>
  <c r="G4" i="20"/>
  <c r="B4" i="20"/>
  <c r="C5" i="18" l="1"/>
  <c r="D5" i="18"/>
  <c r="A5" i="18" s="1"/>
  <c r="D3" i="18"/>
  <c r="A3" i="18" s="1"/>
  <c r="AG9" i="20"/>
  <c r="AM10" i="20"/>
  <c r="AA10" i="20" s="1"/>
  <c r="AE9" i="20"/>
  <c r="AH9" i="20"/>
  <c r="AB9" i="20"/>
  <c r="AF9" i="20" s="1"/>
  <c r="AK8" i="20"/>
  <c r="BX13" i="20"/>
  <c r="BY13" i="20"/>
  <c r="CA13" i="20"/>
  <c r="BZ13" i="20"/>
  <c r="N13" i="20"/>
  <c r="K4" i="20"/>
  <c r="L4" i="20"/>
  <c r="Z4" i="20"/>
  <c r="AJ9" i="20"/>
  <c r="AP10" i="20"/>
  <c r="AD10" i="20" s="1"/>
  <c r="BW13" i="20"/>
  <c r="P13" i="20"/>
  <c r="Q13" i="20"/>
  <c r="O13" i="20"/>
  <c r="R13" i="20"/>
  <c r="BJ4" i="20"/>
  <c r="BH4" i="20"/>
  <c r="BO4" i="20"/>
  <c r="AV4" i="20"/>
  <c r="BP4" i="20"/>
  <c r="AR4" i="20"/>
  <c r="AS4" i="20" s="1"/>
  <c r="AQ4" i="20"/>
  <c r="T4" i="20"/>
  <c r="BL4" i="20"/>
  <c r="V4" i="20"/>
  <c r="BN4" i="20"/>
  <c r="A14" i="20"/>
  <c r="AY13" i="20"/>
  <c r="AO10" i="20"/>
  <c r="AC10" i="20" s="1"/>
  <c r="AI9" i="20"/>
  <c r="AN10" i="20"/>
  <c r="C5" i="20"/>
  <c r="BM5" i="20" s="1"/>
  <c r="F5" i="20"/>
  <c r="E5" i="20"/>
  <c r="D5" i="20"/>
  <c r="BI5" i="20" s="1"/>
  <c r="B5" i="20"/>
  <c r="G5" i="20"/>
  <c r="X4" i="20"/>
  <c r="E5" i="18" l="1"/>
  <c r="AG10" i="20"/>
  <c r="AE10" i="20"/>
  <c r="AK9" i="20"/>
  <c r="AM11" i="20"/>
  <c r="AA11" i="20" s="1"/>
  <c r="AH10" i="20"/>
  <c r="AB10" i="20"/>
  <c r="AF10" i="20" s="1"/>
  <c r="N14" i="20"/>
  <c r="CA14" i="20"/>
  <c r="BY14" i="20"/>
  <c r="BX14" i="20"/>
  <c r="BZ14" i="20"/>
  <c r="L5" i="20"/>
  <c r="K5" i="20"/>
  <c r="M5" i="20"/>
  <c r="AZ4" i="20"/>
  <c r="AP11" i="20"/>
  <c r="AD11" i="20" s="1"/>
  <c r="AE11" i="20" s="1"/>
  <c r="AJ10" i="20"/>
  <c r="AK10" i="20" s="1"/>
  <c r="BW14" i="20"/>
  <c r="P14" i="20"/>
  <c r="Q14" i="20"/>
  <c r="O14" i="20"/>
  <c r="R14" i="20"/>
  <c r="BJ5" i="20"/>
  <c r="BH5" i="20"/>
  <c r="BO5" i="20"/>
  <c r="AV5" i="20"/>
  <c r="BP5" i="20"/>
  <c r="AR5" i="20"/>
  <c r="AS5" i="20" s="1"/>
  <c r="AQ5" i="20"/>
  <c r="AW4" i="20"/>
  <c r="AU4" i="20"/>
  <c r="AT4" i="20"/>
  <c r="BK4" i="20"/>
  <c r="V5" i="20"/>
  <c r="BN5" i="20"/>
  <c r="A15" i="20"/>
  <c r="AY14" i="20"/>
  <c r="Z5" i="20"/>
  <c r="T5" i="20"/>
  <c r="BL5" i="20"/>
  <c r="AO11" i="20"/>
  <c r="AC11" i="20" s="1"/>
  <c r="AI10" i="20"/>
  <c r="AN11" i="20"/>
  <c r="E6" i="20"/>
  <c r="C6" i="20"/>
  <c r="BM6" i="20" s="1"/>
  <c r="F6" i="20"/>
  <c r="U4" i="20"/>
  <c r="Y4" i="20"/>
  <c r="D6" i="20"/>
  <c r="BI6" i="20" s="1"/>
  <c r="G6" i="20"/>
  <c r="X5" i="20"/>
  <c r="AG11" i="20" l="1"/>
  <c r="AM12" i="20"/>
  <c r="AA12" i="20" s="1"/>
  <c r="AH11" i="20"/>
  <c r="AB11" i="20"/>
  <c r="AF11" i="20" s="1"/>
  <c r="BZ15" i="20"/>
  <c r="BY15" i="20"/>
  <c r="BX15" i="20"/>
  <c r="CA15" i="20"/>
  <c r="N15" i="20"/>
  <c r="Z6" i="20"/>
  <c r="BA4" i="20"/>
  <c r="AJ11" i="20"/>
  <c r="AP12" i="20"/>
  <c r="AZ5" i="20"/>
  <c r="BW15" i="20"/>
  <c r="P15" i="20"/>
  <c r="Q15" i="20"/>
  <c r="O15" i="20"/>
  <c r="R15" i="20"/>
  <c r="AT5" i="20"/>
  <c r="AX4" i="20"/>
  <c r="BP6" i="20"/>
  <c r="AR6" i="20"/>
  <c r="AS6" i="20" s="1"/>
  <c r="AQ6" i="20"/>
  <c r="AW5" i="20"/>
  <c r="AU5" i="20"/>
  <c r="BJ6" i="20"/>
  <c r="BH6" i="20"/>
  <c r="BO6" i="20"/>
  <c r="AV6" i="20"/>
  <c r="BK5" i="20"/>
  <c r="A16" i="20"/>
  <c r="AY15" i="20"/>
  <c r="T6" i="20"/>
  <c r="BL6" i="20"/>
  <c r="V6" i="20"/>
  <c r="BN6" i="20"/>
  <c r="AO12" i="20"/>
  <c r="AC12" i="20" s="1"/>
  <c r="AI11" i="20"/>
  <c r="AN12" i="20"/>
  <c r="F7" i="20"/>
  <c r="E7" i="20"/>
  <c r="C7" i="20"/>
  <c r="BM7" i="20" s="1"/>
  <c r="U5" i="20"/>
  <c r="Y5" i="20"/>
  <c r="G7" i="20"/>
  <c r="D7" i="20"/>
  <c r="BI7" i="20" s="1"/>
  <c r="B7" i="20"/>
  <c r="X6" i="20"/>
  <c r="AK11" i="20" l="1"/>
  <c r="AG12" i="20"/>
  <c r="AM13" i="20"/>
  <c r="AA13" i="20" s="1"/>
  <c r="AH12" i="20"/>
  <c r="AB12" i="20"/>
  <c r="AF12" i="20" s="1"/>
  <c r="AJ12" i="20"/>
  <c r="AK12" i="20" s="1"/>
  <c r="AD12" i="20"/>
  <c r="AE12" i="20" s="1"/>
  <c r="BY16" i="20"/>
  <c r="BZ16" i="20"/>
  <c r="CA16" i="20"/>
  <c r="BX16" i="20"/>
  <c r="N16" i="20"/>
  <c r="L7" i="20"/>
  <c r="K7" i="20"/>
  <c r="Z7" i="20"/>
  <c r="AP13" i="20"/>
  <c r="AZ6" i="20"/>
  <c r="BA5" i="20"/>
  <c r="BW16" i="20"/>
  <c r="P16" i="20"/>
  <c r="Q16" i="20"/>
  <c r="O16" i="20"/>
  <c r="R16" i="20"/>
  <c r="BO7" i="20"/>
  <c r="AV7" i="20"/>
  <c r="AW6" i="20"/>
  <c r="AU6" i="20"/>
  <c r="AX5" i="20"/>
  <c r="BP7" i="20"/>
  <c r="AR7" i="20"/>
  <c r="AS7" i="20" s="1"/>
  <c r="AQ7" i="20"/>
  <c r="BH7" i="20"/>
  <c r="BJ7" i="20"/>
  <c r="BK6" i="20"/>
  <c r="AT6" i="20"/>
  <c r="T7" i="20"/>
  <c r="BL7" i="20"/>
  <c r="V7" i="20"/>
  <c r="BN7" i="20"/>
  <c r="A17" i="20"/>
  <c r="AY16" i="20"/>
  <c r="AO13" i="20"/>
  <c r="AC13" i="20" s="1"/>
  <c r="AI12" i="20"/>
  <c r="AN13" i="20"/>
  <c r="C8" i="20"/>
  <c r="BM8" i="20" s="1"/>
  <c r="F8" i="20"/>
  <c r="E8" i="20"/>
  <c r="U6" i="20"/>
  <c r="Y6" i="20"/>
  <c r="D8" i="20"/>
  <c r="BI8" i="20" s="1"/>
  <c r="G8" i="20"/>
  <c r="B8" i="20"/>
  <c r="X7" i="20"/>
  <c r="AG13" i="20" l="1"/>
  <c r="AM14" i="20"/>
  <c r="AA14" i="20" s="1"/>
  <c r="AH13" i="20"/>
  <c r="AB13" i="20"/>
  <c r="AF13" i="20" s="1"/>
  <c r="AP14" i="20"/>
  <c r="AD14" i="20" s="1"/>
  <c r="AD13" i="20"/>
  <c r="AE13" i="20" s="1"/>
  <c r="BX17" i="20"/>
  <c r="BZ17" i="20"/>
  <c r="N17" i="20"/>
  <c r="BY17" i="20"/>
  <c r="CA17" i="20"/>
  <c r="L8" i="20"/>
  <c r="K8" i="20"/>
  <c r="Z8" i="20"/>
  <c r="AJ13" i="20"/>
  <c r="AZ7" i="20"/>
  <c r="BA6" i="20"/>
  <c r="BW17" i="20"/>
  <c r="R17" i="20"/>
  <c r="P17" i="20"/>
  <c r="Q17" i="20"/>
  <c r="O17" i="20"/>
  <c r="BK7" i="20"/>
  <c r="AT7" i="20"/>
  <c r="AX6" i="20"/>
  <c r="BO8" i="20"/>
  <c r="AV8" i="20"/>
  <c r="BH8" i="20"/>
  <c r="BJ8" i="20"/>
  <c r="BP8" i="20"/>
  <c r="AR8" i="20"/>
  <c r="AS8" i="20" s="1"/>
  <c r="AQ8" i="20"/>
  <c r="AW7" i="20"/>
  <c r="AU7" i="20"/>
  <c r="A18" i="20"/>
  <c r="AY17" i="20"/>
  <c r="V8" i="20"/>
  <c r="BN8" i="20"/>
  <c r="T8" i="20"/>
  <c r="BL8" i="20"/>
  <c r="AO14" i="20"/>
  <c r="AC14" i="20" s="1"/>
  <c r="AI13" i="20"/>
  <c r="AN14" i="20"/>
  <c r="C9" i="20"/>
  <c r="BM9" i="20" s="1"/>
  <c r="F9" i="20"/>
  <c r="E9" i="20"/>
  <c r="U7" i="20"/>
  <c r="Y7" i="20"/>
  <c r="D9" i="20"/>
  <c r="BI9" i="20" s="1"/>
  <c r="G9" i="20"/>
  <c r="B9" i="20"/>
  <c r="X8" i="20"/>
  <c r="AK13" i="20" l="1"/>
  <c r="AG14" i="20"/>
  <c r="AM15" i="20"/>
  <c r="AA15" i="20" s="1"/>
  <c r="AE14" i="20"/>
  <c r="AJ14" i="20"/>
  <c r="AP15" i="20"/>
  <c r="AD15" i="20" s="1"/>
  <c r="AH14" i="20"/>
  <c r="AB14" i="20"/>
  <c r="AF14" i="20" s="1"/>
  <c r="N18" i="20"/>
  <c r="CA18" i="20"/>
  <c r="BZ18" i="20"/>
  <c r="BX18" i="20"/>
  <c r="BY18" i="20"/>
  <c r="K9" i="20"/>
  <c r="Z9" i="20"/>
  <c r="BA7" i="20"/>
  <c r="AT8" i="20"/>
  <c r="AZ8" i="20"/>
  <c r="BW18" i="20"/>
  <c r="P18" i="20"/>
  <c r="Q18" i="20"/>
  <c r="O18" i="20"/>
  <c r="R18" i="20"/>
  <c r="BK8" i="20"/>
  <c r="BH9" i="20"/>
  <c r="BJ9" i="20"/>
  <c r="AU8" i="20"/>
  <c r="AW8" i="20"/>
  <c r="BP9" i="20"/>
  <c r="AR9" i="20"/>
  <c r="AS9" i="20" s="1"/>
  <c r="AQ9" i="20"/>
  <c r="BO9" i="20"/>
  <c r="AV9" i="20"/>
  <c r="AX7" i="20"/>
  <c r="AM16" i="20"/>
  <c r="AA16" i="20" s="1"/>
  <c r="V9" i="20"/>
  <c r="BN9" i="20"/>
  <c r="T9" i="20"/>
  <c r="BL9" i="20"/>
  <c r="A19" i="20"/>
  <c r="AY18" i="20"/>
  <c r="AO15" i="20"/>
  <c r="AC15" i="20" s="1"/>
  <c r="AI14" i="20"/>
  <c r="AN15" i="20"/>
  <c r="E10" i="20"/>
  <c r="C10" i="20"/>
  <c r="BM10" i="20" s="1"/>
  <c r="F10" i="20"/>
  <c r="U8" i="20"/>
  <c r="Y8" i="20"/>
  <c r="D10" i="20"/>
  <c r="BI10" i="20" s="1"/>
  <c r="G10" i="20"/>
  <c r="B10" i="20"/>
  <c r="X9" i="20"/>
  <c r="AK14" i="20" l="1"/>
  <c r="AG15" i="20"/>
  <c r="AE15" i="20"/>
  <c r="AJ15" i="20"/>
  <c r="AP16" i="20"/>
  <c r="AD16" i="20" s="1"/>
  <c r="AE16" i="20" s="1"/>
  <c r="AH15" i="20"/>
  <c r="AB15" i="20"/>
  <c r="AF15" i="20" s="1"/>
  <c r="BZ19" i="20"/>
  <c r="CA19" i="20"/>
  <c r="BY19" i="20"/>
  <c r="BX19" i="20"/>
  <c r="N19" i="20"/>
  <c r="Z10" i="20"/>
  <c r="AZ9" i="20"/>
  <c r="BA8" i="20"/>
  <c r="BW19" i="20"/>
  <c r="P19" i="20"/>
  <c r="Q19" i="20"/>
  <c r="O19" i="20"/>
  <c r="R19" i="20"/>
  <c r="AX8" i="20"/>
  <c r="BK9" i="20"/>
  <c r="BH10" i="20"/>
  <c r="BJ10" i="20"/>
  <c r="AU9" i="20"/>
  <c r="AW9" i="20"/>
  <c r="BO10" i="20"/>
  <c r="AV10" i="20"/>
  <c r="BP10" i="20"/>
  <c r="AR10" i="20"/>
  <c r="AS10" i="20" s="1"/>
  <c r="AQ10" i="20"/>
  <c r="AT9" i="20"/>
  <c r="V10" i="20"/>
  <c r="BN10" i="20"/>
  <c r="A20" i="20"/>
  <c r="AY19" i="20"/>
  <c r="T10" i="20"/>
  <c r="BL10" i="20"/>
  <c r="AM17" i="20"/>
  <c r="AA17" i="20" s="1"/>
  <c r="AG16" i="20"/>
  <c r="AO16" i="20"/>
  <c r="AC16" i="20" s="1"/>
  <c r="AI15" i="20"/>
  <c r="AN16" i="20"/>
  <c r="F11" i="20"/>
  <c r="E11" i="20"/>
  <c r="C11" i="20"/>
  <c r="BM11" i="20" s="1"/>
  <c r="U9" i="20"/>
  <c r="Y9" i="20"/>
  <c r="D11" i="20"/>
  <c r="BI11" i="20" s="1"/>
  <c r="G11" i="20"/>
  <c r="B11" i="20"/>
  <c r="X10" i="20"/>
  <c r="AK15" i="20" l="1"/>
  <c r="AJ16" i="20"/>
  <c r="AP17" i="20"/>
  <c r="AD17" i="20" s="1"/>
  <c r="AE17" i="20" s="1"/>
  <c r="AH16" i="20"/>
  <c r="AB16" i="20"/>
  <c r="AF16" i="20" s="1"/>
  <c r="BY20" i="20"/>
  <c r="CA20" i="20"/>
  <c r="N20" i="20"/>
  <c r="BX20" i="20"/>
  <c r="BZ20" i="20"/>
  <c r="Z11" i="20"/>
  <c r="AZ10" i="20"/>
  <c r="BA9" i="20"/>
  <c r="AK16" i="20"/>
  <c r="BW20" i="20"/>
  <c r="P20" i="20"/>
  <c r="Q20" i="20"/>
  <c r="O20" i="20"/>
  <c r="R20" i="20"/>
  <c r="BK10" i="20"/>
  <c r="BH11" i="20"/>
  <c r="BJ11" i="20"/>
  <c r="BO11" i="20"/>
  <c r="AV11" i="20"/>
  <c r="AT10" i="20"/>
  <c r="BP11" i="20"/>
  <c r="AR11" i="20"/>
  <c r="AS11" i="20" s="1"/>
  <c r="AQ11" i="20"/>
  <c r="AU10" i="20"/>
  <c r="AW10" i="20"/>
  <c r="AX9" i="20"/>
  <c r="V11" i="20"/>
  <c r="BN11" i="20"/>
  <c r="AM18" i="20"/>
  <c r="AA18" i="20" s="1"/>
  <c r="AG17" i="20"/>
  <c r="A21" i="20"/>
  <c r="AY20" i="20"/>
  <c r="T11" i="20"/>
  <c r="BL11" i="20"/>
  <c r="AO17" i="20"/>
  <c r="AC17" i="20" s="1"/>
  <c r="AI16" i="20"/>
  <c r="AN17" i="20"/>
  <c r="C12" i="20"/>
  <c r="BM12" i="20" s="1"/>
  <c r="F12" i="20"/>
  <c r="E12" i="20"/>
  <c r="U10" i="20"/>
  <c r="Y10" i="20"/>
  <c r="D12" i="20"/>
  <c r="BI12" i="20" s="1"/>
  <c r="G12" i="20"/>
  <c r="B12" i="20"/>
  <c r="X11" i="20"/>
  <c r="AP18" i="20" l="1"/>
  <c r="AD18" i="20" s="1"/>
  <c r="AE18" i="20" s="1"/>
  <c r="AJ17" i="20"/>
  <c r="AK17" i="20" s="1"/>
  <c r="AH17" i="20"/>
  <c r="AB17" i="20"/>
  <c r="AF17" i="20" s="1"/>
  <c r="BX21" i="20"/>
  <c r="CA21" i="20"/>
  <c r="N21" i="20"/>
  <c r="BY21" i="20"/>
  <c r="BZ21" i="20"/>
  <c r="Z12" i="20"/>
  <c r="AZ11" i="20"/>
  <c r="BA10" i="20"/>
  <c r="BW21" i="20"/>
  <c r="R21" i="20"/>
  <c r="P21" i="20"/>
  <c r="Q21" i="20"/>
  <c r="O21" i="20"/>
  <c r="BK11" i="20"/>
  <c r="AT11" i="20"/>
  <c r="BP12" i="20"/>
  <c r="AR12" i="20"/>
  <c r="AS12" i="20" s="1"/>
  <c r="AQ12" i="20"/>
  <c r="AX10" i="20"/>
  <c r="AU11" i="20"/>
  <c r="AW11" i="20"/>
  <c r="BH12" i="20"/>
  <c r="BJ12" i="20"/>
  <c r="BO12" i="20"/>
  <c r="AV12" i="20"/>
  <c r="AM19" i="20"/>
  <c r="AA19" i="20" s="1"/>
  <c r="AG18" i="20"/>
  <c r="T12" i="20"/>
  <c r="BL12" i="20"/>
  <c r="V12" i="20"/>
  <c r="BN12" i="20"/>
  <c r="A22" i="20"/>
  <c r="AY21" i="20"/>
  <c r="AO18" i="20"/>
  <c r="AC18" i="20" s="1"/>
  <c r="AI17" i="20"/>
  <c r="AN18" i="20"/>
  <c r="C13" i="20"/>
  <c r="BM13" i="20" s="1"/>
  <c r="F13" i="20"/>
  <c r="E13" i="20"/>
  <c r="U11" i="20"/>
  <c r="Y11" i="20"/>
  <c r="D13" i="20"/>
  <c r="BI13" i="20" s="1"/>
  <c r="G13" i="20"/>
  <c r="B13" i="20"/>
  <c r="X12" i="20"/>
  <c r="AP19" i="20" l="1"/>
  <c r="AD19" i="20" s="1"/>
  <c r="AE19" i="20" s="1"/>
  <c r="AJ18" i="20"/>
  <c r="AK18" i="20" s="1"/>
  <c r="AH18" i="20"/>
  <c r="AB18" i="20"/>
  <c r="AF18" i="20" s="1"/>
  <c r="N22" i="20"/>
  <c r="CA22" i="20"/>
  <c r="BY22" i="20"/>
  <c r="BZ22" i="20"/>
  <c r="BX22" i="20"/>
  <c r="Z13" i="20"/>
  <c r="BA11" i="20"/>
  <c r="AZ12" i="20"/>
  <c r="BW22" i="20"/>
  <c r="P22" i="20"/>
  <c r="Q22" i="20"/>
  <c r="O22" i="20"/>
  <c r="R22" i="20"/>
  <c r="AX11" i="20"/>
  <c r="BK12" i="20"/>
  <c r="AT12" i="20"/>
  <c r="BO13" i="20"/>
  <c r="AV13" i="20"/>
  <c r="AU12" i="20"/>
  <c r="AW12" i="20"/>
  <c r="BH13" i="20"/>
  <c r="BJ13" i="20"/>
  <c r="BP13" i="20"/>
  <c r="AR13" i="20"/>
  <c r="AS13" i="20" s="1"/>
  <c r="AQ13" i="20"/>
  <c r="A23" i="20"/>
  <c r="AY22" i="20"/>
  <c r="T13" i="20"/>
  <c r="BL13" i="20"/>
  <c r="V13" i="20"/>
  <c r="BN13" i="20"/>
  <c r="AM20" i="20"/>
  <c r="AA20" i="20" s="1"/>
  <c r="AG19" i="20"/>
  <c r="AO19" i="20"/>
  <c r="AC19" i="20" s="1"/>
  <c r="AI18" i="20"/>
  <c r="AJ19" i="20"/>
  <c r="AN19" i="20"/>
  <c r="E14" i="20"/>
  <c r="C14" i="20"/>
  <c r="BM14" i="20" s="1"/>
  <c r="F14" i="20"/>
  <c r="U12" i="20"/>
  <c r="Y12" i="20"/>
  <c r="D14" i="20"/>
  <c r="BI14" i="20" s="1"/>
  <c r="G14" i="20"/>
  <c r="B14" i="20"/>
  <c r="X13" i="20"/>
  <c r="AP20" i="20" l="1"/>
  <c r="AD20" i="20" s="1"/>
  <c r="AE20" i="20" s="1"/>
  <c r="AH19" i="20"/>
  <c r="AB19" i="20"/>
  <c r="AF19" i="20" s="1"/>
  <c r="BZ23" i="20"/>
  <c r="N23" i="20"/>
  <c r="CA23" i="20"/>
  <c r="BX23" i="20"/>
  <c r="BY23" i="20"/>
  <c r="Z14" i="20"/>
  <c r="AZ13" i="20"/>
  <c r="BA12" i="20"/>
  <c r="AK19" i="20"/>
  <c r="BW23" i="20"/>
  <c r="P23" i="20"/>
  <c r="Q23" i="20"/>
  <c r="O23" i="20"/>
  <c r="R23" i="20"/>
  <c r="BK13" i="20"/>
  <c r="AT13" i="20"/>
  <c r="AX12" i="20"/>
  <c r="BP14" i="20"/>
  <c r="AR14" i="20"/>
  <c r="AS14" i="20" s="1"/>
  <c r="AQ14" i="20"/>
  <c r="BH14" i="20"/>
  <c r="BJ14" i="20"/>
  <c r="BO14" i="20"/>
  <c r="AV14" i="20"/>
  <c r="AU13" i="20"/>
  <c r="AW13" i="20"/>
  <c r="AM21" i="20"/>
  <c r="AA21" i="20" s="1"/>
  <c r="AG20" i="20"/>
  <c r="T14" i="20"/>
  <c r="BL14" i="20"/>
  <c r="V14" i="20"/>
  <c r="BN14" i="20"/>
  <c r="A24" i="20"/>
  <c r="AY23" i="20"/>
  <c r="AO20" i="20"/>
  <c r="AC20" i="20" s="1"/>
  <c r="AI19" i="20"/>
  <c r="AN20" i="20"/>
  <c r="F15" i="20"/>
  <c r="E15" i="20"/>
  <c r="C15" i="20"/>
  <c r="BM15" i="20" s="1"/>
  <c r="U13" i="20"/>
  <c r="Y13" i="20"/>
  <c r="D15" i="20"/>
  <c r="BI15" i="20" s="1"/>
  <c r="G15" i="20"/>
  <c r="B15" i="20"/>
  <c r="X14" i="20"/>
  <c r="AJ20" i="20" l="1"/>
  <c r="AK20" i="20" s="1"/>
  <c r="AP21" i="20"/>
  <c r="AD21" i="20" s="1"/>
  <c r="AE21" i="20"/>
  <c r="AH20" i="20"/>
  <c r="AB20" i="20"/>
  <c r="AF20" i="20" s="1"/>
  <c r="BY24" i="20"/>
  <c r="N24" i="20"/>
  <c r="BX24" i="20"/>
  <c r="CA24" i="20"/>
  <c r="BZ24" i="20"/>
  <c r="Z15" i="20"/>
  <c r="AZ14" i="20"/>
  <c r="BA13" i="20"/>
  <c r="BW24" i="20"/>
  <c r="P24" i="20"/>
  <c r="Q24" i="20"/>
  <c r="O24" i="20"/>
  <c r="R24" i="20"/>
  <c r="AX13" i="20"/>
  <c r="BK14" i="20"/>
  <c r="BO15" i="20"/>
  <c r="AV15" i="20"/>
  <c r="BH15" i="20"/>
  <c r="BJ15" i="20"/>
  <c r="BP15" i="20"/>
  <c r="AR15" i="20"/>
  <c r="AS15" i="20" s="1"/>
  <c r="AQ15" i="20"/>
  <c r="AU14" i="20"/>
  <c r="AW14" i="20"/>
  <c r="AT14" i="20"/>
  <c r="A25" i="20"/>
  <c r="AY24" i="20"/>
  <c r="T15" i="20"/>
  <c r="BL15" i="20"/>
  <c r="V15" i="20"/>
  <c r="BN15" i="20"/>
  <c r="AM22" i="20"/>
  <c r="AA22" i="20" s="1"/>
  <c r="AG21" i="20"/>
  <c r="AO21" i="20"/>
  <c r="AC21" i="20" s="1"/>
  <c r="AI20" i="20"/>
  <c r="AP22" i="20"/>
  <c r="AD22" i="20" s="1"/>
  <c r="AE22" i="20" s="1"/>
  <c r="AJ21" i="20"/>
  <c r="AN21" i="20"/>
  <c r="C16" i="20"/>
  <c r="BM16" i="20" s="1"/>
  <c r="F16" i="20"/>
  <c r="E16" i="20"/>
  <c r="U14" i="20"/>
  <c r="Y14" i="20"/>
  <c r="D16" i="20"/>
  <c r="BI16" i="20" s="1"/>
  <c r="G16" i="20"/>
  <c r="B16" i="20"/>
  <c r="X15" i="20"/>
  <c r="AH21" i="20" l="1"/>
  <c r="AB21" i="20"/>
  <c r="AF21" i="20" s="1"/>
  <c r="BX25" i="20"/>
  <c r="N25" i="20"/>
  <c r="BY25" i="20"/>
  <c r="BZ25" i="20"/>
  <c r="CA25" i="20"/>
  <c r="Z16" i="20"/>
  <c r="BA14" i="20"/>
  <c r="AZ15" i="20"/>
  <c r="AK21" i="20"/>
  <c r="BW25" i="20"/>
  <c r="R25" i="20"/>
  <c r="P25" i="20"/>
  <c r="Q25" i="20"/>
  <c r="O25" i="20"/>
  <c r="AX14" i="20"/>
  <c r="BO16" i="20"/>
  <c r="AV16" i="20"/>
  <c r="BH16" i="20"/>
  <c r="BJ16" i="20"/>
  <c r="BP16" i="20"/>
  <c r="AR16" i="20"/>
  <c r="AS16" i="20" s="1"/>
  <c r="AQ16" i="20"/>
  <c r="AT15" i="20"/>
  <c r="BK15" i="20"/>
  <c r="AU15" i="20"/>
  <c r="AW15" i="20"/>
  <c r="V16" i="20"/>
  <c r="BN16" i="20"/>
  <c r="AM23" i="20"/>
  <c r="AA23" i="20" s="1"/>
  <c r="AG22" i="20"/>
  <c r="T16" i="20"/>
  <c r="BL16" i="20"/>
  <c r="A26" i="20"/>
  <c r="AY25" i="20"/>
  <c r="AP23" i="20"/>
  <c r="AD23" i="20" s="1"/>
  <c r="AJ22" i="20"/>
  <c r="AO22" i="20"/>
  <c r="AC22" i="20" s="1"/>
  <c r="AI21" i="20"/>
  <c r="AN22" i="20"/>
  <c r="C17" i="20"/>
  <c r="BM17" i="20" s="1"/>
  <c r="F17" i="20"/>
  <c r="E17" i="20"/>
  <c r="U15" i="20"/>
  <c r="Y15" i="20"/>
  <c r="D17" i="20"/>
  <c r="BI17" i="20" s="1"/>
  <c r="B17" i="20"/>
  <c r="G17" i="20"/>
  <c r="X16" i="20"/>
  <c r="AE23" i="20" l="1"/>
  <c r="AH22" i="20"/>
  <c r="AB22" i="20"/>
  <c r="AF22" i="20" s="1"/>
  <c r="N26" i="20"/>
  <c r="CA26" i="20"/>
  <c r="BX26" i="20"/>
  <c r="BZ26" i="20"/>
  <c r="BY26" i="20"/>
  <c r="Z17" i="20"/>
  <c r="AZ16" i="20"/>
  <c r="BA15" i="20"/>
  <c r="AK22" i="20"/>
  <c r="BW26" i="20"/>
  <c r="P26" i="20"/>
  <c r="Q26" i="20"/>
  <c r="O26" i="20"/>
  <c r="R26" i="20"/>
  <c r="BK16" i="20"/>
  <c r="AT16" i="20"/>
  <c r="AX15" i="20"/>
  <c r="BP17" i="20"/>
  <c r="AR17" i="20"/>
  <c r="AS17" i="20" s="1"/>
  <c r="AQ17" i="20"/>
  <c r="BH17" i="20"/>
  <c r="BJ17" i="20"/>
  <c r="BO17" i="20"/>
  <c r="AV17" i="20"/>
  <c r="AU16" i="20"/>
  <c r="AW16" i="20"/>
  <c r="A27" i="20"/>
  <c r="AY26" i="20"/>
  <c r="AM24" i="20"/>
  <c r="AA24" i="20" s="1"/>
  <c r="AG23" i="20"/>
  <c r="V17" i="20"/>
  <c r="BN17" i="20"/>
  <c r="T17" i="20"/>
  <c r="BL17" i="20"/>
  <c r="AO23" i="20"/>
  <c r="AC23" i="20" s="1"/>
  <c r="AI22" i="20"/>
  <c r="AP24" i="20"/>
  <c r="AD24" i="20" s="1"/>
  <c r="AJ23" i="20"/>
  <c r="AN23" i="20"/>
  <c r="E18" i="20"/>
  <c r="C18" i="20"/>
  <c r="BM18" i="20" s="1"/>
  <c r="F18" i="20"/>
  <c r="U16" i="20"/>
  <c r="Y16" i="20"/>
  <c r="G18" i="20"/>
  <c r="D18" i="20"/>
  <c r="BI18" i="20" s="1"/>
  <c r="B18" i="20"/>
  <c r="X17" i="20"/>
  <c r="AE24" i="20" l="1"/>
  <c r="AH23" i="20"/>
  <c r="AB23" i="20"/>
  <c r="AF23" i="20" s="1"/>
  <c r="BZ27" i="20"/>
  <c r="BX27" i="20"/>
  <c r="N27" i="20"/>
  <c r="CA27" i="20"/>
  <c r="BY27" i="20"/>
  <c r="Z18" i="20"/>
  <c r="BA16" i="20"/>
  <c r="AZ17" i="20"/>
  <c r="AK23" i="20"/>
  <c r="BW27" i="20"/>
  <c r="P27" i="20"/>
  <c r="Q27" i="20"/>
  <c r="O27" i="20"/>
  <c r="R27" i="20"/>
  <c r="AT17" i="20"/>
  <c r="AX16" i="20"/>
  <c r="BK17" i="20"/>
  <c r="BH18" i="20"/>
  <c r="BJ18" i="20"/>
  <c r="BP18" i="20"/>
  <c r="AR18" i="20"/>
  <c r="AS18" i="20" s="1"/>
  <c r="AQ18" i="20"/>
  <c r="BO18" i="20"/>
  <c r="AV18" i="20"/>
  <c r="AU17" i="20"/>
  <c r="AW17" i="20"/>
  <c r="AM25" i="20"/>
  <c r="AA25" i="20" s="1"/>
  <c r="AG24" i="20"/>
  <c r="T18" i="20"/>
  <c r="BL18" i="20"/>
  <c r="V18" i="20"/>
  <c r="BN18" i="20"/>
  <c r="A28" i="20"/>
  <c r="AY27" i="20"/>
  <c r="AP25" i="20"/>
  <c r="AD25" i="20" s="1"/>
  <c r="AE25" i="20" s="1"/>
  <c r="AJ24" i="20"/>
  <c r="AO24" i="20"/>
  <c r="AC24" i="20" s="1"/>
  <c r="AI23" i="20"/>
  <c r="AN24" i="20"/>
  <c r="F19" i="20"/>
  <c r="E19" i="20"/>
  <c r="C19" i="20"/>
  <c r="BM19" i="20" s="1"/>
  <c r="U17" i="20"/>
  <c r="Y17" i="20"/>
  <c r="G19" i="20"/>
  <c r="D19" i="20"/>
  <c r="BI19" i="20" s="1"/>
  <c r="B19" i="20"/>
  <c r="X18" i="20"/>
  <c r="AH24" i="20" l="1"/>
  <c r="AB24" i="20"/>
  <c r="AF24" i="20" s="1"/>
  <c r="BY28" i="20"/>
  <c r="BX28" i="20"/>
  <c r="N28" i="20"/>
  <c r="BZ28" i="20"/>
  <c r="CA28" i="20"/>
  <c r="Z19" i="20"/>
  <c r="AZ18" i="20"/>
  <c r="BA17" i="20"/>
  <c r="AK24" i="20"/>
  <c r="BW28" i="20"/>
  <c r="P28" i="20"/>
  <c r="Q28" i="20"/>
  <c r="O28" i="20"/>
  <c r="R28" i="20"/>
  <c r="AX17" i="20"/>
  <c r="BH19" i="20"/>
  <c r="BJ19" i="20"/>
  <c r="AT18" i="20"/>
  <c r="BK18" i="20"/>
  <c r="BO19" i="20"/>
  <c r="AV19" i="20"/>
  <c r="BP19" i="20"/>
  <c r="AR19" i="20"/>
  <c r="AS19" i="20" s="1"/>
  <c r="AQ19" i="20"/>
  <c r="AU18" i="20"/>
  <c r="AW18" i="20"/>
  <c r="A29" i="20"/>
  <c r="AY28" i="20"/>
  <c r="T19" i="20"/>
  <c r="BL19" i="20"/>
  <c r="V19" i="20"/>
  <c r="BN19" i="20"/>
  <c r="AM26" i="20"/>
  <c r="AA26" i="20" s="1"/>
  <c r="AG25" i="20"/>
  <c r="AO25" i="20"/>
  <c r="AC25" i="20" s="1"/>
  <c r="AI24" i="20"/>
  <c r="AP26" i="20"/>
  <c r="AD26" i="20" s="1"/>
  <c r="AE26" i="20" s="1"/>
  <c r="AJ25" i="20"/>
  <c r="AN25" i="20"/>
  <c r="C20" i="20"/>
  <c r="BM20" i="20" s="1"/>
  <c r="F20" i="20"/>
  <c r="E20" i="20"/>
  <c r="U18" i="20"/>
  <c r="Y18" i="20"/>
  <c r="D20" i="20"/>
  <c r="BI20" i="20" s="1"/>
  <c r="G20" i="20"/>
  <c r="B20" i="20"/>
  <c r="X19" i="20"/>
  <c r="AH25" i="20" l="1"/>
  <c r="AB25" i="20"/>
  <c r="AF25" i="20" s="1"/>
  <c r="BX29" i="20"/>
  <c r="BY29" i="20"/>
  <c r="BZ29" i="20"/>
  <c r="CA29" i="20"/>
  <c r="N29" i="20"/>
  <c r="Z20" i="20"/>
  <c r="BA18" i="20"/>
  <c r="AZ19" i="20"/>
  <c r="AK25" i="20"/>
  <c r="BW29" i="20"/>
  <c r="P29" i="20"/>
  <c r="Q29" i="20"/>
  <c r="O29" i="20"/>
  <c r="R29" i="20"/>
  <c r="BK19" i="20"/>
  <c r="AX18" i="20"/>
  <c r="BH20" i="20"/>
  <c r="BJ20" i="20"/>
  <c r="AT19" i="20"/>
  <c r="BP20" i="20"/>
  <c r="AR20" i="20"/>
  <c r="AS20" i="20" s="1"/>
  <c r="AQ20" i="20"/>
  <c r="AU19" i="20"/>
  <c r="AW19" i="20"/>
  <c r="BO20" i="20"/>
  <c r="AV20" i="20"/>
  <c r="AM27" i="20"/>
  <c r="AA27" i="20" s="1"/>
  <c r="AG26" i="20"/>
  <c r="T20" i="20"/>
  <c r="BL20" i="20"/>
  <c r="V20" i="20"/>
  <c r="BN20" i="20"/>
  <c r="A30" i="20"/>
  <c r="AY29" i="20"/>
  <c r="AP27" i="20"/>
  <c r="AD27" i="20" s="1"/>
  <c r="AJ26" i="20"/>
  <c r="AO26" i="20"/>
  <c r="AC26" i="20" s="1"/>
  <c r="AI25" i="20"/>
  <c r="AN26" i="20"/>
  <c r="C21" i="20"/>
  <c r="BM21" i="20" s="1"/>
  <c r="F21" i="20"/>
  <c r="E21" i="20"/>
  <c r="U19" i="20"/>
  <c r="Y19" i="20"/>
  <c r="D21" i="20"/>
  <c r="BI21" i="20" s="1"/>
  <c r="B21" i="20"/>
  <c r="G21" i="20"/>
  <c r="X20" i="20"/>
  <c r="AE27" i="20" l="1"/>
  <c r="AH26" i="20"/>
  <c r="AB26" i="20"/>
  <c r="AF26" i="20" s="1"/>
  <c r="N30" i="20"/>
  <c r="CA30" i="20"/>
  <c r="BY30" i="20"/>
  <c r="BZ30" i="20"/>
  <c r="BX30" i="20"/>
  <c r="Z21" i="20"/>
  <c r="AZ20" i="20"/>
  <c r="BA19" i="20"/>
  <c r="AK26" i="20"/>
  <c r="BW30" i="20"/>
  <c r="P30" i="20"/>
  <c r="Q30" i="20"/>
  <c r="O30" i="20"/>
  <c r="R30" i="20"/>
  <c r="AT20" i="20"/>
  <c r="BK20" i="20"/>
  <c r="BO21" i="20"/>
  <c r="AV21" i="20"/>
  <c r="AU20" i="20"/>
  <c r="AW20" i="20"/>
  <c r="BH21" i="20"/>
  <c r="BJ21" i="20"/>
  <c r="BP21" i="20"/>
  <c r="AR21" i="20"/>
  <c r="AS21" i="20" s="1"/>
  <c r="AQ21" i="20"/>
  <c r="AX19" i="20"/>
  <c r="V21" i="20"/>
  <c r="BN21" i="20"/>
  <c r="A31" i="20"/>
  <c r="AY30" i="20"/>
  <c r="T21" i="20"/>
  <c r="BL21" i="20"/>
  <c r="AM28" i="20"/>
  <c r="AA28" i="20" s="1"/>
  <c r="AG27" i="20"/>
  <c r="AO27" i="20"/>
  <c r="AC27" i="20" s="1"/>
  <c r="AI26" i="20"/>
  <c r="AP28" i="20"/>
  <c r="AD28" i="20" s="1"/>
  <c r="AJ27" i="20"/>
  <c r="AN27" i="20"/>
  <c r="E22" i="20"/>
  <c r="C22" i="20"/>
  <c r="BM22" i="20" s="1"/>
  <c r="F22" i="20"/>
  <c r="U20" i="20"/>
  <c r="Y20" i="20"/>
  <c r="D22" i="20"/>
  <c r="BI22" i="20" s="1"/>
  <c r="B22" i="20"/>
  <c r="G22" i="20"/>
  <c r="X21" i="20"/>
  <c r="AE28" i="20" l="1"/>
  <c r="AH27" i="20"/>
  <c r="AB27" i="20"/>
  <c r="AF27" i="20" s="1"/>
  <c r="BZ31" i="20"/>
  <c r="BY31" i="20"/>
  <c r="N31" i="20"/>
  <c r="BX31" i="20"/>
  <c r="CA31" i="20"/>
  <c r="Z22" i="20"/>
  <c r="AZ21" i="20"/>
  <c r="BA20" i="20"/>
  <c r="AK27" i="20"/>
  <c r="BW31" i="20"/>
  <c r="P31" i="20"/>
  <c r="Q31" i="20"/>
  <c r="O31" i="20"/>
  <c r="R31" i="20"/>
  <c r="AT21" i="20"/>
  <c r="AX20" i="20"/>
  <c r="BK21" i="20"/>
  <c r="BH22" i="20"/>
  <c r="BJ22" i="20"/>
  <c r="BP22" i="20"/>
  <c r="AR22" i="20"/>
  <c r="AS22" i="20" s="1"/>
  <c r="AQ22" i="20"/>
  <c r="BO22" i="20"/>
  <c r="AV22" i="20"/>
  <c r="AU21" i="20"/>
  <c r="AW21" i="20"/>
  <c r="V22" i="20"/>
  <c r="BN22" i="20"/>
  <c r="AM29" i="20"/>
  <c r="AA29" i="20" s="1"/>
  <c r="AG28" i="20"/>
  <c r="A32" i="20"/>
  <c r="AY31" i="20"/>
  <c r="T22" i="20"/>
  <c r="BL22" i="20"/>
  <c r="AP29" i="20"/>
  <c r="AD29" i="20" s="1"/>
  <c r="AJ28" i="20"/>
  <c r="AO28" i="20"/>
  <c r="AC28" i="20" s="1"/>
  <c r="AI27" i="20"/>
  <c r="AN28" i="20"/>
  <c r="F23" i="20"/>
  <c r="E23" i="20"/>
  <c r="C23" i="20"/>
  <c r="BM23" i="20" s="1"/>
  <c r="U21" i="20"/>
  <c r="Y21" i="20"/>
  <c r="G23" i="20"/>
  <c r="D23" i="20"/>
  <c r="BI23" i="20" s="1"/>
  <c r="B23" i="20"/>
  <c r="X22" i="20"/>
  <c r="AE29" i="20" l="1"/>
  <c r="AH28" i="20"/>
  <c r="AB28" i="20"/>
  <c r="AF28" i="20" s="1"/>
  <c r="BY32" i="20"/>
  <c r="BZ32" i="20"/>
  <c r="BX32" i="20"/>
  <c r="CA32" i="20"/>
  <c r="N32" i="20"/>
  <c r="AZ22" i="20"/>
  <c r="Z23" i="20"/>
  <c r="BA21" i="20"/>
  <c r="AK28" i="20"/>
  <c r="BW32" i="20"/>
  <c r="P32" i="20"/>
  <c r="Q32" i="20"/>
  <c r="O32" i="20"/>
  <c r="R32" i="20"/>
  <c r="BK22" i="20"/>
  <c r="AX21" i="20"/>
  <c r="BH23" i="20"/>
  <c r="BJ23" i="20"/>
  <c r="AT22" i="20"/>
  <c r="BO23" i="20"/>
  <c r="AV23" i="20"/>
  <c r="BP23" i="20"/>
  <c r="AR23" i="20"/>
  <c r="AS23" i="20" s="1"/>
  <c r="AQ23" i="20"/>
  <c r="AU22" i="20"/>
  <c r="AW22" i="20"/>
  <c r="AM30" i="20"/>
  <c r="AA30" i="20" s="1"/>
  <c r="AG29" i="20"/>
  <c r="T23" i="20"/>
  <c r="BL23" i="20"/>
  <c r="V23" i="20"/>
  <c r="BN23" i="20"/>
  <c r="A33" i="20"/>
  <c r="AY32" i="20"/>
  <c r="AO29" i="20"/>
  <c r="AC29" i="20" s="1"/>
  <c r="AI28" i="20"/>
  <c r="AP30" i="20"/>
  <c r="AD30" i="20" s="1"/>
  <c r="AJ29" i="20"/>
  <c r="AN29" i="20"/>
  <c r="C24" i="20"/>
  <c r="BM24" i="20" s="1"/>
  <c r="F24" i="20"/>
  <c r="E24" i="20"/>
  <c r="U22" i="20"/>
  <c r="Y22" i="20"/>
  <c r="D24" i="20"/>
  <c r="BI24" i="20" s="1"/>
  <c r="G24" i="20"/>
  <c r="B24" i="20"/>
  <c r="X23" i="20"/>
  <c r="AE30" i="20" l="1"/>
  <c r="AH29" i="20"/>
  <c r="AB29" i="20"/>
  <c r="AF29" i="20" s="1"/>
  <c r="BX33" i="20"/>
  <c r="BZ33" i="20"/>
  <c r="CA33" i="20"/>
  <c r="BY33" i="20"/>
  <c r="N33" i="20"/>
  <c r="Z24" i="20"/>
  <c r="BA22" i="20"/>
  <c r="AZ23" i="20"/>
  <c r="AK29" i="20"/>
  <c r="BW33" i="20"/>
  <c r="R33" i="20"/>
  <c r="P33" i="20"/>
  <c r="Q33" i="20"/>
  <c r="O33" i="20"/>
  <c r="AT23" i="20"/>
  <c r="BH24" i="20"/>
  <c r="BJ24" i="20"/>
  <c r="BP24" i="20"/>
  <c r="AR24" i="20"/>
  <c r="AS24" i="20" s="1"/>
  <c r="AQ24" i="20"/>
  <c r="AX22" i="20"/>
  <c r="AU23" i="20"/>
  <c r="AW23" i="20"/>
  <c r="BK23" i="20"/>
  <c r="BO24" i="20"/>
  <c r="AV24" i="20"/>
  <c r="A34" i="20"/>
  <c r="AY33" i="20"/>
  <c r="T24" i="20"/>
  <c r="BL24" i="20"/>
  <c r="V24" i="20"/>
  <c r="BN24" i="20"/>
  <c r="AM31" i="20"/>
  <c r="AA31" i="20" s="1"/>
  <c r="AG30" i="20"/>
  <c r="AP31" i="20"/>
  <c r="AD31" i="20" s="1"/>
  <c r="AJ30" i="20"/>
  <c r="AO30" i="20"/>
  <c r="AC30" i="20" s="1"/>
  <c r="AI29" i="20"/>
  <c r="AN30" i="20"/>
  <c r="C25" i="20"/>
  <c r="BM25" i="20" s="1"/>
  <c r="F25" i="20"/>
  <c r="E25" i="20"/>
  <c r="U23" i="20"/>
  <c r="Y23" i="20"/>
  <c r="G25" i="20"/>
  <c r="D25" i="20"/>
  <c r="BI25" i="20" s="1"/>
  <c r="B25" i="20"/>
  <c r="X24" i="20"/>
  <c r="AE31" i="20" l="1"/>
  <c r="AH30" i="20"/>
  <c r="AB30" i="20"/>
  <c r="AF30" i="20" s="1"/>
  <c r="N34" i="20"/>
  <c r="CA34" i="20"/>
  <c r="BZ34" i="20"/>
  <c r="BX34" i="20"/>
  <c r="BY34" i="20"/>
  <c r="AZ24" i="20"/>
  <c r="Z25" i="20"/>
  <c r="BA23" i="20"/>
  <c r="AK30" i="20"/>
  <c r="BW34" i="20"/>
  <c r="P34" i="20"/>
  <c r="Q34" i="20"/>
  <c r="O34" i="20"/>
  <c r="R34" i="20"/>
  <c r="AT24" i="20"/>
  <c r="BK24" i="20"/>
  <c r="BP25" i="20"/>
  <c r="AR25" i="20"/>
  <c r="AS25" i="20" s="1"/>
  <c r="AQ25" i="20"/>
  <c r="BH25" i="20"/>
  <c r="BJ25" i="20"/>
  <c r="BO25" i="20"/>
  <c r="AV25" i="20"/>
  <c r="AU24" i="20"/>
  <c r="AW24" i="20"/>
  <c r="AX23" i="20"/>
  <c r="AM32" i="20"/>
  <c r="AA32" i="20" s="1"/>
  <c r="AG31" i="20"/>
  <c r="T25" i="20"/>
  <c r="BL25" i="20"/>
  <c r="V25" i="20"/>
  <c r="BN25" i="20"/>
  <c r="A35" i="20"/>
  <c r="AY34" i="20"/>
  <c r="AO31" i="20"/>
  <c r="AC31" i="20" s="1"/>
  <c r="AI30" i="20"/>
  <c r="AP32" i="20"/>
  <c r="AD32" i="20" s="1"/>
  <c r="AJ31" i="20"/>
  <c r="AN31" i="20"/>
  <c r="E26" i="20"/>
  <c r="C26" i="20"/>
  <c r="BM26" i="20" s="1"/>
  <c r="F26" i="20"/>
  <c r="U24" i="20"/>
  <c r="Y24" i="20"/>
  <c r="D26" i="20"/>
  <c r="BI26" i="20" s="1"/>
  <c r="G26" i="20"/>
  <c r="B26" i="20"/>
  <c r="X25" i="20"/>
  <c r="AE32" i="20" l="1"/>
  <c r="AH31" i="20"/>
  <c r="AB31" i="20"/>
  <c r="AF31" i="20" s="1"/>
  <c r="BZ35" i="20"/>
  <c r="CA35" i="20"/>
  <c r="BX35" i="20"/>
  <c r="BY35" i="20"/>
  <c r="N35" i="20"/>
  <c r="Z26" i="20"/>
  <c r="BA24" i="20"/>
  <c r="AZ25" i="20"/>
  <c r="AK31" i="20"/>
  <c r="BW35" i="20"/>
  <c r="P35" i="20"/>
  <c r="Q35" i="20"/>
  <c r="O35" i="20"/>
  <c r="R35" i="20"/>
  <c r="AX24" i="20"/>
  <c r="BK25" i="20"/>
  <c r="AT25" i="20"/>
  <c r="BH26" i="20"/>
  <c r="BJ26" i="20"/>
  <c r="BO26" i="20"/>
  <c r="AV26" i="20"/>
  <c r="BP26" i="20"/>
  <c r="AR26" i="20"/>
  <c r="AS26" i="20" s="1"/>
  <c r="AQ26" i="20"/>
  <c r="AU25" i="20"/>
  <c r="AW25" i="20"/>
  <c r="A36" i="20"/>
  <c r="AY35" i="20"/>
  <c r="V26" i="20"/>
  <c r="BN26" i="20"/>
  <c r="T26" i="20"/>
  <c r="BL26" i="20"/>
  <c r="AM33" i="20"/>
  <c r="AA33" i="20" s="1"/>
  <c r="AG32" i="20"/>
  <c r="AP33" i="20"/>
  <c r="AD33" i="20" s="1"/>
  <c r="AJ32" i="20"/>
  <c r="AO32" i="20"/>
  <c r="AC32" i="20" s="1"/>
  <c r="AI31" i="20"/>
  <c r="AN32" i="20"/>
  <c r="F27" i="20"/>
  <c r="E27" i="20"/>
  <c r="C27" i="20"/>
  <c r="BM27" i="20" s="1"/>
  <c r="U25" i="20"/>
  <c r="Y25" i="20"/>
  <c r="D27" i="20"/>
  <c r="BI27" i="20" s="1"/>
  <c r="G27" i="20"/>
  <c r="B27" i="20"/>
  <c r="X26" i="20"/>
  <c r="AE33" i="20" l="1"/>
  <c r="AH32" i="20"/>
  <c r="AB32" i="20"/>
  <c r="AF32" i="20" s="1"/>
  <c r="BY36" i="20"/>
  <c r="CA36" i="20"/>
  <c r="BZ36" i="20"/>
  <c r="BX36" i="20"/>
  <c r="N36" i="20"/>
  <c r="Z27" i="20"/>
  <c r="BA25" i="20"/>
  <c r="AZ26" i="20"/>
  <c r="AK32" i="20"/>
  <c r="BW36" i="20"/>
  <c r="P36" i="20"/>
  <c r="Q36" i="20"/>
  <c r="O36" i="20"/>
  <c r="R36" i="20"/>
  <c r="BK26" i="20"/>
  <c r="AX25" i="20"/>
  <c r="BO27" i="20"/>
  <c r="AV27" i="20"/>
  <c r="AU26" i="20"/>
  <c r="AW26" i="20"/>
  <c r="BH27" i="20"/>
  <c r="BJ27" i="20"/>
  <c r="BP27" i="20"/>
  <c r="AR27" i="20"/>
  <c r="AS27" i="20" s="1"/>
  <c r="AQ27" i="20"/>
  <c r="AT26" i="20"/>
  <c r="AM34" i="20"/>
  <c r="AA34" i="20" s="1"/>
  <c r="AG33" i="20"/>
  <c r="V27" i="20"/>
  <c r="BN27" i="20"/>
  <c r="T27" i="20"/>
  <c r="BL27" i="20"/>
  <c r="A37" i="20"/>
  <c r="AY36" i="20"/>
  <c r="AO33" i="20"/>
  <c r="AC33" i="20" s="1"/>
  <c r="AI32" i="20"/>
  <c r="AP34" i="20"/>
  <c r="AD34" i="20" s="1"/>
  <c r="AJ33" i="20"/>
  <c r="AN33" i="20"/>
  <c r="C28" i="20"/>
  <c r="BM28" i="20" s="1"/>
  <c r="F28" i="20"/>
  <c r="E28" i="20"/>
  <c r="U26" i="20"/>
  <c r="Y26" i="20"/>
  <c r="D28" i="20"/>
  <c r="BI28" i="20" s="1"/>
  <c r="G28" i="20"/>
  <c r="B28" i="20"/>
  <c r="X27" i="20"/>
  <c r="AE34" i="20" l="1"/>
  <c r="AH33" i="20"/>
  <c r="AB33" i="20"/>
  <c r="AF33" i="20" s="1"/>
  <c r="BX37" i="20"/>
  <c r="CA37" i="20"/>
  <c r="N37" i="20"/>
  <c r="BY37" i="20"/>
  <c r="BZ37" i="20"/>
  <c r="Z28" i="20"/>
  <c r="BA26" i="20"/>
  <c r="AZ27" i="20"/>
  <c r="AK33" i="20"/>
  <c r="BW37" i="20"/>
  <c r="R37" i="20"/>
  <c r="P37" i="20"/>
  <c r="Q37" i="20"/>
  <c r="O37" i="20"/>
  <c r="BO28" i="20"/>
  <c r="AV28" i="20"/>
  <c r="AU27" i="20"/>
  <c r="AW27" i="20"/>
  <c r="BH28" i="20"/>
  <c r="BJ28" i="20"/>
  <c r="BP28" i="20"/>
  <c r="AR28" i="20"/>
  <c r="AS28" i="20" s="1"/>
  <c r="AQ28" i="20"/>
  <c r="AT27" i="20"/>
  <c r="BK27" i="20"/>
  <c r="AX26" i="20"/>
  <c r="V28" i="20"/>
  <c r="BN28" i="20"/>
  <c r="A38" i="20"/>
  <c r="AY37" i="20"/>
  <c r="T28" i="20"/>
  <c r="BL28" i="20"/>
  <c r="AM35" i="20"/>
  <c r="AA35" i="20" s="1"/>
  <c r="AG34" i="20"/>
  <c r="AP35" i="20"/>
  <c r="AD35" i="20" s="1"/>
  <c r="AJ34" i="20"/>
  <c r="AO34" i="20"/>
  <c r="AC34" i="20" s="1"/>
  <c r="AI33" i="20"/>
  <c r="AN34" i="20"/>
  <c r="C29" i="20"/>
  <c r="BM29" i="20" s="1"/>
  <c r="F29" i="20"/>
  <c r="E29" i="20"/>
  <c r="U27" i="20"/>
  <c r="Y27" i="20"/>
  <c r="D29" i="20"/>
  <c r="BI29" i="20" s="1"/>
  <c r="G29" i="20"/>
  <c r="B29" i="20"/>
  <c r="X28" i="20"/>
  <c r="AE35" i="20" l="1"/>
  <c r="AH34" i="20"/>
  <c r="AB34" i="20"/>
  <c r="AF34" i="20" s="1"/>
  <c r="N38" i="20"/>
  <c r="CA38" i="20"/>
  <c r="BX38" i="20"/>
  <c r="BY38" i="20"/>
  <c r="BZ38" i="20"/>
  <c r="Z29" i="20"/>
  <c r="BA27" i="20"/>
  <c r="AZ28" i="20"/>
  <c r="AK34" i="20"/>
  <c r="BW38" i="20"/>
  <c r="P38" i="20"/>
  <c r="Q38" i="20"/>
  <c r="O38" i="20"/>
  <c r="R38" i="20"/>
  <c r="AX27" i="20"/>
  <c r="AT28" i="20"/>
  <c r="BK28" i="20"/>
  <c r="BO29" i="20"/>
  <c r="AV29" i="20"/>
  <c r="BH29" i="20"/>
  <c r="BJ29" i="20"/>
  <c r="BP29" i="20"/>
  <c r="AR29" i="20"/>
  <c r="AS29" i="20" s="1"/>
  <c r="AQ29" i="20"/>
  <c r="AU28" i="20"/>
  <c r="AW28" i="20"/>
  <c r="V29" i="20"/>
  <c r="BN29" i="20"/>
  <c r="AM36" i="20"/>
  <c r="AA36" i="20" s="1"/>
  <c r="AG35" i="20"/>
  <c r="A39" i="20"/>
  <c r="AY38" i="20"/>
  <c r="T29" i="20"/>
  <c r="BL29" i="20"/>
  <c r="AO35" i="20"/>
  <c r="AC35" i="20" s="1"/>
  <c r="AI34" i="20"/>
  <c r="AP36" i="20"/>
  <c r="AD36" i="20" s="1"/>
  <c r="AE36" i="20" s="1"/>
  <c r="AJ35" i="20"/>
  <c r="AN35" i="20"/>
  <c r="E30" i="20"/>
  <c r="C30" i="20"/>
  <c r="BM30" i="20" s="1"/>
  <c r="F30" i="20"/>
  <c r="U28" i="20"/>
  <c r="Y28" i="20"/>
  <c r="D30" i="20"/>
  <c r="BI30" i="20" s="1"/>
  <c r="G30" i="20"/>
  <c r="B30" i="20"/>
  <c r="X29" i="20"/>
  <c r="AH35" i="20" l="1"/>
  <c r="AB35" i="20"/>
  <c r="AF35" i="20" s="1"/>
  <c r="BZ39" i="20"/>
  <c r="N39" i="20"/>
  <c r="BY39" i="20"/>
  <c r="CA39" i="20"/>
  <c r="BX39" i="20"/>
  <c r="Z30" i="20"/>
  <c r="BA28" i="20"/>
  <c r="AZ29" i="20"/>
  <c r="AK35" i="20"/>
  <c r="BW39" i="20"/>
  <c r="P39" i="20"/>
  <c r="Q39" i="20"/>
  <c r="O39" i="20"/>
  <c r="R39" i="20"/>
  <c r="AT29" i="20"/>
  <c r="AX28" i="20"/>
  <c r="BK29" i="20"/>
  <c r="BP30" i="20"/>
  <c r="AR30" i="20"/>
  <c r="AS30" i="20" s="1"/>
  <c r="AQ30" i="20"/>
  <c r="BH30" i="20"/>
  <c r="BJ30" i="20"/>
  <c r="BO30" i="20"/>
  <c r="AV30" i="20"/>
  <c r="AU29" i="20"/>
  <c r="AW29" i="20"/>
  <c r="AM37" i="20"/>
  <c r="AA37" i="20" s="1"/>
  <c r="AG36" i="20"/>
  <c r="V30" i="20"/>
  <c r="BN30" i="20"/>
  <c r="T30" i="20"/>
  <c r="BL30" i="20"/>
  <c r="A40" i="20"/>
  <c r="AY39" i="20"/>
  <c r="AP37" i="20"/>
  <c r="AD37" i="20" s="1"/>
  <c r="AE37" i="20" s="1"/>
  <c r="AJ36" i="20"/>
  <c r="AO36" i="20"/>
  <c r="AC36" i="20" s="1"/>
  <c r="AI35" i="20"/>
  <c r="AN36" i="20"/>
  <c r="F31" i="20"/>
  <c r="E31" i="20"/>
  <c r="C31" i="20"/>
  <c r="BM31" i="20" s="1"/>
  <c r="U29" i="20"/>
  <c r="Y29" i="20"/>
  <c r="D31" i="20"/>
  <c r="BI31" i="20" s="1"/>
  <c r="G31" i="20"/>
  <c r="B31" i="20"/>
  <c r="X30" i="20"/>
  <c r="AH36" i="20" l="1"/>
  <c r="AB36" i="20"/>
  <c r="AF36" i="20" s="1"/>
  <c r="BY40" i="20"/>
  <c r="N40" i="20"/>
  <c r="CA40" i="20"/>
  <c r="BX40" i="20"/>
  <c r="BZ40" i="20"/>
  <c r="Z31" i="20"/>
  <c r="BA29" i="20"/>
  <c r="AZ30" i="20"/>
  <c r="AK36" i="20"/>
  <c r="BW40" i="20"/>
  <c r="P40" i="20"/>
  <c r="Q40" i="20"/>
  <c r="O40" i="20"/>
  <c r="R40" i="20"/>
  <c r="AX29" i="20"/>
  <c r="BK30" i="20"/>
  <c r="BH31" i="20"/>
  <c r="BJ31" i="20"/>
  <c r="BO31" i="20"/>
  <c r="AV31" i="20"/>
  <c r="BP31" i="20"/>
  <c r="AR31" i="20"/>
  <c r="AS31" i="20" s="1"/>
  <c r="AQ31" i="20"/>
  <c r="AU30" i="20"/>
  <c r="AW30" i="20"/>
  <c r="AT30" i="20"/>
  <c r="V31" i="20"/>
  <c r="BN31" i="20"/>
  <c r="A41" i="20"/>
  <c r="AY40" i="20"/>
  <c r="T31" i="20"/>
  <c r="BL31" i="20"/>
  <c r="AM38" i="20"/>
  <c r="AA38" i="20" s="1"/>
  <c r="AG37" i="20"/>
  <c r="AO37" i="20"/>
  <c r="AC37" i="20" s="1"/>
  <c r="AI36" i="20"/>
  <c r="AP38" i="20"/>
  <c r="AD38" i="20" s="1"/>
  <c r="AE38" i="20" s="1"/>
  <c r="AJ37" i="20"/>
  <c r="AN37" i="20"/>
  <c r="C32" i="20"/>
  <c r="BM32" i="20" s="1"/>
  <c r="F32" i="20"/>
  <c r="E32" i="20"/>
  <c r="U30" i="20"/>
  <c r="Y30" i="20"/>
  <c r="D32" i="20"/>
  <c r="BI32" i="20" s="1"/>
  <c r="G32" i="20"/>
  <c r="B32" i="20"/>
  <c r="X31" i="20"/>
  <c r="AH37" i="20" l="1"/>
  <c r="AB37" i="20"/>
  <c r="AF37" i="20" s="1"/>
  <c r="BX41" i="20"/>
  <c r="N41" i="20"/>
  <c r="BY41" i="20"/>
  <c r="CA41" i="20"/>
  <c r="BZ41" i="20"/>
  <c r="Z32" i="20"/>
  <c r="AZ31" i="20"/>
  <c r="BA30" i="20"/>
  <c r="AK37" i="20"/>
  <c r="BW41" i="20"/>
  <c r="R41" i="20"/>
  <c r="P41" i="20"/>
  <c r="Q41" i="20"/>
  <c r="O41" i="20"/>
  <c r="BK31" i="20"/>
  <c r="AX30" i="20"/>
  <c r="BH32" i="20"/>
  <c r="BJ32" i="20"/>
  <c r="BP32" i="20"/>
  <c r="AR32" i="20"/>
  <c r="AS32" i="20" s="1"/>
  <c r="AQ32" i="20"/>
  <c r="BO32" i="20"/>
  <c r="AV32" i="20"/>
  <c r="AU31" i="20"/>
  <c r="AW31" i="20"/>
  <c r="AT31" i="20"/>
  <c r="AM39" i="20"/>
  <c r="AA39" i="20" s="1"/>
  <c r="AG38" i="20"/>
  <c r="A42" i="20"/>
  <c r="AY41" i="20"/>
  <c r="T32" i="20"/>
  <c r="BL32" i="20"/>
  <c r="V32" i="20"/>
  <c r="BN32" i="20"/>
  <c r="AP39" i="20"/>
  <c r="AD39" i="20" s="1"/>
  <c r="AJ38" i="20"/>
  <c r="AO38" i="20"/>
  <c r="AC38" i="20" s="1"/>
  <c r="AI37" i="20"/>
  <c r="AN38" i="20"/>
  <c r="C33" i="20"/>
  <c r="BM33" i="20" s="1"/>
  <c r="F33" i="20"/>
  <c r="E33" i="20"/>
  <c r="U31" i="20"/>
  <c r="Y31" i="20"/>
  <c r="D33" i="20"/>
  <c r="BI33" i="20" s="1"/>
  <c r="B33" i="20"/>
  <c r="G33" i="20"/>
  <c r="X32" i="20"/>
  <c r="AE39" i="20" l="1"/>
  <c r="AH38" i="20"/>
  <c r="AB38" i="20"/>
  <c r="AF38" i="20" s="1"/>
  <c r="N42" i="20"/>
  <c r="CA42" i="20"/>
  <c r="BX42" i="20"/>
  <c r="BY42" i="20"/>
  <c r="BZ42" i="20"/>
  <c r="Z33" i="20"/>
  <c r="BA31" i="20"/>
  <c r="AZ32" i="20"/>
  <c r="AK38" i="20"/>
  <c r="BW42" i="20"/>
  <c r="P42" i="20"/>
  <c r="Q42" i="20"/>
  <c r="O42" i="20"/>
  <c r="R42" i="20"/>
  <c r="AT32" i="20"/>
  <c r="BK32" i="20"/>
  <c r="AX31" i="20"/>
  <c r="BO33" i="20"/>
  <c r="AV33" i="20"/>
  <c r="BH33" i="20"/>
  <c r="BJ33" i="20"/>
  <c r="BP33" i="20"/>
  <c r="AR33" i="20"/>
  <c r="AS33" i="20" s="1"/>
  <c r="AQ33" i="20"/>
  <c r="AU32" i="20"/>
  <c r="AW32" i="20"/>
  <c r="A43" i="20"/>
  <c r="AY42" i="20"/>
  <c r="V33" i="20"/>
  <c r="BN33" i="20"/>
  <c r="T33" i="20"/>
  <c r="BL33" i="20"/>
  <c r="AM40" i="20"/>
  <c r="AA40" i="20" s="1"/>
  <c r="AG39" i="20"/>
  <c r="AO39" i="20"/>
  <c r="AC39" i="20" s="1"/>
  <c r="AI38" i="20"/>
  <c r="AP40" i="20"/>
  <c r="AD40" i="20" s="1"/>
  <c r="AJ39" i="20"/>
  <c r="AN39" i="20"/>
  <c r="E34" i="20"/>
  <c r="C34" i="20"/>
  <c r="BM34" i="20" s="1"/>
  <c r="F34" i="20"/>
  <c r="U32" i="20"/>
  <c r="Y32" i="20"/>
  <c r="G34" i="20"/>
  <c r="D34" i="20"/>
  <c r="BI34" i="20" s="1"/>
  <c r="B34" i="20"/>
  <c r="X33" i="20"/>
  <c r="AE40" i="20" l="1"/>
  <c r="AH39" i="20"/>
  <c r="AB39" i="20"/>
  <c r="AF39" i="20" s="1"/>
  <c r="BZ43" i="20"/>
  <c r="BX43" i="20"/>
  <c r="CA43" i="20"/>
  <c r="N43" i="20"/>
  <c r="BY43" i="20"/>
  <c r="Z34" i="20"/>
  <c r="BA32" i="20"/>
  <c r="AZ33" i="20"/>
  <c r="AK39" i="20"/>
  <c r="BW43" i="20"/>
  <c r="P43" i="20"/>
  <c r="Q43" i="20"/>
  <c r="O43" i="20"/>
  <c r="R43" i="20"/>
  <c r="AT33" i="20"/>
  <c r="AX32" i="20"/>
  <c r="BH34" i="20"/>
  <c r="BJ34" i="20"/>
  <c r="BP34" i="20"/>
  <c r="AR34" i="20"/>
  <c r="AS34" i="20" s="1"/>
  <c r="AQ34" i="20"/>
  <c r="BK33" i="20"/>
  <c r="BO34" i="20"/>
  <c r="AV34" i="20"/>
  <c r="AU33" i="20"/>
  <c r="AW33" i="20"/>
  <c r="AM41" i="20"/>
  <c r="AA41" i="20" s="1"/>
  <c r="AG40" i="20"/>
  <c r="T34" i="20"/>
  <c r="BL34" i="20"/>
  <c r="V34" i="20"/>
  <c r="BN34" i="20"/>
  <c r="A44" i="20"/>
  <c r="AY43" i="20"/>
  <c r="AP41" i="20"/>
  <c r="AD41" i="20" s="1"/>
  <c r="AE41" i="20" s="1"/>
  <c r="AJ40" i="20"/>
  <c r="AO40" i="20"/>
  <c r="AC40" i="20" s="1"/>
  <c r="AI39" i="20"/>
  <c r="AN40" i="20"/>
  <c r="F35" i="20"/>
  <c r="E35" i="20"/>
  <c r="C35" i="20"/>
  <c r="BM35" i="20" s="1"/>
  <c r="U33" i="20"/>
  <c r="Y33" i="20"/>
  <c r="G35" i="20"/>
  <c r="D35" i="20"/>
  <c r="BI35" i="20" s="1"/>
  <c r="B35" i="20"/>
  <c r="X34" i="20"/>
  <c r="AH40" i="20" l="1"/>
  <c r="AB40" i="20"/>
  <c r="AF40" i="20" s="1"/>
  <c r="BY44" i="20"/>
  <c r="BX44" i="20"/>
  <c r="N44" i="20"/>
  <c r="CA44" i="20"/>
  <c r="BZ44" i="20"/>
  <c r="Z35" i="20"/>
  <c r="AZ34" i="20"/>
  <c r="BA33" i="20"/>
  <c r="AK40" i="20"/>
  <c r="BW44" i="20"/>
  <c r="P44" i="20"/>
  <c r="Q44" i="20"/>
  <c r="O44" i="20"/>
  <c r="R44" i="20"/>
  <c r="BK34" i="20"/>
  <c r="BH35" i="20"/>
  <c r="BJ35" i="20"/>
  <c r="BO35" i="20"/>
  <c r="AV35" i="20"/>
  <c r="AX33" i="20"/>
  <c r="AT34" i="20"/>
  <c r="BP35" i="20"/>
  <c r="AR35" i="20"/>
  <c r="AS35" i="20" s="1"/>
  <c r="AQ35" i="20"/>
  <c r="AU34" i="20"/>
  <c r="AW34" i="20"/>
  <c r="A45" i="20"/>
  <c r="AY44" i="20"/>
  <c r="T35" i="20"/>
  <c r="BL35" i="20"/>
  <c r="V35" i="20"/>
  <c r="BN35" i="20"/>
  <c r="AM42" i="20"/>
  <c r="AA42" i="20" s="1"/>
  <c r="AG41" i="20"/>
  <c r="AO41" i="20"/>
  <c r="AC41" i="20" s="1"/>
  <c r="AI40" i="20"/>
  <c r="AP42" i="20"/>
  <c r="AD42" i="20" s="1"/>
  <c r="AE42" i="20" s="1"/>
  <c r="AJ41" i="20"/>
  <c r="AN41" i="20"/>
  <c r="C36" i="20"/>
  <c r="BM36" i="20" s="1"/>
  <c r="F36" i="20"/>
  <c r="E36" i="20"/>
  <c r="U34" i="20"/>
  <c r="Y34" i="20"/>
  <c r="D36" i="20"/>
  <c r="BI36" i="20" s="1"/>
  <c r="G36" i="20"/>
  <c r="B36" i="20"/>
  <c r="X35" i="20"/>
  <c r="AH41" i="20" l="1"/>
  <c r="AB41" i="20"/>
  <c r="AF41" i="20" s="1"/>
  <c r="BX45" i="20"/>
  <c r="BY45" i="20"/>
  <c r="N45" i="20"/>
  <c r="BZ45" i="20"/>
  <c r="CA45" i="20"/>
  <c r="Z36" i="20"/>
  <c r="BA34" i="20"/>
  <c r="AZ35" i="20"/>
  <c r="AK41" i="20"/>
  <c r="BW45" i="20"/>
  <c r="P45" i="20"/>
  <c r="Q45" i="20"/>
  <c r="O45" i="20"/>
  <c r="R45" i="20"/>
  <c r="AT35" i="20"/>
  <c r="AX34" i="20"/>
  <c r="BP36" i="20"/>
  <c r="AR36" i="20"/>
  <c r="AS36" i="20" s="1"/>
  <c r="AQ36" i="20"/>
  <c r="AU35" i="20"/>
  <c r="AW35" i="20"/>
  <c r="BH36" i="20"/>
  <c r="BJ36" i="20"/>
  <c r="BO36" i="20"/>
  <c r="AV36" i="20"/>
  <c r="BK35" i="20"/>
  <c r="AM43" i="20"/>
  <c r="AA43" i="20" s="1"/>
  <c r="AG42" i="20"/>
  <c r="T36" i="20"/>
  <c r="BL36" i="20"/>
  <c r="V36" i="20"/>
  <c r="BN36" i="20"/>
  <c r="A46" i="20"/>
  <c r="AY45" i="20"/>
  <c r="AP43" i="20"/>
  <c r="AD43" i="20" s="1"/>
  <c r="AJ42" i="20"/>
  <c r="AO42" i="20"/>
  <c r="AC42" i="20" s="1"/>
  <c r="AI41" i="20"/>
  <c r="AN42" i="20"/>
  <c r="C37" i="20"/>
  <c r="BM37" i="20" s="1"/>
  <c r="F37" i="20"/>
  <c r="E37" i="20"/>
  <c r="U35" i="20"/>
  <c r="Y35" i="20"/>
  <c r="D37" i="20"/>
  <c r="BI37" i="20" s="1"/>
  <c r="B37" i="20"/>
  <c r="G37" i="20"/>
  <c r="X36" i="20"/>
  <c r="AE43" i="20" l="1"/>
  <c r="AH42" i="20"/>
  <c r="AB42" i="20"/>
  <c r="AF42" i="20" s="1"/>
  <c r="N46" i="20"/>
  <c r="CA46" i="20"/>
  <c r="BY46" i="20"/>
  <c r="BZ46" i="20"/>
  <c r="BX46" i="20"/>
  <c r="Z37" i="20"/>
  <c r="BA35" i="20"/>
  <c r="AZ36" i="20"/>
  <c r="AK42" i="20"/>
  <c r="BW46" i="20"/>
  <c r="P46" i="20"/>
  <c r="Q46" i="20"/>
  <c r="O46" i="20"/>
  <c r="R46" i="20"/>
  <c r="BK36" i="20"/>
  <c r="BH37" i="20"/>
  <c r="BJ37" i="20"/>
  <c r="BP37" i="20"/>
  <c r="AR37" i="20"/>
  <c r="AS37" i="20" s="1"/>
  <c r="AQ37" i="20"/>
  <c r="AU36" i="20"/>
  <c r="AW36" i="20"/>
  <c r="AX35" i="20"/>
  <c r="BO37" i="20"/>
  <c r="AV37" i="20"/>
  <c r="AT36" i="20"/>
  <c r="A47" i="20"/>
  <c r="AY46" i="20"/>
  <c r="V37" i="20"/>
  <c r="BN37" i="20"/>
  <c r="T37" i="20"/>
  <c r="BL37" i="20"/>
  <c r="AM44" i="20"/>
  <c r="AA44" i="20" s="1"/>
  <c r="AG43" i="20"/>
  <c r="AO43" i="20"/>
  <c r="AC43" i="20" s="1"/>
  <c r="AI42" i="20"/>
  <c r="AP44" i="20"/>
  <c r="AD44" i="20" s="1"/>
  <c r="AE44" i="20" s="1"/>
  <c r="AJ43" i="20"/>
  <c r="AN43" i="20"/>
  <c r="E38" i="20"/>
  <c r="C38" i="20"/>
  <c r="BM38" i="20" s="1"/>
  <c r="F38" i="20"/>
  <c r="U36" i="20"/>
  <c r="Y36" i="20"/>
  <c r="D38" i="20"/>
  <c r="BI38" i="20" s="1"/>
  <c r="B38" i="20"/>
  <c r="G38" i="20"/>
  <c r="X37" i="20"/>
  <c r="AH43" i="20" l="1"/>
  <c r="AB43" i="20"/>
  <c r="AF43" i="20" s="1"/>
  <c r="BZ47" i="20"/>
  <c r="BY47" i="20"/>
  <c r="N47" i="20"/>
  <c r="CA47" i="20"/>
  <c r="BX47" i="20"/>
  <c r="Z38" i="20"/>
  <c r="BA36" i="20"/>
  <c r="AZ37" i="20"/>
  <c r="AK43" i="20"/>
  <c r="BW47" i="20"/>
  <c r="P47" i="20"/>
  <c r="Q47" i="20"/>
  <c r="O47" i="20"/>
  <c r="R47" i="20"/>
  <c r="AX36" i="20"/>
  <c r="BK37" i="20"/>
  <c r="BH38" i="20"/>
  <c r="BJ38" i="20"/>
  <c r="BO38" i="20"/>
  <c r="AV38" i="20"/>
  <c r="AT37" i="20"/>
  <c r="AU37" i="20"/>
  <c r="AW37" i="20"/>
  <c r="BP38" i="20"/>
  <c r="AR38" i="20"/>
  <c r="AS38" i="20" s="1"/>
  <c r="AQ38" i="20"/>
  <c r="AM45" i="20"/>
  <c r="AA45" i="20" s="1"/>
  <c r="AG44" i="20"/>
  <c r="V38" i="20"/>
  <c r="BN38" i="20"/>
  <c r="T38" i="20"/>
  <c r="BL38" i="20"/>
  <c r="A48" i="20"/>
  <c r="AY47" i="20"/>
  <c r="AP45" i="20"/>
  <c r="AD45" i="20" s="1"/>
  <c r="AE45" i="20" s="1"/>
  <c r="AJ44" i="20"/>
  <c r="AO44" i="20"/>
  <c r="AC44" i="20" s="1"/>
  <c r="AI43" i="20"/>
  <c r="AN44" i="20"/>
  <c r="F39" i="20"/>
  <c r="E39" i="20"/>
  <c r="C39" i="20"/>
  <c r="BM39" i="20" s="1"/>
  <c r="U37" i="20"/>
  <c r="Y37" i="20"/>
  <c r="G39" i="20"/>
  <c r="D39" i="20"/>
  <c r="BI39" i="20" s="1"/>
  <c r="B39" i="20"/>
  <c r="X38" i="20"/>
  <c r="AH44" i="20" l="1"/>
  <c r="AB44" i="20"/>
  <c r="AF44" i="20" s="1"/>
  <c r="BY48" i="20"/>
  <c r="BZ48" i="20"/>
  <c r="N48" i="20"/>
  <c r="BX48" i="20"/>
  <c r="CA48" i="20"/>
  <c r="Z39" i="20"/>
  <c r="BA37" i="20"/>
  <c r="AZ38" i="20"/>
  <c r="AK44" i="20"/>
  <c r="BW48" i="20"/>
  <c r="P48" i="20"/>
  <c r="Q48" i="20"/>
  <c r="O48" i="20"/>
  <c r="R48" i="20"/>
  <c r="BK38" i="20"/>
  <c r="AX37" i="20"/>
  <c r="BH39" i="20"/>
  <c r="BJ39" i="20"/>
  <c r="BO39" i="20"/>
  <c r="AV39" i="20"/>
  <c r="AT38" i="20"/>
  <c r="AU38" i="20"/>
  <c r="AW38" i="20"/>
  <c r="BP39" i="20"/>
  <c r="AR39" i="20"/>
  <c r="AS39" i="20" s="1"/>
  <c r="AQ39" i="20"/>
  <c r="A49" i="20"/>
  <c r="AY48" i="20"/>
  <c r="T39" i="20"/>
  <c r="BL39" i="20"/>
  <c r="V39" i="20"/>
  <c r="BN39" i="20"/>
  <c r="AM46" i="20"/>
  <c r="AA46" i="20" s="1"/>
  <c r="AG45" i="20"/>
  <c r="AO45" i="20"/>
  <c r="AC45" i="20" s="1"/>
  <c r="AI44" i="20"/>
  <c r="AP46" i="20"/>
  <c r="AD46" i="20" s="1"/>
  <c r="AE46" i="20" s="1"/>
  <c r="AJ45" i="20"/>
  <c r="AN45" i="20"/>
  <c r="C40" i="20"/>
  <c r="BM40" i="20" s="1"/>
  <c r="F40" i="20"/>
  <c r="E40" i="20"/>
  <c r="U38" i="20"/>
  <c r="Y38" i="20"/>
  <c r="D40" i="20"/>
  <c r="BI40" i="20" s="1"/>
  <c r="G40" i="20"/>
  <c r="B40" i="20"/>
  <c r="X39" i="20"/>
  <c r="AH45" i="20" l="1"/>
  <c r="AB45" i="20"/>
  <c r="AF45" i="20" s="1"/>
  <c r="BX49" i="20"/>
  <c r="BZ49" i="20"/>
  <c r="BY49" i="20"/>
  <c r="CA49" i="20"/>
  <c r="N49" i="20"/>
  <c r="Z40" i="20"/>
  <c r="AZ39" i="20"/>
  <c r="BA38" i="20"/>
  <c r="AK45" i="20"/>
  <c r="BW49" i="20"/>
  <c r="R49" i="20"/>
  <c r="P49" i="20"/>
  <c r="Q49" i="20"/>
  <c r="O49" i="20"/>
  <c r="AX38" i="20"/>
  <c r="BK39" i="20"/>
  <c r="BH40" i="20"/>
  <c r="BJ40" i="20"/>
  <c r="BP40" i="20"/>
  <c r="AR40" i="20"/>
  <c r="AS40" i="20" s="1"/>
  <c r="AQ40" i="20"/>
  <c r="AT39" i="20"/>
  <c r="AU39" i="20"/>
  <c r="AW39" i="20"/>
  <c r="BO40" i="20"/>
  <c r="AV40" i="20"/>
  <c r="AM47" i="20"/>
  <c r="AA47" i="20" s="1"/>
  <c r="AG46" i="20"/>
  <c r="V40" i="20"/>
  <c r="BN40" i="20"/>
  <c r="T40" i="20"/>
  <c r="BL40" i="20"/>
  <c r="A50" i="20"/>
  <c r="AY49" i="20"/>
  <c r="AP47" i="20"/>
  <c r="AD47" i="20" s="1"/>
  <c r="AE47" i="20" s="1"/>
  <c r="AJ46" i="20"/>
  <c r="AO46" i="20"/>
  <c r="AC46" i="20" s="1"/>
  <c r="AI45" i="20"/>
  <c r="AN46" i="20"/>
  <c r="C41" i="20"/>
  <c r="BM41" i="20" s="1"/>
  <c r="F41" i="20"/>
  <c r="E41" i="20"/>
  <c r="U39" i="20"/>
  <c r="Y39" i="20"/>
  <c r="D41" i="20"/>
  <c r="BI41" i="20" s="1"/>
  <c r="G41" i="20"/>
  <c r="B41" i="20"/>
  <c r="X40" i="20"/>
  <c r="AH46" i="20" l="1"/>
  <c r="AB46" i="20"/>
  <c r="AF46" i="20" s="1"/>
  <c r="N50" i="20"/>
  <c r="CA50" i="20"/>
  <c r="BZ50" i="20"/>
  <c r="BY50" i="20"/>
  <c r="BX50" i="20"/>
  <c r="Z41" i="20"/>
  <c r="BA39" i="20"/>
  <c r="AZ40" i="20"/>
  <c r="AK46" i="20"/>
  <c r="BW50" i="20"/>
  <c r="P50" i="20"/>
  <c r="Q50" i="20"/>
  <c r="O50" i="20"/>
  <c r="R50" i="20"/>
  <c r="BK40" i="20"/>
  <c r="AX39" i="20"/>
  <c r="BO41" i="20"/>
  <c r="AV41" i="20"/>
  <c r="BH41" i="20"/>
  <c r="BJ41" i="20"/>
  <c r="BP41" i="20"/>
  <c r="AR41" i="20"/>
  <c r="AS41" i="20" s="1"/>
  <c r="AQ41" i="20"/>
  <c r="AT40" i="20"/>
  <c r="AU40" i="20"/>
  <c r="AW40" i="20"/>
  <c r="V41" i="20"/>
  <c r="BN41" i="20"/>
  <c r="A51" i="20"/>
  <c r="AY50" i="20"/>
  <c r="T41" i="20"/>
  <c r="BL41" i="20"/>
  <c r="AM48" i="20"/>
  <c r="AA48" i="20" s="1"/>
  <c r="AG47" i="20"/>
  <c r="AO47" i="20"/>
  <c r="AC47" i="20" s="1"/>
  <c r="AI46" i="20"/>
  <c r="AP48" i="20"/>
  <c r="AD48" i="20" s="1"/>
  <c r="AE48" i="20" s="1"/>
  <c r="AJ47" i="20"/>
  <c r="AN47" i="20"/>
  <c r="E42" i="20"/>
  <c r="C42" i="20"/>
  <c r="BM42" i="20" s="1"/>
  <c r="F42" i="20"/>
  <c r="U40" i="20"/>
  <c r="Y40" i="20"/>
  <c r="D42" i="20"/>
  <c r="BI42" i="20" s="1"/>
  <c r="G42" i="20"/>
  <c r="B42" i="20"/>
  <c r="X41" i="20"/>
  <c r="AH47" i="20" l="1"/>
  <c r="AB47" i="20"/>
  <c r="AF47" i="20" s="1"/>
  <c r="BZ51" i="20"/>
  <c r="CA51" i="20"/>
  <c r="N51" i="20"/>
  <c r="BX51" i="20"/>
  <c r="BY51" i="20"/>
  <c r="Z42" i="20"/>
  <c r="BA40" i="20"/>
  <c r="AZ41" i="20"/>
  <c r="AK47" i="20"/>
  <c r="BW51" i="20"/>
  <c r="P51" i="20"/>
  <c r="Q51" i="20"/>
  <c r="O51" i="20"/>
  <c r="R51" i="20"/>
  <c r="BK41" i="20"/>
  <c r="BP42" i="20"/>
  <c r="AR42" i="20"/>
  <c r="AS42" i="20" s="1"/>
  <c r="AQ42" i="20"/>
  <c r="BH42" i="20"/>
  <c r="BJ42" i="20"/>
  <c r="AX40" i="20"/>
  <c r="BO42" i="20"/>
  <c r="AV42" i="20"/>
  <c r="AT41" i="20"/>
  <c r="AU41" i="20"/>
  <c r="AW41" i="20"/>
  <c r="AM49" i="20"/>
  <c r="AA49" i="20" s="1"/>
  <c r="AG48" i="20"/>
  <c r="A52" i="20"/>
  <c r="AY51" i="20"/>
  <c r="V42" i="20"/>
  <c r="BN42" i="20"/>
  <c r="T42" i="20"/>
  <c r="BL42" i="20"/>
  <c r="AP49" i="20"/>
  <c r="AD49" i="20" s="1"/>
  <c r="AE49" i="20" s="1"/>
  <c r="AJ48" i="20"/>
  <c r="AO48" i="20"/>
  <c r="AC48" i="20" s="1"/>
  <c r="AI47" i="20"/>
  <c r="AN48" i="20"/>
  <c r="F43" i="20"/>
  <c r="E43" i="20"/>
  <c r="C43" i="20"/>
  <c r="BM43" i="20" s="1"/>
  <c r="U41" i="20"/>
  <c r="Y41" i="20"/>
  <c r="D43" i="20"/>
  <c r="BI43" i="20" s="1"/>
  <c r="G43" i="20"/>
  <c r="B43" i="20"/>
  <c r="X42" i="20"/>
  <c r="AH48" i="20" l="1"/>
  <c r="AB48" i="20"/>
  <c r="AF48" i="20" s="1"/>
  <c r="BY52" i="20"/>
  <c r="CA52" i="20"/>
  <c r="BX52" i="20"/>
  <c r="BZ52" i="20"/>
  <c r="N52" i="20"/>
  <c r="Z43" i="20"/>
  <c r="AZ42" i="20"/>
  <c r="BA41" i="20"/>
  <c r="AK48" i="20"/>
  <c r="BW52" i="20"/>
  <c r="P52" i="20"/>
  <c r="Q52" i="20"/>
  <c r="O52" i="20"/>
  <c r="R52" i="20"/>
  <c r="AX41" i="20"/>
  <c r="BH43" i="20"/>
  <c r="BJ43" i="20"/>
  <c r="BO43" i="20"/>
  <c r="AV43" i="20"/>
  <c r="BP43" i="20"/>
  <c r="AR43" i="20"/>
  <c r="AS43" i="20" s="1"/>
  <c r="AQ43" i="20"/>
  <c r="BK42" i="20"/>
  <c r="AU42" i="20"/>
  <c r="AW42" i="20"/>
  <c r="AT42" i="20"/>
  <c r="V43" i="20"/>
  <c r="BN43" i="20"/>
  <c r="A53" i="20"/>
  <c r="AY52" i="20"/>
  <c r="T43" i="20"/>
  <c r="BL43" i="20"/>
  <c r="AM50" i="20"/>
  <c r="AA50" i="20" s="1"/>
  <c r="AG49" i="20"/>
  <c r="AO49" i="20"/>
  <c r="AC49" i="20" s="1"/>
  <c r="AI48" i="20"/>
  <c r="AP50" i="20"/>
  <c r="AD50" i="20" s="1"/>
  <c r="AE50" i="20" s="1"/>
  <c r="AJ49" i="20"/>
  <c r="AN49" i="20"/>
  <c r="C44" i="20"/>
  <c r="BM44" i="20" s="1"/>
  <c r="F44" i="20"/>
  <c r="E44" i="20"/>
  <c r="U42" i="20"/>
  <c r="Y42" i="20"/>
  <c r="D44" i="20"/>
  <c r="BI44" i="20" s="1"/>
  <c r="G44" i="20"/>
  <c r="B44" i="20"/>
  <c r="X43" i="20"/>
  <c r="AH49" i="20" l="1"/>
  <c r="AB49" i="20"/>
  <c r="AF49" i="20" s="1"/>
  <c r="BX53" i="20"/>
  <c r="CA53" i="20"/>
  <c r="BZ53" i="20"/>
  <c r="BY53" i="20"/>
  <c r="N53" i="20"/>
  <c r="Z44" i="20"/>
  <c r="AZ43" i="20"/>
  <c r="BA42" i="20"/>
  <c r="AK49" i="20"/>
  <c r="BW53" i="20"/>
  <c r="R53" i="20"/>
  <c r="P53" i="20"/>
  <c r="Q53" i="20"/>
  <c r="O53" i="20"/>
  <c r="AT43" i="20"/>
  <c r="BK43" i="20"/>
  <c r="BP44" i="20"/>
  <c r="AR44" i="20"/>
  <c r="AS44" i="20" s="1"/>
  <c r="AQ44" i="20"/>
  <c r="AX42" i="20"/>
  <c r="AU43" i="20"/>
  <c r="AW43" i="20"/>
  <c r="BH44" i="20"/>
  <c r="BJ44" i="20"/>
  <c r="BO44" i="20"/>
  <c r="AV44" i="20"/>
  <c r="AM51" i="20"/>
  <c r="AA51" i="20" s="1"/>
  <c r="AG50" i="20"/>
  <c r="A54" i="20"/>
  <c r="AY53" i="20"/>
  <c r="V44" i="20"/>
  <c r="BN44" i="20"/>
  <c r="T44" i="20"/>
  <c r="BL44" i="20"/>
  <c r="AP51" i="20"/>
  <c r="AD51" i="20" s="1"/>
  <c r="AJ50" i="20"/>
  <c r="AO50" i="20"/>
  <c r="AC50" i="20" s="1"/>
  <c r="AI49" i="20"/>
  <c r="AN50" i="20"/>
  <c r="C45" i="20"/>
  <c r="BM45" i="20" s="1"/>
  <c r="F45" i="20"/>
  <c r="E45" i="20"/>
  <c r="U43" i="20"/>
  <c r="Y43" i="20"/>
  <c r="D45" i="20"/>
  <c r="BI45" i="20" s="1"/>
  <c r="G45" i="20"/>
  <c r="B45" i="20"/>
  <c r="X44" i="20"/>
  <c r="AE51" i="20" l="1"/>
  <c r="AH50" i="20"/>
  <c r="AB50" i="20"/>
  <c r="AF50" i="20" s="1"/>
  <c r="N54" i="20"/>
  <c r="CA54" i="20"/>
  <c r="BX54" i="20"/>
  <c r="BY54" i="20"/>
  <c r="BZ54" i="20"/>
  <c r="Z45" i="20"/>
  <c r="AZ44" i="20"/>
  <c r="BA43" i="20"/>
  <c r="AK50" i="20"/>
  <c r="BW54" i="20"/>
  <c r="P54" i="20"/>
  <c r="Q54" i="20"/>
  <c r="O54" i="20"/>
  <c r="R54" i="20"/>
  <c r="BK44" i="20"/>
  <c r="AX43" i="20"/>
  <c r="BO45" i="20"/>
  <c r="AV45" i="20"/>
  <c r="AU44" i="20"/>
  <c r="AW44" i="20"/>
  <c r="BH45" i="20"/>
  <c r="BJ45" i="20"/>
  <c r="BP45" i="20"/>
  <c r="AR45" i="20"/>
  <c r="AS45" i="20" s="1"/>
  <c r="AQ45" i="20"/>
  <c r="AT44" i="20"/>
  <c r="V45" i="20"/>
  <c r="BN45" i="20"/>
  <c r="A55" i="20"/>
  <c r="AY54" i="20"/>
  <c r="T45" i="20"/>
  <c r="BL45" i="20"/>
  <c r="AM52" i="20"/>
  <c r="AA52" i="20" s="1"/>
  <c r="AG51" i="20"/>
  <c r="AO51" i="20"/>
  <c r="AC51" i="20" s="1"/>
  <c r="AI50" i="20"/>
  <c r="AP52" i="20"/>
  <c r="AD52" i="20" s="1"/>
  <c r="AE52" i="20" s="1"/>
  <c r="AJ51" i="20"/>
  <c r="AN51" i="20"/>
  <c r="E46" i="20"/>
  <c r="C46" i="20"/>
  <c r="BM46" i="20" s="1"/>
  <c r="F46" i="20"/>
  <c r="U44" i="20"/>
  <c r="Y44" i="20"/>
  <c r="D46" i="20"/>
  <c r="BI46" i="20" s="1"/>
  <c r="G46" i="20"/>
  <c r="B46" i="20"/>
  <c r="X45" i="20"/>
  <c r="AH51" i="20" l="1"/>
  <c r="AB51" i="20"/>
  <c r="AF51" i="20" s="1"/>
  <c r="BZ55" i="20"/>
  <c r="N55" i="20"/>
  <c r="BX55" i="20"/>
  <c r="BY55" i="20"/>
  <c r="CA55" i="20"/>
  <c r="Z46" i="20"/>
  <c r="BA44" i="20"/>
  <c r="AZ45" i="20"/>
  <c r="AK51" i="20"/>
  <c r="BW55" i="20"/>
  <c r="P55" i="20"/>
  <c r="Q55" i="20"/>
  <c r="O55" i="20"/>
  <c r="R55" i="20"/>
  <c r="AX44" i="20"/>
  <c r="BK45" i="20"/>
  <c r="BH46" i="20"/>
  <c r="BJ46" i="20"/>
  <c r="AT45" i="20"/>
  <c r="BP46" i="20"/>
  <c r="AR46" i="20"/>
  <c r="AS46" i="20" s="1"/>
  <c r="AQ46" i="20"/>
  <c r="BO46" i="20"/>
  <c r="AV46" i="20"/>
  <c r="AU45" i="20"/>
  <c r="AW45" i="20"/>
  <c r="AM53" i="20"/>
  <c r="AA53" i="20" s="1"/>
  <c r="AG52" i="20"/>
  <c r="A56" i="20"/>
  <c r="AY55" i="20"/>
  <c r="T46" i="20"/>
  <c r="BL46" i="20"/>
  <c r="V46" i="20"/>
  <c r="BN46" i="20"/>
  <c r="AP53" i="20"/>
  <c r="AD53" i="20" s="1"/>
  <c r="AE53" i="20" s="1"/>
  <c r="AJ52" i="20"/>
  <c r="AO52" i="20"/>
  <c r="AC52" i="20" s="1"/>
  <c r="AI51" i="20"/>
  <c r="AN52" i="20"/>
  <c r="F47" i="20"/>
  <c r="E47" i="20"/>
  <c r="C47" i="20"/>
  <c r="BM47" i="20" s="1"/>
  <c r="U45" i="20"/>
  <c r="Y45" i="20"/>
  <c r="D47" i="20"/>
  <c r="BI47" i="20" s="1"/>
  <c r="G47" i="20"/>
  <c r="B47" i="20"/>
  <c r="X46" i="20"/>
  <c r="AH52" i="20" l="1"/>
  <c r="AB52" i="20"/>
  <c r="AF52" i="20" s="1"/>
  <c r="BY56" i="20"/>
  <c r="N56" i="20"/>
  <c r="BZ56" i="20"/>
  <c r="CA56" i="20"/>
  <c r="BX56" i="20"/>
  <c r="Z47" i="20"/>
  <c r="AZ46" i="20"/>
  <c r="BA45" i="20"/>
  <c r="AK52" i="20"/>
  <c r="BW56" i="20"/>
  <c r="P56" i="20"/>
  <c r="Q56" i="20"/>
  <c r="O56" i="20"/>
  <c r="R56" i="20"/>
  <c r="BK46" i="20"/>
  <c r="BH47" i="20"/>
  <c r="BJ47" i="20"/>
  <c r="BO47" i="20"/>
  <c r="AV47" i="20"/>
  <c r="AX45" i="20"/>
  <c r="AT46" i="20"/>
  <c r="BP47" i="20"/>
  <c r="AR47" i="20"/>
  <c r="AS47" i="20" s="1"/>
  <c r="AQ47" i="20"/>
  <c r="AU46" i="20"/>
  <c r="AW46" i="20"/>
  <c r="A57" i="20"/>
  <c r="AY56" i="20"/>
  <c r="T47" i="20"/>
  <c r="BL47" i="20"/>
  <c r="V47" i="20"/>
  <c r="BN47" i="20"/>
  <c r="AM54" i="20"/>
  <c r="AA54" i="20" s="1"/>
  <c r="AG53" i="20"/>
  <c r="AO53" i="20"/>
  <c r="AC53" i="20" s="1"/>
  <c r="AI52" i="20"/>
  <c r="AP54" i="20"/>
  <c r="AD54" i="20" s="1"/>
  <c r="AJ53" i="20"/>
  <c r="AN53" i="20"/>
  <c r="C48" i="20"/>
  <c r="BM48" i="20" s="1"/>
  <c r="F48" i="20"/>
  <c r="E48" i="20"/>
  <c r="U46" i="20"/>
  <c r="Y46" i="20"/>
  <c r="D48" i="20"/>
  <c r="BI48" i="20" s="1"/>
  <c r="G48" i="20"/>
  <c r="B48" i="20"/>
  <c r="X47" i="20"/>
  <c r="AE54" i="20" l="1"/>
  <c r="AH53" i="20"/>
  <c r="AB53" i="20"/>
  <c r="AF53" i="20" s="1"/>
  <c r="BX57" i="20"/>
  <c r="N57" i="20"/>
  <c r="CA57" i="20"/>
  <c r="BY57" i="20"/>
  <c r="BZ57" i="20"/>
  <c r="Z48" i="20"/>
  <c r="AZ47" i="20"/>
  <c r="BA46" i="20"/>
  <c r="AK53" i="20"/>
  <c r="BW57" i="20"/>
  <c r="R57" i="20"/>
  <c r="P57" i="20"/>
  <c r="Q57" i="20"/>
  <c r="O57" i="20"/>
  <c r="AX46" i="20"/>
  <c r="BK47" i="20"/>
  <c r="AT47" i="20"/>
  <c r="AU47" i="20"/>
  <c r="AW47" i="20"/>
  <c r="BP48" i="20"/>
  <c r="AR48" i="20"/>
  <c r="AS48" i="20" s="1"/>
  <c r="AQ48" i="20"/>
  <c r="BH48" i="20"/>
  <c r="BJ48" i="20"/>
  <c r="BO48" i="20"/>
  <c r="AV48" i="20"/>
  <c r="AM55" i="20"/>
  <c r="AA55" i="20" s="1"/>
  <c r="AG54" i="20"/>
  <c r="V48" i="20"/>
  <c r="BN48" i="20"/>
  <c r="T48" i="20"/>
  <c r="BL48" i="20"/>
  <c r="A58" i="20"/>
  <c r="AY57" i="20"/>
  <c r="AP55" i="20"/>
  <c r="AD55" i="20" s="1"/>
  <c r="AJ54" i="20"/>
  <c r="AO54" i="20"/>
  <c r="AC54" i="20" s="1"/>
  <c r="AI53" i="20"/>
  <c r="AN54" i="20"/>
  <c r="C49" i="20"/>
  <c r="BM49" i="20" s="1"/>
  <c r="F49" i="20"/>
  <c r="E49" i="20"/>
  <c r="U47" i="20"/>
  <c r="Y47" i="20"/>
  <c r="D49" i="20"/>
  <c r="BI49" i="20" s="1"/>
  <c r="B49" i="20"/>
  <c r="G49" i="20"/>
  <c r="X48" i="20"/>
  <c r="AE55" i="20" l="1"/>
  <c r="AH54" i="20"/>
  <c r="AB54" i="20"/>
  <c r="AF54" i="20" s="1"/>
  <c r="N58" i="20"/>
  <c r="CA58" i="20"/>
  <c r="BX58" i="20"/>
  <c r="BY58" i="20"/>
  <c r="BZ58" i="20"/>
  <c r="Z49" i="20"/>
  <c r="AZ48" i="20"/>
  <c r="BA47" i="20"/>
  <c r="AK54" i="20"/>
  <c r="BW58" i="20"/>
  <c r="P58" i="20"/>
  <c r="Q58" i="20"/>
  <c r="O58" i="20"/>
  <c r="R58" i="20"/>
  <c r="AX47" i="20"/>
  <c r="BK48" i="20"/>
  <c r="BO49" i="20"/>
  <c r="AV49" i="20"/>
  <c r="AU48" i="20"/>
  <c r="AW48" i="20"/>
  <c r="AT48" i="20"/>
  <c r="BH49" i="20"/>
  <c r="BJ49" i="20"/>
  <c r="BP49" i="20"/>
  <c r="AR49" i="20"/>
  <c r="AS49" i="20" s="1"/>
  <c r="AQ49" i="20"/>
  <c r="V49" i="20"/>
  <c r="BN49" i="20"/>
  <c r="A59" i="20"/>
  <c r="AY58" i="20"/>
  <c r="T49" i="20"/>
  <c r="BL49" i="20"/>
  <c r="AM56" i="20"/>
  <c r="AA56" i="20" s="1"/>
  <c r="AG55" i="20"/>
  <c r="AO55" i="20"/>
  <c r="AC55" i="20" s="1"/>
  <c r="AI54" i="20"/>
  <c r="AP56" i="20"/>
  <c r="AD56" i="20" s="1"/>
  <c r="AJ55" i="20"/>
  <c r="AN55" i="20"/>
  <c r="E50" i="20"/>
  <c r="C50" i="20"/>
  <c r="BM50" i="20" s="1"/>
  <c r="F50" i="20"/>
  <c r="U48" i="20"/>
  <c r="Y48" i="20"/>
  <c r="G50" i="20"/>
  <c r="D50" i="20"/>
  <c r="BI50" i="20" s="1"/>
  <c r="B50" i="20"/>
  <c r="X49" i="20"/>
  <c r="AE56" i="20" l="1"/>
  <c r="AH55" i="20"/>
  <c r="AB55" i="20"/>
  <c r="AF55" i="20" s="1"/>
  <c r="BZ59" i="20"/>
  <c r="BX59" i="20"/>
  <c r="BY59" i="20"/>
  <c r="CA59" i="20"/>
  <c r="N59" i="20"/>
  <c r="Z50" i="20"/>
  <c r="AZ49" i="20"/>
  <c r="BA48" i="20"/>
  <c r="AK55" i="20"/>
  <c r="BW59" i="20"/>
  <c r="P59" i="20"/>
  <c r="Q59" i="20"/>
  <c r="O59" i="20"/>
  <c r="R59" i="20"/>
  <c r="AX48" i="20"/>
  <c r="BP50" i="20"/>
  <c r="AR50" i="20"/>
  <c r="AS50" i="20" s="1"/>
  <c r="AQ50" i="20"/>
  <c r="AT49" i="20"/>
  <c r="BH50" i="20"/>
  <c r="BJ50" i="20"/>
  <c r="BO50" i="20"/>
  <c r="AV50" i="20"/>
  <c r="BK49" i="20"/>
  <c r="AU49" i="20"/>
  <c r="AW49" i="20"/>
  <c r="AM57" i="20"/>
  <c r="AA57" i="20" s="1"/>
  <c r="AG56" i="20"/>
  <c r="A60" i="20"/>
  <c r="AY59" i="20"/>
  <c r="T50" i="20"/>
  <c r="BL50" i="20"/>
  <c r="V50" i="20"/>
  <c r="BN50" i="20"/>
  <c r="AP57" i="20"/>
  <c r="AD57" i="20" s="1"/>
  <c r="AE57" i="20" s="1"/>
  <c r="AJ56" i="20"/>
  <c r="AO56" i="20"/>
  <c r="AC56" i="20" s="1"/>
  <c r="AI55" i="20"/>
  <c r="AN56" i="20"/>
  <c r="F51" i="20"/>
  <c r="E51" i="20"/>
  <c r="C51" i="20"/>
  <c r="BM51" i="20" s="1"/>
  <c r="U49" i="20"/>
  <c r="Y49" i="20"/>
  <c r="D51" i="20"/>
  <c r="BI51" i="20" s="1"/>
  <c r="G51" i="20"/>
  <c r="B51" i="20"/>
  <c r="X50" i="20"/>
  <c r="AH56" i="20" l="1"/>
  <c r="AB56" i="20"/>
  <c r="AF56" i="20" s="1"/>
  <c r="BY60" i="20"/>
  <c r="BX60" i="20"/>
  <c r="CA60" i="20"/>
  <c r="N60" i="20"/>
  <c r="BZ60" i="20"/>
  <c r="Z51" i="20"/>
  <c r="BA49" i="20"/>
  <c r="AZ50" i="20"/>
  <c r="AK56" i="20"/>
  <c r="BW60" i="20"/>
  <c r="P60" i="20"/>
  <c r="Q60" i="20"/>
  <c r="O60" i="20"/>
  <c r="R60" i="20"/>
  <c r="AX49" i="20"/>
  <c r="BH51" i="20"/>
  <c r="BJ51" i="20"/>
  <c r="BP51" i="20"/>
  <c r="AR51" i="20"/>
  <c r="AS51" i="20" s="1"/>
  <c r="AQ51" i="20"/>
  <c r="BK50" i="20"/>
  <c r="BO51" i="20"/>
  <c r="AV51" i="20"/>
  <c r="AU50" i="20"/>
  <c r="AW50" i="20"/>
  <c r="AT50" i="20"/>
  <c r="A61" i="20"/>
  <c r="AY60" i="20"/>
  <c r="V51" i="20"/>
  <c r="BN51" i="20"/>
  <c r="T51" i="20"/>
  <c r="BL51" i="20"/>
  <c r="AM58" i="20"/>
  <c r="AA58" i="20" s="1"/>
  <c r="AG57" i="20"/>
  <c r="AO57" i="20"/>
  <c r="AC57" i="20" s="1"/>
  <c r="AI56" i="20"/>
  <c r="AP58" i="20"/>
  <c r="AD58" i="20" s="1"/>
  <c r="AE58" i="20" s="1"/>
  <c r="AJ57" i="20"/>
  <c r="AN57" i="20"/>
  <c r="C52" i="20"/>
  <c r="BM52" i="20" s="1"/>
  <c r="F52" i="20"/>
  <c r="E52" i="20"/>
  <c r="U50" i="20"/>
  <c r="Y50" i="20"/>
  <c r="D52" i="20"/>
  <c r="BI52" i="20" s="1"/>
  <c r="B52" i="20"/>
  <c r="G52" i="20"/>
  <c r="X51" i="20"/>
  <c r="AH57" i="20" l="1"/>
  <c r="AB57" i="20"/>
  <c r="AF57" i="20" s="1"/>
  <c r="BX61" i="20"/>
  <c r="BY61" i="20"/>
  <c r="N61" i="20"/>
  <c r="CA61" i="20"/>
  <c r="BZ61" i="20"/>
  <c r="Z52" i="20"/>
  <c r="BA50" i="20"/>
  <c r="AZ51" i="20"/>
  <c r="AK57" i="20"/>
  <c r="BW61" i="20"/>
  <c r="P61" i="20"/>
  <c r="Q61" i="20"/>
  <c r="O61" i="20"/>
  <c r="R61" i="20"/>
  <c r="AX50" i="20"/>
  <c r="BK51" i="20"/>
  <c r="BH52" i="20"/>
  <c r="BJ52" i="20"/>
  <c r="AU51" i="20"/>
  <c r="AW51" i="20"/>
  <c r="AT51" i="20"/>
  <c r="BP52" i="20"/>
  <c r="AR52" i="20"/>
  <c r="AS52" i="20" s="1"/>
  <c r="AQ52" i="20"/>
  <c r="BO52" i="20"/>
  <c r="AV52" i="20"/>
  <c r="AM59" i="20"/>
  <c r="AA59" i="20" s="1"/>
  <c r="AG58" i="20"/>
  <c r="V52" i="20"/>
  <c r="BN52" i="20"/>
  <c r="T52" i="20"/>
  <c r="BL52" i="20"/>
  <c r="A62" i="20"/>
  <c r="AY61" i="20"/>
  <c r="AP59" i="20"/>
  <c r="AD59" i="20" s="1"/>
  <c r="AE59" i="20" s="1"/>
  <c r="AJ58" i="20"/>
  <c r="AO58" i="20"/>
  <c r="AC58" i="20" s="1"/>
  <c r="AI57" i="20"/>
  <c r="AN58" i="20"/>
  <c r="C53" i="20"/>
  <c r="BM53" i="20" s="1"/>
  <c r="F53" i="20"/>
  <c r="E53" i="20"/>
  <c r="U51" i="20"/>
  <c r="Y51" i="20"/>
  <c r="G53" i="20"/>
  <c r="D53" i="20"/>
  <c r="BI53" i="20" s="1"/>
  <c r="B53" i="20"/>
  <c r="X52" i="20"/>
  <c r="AH58" i="20" l="1"/>
  <c r="AB58" i="20"/>
  <c r="AF58" i="20" s="1"/>
  <c r="N62" i="20"/>
  <c r="CA62" i="20"/>
  <c r="BY62" i="20"/>
  <c r="BX62" i="20"/>
  <c r="BZ62" i="20"/>
  <c r="Z53" i="20"/>
  <c r="BA51" i="20"/>
  <c r="AZ52" i="20"/>
  <c r="AK58" i="20"/>
  <c r="BW62" i="20"/>
  <c r="P62" i="20"/>
  <c r="Q62" i="20"/>
  <c r="O62" i="20"/>
  <c r="R62" i="20"/>
  <c r="BK52" i="20"/>
  <c r="AT52" i="20"/>
  <c r="AX51" i="20"/>
  <c r="BH53" i="20"/>
  <c r="BJ53" i="20"/>
  <c r="BP53" i="20"/>
  <c r="AR53" i="20"/>
  <c r="AS53" i="20" s="1"/>
  <c r="AQ53" i="20"/>
  <c r="BO53" i="20"/>
  <c r="AV53" i="20"/>
  <c r="AU52" i="20"/>
  <c r="AW52" i="20"/>
  <c r="A63" i="20"/>
  <c r="AY62" i="20"/>
  <c r="T53" i="20"/>
  <c r="BL53" i="20"/>
  <c r="V53" i="20"/>
  <c r="BN53" i="20"/>
  <c r="AM60" i="20"/>
  <c r="AA60" i="20" s="1"/>
  <c r="AG59" i="20"/>
  <c r="AO59" i="20"/>
  <c r="AC59" i="20" s="1"/>
  <c r="AI58" i="20"/>
  <c r="AP60" i="20"/>
  <c r="AD60" i="20" s="1"/>
  <c r="AJ59" i="20"/>
  <c r="AN59" i="20"/>
  <c r="E54" i="20"/>
  <c r="C54" i="20"/>
  <c r="BM54" i="20" s="1"/>
  <c r="F54" i="20"/>
  <c r="U52" i="20"/>
  <c r="Y52" i="20"/>
  <c r="G54" i="20"/>
  <c r="D54" i="20"/>
  <c r="BI54" i="20" s="1"/>
  <c r="B54" i="20"/>
  <c r="X53" i="20"/>
  <c r="AE60" i="20" l="1"/>
  <c r="AH59" i="20"/>
  <c r="AB59" i="20"/>
  <c r="AF59" i="20" s="1"/>
  <c r="BZ63" i="20"/>
  <c r="BY63" i="20"/>
  <c r="CA63" i="20"/>
  <c r="N63" i="20"/>
  <c r="BX63" i="20"/>
  <c r="Z54" i="20"/>
  <c r="AZ53" i="20"/>
  <c r="BA52" i="20"/>
  <c r="AK59" i="20"/>
  <c r="BW63" i="20"/>
  <c r="P63" i="20"/>
  <c r="Q63" i="20"/>
  <c r="O63" i="20"/>
  <c r="R63" i="20"/>
  <c r="BK53" i="20"/>
  <c r="AX52" i="20"/>
  <c r="BH54" i="20"/>
  <c r="BJ54" i="20"/>
  <c r="BP54" i="20"/>
  <c r="AR54" i="20"/>
  <c r="AS54" i="20" s="1"/>
  <c r="AQ54" i="20"/>
  <c r="AT53" i="20"/>
  <c r="BO54" i="20"/>
  <c r="AV54" i="20"/>
  <c r="AU53" i="20"/>
  <c r="AW53" i="20"/>
  <c r="AM61" i="20"/>
  <c r="AA61" i="20" s="1"/>
  <c r="AG60" i="20"/>
  <c r="T54" i="20"/>
  <c r="BL54" i="20"/>
  <c r="V54" i="20"/>
  <c r="BN54" i="20"/>
  <c r="A64" i="20"/>
  <c r="AY63" i="20"/>
  <c r="AP61" i="20"/>
  <c r="AD61" i="20" s="1"/>
  <c r="AJ60" i="20"/>
  <c r="AO60" i="20"/>
  <c r="AC60" i="20" s="1"/>
  <c r="AI59" i="20"/>
  <c r="AN60" i="20"/>
  <c r="F55" i="20"/>
  <c r="E55" i="20"/>
  <c r="C55" i="20"/>
  <c r="BM55" i="20" s="1"/>
  <c r="U53" i="20"/>
  <c r="Y53" i="20"/>
  <c r="D55" i="20"/>
  <c r="BI55" i="20" s="1"/>
  <c r="G55" i="20"/>
  <c r="B55" i="20"/>
  <c r="X54" i="20"/>
  <c r="AE61" i="20" l="1"/>
  <c r="AH60" i="20"/>
  <c r="AB60" i="20"/>
  <c r="AF60" i="20" s="1"/>
  <c r="BY64" i="20"/>
  <c r="BZ64" i="20"/>
  <c r="N64" i="20"/>
  <c r="CA64" i="20"/>
  <c r="BX64" i="20"/>
  <c r="Z55" i="20"/>
  <c r="AZ54" i="20"/>
  <c r="BA53" i="20"/>
  <c r="AK60" i="20"/>
  <c r="BW64" i="20"/>
  <c r="P64" i="20"/>
  <c r="Q64" i="20"/>
  <c r="O64" i="20"/>
  <c r="R64" i="20"/>
  <c r="AT54" i="20"/>
  <c r="BH55" i="20"/>
  <c r="BJ55" i="20"/>
  <c r="BO55" i="20"/>
  <c r="AV55" i="20"/>
  <c r="AX53" i="20"/>
  <c r="BK54" i="20"/>
  <c r="BP55" i="20"/>
  <c r="AR55" i="20"/>
  <c r="AS55" i="20" s="1"/>
  <c r="AQ55" i="20"/>
  <c r="AU54" i="20"/>
  <c r="AW54" i="20"/>
  <c r="V55" i="20"/>
  <c r="BN55" i="20"/>
  <c r="A65" i="20"/>
  <c r="AY64" i="20"/>
  <c r="T55" i="20"/>
  <c r="BL55" i="20"/>
  <c r="AM62" i="20"/>
  <c r="AA62" i="20" s="1"/>
  <c r="AG61" i="20"/>
  <c r="AO61" i="20"/>
  <c r="AC61" i="20" s="1"/>
  <c r="AI60" i="20"/>
  <c r="AP62" i="20"/>
  <c r="AD62" i="20" s="1"/>
  <c r="AE62" i="20" s="1"/>
  <c r="AJ61" i="20"/>
  <c r="AN61" i="20"/>
  <c r="C56" i="20"/>
  <c r="BM56" i="20" s="1"/>
  <c r="F56" i="20"/>
  <c r="E56" i="20"/>
  <c r="U54" i="20"/>
  <c r="Y54" i="20"/>
  <c r="D56" i="20"/>
  <c r="BI56" i="20" s="1"/>
  <c r="B56" i="20"/>
  <c r="G56" i="20"/>
  <c r="X55" i="20"/>
  <c r="AH61" i="20" l="1"/>
  <c r="AB61" i="20"/>
  <c r="AF61" i="20" s="1"/>
  <c r="BX65" i="20"/>
  <c r="BZ65" i="20"/>
  <c r="N65" i="20"/>
  <c r="BY65" i="20"/>
  <c r="CA65" i="20"/>
  <c r="Z56" i="20"/>
  <c r="BA54" i="20"/>
  <c r="AZ55" i="20"/>
  <c r="AK61" i="20"/>
  <c r="BW65" i="20"/>
  <c r="R65" i="20"/>
  <c r="P65" i="20"/>
  <c r="Q65" i="20"/>
  <c r="O65" i="20"/>
  <c r="AT55" i="20"/>
  <c r="AX54" i="20"/>
  <c r="BK55" i="20"/>
  <c r="BP56" i="20"/>
  <c r="AR56" i="20"/>
  <c r="AS56" i="20" s="1"/>
  <c r="AQ56" i="20"/>
  <c r="AU55" i="20"/>
  <c r="AW55" i="20"/>
  <c r="BH56" i="20"/>
  <c r="BJ56" i="20"/>
  <c r="BO56" i="20"/>
  <c r="AV56" i="20"/>
  <c r="AM63" i="20"/>
  <c r="AA63" i="20" s="1"/>
  <c r="AG62" i="20"/>
  <c r="A66" i="20"/>
  <c r="AY65" i="20"/>
  <c r="V56" i="20"/>
  <c r="BN56" i="20"/>
  <c r="T56" i="20"/>
  <c r="BL56" i="20"/>
  <c r="AP63" i="20"/>
  <c r="AD63" i="20" s="1"/>
  <c r="AJ62" i="20"/>
  <c r="AO62" i="20"/>
  <c r="AC62" i="20" s="1"/>
  <c r="AI61" i="20"/>
  <c r="AN62" i="20"/>
  <c r="C57" i="20"/>
  <c r="BM57" i="20" s="1"/>
  <c r="F57" i="20"/>
  <c r="E57" i="20"/>
  <c r="U55" i="20"/>
  <c r="Y55" i="20"/>
  <c r="G57" i="20"/>
  <c r="D57" i="20"/>
  <c r="BI57" i="20" s="1"/>
  <c r="B57" i="20"/>
  <c r="X56" i="20"/>
  <c r="AE63" i="20" l="1"/>
  <c r="AH62" i="20"/>
  <c r="AB62" i="20"/>
  <c r="AF62" i="20" s="1"/>
  <c r="N66" i="20"/>
  <c r="CA66" i="20"/>
  <c r="BZ66" i="20"/>
  <c r="BY66" i="20"/>
  <c r="BX66" i="20"/>
  <c r="Z57" i="20"/>
  <c r="BA55" i="20"/>
  <c r="AZ56" i="20"/>
  <c r="AK62" i="20"/>
  <c r="BW66" i="20"/>
  <c r="P66" i="20"/>
  <c r="Q66" i="20"/>
  <c r="O66" i="20"/>
  <c r="R66" i="20"/>
  <c r="BK56" i="20"/>
  <c r="BH57" i="20"/>
  <c r="BJ57" i="20"/>
  <c r="BO57" i="20"/>
  <c r="AV57" i="20"/>
  <c r="AU56" i="20"/>
  <c r="AW56" i="20"/>
  <c r="AX55" i="20"/>
  <c r="BP57" i="20"/>
  <c r="AR57" i="20"/>
  <c r="AS57" i="20" s="1"/>
  <c r="AQ57" i="20"/>
  <c r="AT56" i="20"/>
  <c r="A67" i="20"/>
  <c r="AY66" i="20"/>
  <c r="T57" i="20"/>
  <c r="BL57" i="20"/>
  <c r="V57" i="20"/>
  <c r="BN57" i="20"/>
  <c r="AM64" i="20"/>
  <c r="AA64" i="20" s="1"/>
  <c r="AG63" i="20"/>
  <c r="AO63" i="20"/>
  <c r="AC63" i="20" s="1"/>
  <c r="AI62" i="20"/>
  <c r="AP64" i="20"/>
  <c r="AD64" i="20" s="1"/>
  <c r="AJ63" i="20"/>
  <c r="AN63" i="20"/>
  <c r="E58" i="20"/>
  <c r="C58" i="20"/>
  <c r="BM58" i="20" s="1"/>
  <c r="F58" i="20"/>
  <c r="U56" i="20"/>
  <c r="Y56" i="20"/>
  <c r="G58" i="20"/>
  <c r="D58" i="20"/>
  <c r="BI58" i="20" s="1"/>
  <c r="B58" i="20"/>
  <c r="X57" i="20"/>
  <c r="AE64" i="20" l="1"/>
  <c r="AH63" i="20"/>
  <c r="AB63" i="20"/>
  <c r="AF63" i="20" s="1"/>
  <c r="BZ67" i="20"/>
  <c r="CA67" i="20"/>
  <c r="N67" i="20"/>
  <c r="BY67" i="20"/>
  <c r="BX67" i="20"/>
  <c r="Z58" i="20"/>
  <c r="BA56" i="20"/>
  <c r="AZ57" i="20"/>
  <c r="AK63" i="20"/>
  <c r="BW67" i="20"/>
  <c r="P67" i="20"/>
  <c r="Q67" i="20"/>
  <c r="O67" i="20"/>
  <c r="R67" i="20"/>
  <c r="AT57" i="20"/>
  <c r="AX56" i="20"/>
  <c r="BK57" i="20"/>
  <c r="BO58" i="20"/>
  <c r="AV58" i="20"/>
  <c r="AU57" i="20"/>
  <c r="AW57" i="20"/>
  <c r="BH58" i="20"/>
  <c r="BJ58" i="20"/>
  <c r="BP58" i="20"/>
  <c r="AR58" i="20"/>
  <c r="AS58" i="20" s="1"/>
  <c r="AQ58" i="20"/>
  <c r="AM65" i="20"/>
  <c r="AA65" i="20" s="1"/>
  <c r="AG64" i="20"/>
  <c r="T58" i="20"/>
  <c r="BL58" i="20"/>
  <c r="V58" i="20"/>
  <c r="BN58" i="20"/>
  <c r="A68" i="20"/>
  <c r="AY67" i="20"/>
  <c r="AP65" i="20"/>
  <c r="AD65" i="20" s="1"/>
  <c r="AE65" i="20" s="1"/>
  <c r="AJ64" i="20"/>
  <c r="AO64" i="20"/>
  <c r="AC64" i="20" s="1"/>
  <c r="AI63" i="20"/>
  <c r="AN64" i="20"/>
  <c r="F59" i="20"/>
  <c r="E59" i="20"/>
  <c r="C59" i="20"/>
  <c r="BM59" i="20" s="1"/>
  <c r="U57" i="20"/>
  <c r="Y57" i="20"/>
  <c r="D59" i="20"/>
  <c r="BI59" i="20" s="1"/>
  <c r="G59" i="20"/>
  <c r="B59" i="20"/>
  <c r="X58" i="20"/>
  <c r="AH64" i="20" l="1"/>
  <c r="AB64" i="20"/>
  <c r="AF64" i="20" s="1"/>
  <c r="BY68" i="20"/>
  <c r="CA68" i="20"/>
  <c r="N68" i="20"/>
  <c r="BX68" i="20"/>
  <c r="BZ68" i="20"/>
  <c r="Z59" i="20"/>
  <c r="AZ58" i="20"/>
  <c r="BA57" i="20"/>
  <c r="AK64" i="20"/>
  <c r="BW68" i="20"/>
  <c r="P68" i="20"/>
  <c r="Q68" i="20"/>
  <c r="O68" i="20"/>
  <c r="R68" i="20"/>
  <c r="AX57" i="20"/>
  <c r="AT58" i="20"/>
  <c r="BK58" i="20"/>
  <c r="BH59" i="20"/>
  <c r="BJ59" i="20"/>
  <c r="BO59" i="20"/>
  <c r="AV59" i="20"/>
  <c r="BP59" i="20"/>
  <c r="AR59" i="20"/>
  <c r="AS59" i="20" s="1"/>
  <c r="AQ59" i="20"/>
  <c r="AU58" i="20"/>
  <c r="AW58" i="20"/>
  <c r="A69" i="20"/>
  <c r="AY68" i="20"/>
  <c r="V59" i="20"/>
  <c r="BN59" i="20"/>
  <c r="T59" i="20"/>
  <c r="BL59" i="20"/>
  <c r="AM66" i="20"/>
  <c r="AA66" i="20" s="1"/>
  <c r="AG65" i="20"/>
  <c r="AO65" i="20"/>
  <c r="AC65" i="20" s="1"/>
  <c r="AI64" i="20"/>
  <c r="AP66" i="20"/>
  <c r="AD66" i="20" s="1"/>
  <c r="AE66" i="20" s="1"/>
  <c r="AJ65" i="20"/>
  <c r="AN65" i="20"/>
  <c r="C60" i="20"/>
  <c r="BM60" i="20" s="1"/>
  <c r="F60" i="20"/>
  <c r="E60" i="20"/>
  <c r="U58" i="20"/>
  <c r="Y58" i="20"/>
  <c r="D60" i="20"/>
  <c r="BI60" i="20" s="1"/>
  <c r="B60" i="20"/>
  <c r="G60" i="20"/>
  <c r="X59" i="20"/>
  <c r="AH65" i="20" l="1"/>
  <c r="AB65" i="20"/>
  <c r="AF65" i="20" s="1"/>
  <c r="BX69" i="20"/>
  <c r="CA69" i="20"/>
  <c r="BY69" i="20"/>
  <c r="BZ69" i="20"/>
  <c r="N69" i="20"/>
  <c r="Z60" i="20"/>
  <c r="AZ59" i="20"/>
  <c r="BA58" i="20"/>
  <c r="AK65" i="20"/>
  <c r="BW69" i="20"/>
  <c r="R69" i="20"/>
  <c r="P69" i="20"/>
  <c r="Q69" i="20"/>
  <c r="O69" i="20"/>
  <c r="BO60" i="20"/>
  <c r="AV60" i="20"/>
  <c r="BH60" i="20"/>
  <c r="BJ60" i="20"/>
  <c r="BP60" i="20"/>
  <c r="AR60" i="20"/>
  <c r="AS60" i="20" s="1"/>
  <c r="AQ60" i="20"/>
  <c r="AX58" i="20"/>
  <c r="AU59" i="20"/>
  <c r="AW59" i="20"/>
  <c r="AT59" i="20"/>
  <c r="BK59" i="20"/>
  <c r="AM67" i="20"/>
  <c r="AA67" i="20" s="1"/>
  <c r="AG66" i="20"/>
  <c r="V60" i="20"/>
  <c r="BN60" i="20"/>
  <c r="T60" i="20"/>
  <c r="BL60" i="20"/>
  <c r="A70" i="20"/>
  <c r="AY69" i="20"/>
  <c r="AP67" i="20"/>
  <c r="AD67" i="20" s="1"/>
  <c r="AE67" i="20" s="1"/>
  <c r="AJ66" i="20"/>
  <c r="AO66" i="20"/>
  <c r="AC66" i="20" s="1"/>
  <c r="AI65" i="20"/>
  <c r="AN66" i="20"/>
  <c r="C61" i="20"/>
  <c r="BM61" i="20" s="1"/>
  <c r="F61" i="20"/>
  <c r="E61" i="20"/>
  <c r="U59" i="20"/>
  <c r="Y59" i="20"/>
  <c r="G61" i="20"/>
  <c r="D61" i="20"/>
  <c r="BI61" i="20" s="1"/>
  <c r="B61" i="20"/>
  <c r="X60" i="20"/>
  <c r="AH66" i="20" l="1"/>
  <c r="AB66" i="20"/>
  <c r="AF66" i="20" s="1"/>
  <c r="N70" i="20"/>
  <c r="CA70" i="20"/>
  <c r="BZ70" i="20"/>
  <c r="BY70" i="20"/>
  <c r="BX70" i="20"/>
  <c r="Z61" i="20"/>
  <c r="AZ60" i="20"/>
  <c r="BA59" i="20"/>
  <c r="AK66" i="20"/>
  <c r="BW70" i="20"/>
  <c r="P70" i="20"/>
  <c r="Q70" i="20"/>
  <c r="O70" i="20"/>
  <c r="R70" i="20"/>
  <c r="BK60" i="20"/>
  <c r="AX59" i="20"/>
  <c r="BO61" i="20"/>
  <c r="AV61" i="20"/>
  <c r="BH61" i="20"/>
  <c r="BJ61" i="20"/>
  <c r="BP61" i="20"/>
  <c r="AR61" i="20"/>
  <c r="AS61" i="20" s="1"/>
  <c r="AQ61" i="20"/>
  <c r="AT60" i="20"/>
  <c r="AU60" i="20"/>
  <c r="AW60" i="20"/>
  <c r="A71" i="20"/>
  <c r="AY70" i="20"/>
  <c r="T61" i="20"/>
  <c r="BL61" i="20"/>
  <c r="V61" i="20"/>
  <c r="BN61" i="20"/>
  <c r="AM68" i="20"/>
  <c r="AA68" i="20" s="1"/>
  <c r="AG67" i="20"/>
  <c r="AO67" i="20"/>
  <c r="AC67" i="20" s="1"/>
  <c r="AI66" i="20"/>
  <c r="AP68" i="20"/>
  <c r="AD68" i="20" s="1"/>
  <c r="AE68" i="20" s="1"/>
  <c r="AJ67" i="20"/>
  <c r="AN67" i="20"/>
  <c r="E62" i="20"/>
  <c r="C62" i="20"/>
  <c r="BM62" i="20" s="1"/>
  <c r="F62" i="20"/>
  <c r="U60" i="20"/>
  <c r="Y60" i="20"/>
  <c r="G62" i="20"/>
  <c r="D62" i="20"/>
  <c r="BI62" i="20" s="1"/>
  <c r="B62" i="20"/>
  <c r="X61" i="20"/>
  <c r="AH67" i="20" l="1"/>
  <c r="AB67" i="20"/>
  <c r="AF67" i="20" s="1"/>
  <c r="N71" i="20"/>
  <c r="CA71" i="20"/>
  <c r="BX71" i="20"/>
  <c r="BY71" i="20"/>
  <c r="BZ71" i="20"/>
  <c r="Z62" i="20"/>
  <c r="AZ61" i="20"/>
  <c r="BA60" i="20"/>
  <c r="AK67" i="20"/>
  <c r="BW71" i="20"/>
  <c r="P71" i="20"/>
  <c r="Q71" i="20"/>
  <c r="O71" i="20"/>
  <c r="R71" i="20"/>
  <c r="BK61" i="20"/>
  <c r="AX60" i="20"/>
  <c r="BH62" i="20"/>
  <c r="BJ62" i="20"/>
  <c r="BO62" i="20"/>
  <c r="AV62" i="20"/>
  <c r="BP62" i="20"/>
  <c r="AR62" i="20"/>
  <c r="AS62" i="20" s="1"/>
  <c r="AQ62" i="20"/>
  <c r="AT61" i="20"/>
  <c r="AU61" i="20"/>
  <c r="AW61" i="20"/>
  <c r="AM69" i="20"/>
  <c r="AA69" i="20" s="1"/>
  <c r="AG68" i="20"/>
  <c r="T62" i="20"/>
  <c r="BL62" i="20"/>
  <c r="V62" i="20"/>
  <c r="BN62" i="20"/>
  <c r="A72" i="20"/>
  <c r="AY71" i="20"/>
  <c r="AP69" i="20"/>
  <c r="AD69" i="20" s="1"/>
  <c r="AJ68" i="20"/>
  <c r="AO68" i="20"/>
  <c r="AC68" i="20" s="1"/>
  <c r="AI67" i="20"/>
  <c r="AN68" i="20"/>
  <c r="F63" i="20"/>
  <c r="E63" i="20"/>
  <c r="C63" i="20"/>
  <c r="BM63" i="20" s="1"/>
  <c r="U61" i="20"/>
  <c r="Y61" i="20"/>
  <c r="D63" i="20"/>
  <c r="BI63" i="20" s="1"/>
  <c r="G63" i="20"/>
  <c r="B63" i="20"/>
  <c r="X62" i="20"/>
  <c r="AE69" i="20" l="1"/>
  <c r="AH68" i="20"/>
  <c r="AB68" i="20"/>
  <c r="AF68" i="20" s="1"/>
  <c r="BZ72" i="20"/>
  <c r="N72" i="20"/>
  <c r="BX72" i="20"/>
  <c r="CA72" i="20"/>
  <c r="BY72" i="20"/>
  <c r="Z63" i="20"/>
  <c r="AZ62" i="20"/>
  <c r="BA61" i="20"/>
  <c r="AK68" i="20"/>
  <c r="BW72" i="20"/>
  <c r="P72" i="20"/>
  <c r="Q72" i="20"/>
  <c r="O72" i="20"/>
  <c r="R72" i="20"/>
  <c r="AT62" i="20"/>
  <c r="AX61" i="20"/>
  <c r="BH63" i="20"/>
  <c r="BJ63" i="20"/>
  <c r="AU62" i="20"/>
  <c r="AW62" i="20"/>
  <c r="BP63" i="20"/>
  <c r="AR63" i="20"/>
  <c r="AS63" i="20" s="1"/>
  <c r="AQ63" i="20"/>
  <c r="BO63" i="20"/>
  <c r="AV63" i="20"/>
  <c r="BK62" i="20"/>
  <c r="V63" i="20"/>
  <c r="BN63" i="20"/>
  <c r="A73" i="20"/>
  <c r="AY72" i="20"/>
  <c r="T63" i="20"/>
  <c r="BL63" i="20"/>
  <c r="AM70" i="20"/>
  <c r="AA70" i="20" s="1"/>
  <c r="AG69" i="20"/>
  <c r="AO69" i="20"/>
  <c r="AC69" i="20" s="1"/>
  <c r="AI68" i="20"/>
  <c r="AP70" i="20"/>
  <c r="AD70" i="20" s="1"/>
  <c r="AE70" i="20" s="1"/>
  <c r="AJ69" i="20"/>
  <c r="AN69" i="20"/>
  <c r="C64" i="20"/>
  <c r="BM64" i="20" s="1"/>
  <c r="F64" i="20"/>
  <c r="E64" i="20"/>
  <c r="U62" i="20"/>
  <c r="Y62" i="20"/>
  <c r="D64" i="20"/>
  <c r="BI64" i="20" s="1"/>
  <c r="G64" i="20"/>
  <c r="B64" i="20"/>
  <c r="X63" i="20"/>
  <c r="AH69" i="20" l="1"/>
  <c r="AB69" i="20"/>
  <c r="AF69" i="20" s="1"/>
  <c r="BY73" i="20"/>
  <c r="N73" i="20"/>
  <c r="BX73" i="20"/>
  <c r="BZ73" i="20"/>
  <c r="CA73" i="20"/>
  <c r="Z64" i="20"/>
  <c r="BA62" i="20"/>
  <c r="AZ63" i="20"/>
  <c r="AK69" i="20"/>
  <c r="BW73" i="20"/>
  <c r="R73" i="20"/>
  <c r="P73" i="20"/>
  <c r="Q73" i="20"/>
  <c r="O73" i="20"/>
  <c r="AT63" i="20"/>
  <c r="BK63" i="20"/>
  <c r="BH64" i="20"/>
  <c r="BJ64" i="20"/>
  <c r="BP64" i="20"/>
  <c r="AR64" i="20"/>
  <c r="AS64" i="20" s="1"/>
  <c r="AQ64" i="20"/>
  <c r="AU63" i="20"/>
  <c r="AW63" i="20"/>
  <c r="BO64" i="20"/>
  <c r="AV64" i="20"/>
  <c r="AX62" i="20"/>
  <c r="AM71" i="20"/>
  <c r="AA71" i="20" s="1"/>
  <c r="AG70" i="20"/>
  <c r="A74" i="20"/>
  <c r="AY73" i="20"/>
  <c r="T64" i="20"/>
  <c r="BL64" i="20"/>
  <c r="V64" i="20"/>
  <c r="BN64" i="20"/>
  <c r="AP71" i="20"/>
  <c r="AD71" i="20" s="1"/>
  <c r="AE71" i="20" s="1"/>
  <c r="AJ70" i="20"/>
  <c r="AO70" i="20"/>
  <c r="AC70" i="20" s="1"/>
  <c r="AI69" i="20"/>
  <c r="AN70" i="20"/>
  <c r="C65" i="20"/>
  <c r="BM65" i="20" s="1"/>
  <c r="F65" i="20"/>
  <c r="E65" i="20"/>
  <c r="U63" i="20"/>
  <c r="Y63" i="20"/>
  <c r="D65" i="20"/>
  <c r="BI65" i="20" s="1"/>
  <c r="B65" i="20"/>
  <c r="G65" i="20"/>
  <c r="X64" i="20"/>
  <c r="AH70" i="20" l="1"/>
  <c r="AB70" i="20"/>
  <c r="AF70" i="20" s="1"/>
  <c r="BX74" i="20"/>
  <c r="N74" i="20"/>
  <c r="BY74" i="20"/>
  <c r="CA74" i="20"/>
  <c r="BZ74" i="20"/>
  <c r="Z65" i="20"/>
  <c r="BA63" i="20"/>
  <c r="AZ64" i="20"/>
  <c r="AK70" i="20"/>
  <c r="BW74" i="20"/>
  <c r="P74" i="20"/>
  <c r="Q74" i="20"/>
  <c r="O74" i="20"/>
  <c r="R74" i="20"/>
  <c r="AX63" i="20"/>
  <c r="BK64" i="20"/>
  <c r="BO65" i="20"/>
  <c r="AV65" i="20"/>
  <c r="BH65" i="20"/>
  <c r="BJ65" i="20"/>
  <c r="BP65" i="20"/>
  <c r="AR65" i="20"/>
  <c r="AS65" i="20" s="1"/>
  <c r="AQ65" i="20"/>
  <c r="AU64" i="20"/>
  <c r="AW64" i="20"/>
  <c r="AT64" i="20"/>
  <c r="V65" i="20"/>
  <c r="BN65" i="20"/>
  <c r="A75" i="20"/>
  <c r="AY74" i="20"/>
  <c r="T65" i="20"/>
  <c r="BL65" i="20"/>
  <c r="AM72" i="20"/>
  <c r="AA72" i="20" s="1"/>
  <c r="AG71" i="20"/>
  <c r="AO71" i="20"/>
  <c r="AC71" i="20" s="1"/>
  <c r="AI70" i="20"/>
  <c r="AP72" i="20"/>
  <c r="AD72" i="20" s="1"/>
  <c r="AJ71" i="20"/>
  <c r="AN71" i="20"/>
  <c r="E66" i="20"/>
  <c r="C66" i="20"/>
  <c r="BM66" i="20" s="1"/>
  <c r="F66" i="20"/>
  <c r="U64" i="20"/>
  <c r="Y64" i="20"/>
  <c r="G66" i="20"/>
  <c r="D66" i="20"/>
  <c r="BI66" i="20" s="1"/>
  <c r="B66" i="20"/>
  <c r="X65" i="20"/>
  <c r="AE72" i="20" l="1"/>
  <c r="AH71" i="20"/>
  <c r="AB71" i="20"/>
  <c r="AF71" i="20" s="1"/>
  <c r="N75" i="20"/>
  <c r="CA75" i="20"/>
  <c r="BX75" i="20"/>
  <c r="BY75" i="20"/>
  <c r="BZ75" i="20"/>
  <c r="Z66" i="20"/>
  <c r="BA64" i="20"/>
  <c r="AZ65" i="20"/>
  <c r="AK71" i="20"/>
  <c r="BW75" i="20"/>
  <c r="P75" i="20"/>
  <c r="Q75" i="20"/>
  <c r="O75" i="20"/>
  <c r="R75" i="20"/>
  <c r="BK65" i="20"/>
  <c r="AX64" i="20"/>
  <c r="BP66" i="20"/>
  <c r="AR66" i="20"/>
  <c r="AS66" i="20" s="1"/>
  <c r="AQ66" i="20"/>
  <c r="BH66" i="20"/>
  <c r="BJ66" i="20"/>
  <c r="BO66" i="20"/>
  <c r="AV66" i="20"/>
  <c r="AT65" i="20"/>
  <c r="AU65" i="20"/>
  <c r="AW65" i="20"/>
  <c r="AM73" i="20"/>
  <c r="AA73" i="20" s="1"/>
  <c r="AG72" i="20"/>
  <c r="A76" i="20"/>
  <c r="AY75" i="20"/>
  <c r="T66" i="20"/>
  <c r="BL66" i="20"/>
  <c r="V66" i="20"/>
  <c r="BN66" i="20"/>
  <c r="AP73" i="20"/>
  <c r="AD73" i="20" s="1"/>
  <c r="AE73" i="20" s="1"/>
  <c r="AJ72" i="20"/>
  <c r="AO72" i="20"/>
  <c r="AC72" i="20" s="1"/>
  <c r="AI71" i="20"/>
  <c r="AN72" i="20"/>
  <c r="F67" i="20"/>
  <c r="E67" i="20"/>
  <c r="C67" i="20"/>
  <c r="BM67" i="20" s="1"/>
  <c r="U65" i="20"/>
  <c r="Y65" i="20"/>
  <c r="D67" i="20"/>
  <c r="BI67" i="20" s="1"/>
  <c r="G67" i="20"/>
  <c r="B67" i="20"/>
  <c r="X66" i="20"/>
  <c r="AH72" i="20" l="1"/>
  <c r="AB72" i="20"/>
  <c r="AF72" i="20" s="1"/>
  <c r="BZ76" i="20"/>
  <c r="BX76" i="20"/>
  <c r="BY76" i="20"/>
  <c r="N76" i="20"/>
  <c r="CA76" i="20"/>
  <c r="Z67" i="20"/>
  <c r="BA65" i="20"/>
  <c r="AZ66" i="20"/>
  <c r="AK72" i="20"/>
  <c r="BW76" i="20"/>
  <c r="P76" i="20"/>
  <c r="Q76" i="20"/>
  <c r="O76" i="20"/>
  <c r="R76" i="20"/>
  <c r="BK66" i="20"/>
  <c r="BH67" i="20"/>
  <c r="BJ67" i="20"/>
  <c r="BO67" i="20"/>
  <c r="AV67" i="20"/>
  <c r="AX65" i="20"/>
  <c r="BP67" i="20"/>
  <c r="AR67" i="20"/>
  <c r="AS67" i="20" s="1"/>
  <c r="AQ67" i="20"/>
  <c r="AU66" i="20"/>
  <c r="AW66" i="20"/>
  <c r="AT66" i="20"/>
  <c r="A77" i="20"/>
  <c r="AY76" i="20"/>
  <c r="V67" i="20"/>
  <c r="BN67" i="20"/>
  <c r="T67" i="20"/>
  <c r="BL67" i="20"/>
  <c r="AM74" i="20"/>
  <c r="AA74" i="20" s="1"/>
  <c r="AG73" i="20"/>
  <c r="AO73" i="20"/>
  <c r="AC73" i="20" s="1"/>
  <c r="AI72" i="20"/>
  <c r="AP74" i="20"/>
  <c r="AD74" i="20" s="1"/>
  <c r="AJ73" i="20"/>
  <c r="AN73" i="20"/>
  <c r="C68" i="20"/>
  <c r="BM68" i="20" s="1"/>
  <c r="F68" i="20"/>
  <c r="E68" i="20"/>
  <c r="U66" i="20"/>
  <c r="Y66" i="20"/>
  <c r="D68" i="20"/>
  <c r="BI68" i="20" s="1"/>
  <c r="B68" i="20"/>
  <c r="G68" i="20"/>
  <c r="X67" i="20"/>
  <c r="AE74" i="20" l="1"/>
  <c r="AH73" i="20"/>
  <c r="AB73" i="20"/>
  <c r="AF73" i="20" s="1"/>
  <c r="BY77" i="20"/>
  <c r="BX77" i="20"/>
  <c r="BZ77" i="20"/>
  <c r="N77" i="20"/>
  <c r="CA77" i="20"/>
  <c r="Z68" i="20"/>
  <c r="AZ67" i="20"/>
  <c r="BA66" i="20"/>
  <c r="AK73" i="20"/>
  <c r="BW77" i="20"/>
  <c r="P77" i="20"/>
  <c r="Q77" i="20"/>
  <c r="O77" i="20"/>
  <c r="R77" i="20"/>
  <c r="BK67" i="20"/>
  <c r="BH68" i="20"/>
  <c r="BJ68" i="20"/>
  <c r="AX66" i="20"/>
  <c r="AU67" i="20"/>
  <c r="AW67" i="20"/>
  <c r="BP68" i="20"/>
  <c r="AR68" i="20"/>
  <c r="AS68" i="20" s="1"/>
  <c r="AQ68" i="20"/>
  <c r="BO68" i="20"/>
  <c r="AV68" i="20"/>
  <c r="AT67" i="20"/>
  <c r="AM75" i="20"/>
  <c r="AA75" i="20" s="1"/>
  <c r="AG74" i="20"/>
  <c r="V68" i="20"/>
  <c r="BN68" i="20"/>
  <c r="T68" i="20"/>
  <c r="BL68" i="20"/>
  <c r="A78" i="20"/>
  <c r="AY77" i="20"/>
  <c r="AP75" i="20"/>
  <c r="AD75" i="20" s="1"/>
  <c r="AJ74" i="20"/>
  <c r="AO74" i="20"/>
  <c r="AC74" i="20" s="1"/>
  <c r="AI73" i="20"/>
  <c r="AN74" i="20"/>
  <c r="C69" i="20"/>
  <c r="BM69" i="20" s="1"/>
  <c r="F69" i="20"/>
  <c r="E69" i="20"/>
  <c r="U67" i="20"/>
  <c r="Y67" i="20"/>
  <c r="G69" i="20"/>
  <c r="D69" i="20"/>
  <c r="BI69" i="20" s="1"/>
  <c r="B69" i="20"/>
  <c r="X68" i="20"/>
  <c r="AE75" i="20" l="1"/>
  <c r="AH74" i="20"/>
  <c r="AB74" i="20"/>
  <c r="AF74" i="20" s="1"/>
  <c r="BX78" i="20"/>
  <c r="BY78" i="20"/>
  <c r="BZ78" i="20"/>
  <c r="N78" i="20"/>
  <c r="CA78" i="20"/>
  <c r="Z69" i="20"/>
  <c r="AZ68" i="20"/>
  <c r="BA67" i="20"/>
  <c r="AK74" i="20"/>
  <c r="BW78" i="20"/>
  <c r="P78" i="20"/>
  <c r="Q78" i="20"/>
  <c r="O78" i="20"/>
  <c r="R78" i="20"/>
  <c r="AT68" i="20"/>
  <c r="BK68" i="20"/>
  <c r="AX67" i="20"/>
  <c r="BP69" i="20"/>
  <c r="AR69" i="20"/>
  <c r="AS69" i="20" s="1"/>
  <c r="AQ69" i="20"/>
  <c r="AU68" i="20"/>
  <c r="AW68" i="20"/>
  <c r="BH69" i="20"/>
  <c r="BJ69" i="20"/>
  <c r="BO69" i="20"/>
  <c r="AV69" i="20"/>
  <c r="A79" i="20"/>
  <c r="AY78" i="20"/>
  <c r="T69" i="20"/>
  <c r="BL69" i="20"/>
  <c r="V69" i="20"/>
  <c r="BN69" i="20"/>
  <c r="AM76" i="20"/>
  <c r="AA76" i="20" s="1"/>
  <c r="AG75" i="20"/>
  <c r="AO75" i="20"/>
  <c r="AC75" i="20" s="1"/>
  <c r="AI74" i="20"/>
  <c r="AP76" i="20"/>
  <c r="AD76" i="20" s="1"/>
  <c r="AJ75" i="20"/>
  <c r="AN75" i="20"/>
  <c r="E70" i="20"/>
  <c r="C70" i="20"/>
  <c r="BM70" i="20" s="1"/>
  <c r="F70" i="20"/>
  <c r="U68" i="20"/>
  <c r="Y68" i="20"/>
  <c r="G70" i="20"/>
  <c r="D70" i="20"/>
  <c r="BI70" i="20" s="1"/>
  <c r="B70" i="20"/>
  <c r="X69" i="20"/>
  <c r="AE76" i="20" l="1"/>
  <c r="AH75" i="20"/>
  <c r="AB75" i="20"/>
  <c r="AF75" i="20" s="1"/>
  <c r="N79" i="20"/>
  <c r="CA79" i="20"/>
  <c r="BY79" i="20"/>
  <c r="BZ79" i="20"/>
  <c r="BX79" i="20"/>
  <c r="Z70" i="20"/>
  <c r="AZ69" i="20"/>
  <c r="BA68" i="20"/>
  <c r="AK75" i="20"/>
  <c r="BW79" i="20"/>
  <c r="P79" i="20"/>
  <c r="Q79" i="20"/>
  <c r="O79" i="20"/>
  <c r="R79" i="20"/>
  <c r="BP70" i="20"/>
  <c r="AR70" i="20"/>
  <c r="AS70" i="20" s="1"/>
  <c r="AQ70" i="20"/>
  <c r="AX68" i="20"/>
  <c r="BH70" i="20"/>
  <c r="BJ70" i="20"/>
  <c r="AU69" i="20"/>
  <c r="AW69" i="20"/>
  <c r="BO70" i="20"/>
  <c r="AV70" i="20"/>
  <c r="BK69" i="20"/>
  <c r="AT69" i="20"/>
  <c r="AM77" i="20"/>
  <c r="AA77" i="20" s="1"/>
  <c r="AG76" i="20"/>
  <c r="T70" i="20"/>
  <c r="BL70" i="20"/>
  <c r="V70" i="20"/>
  <c r="BN70" i="20"/>
  <c r="A80" i="20"/>
  <c r="AY79" i="20"/>
  <c r="AP77" i="20"/>
  <c r="AD77" i="20" s="1"/>
  <c r="AE77" i="20" s="1"/>
  <c r="AJ76" i="20"/>
  <c r="AO76" i="20"/>
  <c r="AC76" i="20" s="1"/>
  <c r="AI75" i="20"/>
  <c r="AN76" i="20"/>
  <c r="F71" i="20"/>
  <c r="E71" i="20"/>
  <c r="C71" i="20"/>
  <c r="BM71" i="20" s="1"/>
  <c r="U69" i="20"/>
  <c r="Y69" i="20"/>
  <c r="D71" i="20"/>
  <c r="BI71" i="20" s="1"/>
  <c r="G71" i="20"/>
  <c r="B71" i="20"/>
  <c r="X70" i="20"/>
  <c r="AH76" i="20" l="1"/>
  <c r="AB76" i="20"/>
  <c r="AF76" i="20" s="1"/>
  <c r="BZ80" i="20"/>
  <c r="BY80" i="20"/>
  <c r="CA80" i="20"/>
  <c r="N80" i="20"/>
  <c r="BX80" i="20"/>
  <c r="Z71" i="20"/>
  <c r="BA69" i="20"/>
  <c r="AZ70" i="20"/>
  <c r="AK76" i="20"/>
  <c r="BW80" i="20"/>
  <c r="P80" i="20"/>
  <c r="Q80" i="20"/>
  <c r="O80" i="20"/>
  <c r="R80" i="20"/>
  <c r="AX69" i="20"/>
  <c r="BK70" i="20"/>
  <c r="BP71" i="20"/>
  <c r="AR71" i="20"/>
  <c r="AS71" i="20" s="1"/>
  <c r="AQ71" i="20"/>
  <c r="BH71" i="20"/>
  <c r="BJ71" i="20"/>
  <c r="BO71" i="20"/>
  <c r="AV71" i="20"/>
  <c r="AU70" i="20"/>
  <c r="AW70" i="20"/>
  <c r="AT70" i="20"/>
  <c r="A81" i="20"/>
  <c r="AY80" i="20"/>
  <c r="V71" i="20"/>
  <c r="BN71" i="20"/>
  <c r="T71" i="20"/>
  <c r="BL71" i="20"/>
  <c r="AM78" i="20"/>
  <c r="AA78" i="20" s="1"/>
  <c r="AG77" i="20"/>
  <c r="AO77" i="20"/>
  <c r="AC77" i="20" s="1"/>
  <c r="AI76" i="20"/>
  <c r="AP78" i="20"/>
  <c r="AD78" i="20" s="1"/>
  <c r="AE78" i="20" s="1"/>
  <c r="AJ77" i="20"/>
  <c r="AN77" i="20"/>
  <c r="C72" i="20"/>
  <c r="BM72" i="20" s="1"/>
  <c r="F72" i="20"/>
  <c r="E72" i="20"/>
  <c r="U70" i="20"/>
  <c r="Y70" i="20"/>
  <c r="D72" i="20"/>
  <c r="BI72" i="20" s="1"/>
  <c r="B72" i="20"/>
  <c r="G72" i="20"/>
  <c r="X71" i="20"/>
  <c r="AH77" i="20" l="1"/>
  <c r="AB77" i="20"/>
  <c r="AF77" i="20" s="1"/>
  <c r="BY81" i="20"/>
  <c r="BZ81" i="20"/>
  <c r="CA81" i="20"/>
  <c r="BX81" i="20"/>
  <c r="N81" i="20"/>
  <c r="Z72" i="20"/>
  <c r="AZ71" i="20"/>
  <c r="BA70" i="20"/>
  <c r="AK77" i="20"/>
  <c r="BW81" i="20"/>
  <c r="R81" i="20"/>
  <c r="P81" i="20"/>
  <c r="Q81" i="20"/>
  <c r="O81" i="20"/>
  <c r="AX70" i="20"/>
  <c r="BH72" i="20"/>
  <c r="BJ72" i="20"/>
  <c r="BP72" i="20"/>
  <c r="AR72" i="20"/>
  <c r="AS72" i="20" s="1"/>
  <c r="AQ72" i="20"/>
  <c r="BK71" i="20"/>
  <c r="BO72" i="20"/>
  <c r="AV72" i="20"/>
  <c r="AU71" i="20"/>
  <c r="AW71" i="20"/>
  <c r="AT71" i="20"/>
  <c r="V72" i="20"/>
  <c r="BN72" i="20"/>
  <c r="AM79" i="20"/>
  <c r="AA79" i="20" s="1"/>
  <c r="AG78" i="20"/>
  <c r="T72" i="20"/>
  <c r="BL72" i="20"/>
  <c r="A82" i="20"/>
  <c r="AY81" i="20"/>
  <c r="AP79" i="20"/>
  <c r="AD79" i="20" s="1"/>
  <c r="AJ78" i="20"/>
  <c r="AO78" i="20"/>
  <c r="AC78" i="20" s="1"/>
  <c r="AI77" i="20"/>
  <c r="AN78" i="20"/>
  <c r="C73" i="20"/>
  <c r="BM73" i="20" s="1"/>
  <c r="F73" i="20"/>
  <c r="E73" i="20"/>
  <c r="U71" i="20"/>
  <c r="Y71" i="20"/>
  <c r="G73" i="20"/>
  <c r="D73" i="20"/>
  <c r="BI73" i="20" s="1"/>
  <c r="B73" i="20"/>
  <c r="X72" i="20"/>
  <c r="AE79" i="20" l="1"/>
  <c r="AH78" i="20"/>
  <c r="AB78" i="20"/>
  <c r="AF78" i="20" s="1"/>
  <c r="BX82" i="20"/>
  <c r="BZ82" i="20"/>
  <c r="CA82" i="20"/>
  <c r="N82" i="20"/>
  <c r="BY82" i="20"/>
  <c r="Z73" i="20"/>
  <c r="AZ72" i="20"/>
  <c r="BA71" i="20"/>
  <c r="AK78" i="20"/>
  <c r="BW82" i="20"/>
  <c r="P82" i="20"/>
  <c r="Q82" i="20"/>
  <c r="O82" i="20"/>
  <c r="R82" i="20"/>
  <c r="AX71" i="20"/>
  <c r="BK72" i="20"/>
  <c r="AU72" i="20"/>
  <c r="AW72" i="20"/>
  <c r="AT72" i="20"/>
  <c r="BP73" i="20"/>
  <c r="AR73" i="20"/>
  <c r="AS73" i="20" s="1"/>
  <c r="AQ73" i="20"/>
  <c r="BH73" i="20"/>
  <c r="BJ73" i="20"/>
  <c r="BO73" i="20"/>
  <c r="AV73" i="20"/>
  <c r="A83" i="20"/>
  <c r="AY82" i="20"/>
  <c r="AM80" i="20"/>
  <c r="AA80" i="20" s="1"/>
  <c r="AG79" i="20"/>
  <c r="T73" i="20"/>
  <c r="BL73" i="20"/>
  <c r="V73" i="20"/>
  <c r="BN73" i="20"/>
  <c r="AO79" i="20"/>
  <c r="AC79" i="20" s="1"/>
  <c r="AI78" i="20"/>
  <c r="AP80" i="20"/>
  <c r="AD80" i="20" s="1"/>
  <c r="AJ79" i="20"/>
  <c r="AN79" i="20"/>
  <c r="E74" i="20"/>
  <c r="C74" i="20"/>
  <c r="BM74" i="20" s="1"/>
  <c r="F74" i="20"/>
  <c r="U72" i="20"/>
  <c r="Y72" i="20"/>
  <c r="G74" i="20"/>
  <c r="D74" i="20"/>
  <c r="BI74" i="20" s="1"/>
  <c r="B74" i="20"/>
  <c r="X73" i="20"/>
  <c r="AE80" i="20" l="1"/>
  <c r="AH79" i="20"/>
  <c r="AB79" i="20"/>
  <c r="AF79" i="20" s="1"/>
  <c r="N83" i="20"/>
  <c r="CA83" i="20"/>
  <c r="BZ83" i="20"/>
  <c r="BY83" i="20"/>
  <c r="BX83" i="20"/>
  <c r="Z74" i="20"/>
  <c r="BA72" i="20"/>
  <c r="AZ73" i="20"/>
  <c r="AK79" i="20"/>
  <c r="BW83" i="20"/>
  <c r="P83" i="20"/>
  <c r="Q83" i="20"/>
  <c r="O83" i="20"/>
  <c r="R83" i="20"/>
  <c r="AT73" i="20"/>
  <c r="AX72" i="20"/>
  <c r="BH74" i="20"/>
  <c r="BJ74" i="20"/>
  <c r="BP74" i="20"/>
  <c r="AR74" i="20"/>
  <c r="AS74" i="20" s="1"/>
  <c r="AQ74" i="20"/>
  <c r="AU73" i="20"/>
  <c r="AW73" i="20"/>
  <c r="BO74" i="20"/>
  <c r="AV74" i="20"/>
  <c r="BK73" i="20"/>
  <c r="AM81" i="20"/>
  <c r="AA81" i="20" s="1"/>
  <c r="AG80" i="20"/>
  <c r="T74" i="20"/>
  <c r="BL74" i="20"/>
  <c r="V74" i="20"/>
  <c r="BN74" i="20"/>
  <c r="A84" i="20"/>
  <c r="AY83" i="20"/>
  <c r="AP81" i="20"/>
  <c r="AD81" i="20" s="1"/>
  <c r="AE81" i="20" s="1"/>
  <c r="AJ80" i="20"/>
  <c r="AO80" i="20"/>
  <c r="AC80" i="20" s="1"/>
  <c r="AI79" i="20"/>
  <c r="AN80" i="20"/>
  <c r="F75" i="20"/>
  <c r="E75" i="20"/>
  <c r="C75" i="20"/>
  <c r="BM75" i="20" s="1"/>
  <c r="U73" i="20"/>
  <c r="Y73" i="20"/>
  <c r="D75" i="20"/>
  <c r="BI75" i="20" s="1"/>
  <c r="G75" i="20"/>
  <c r="B75" i="20"/>
  <c r="X74" i="20"/>
  <c r="AH80" i="20" l="1"/>
  <c r="AB80" i="20"/>
  <c r="AF80" i="20" s="1"/>
  <c r="BZ84" i="20"/>
  <c r="CA84" i="20"/>
  <c r="N84" i="20"/>
  <c r="BX84" i="20"/>
  <c r="BY84" i="20"/>
  <c r="Z75" i="20"/>
  <c r="AZ74" i="20"/>
  <c r="BA73" i="20"/>
  <c r="AK80" i="20"/>
  <c r="BW84" i="20"/>
  <c r="P84" i="20"/>
  <c r="Q84" i="20"/>
  <c r="O84" i="20"/>
  <c r="R84" i="20"/>
  <c r="BK74" i="20"/>
  <c r="AU74" i="20"/>
  <c r="AW74" i="20"/>
  <c r="BH75" i="20"/>
  <c r="BJ75" i="20"/>
  <c r="BO75" i="20"/>
  <c r="AV75" i="20"/>
  <c r="AT74" i="20"/>
  <c r="BP75" i="20"/>
  <c r="AR75" i="20"/>
  <c r="AS75" i="20" s="1"/>
  <c r="AQ75" i="20"/>
  <c r="AX73" i="20"/>
  <c r="A85" i="20"/>
  <c r="AY84" i="20"/>
  <c r="V75" i="20"/>
  <c r="BN75" i="20"/>
  <c r="T75" i="20"/>
  <c r="BL75" i="20"/>
  <c r="AM82" i="20"/>
  <c r="AA82" i="20" s="1"/>
  <c r="AG81" i="20"/>
  <c r="AO81" i="20"/>
  <c r="AC81" i="20" s="1"/>
  <c r="AI80" i="20"/>
  <c r="AP82" i="20"/>
  <c r="AD82" i="20" s="1"/>
  <c r="AE82" i="20" s="1"/>
  <c r="AJ81" i="20"/>
  <c r="AN81" i="20"/>
  <c r="C76" i="20"/>
  <c r="BM76" i="20" s="1"/>
  <c r="F76" i="20"/>
  <c r="E76" i="20"/>
  <c r="U74" i="20"/>
  <c r="Y74" i="20"/>
  <c r="D76" i="20"/>
  <c r="BI76" i="20" s="1"/>
  <c r="B76" i="20"/>
  <c r="G76" i="20"/>
  <c r="X75" i="20"/>
  <c r="AH81" i="20" l="1"/>
  <c r="AB81" i="20"/>
  <c r="AF81" i="20" s="1"/>
  <c r="BY85" i="20"/>
  <c r="CA85" i="20"/>
  <c r="N85" i="20"/>
  <c r="BZ85" i="20"/>
  <c r="BX85" i="20"/>
  <c r="Z76" i="20"/>
  <c r="BA74" i="20"/>
  <c r="AZ75" i="20"/>
  <c r="AK81" i="20"/>
  <c r="BW85" i="20"/>
  <c r="R85" i="20"/>
  <c r="P85" i="20"/>
  <c r="Q85" i="20"/>
  <c r="O85" i="20"/>
  <c r="BK75" i="20"/>
  <c r="AX74" i="20"/>
  <c r="BH76" i="20"/>
  <c r="BJ76" i="20"/>
  <c r="AT75" i="20"/>
  <c r="BP76" i="20"/>
  <c r="AR76" i="20"/>
  <c r="AS76" i="20" s="1"/>
  <c r="AQ76" i="20"/>
  <c r="BO76" i="20"/>
  <c r="AV76" i="20"/>
  <c r="AU75" i="20"/>
  <c r="AW75" i="20"/>
  <c r="AM83" i="20"/>
  <c r="AA83" i="20" s="1"/>
  <c r="AG82" i="20"/>
  <c r="V76" i="20"/>
  <c r="BN76" i="20"/>
  <c r="T76" i="20"/>
  <c r="BL76" i="20"/>
  <c r="A86" i="20"/>
  <c r="AY85" i="20"/>
  <c r="AP83" i="20"/>
  <c r="AD83" i="20" s="1"/>
  <c r="AE83" i="20" s="1"/>
  <c r="AJ82" i="20"/>
  <c r="AO82" i="20"/>
  <c r="AC82" i="20" s="1"/>
  <c r="AI81" i="20"/>
  <c r="AN82" i="20"/>
  <c r="C77" i="20"/>
  <c r="BM77" i="20" s="1"/>
  <c r="F77" i="20"/>
  <c r="E77" i="20"/>
  <c r="U75" i="20"/>
  <c r="Y75" i="20"/>
  <c r="G77" i="20"/>
  <c r="D77" i="20"/>
  <c r="BI77" i="20" s="1"/>
  <c r="B77" i="20"/>
  <c r="X76" i="20"/>
  <c r="AH82" i="20" l="1"/>
  <c r="AB82" i="20"/>
  <c r="AF82" i="20" s="1"/>
  <c r="BX86" i="20"/>
  <c r="CA86" i="20"/>
  <c r="N86" i="20"/>
  <c r="BY86" i="20"/>
  <c r="BZ86" i="20"/>
  <c r="Z77" i="20"/>
  <c r="AZ76" i="20"/>
  <c r="BA75" i="20"/>
  <c r="AK82" i="20"/>
  <c r="BW86" i="20"/>
  <c r="O86" i="20"/>
  <c r="Q86" i="20"/>
  <c r="P86" i="20"/>
  <c r="R86" i="20"/>
  <c r="AT76" i="20"/>
  <c r="BK76" i="20"/>
  <c r="BO77" i="20"/>
  <c r="AV77" i="20"/>
  <c r="BP77" i="20"/>
  <c r="AR77" i="20"/>
  <c r="AS77" i="20" s="1"/>
  <c r="AQ77" i="20"/>
  <c r="AX75" i="20"/>
  <c r="AU76" i="20"/>
  <c r="AW76" i="20"/>
  <c r="BH77" i="20"/>
  <c r="BJ77" i="20"/>
  <c r="A87" i="20"/>
  <c r="AY86" i="20"/>
  <c r="T77" i="20"/>
  <c r="BL77" i="20"/>
  <c r="V77" i="20"/>
  <c r="BN77" i="20"/>
  <c r="AM84" i="20"/>
  <c r="AA84" i="20" s="1"/>
  <c r="AG83" i="20"/>
  <c r="AO83" i="20"/>
  <c r="AC83" i="20" s="1"/>
  <c r="AI82" i="20"/>
  <c r="AP84" i="20"/>
  <c r="AD84" i="20" s="1"/>
  <c r="AE84" i="20" s="1"/>
  <c r="AJ83" i="20"/>
  <c r="AN83" i="20"/>
  <c r="E78" i="20"/>
  <c r="C78" i="20"/>
  <c r="BM78" i="20" s="1"/>
  <c r="F78" i="20"/>
  <c r="U76" i="20"/>
  <c r="Y76" i="20"/>
  <c r="G78" i="20"/>
  <c r="D78" i="20"/>
  <c r="BI78" i="20" s="1"/>
  <c r="B78" i="20"/>
  <c r="X77" i="20"/>
  <c r="AH83" i="20" l="1"/>
  <c r="AB83" i="20"/>
  <c r="AF83" i="20" s="1"/>
  <c r="N87" i="20"/>
  <c r="CA87" i="20"/>
  <c r="BX87" i="20"/>
  <c r="BZ87" i="20"/>
  <c r="BY87" i="20"/>
  <c r="Z78" i="20"/>
  <c r="BA76" i="20"/>
  <c r="AZ77" i="20"/>
  <c r="AK83" i="20"/>
  <c r="BW87" i="20"/>
  <c r="O87" i="20"/>
  <c r="R87" i="20"/>
  <c r="P87" i="20"/>
  <c r="Q87" i="20"/>
  <c r="BH78" i="20"/>
  <c r="BJ78" i="20"/>
  <c r="BK77" i="20"/>
  <c r="AT77" i="20"/>
  <c r="BP78" i="20"/>
  <c r="AR78" i="20"/>
  <c r="AS78" i="20" s="1"/>
  <c r="AQ78" i="20"/>
  <c r="BO78" i="20"/>
  <c r="AV78" i="20"/>
  <c r="AX76" i="20"/>
  <c r="AU77" i="20"/>
  <c r="AW77" i="20"/>
  <c r="AM85" i="20"/>
  <c r="AA85" i="20" s="1"/>
  <c r="AG84" i="20"/>
  <c r="T78" i="20"/>
  <c r="BL78" i="20"/>
  <c r="V78" i="20"/>
  <c r="BN78" i="20"/>
  <c r="A88" i="20"/>
  <c r="AY87" i="20"/>
  <c r="AP85" i="20"/>
  <c r="AD85" i="20" s="1"/>
  <c r="AJ84" i="20"/>
  <c r="AO84" i="20"/>
  <c r="AC84" i="20" s="1"/>
  <c r="AI83" i="20"/>
  <c r="AN84" i="20"/>
  <c r="F79" i="20"/>
  <c r="E79" i="20"/>
  <c r="C79" i="20"/>
  <c r="BM79" i="20" s="1"/>
  <c r="U77" i="20"/>
  <c r="Y77" i="20"/>
  <c r="D79" i="20"/>
  <c r="BI79" i="20" s="1"/>
  <c r="G79" i="20"/>
  <c r="B79" i="20"/>
  <c r="X78" i="20"/>
  <c r="AE85" i="20" l="1"/>
  <c r="AH84" i="20"/>
  <c r="AB84" i="20"/>
  <c r="AF84" i="20" s="1"/>
  <c r="BZ88" i="20"/>
  <c r="N88" i="20"/>
  <c r="BX88" i="20"/>
  <c r="BY88" i="20"/>
  <c r="CA88" i="20"/>
  <c r="Z79" i="20"/>
  <c r="AZ78" i="20"/>
  <c r="BA77" i="20"/>
  <c r="AK84" i="20"/>
  <c r="BW88" i="20"/>
  <c r="O88" i="20"/>
  <c r="R88" i="20"/>
  <c r="Q88" i="20"/>
  <c r="P88" i="20"/>
  <c r="BK78" i="20"/>
  <c r="BP79" i="20"/>
  <c r="AR79" i="20"/>
  <c r="AS79" i="20" s="1"/>
  <c r="AQ79" i="20"/>
  <c r="AU78" i="20"/>
  <c r="AW78" i="20"/>
  <c r="BH79" i="20"/>
  <c r="BJ79" i="20"/>
  <c r="BO79" i="20"/>
  <c r="AV79" i="20"/>
  <c r="AX77" i="20"/>
  <c r="AT78" i="20"/>
  <c r="A89" i="20"/>
  <c r="AY88" i="20"/>
  <c r="V79" i="20"/>
  <c r="BN79" i="20"/>
  <c r="T79" i="20"/>
  <c r="BL79" i="20"/>
  <c r="AM86" i="20"/>
  <c r="AA86" i="20" s="1"/>
  <c r="AG85" i="20"/>
  <c r="AO85" i="20"/>
  <c r="AC85" i="20" s="1"/>
  <c r="AI84" i="20"/>
  <c r="AP86" i="20"/>
  <c r="AD86" i="20" s="1"/>
  <c r="AE86" i="20" s="1"/>
  <c r="AJ85" i="20"/>
  <c r="AN85" i="20"/>
  <c r="C80" i="20"/>
  <c r="BM80" i="20" s="1"/>
  <c r="F80" i="20"/>
  <c r="E80" i="20"/>
  <c r="U78" i="20"/>
  <c r="Y78" i="20"/>
  <c r="D80" i="20"/>
  <c r="BI80" i="20" s="1"/>
  <c r="G80" i="20"/>
  <c r="B80" i="20"/>
  <c r="X79" i="20"/>
  <c r="AH85" i="20" l="1"/>
  <c r="AB85" i="20"/>
  <c r="AF85" i="20" s="1"/>
  <c r="BY89" i="20"/>
  <c r="N89" i="20"/>
  <c r="BX89" i="20"/>
  <c r="CA89" i="20"/>
  <c r="BZ89" i="20"/>
  <c r="Z80" i="20"/>
  <c r="AZ79" i="20"/>
  <c r="BA78" i="20"/>
  <c r="AK85" i="20"/>
  <c r="BW89" i="20"/>
  <c r="O89" i="20"/>
  <c r="P89" i="20"/>
  <c r="Q89" i="20"/>
  <c r="R89" i="20"/>
  <c r="BP80" i="20"/>
  <c r="AR80" i="20"/>
  <c r="AS80" i="20" s="1"/>
  <c r="AQ80" i="20"/>
  <c r="AX78" i="20"/>
  <c r="BH80" i="20"/>
  <c r="BJ80" i="20"/>
  <c r="AU79" i="20"/>
  <c r="AW79" i="20"/>
  <c r="BO80" i="20"/>
  <c r="AV80" i="20"/>
  <c r="BK79" i="20"/>
  <c r="AT79" i="20"/>
  <c r="AM87" i="20"/>
  <c r="AA87" i="20" s="1"/>
  <c r="AG86" i="20"/>
  <c r="V80" i="20"/>
  <c r="BN80" i="20"/>
  <c r="T80" i="20"/>
  <c r="BL80" i="20"/>
  <c r="A90" i="20"/>
  <c r="AY89" i="20"/>
  <c r="AP87" i="20"/>
  <c r="AD87" i="20" s="1"/>
  <c r="AE87" i="20" s="1"/>
  <c r="AJ86" i="20"/>
  <c r="AO86" i="20"/>
  <c r="AC86" i="20" s="1"/>
  <c r="AI85" i="20"/>
  <c r="AN86" i="20"/>
  <c r="C81" i="20"/>
  <c r="BM81" i="20" s="1"/>
  <c r="F81" i="20"/>
  <c r="E81" i="20"/>
  <c r="U79" i="20"/>
  <c r="Y79" i="20"/>
  <c r="D81" i="20"/>
  <c r="BI81" i="20" s="1"/>
  <c r="B81" i="20"/>
  <c r="G81" i="20"/>
  <c r="X80" i="20"/>
  <c r="AH86" i="20" l="1"/>
  <c r="AB86" i="20"/>
  <c r="AF86" i="20" s="1"/>
  <c r="BX90" i="20"/>
  <c r="N90" i="20"/>
  <c r="BY90" i="20"/>
  <c r="BZ90" i="20"/>
  <c r="CA90" i="20"/>
  <c r="Z81" i="20"/>
  <c r="BA79" i="20"/>
  <c r="AZ80" i="20"/>
  <c r="AK86" i="20"/>
  <c r="BW90" i="20"/>
  <c r="O90" i="20"/>
  <c r="P90" i="20"/>
  <c r="Q90" i="20"/>
  <c r="R90" i="20"/>
  <c r="BK80" i="20"/>
  <c r="AU80" i="20"/>
  <c r="AW80" i="20"/>
  <c r="BO81" i="20"/>
  <c r="AV81" i="20"/>
  <c r="BH81" i="20"/>
  <c r="BJ81" i="20"/>
  <c r="BP81" i="20"/>
  <c r="AR81" i="20"/>
  <c r="AS81" i="20" s="1"/>
  <c r="AQ81" i="20"/>
  <c r="AX79" i="20"/>
  <c r="AT80" i="20"/>
  <c r="V81" i="20"/>
  <c r="BN81" i="20"/>
  <c r="A91" i="20"/>
  <c r="AY90" i="20"/>
  <c r="T81" i="20"/>
  <c r="BL81" i="20"/>
  <c r="AM88" i="20"/>
  <c r="AA88" i="20" s="1"/>
  <c r="AG87" i="20"/>
  <c r="AO87" i="20"/>
  <c r="AC87" i="20" s="1"/>
  <c r="AI86" i="20"/>
  <c r="AP88" i="20"/>
  <c r="AD88" i="20" s="1"/>
  <c r="AE88" i="20" s="1"/>
  <c r="AJ87" i="20"/>
  <c r="AN87" i="20"/>
  <c r="E82" i="20"/>
  <c r="C82" i="20"/>
  <c r="BM82" i="20" s="1"/>
  <c r="F82" i="20"/>
  <c r="U80" i="20"/>
  <c r="Y80" i="20"/>
  <c r="G82" i="20"/>
  <c r="D82" i="20"/>
  <c r="BI82" i="20" s="1"/>
  <c r="B82" i="20"/>
  <c r="X81" i="20"/>
  <c r="AH87" i="20" l="1"/>
  <c r="AB87" i="20"/>
  <c r="AF87" i="20" s="1"/>
  <c r="N91" i="20"/>
  <c r="CA91" i="20"/>
  <c r="BX91" i="20"/>
  <c r="BY91" i="20"/>
  <c r="BZ91" i="20"/>
  <c r="Z82" i="20"/>
  <c r="AZ81" i="20"/>
  <c r="BA80" i="20"/>
  <c r="AK87" i="20"/>
  <c r="BW91" i="20"/>
  <c r="O91" i="20"/>
  <c r="R91" i="20"/>
  <c r="Q91" i="20"/>
  <c r="P91" i="20"/>
  <c r="AT81" i="20"/>
  <c r="BO82" i="20"/>
  <c r="AV82" i="20"/>
  <c r="BH82" i="20"/>
  <c r="BJ82" i="20"/>
  <c r="BP82" i="20"/>
  <c r="AR82" i="20"/>
  <c r="AS82" i="20" s="1"/>
  <c r="AQ82" i="20"/>
  <c r="AU81" i="20"/>
  <c r="AW81" i="20"/>
  <c r="BK81" i="20"/>
  <c r="AX80" i="20"/>
  <c r="AM89" i="20"/>
  <c r="AA89" i="20" s="1"/>
  <c r="AG88" i="20"/>
  <c r="A92" i="20"/>
  <c r="AY91" i="20"/>
  <c r="T82" i="20"/>
  <c r="BL82" i="20"/>
  <c r="V82" i="20"/>
  <c r="BN82" i="20"/>
  <c r="AP89" i="20"/>
  <c r="AD89" i="20" s="1"/>
  <c r="AE89" i="20" s="1"/>
  <c r="AJ88" i="20"/>
  <c r="AO88" i="20"/>
  <c r="AC88" i="20" s="1"/>
  <c r="AI87" i="20"/>
  <c r="AN88" i="20"/>
  <c r="F83" i="20"/>
  <c r="E83" i="20"/>
  <c r="C83" i="20"/>
  <c r="BM83" i="20" s="1"/>
  <c r="U81" i="20"/>
  <c r="Y81" i="20"/>
  <c r="D83" i="20"/>
  <c r="BI83" i="20" s="1"/>
  <c r="G83" i="20"/>
  <c r="B83" i="20"/>
  <c r="X82" i="20"/>
  <c r="AH88" i="20" l="1"/>
  <c r="AB88" i="20"/>
  <c r="AF88" i="20" s="1"/>
  <c r="BZ92" i="20"/>
  <c r="BX92" i="20"/>
  <c r="BY92" i="20"/>
  <c r="N92" i="20"/>
  <c r="CA92" i="20"/>
  <c r="Z83" i="20"/>
  <c r="AZ82" i="20"/>
  <c r="BA81" i="20"/>
  <c r="AK88" i="20"/>
  <c r="BW92" i="20"/>
  <c r="O92" i="20"/>
  <c r="R92" i="20"/>
  <c r="Q92" i="20"/>
  <c r="P92" i="20"/>
  <c r="BK82" i="20"/>
  <c r="BO83" i="20"/>
  <c r="AV83" i="20"/>
  <c r="BP83" i="20"/>
  <c r="AR83" i="20"/>
  <c r="AS83" i="20" s="1"/>
  <c r="AQ83" i="20"/>
  <c r="AX81" i="20"/>
  <c r="BH83" i="20"/>
  <c r="BJ83" i="20"/>
  <c r="AT82" i="20"/>
  <c r="AU82" i="20"/>
  <c r="AW82" i="20"/>
  <c r="V83" i="20"/>
  <c r="BN83" i="20"/>
  <c r="A93" i="20"/>
  <c r="AY92" i="20"/>
  <c r="T83" i="20"/>
  <c r="BL83" i="20"/>
  <c r="AM90" i="20"/>
  <c r="AA90" i="20" s="1"/>
  <c r="AG89" i="20"/>
  <c r="AO89" i="20"/>
  <c r="AC89" i="20" s="1"/>
  <c r="AI88" i="20"/>
  <c r="AP90" i="20"/>
  <c r="AD90" i="20" s="1"/>
  <c r="AE90" i="20" s="1"/>
  <c r="AJ89" i="20"/>
  <c r="AN89" i="20"/>
  <c r="C84" i="20"/>
  <c r="BM84" i="20" s="1"/>
  <c r="F84" i="20"/>
  <c r="E84" i="20"/>
  <c r="U82" i="20"/>
  <c r="Y82" i="20"/>
  <c r="D84" i="20"/>
  <c r="BI84" i="20" s="1"/>
  <c r="B84" i="20"/>
  <c r="G84" i="20"/>
  <c r="X83" i="20"/>
  <c r="AH89" i="20" l="1"/>
  <c r="AB89" i="20"/>
  <c r="AF89" i="20" s="1"/>
  <c r="BY93" i="20"/>
  <c r="BX93" i="20"/>
  <c r="BZ93" i="20"/>
  <c r="N93" i="20"/>
  <c r="CA93" i="20"/>
  <c r="Z84" i="20"/>
  <c r="AZ83" i="20"/>
  <c r="BA82" i="20"/>
  <c r="AK89" i="20"/>
  <c r="BW93" i="20"/>
  <c r="O93" i="20"/>
  <c r="P93" i="20"/>
  <c r="R93" i="20"/>
  <c r="Q93" i="20"/>
  <c r="AX82" i="20"/>
  <c r="BH84" i="20"/>
  <c r="BJ84" i="20"/>
  <c r="BP84" i="20"/>
  <c r="AR84" i="20"/>
  <c r="AS84" i="20" s="1"/>
  <c r="AQ84" i="20"/>
  <c r="AT83" i="20"/>
  <c r="BO84" i="20"/>
  <c r="AV84" i="20"/>
  <c r="BK83" i="20"/>
  <c r="AU83" i="20"/>
  <c r="AW83" i="20"/>
  <c r="AM91" i="20"/>
  <c r="AA91" i="20" s="1"/>
  <c r="AG90" i="20"/>
  <c r="V84" i="20"/>
  <c r="BN84" i="20"/>
  <c r="A94" i="20"/>
  <c r="AY93" i="20"/>
  <c r="T84" i="20"/>
  <c r="BL84" i="20"/>
  <c r="AP91" i="20"/>
  <c r="AD91" i="20" s="1"/>
  <c r="AE91" i="20" s="1"/>
  <c r="AJ90" i="20"/>
  <c r="AO90" i="20"/>
  <c r="AC90" i="20" s="1"/>
  <c r="AI89" i="20"/>
  <c r="AN90" i="20"/>
  <c r="C85" i="20"/>
  <c r="BM85" i="20" s="1"/>
  <c r="F85" i="20"/>
  <c r="E85" i="20"/>
  <c r="U83" i="20"/>
  <c r="Y83" i="20"/>
  <c r="G85" i="20"/>
  <c r="D85" i="20"/>
  <c r="BI85" i="20" s="1"/>
  <c r="B85" i="20"/>
  <c r="X84" i="20"/>
  <c r="AH90" i="20" l="1"/>
  <c r="AB90" i="20"/>
  <c r="AF90" i="20" s="1"/>
  <c r="BX94" i="20"/>
  <c r="BY94" i="20"/>
  <c r="BZ94" i="20"/>
  <c r="N94" i="20"/>
  <c r="CA94" i="20"/>
  <c r="Z85" i="20"/>
  <c r="AZ84" i="20"/>
  <c r="BA83" i="20"/>
  <c r="AK90" i="20"/>
  <c r="BW94" i="20"/>
  <c r="O94" i="20"/>
  <c r="P94" i="20"/>
  <c r="R94" i="20"/>
  <c r="Q94" i="20"/>
  <c r="AX83" i="20"/>
  <c r="BK84" i="20"/>
  <c r="BP85" i="20"/>
  <c r="AR85" i="20"/>
  <c r="AS85" i="20" s="1"/>
  <c r="AQ85" i="20"/>
  <c r="AT84" i="20"/>
  <c r="AU84" i="20"/>
  <c r="AW84" i="20"/>
  <c r="BH85" i="20"/>
  <c r="BJ85" i="20"/>
  <c r="BO85" i="20"/>
  <c r="AV85" i="20"/>
  <c r="T85" i="20"/>
  <c r="BL85" i="20"/>
  <c r="V85" i="20"/>
  <c r="BN85" i="20"/>
  <c r="A95" i="20"/>
  <c r="AY94" i="20"/>
  <c r="AM92" i="20"/>
  <c r="AA92" i="20" s="1"/>
  <c r="AG91" i="20"/>
  <c r="AO91" i="20"/>
  <c r="AC91" i="20" s="1"/>
  <c r="AI90" i="20"/>
  <c r="AP92" i="20"/>
  <c r="AD92" i="20" s="1"/>
  <c r="AE92" i="20" s="1"/>
  <c r="AJ91" i="20"/>
  <c r="AN91" i="20"/>
  <c r="E86" i="20"/>
  <c r="C86" i="20"/>
  <c r="BM86" i="20" s="1"/>
  <c r="F86" i="20"/>
  <c r="U84" i="20"/>
  <c r="Y84" i="20"/>
  <c r="G86" i="20"/>
  <c r="D86" i="20"/>
  <c r="BI86" i="20" s="1"/>
  <c r="B86" i="20"/>
  <c r="X85" i="20"/>
  <c r="AH91" i="20" l="1"/>
  <c r="AB91" i="20"/>
  <c r="AF91" i="20" s="1"/>
  <c r="N95" i="20"/>
  <c r="CA95" i="20"/>
  <c r="BY95" i="20"/>
  <c r="BZ95" i="20"/>
  <c r="BX95" i="20"/>
  <c r="Z86" i="20"/>
  <c r="BA84" i="20"/>
  <c r="AZ85" i="20"/>
  <c r="AK91" i="20"/>
  <c r="BW95" i="20"/>
  <c r="O95" i="20"/>
  <c r="R95" i="20"/>
  <c r="P95" i="20"/>
  <c r="Q95" i="20"/>
  <c r="BP86" i="20"/>
  <c r="AR86" i="20"/>
  <c r="AS86" i="20" s="1"/>
  <c r="AQ86" i="20"/>
  <c r="AX84" i="20"/>
  <c r="BH86" i="20"/>
  <c r="BJ86" i="20"/>
  <c r="BO86" i="20"/>
  <c r="AV86" i="20"/>
  <c r="AU85" i="20"/>
  <c r="AW85" i="20"/>
  <c r="BK85" i="20"/>
  <c r="AT85" i="20"/>
  <c r="AM93" i="20"/>
  <c r="AA93" i="20" s="1"/>
  <c r="AG92" i="20"/>
  <c r="T86" i="20"/>
  <c r="BL86" i="20"/>
  <c r="V86" i="20"/>
  <c r="BN86" i="20"/>
  <c r="A96" i="20"/>
  <c r="AY95" i="20"/>
  <c r="AP93" i="20"/>
  <c r="AD93" i="20" s="1"/>
  <c r="AE93" i="20" s="1"/>
  <c r="AJ92" i="20"/>
  <c r="AO92" i="20"/>
  <c r="AC92" i="20" s="1"/>
  <c r="AI91" i="20"/>
  <c r="AN92" i="20"/>
  <c r="F87" i="20"/>
  <c r="E87" i="20"/>
  <c r="C87" i="20"/>
  <c r="BM87" i="20" s="1"/>
  <c r="U85" i="20"/>
  <c r="Y85" i="20"/>
  <c r="D87" i="20"/>
  <c r="BI87" i="20" s="1"/>
  <c r="G87" i="20"/>
  <c r="B87" i="20"/>
  <c r="X86" i="20"/>
  <c r="AH92" i="20" l="1"/>
  <c r="AB92" i="20"/>
  <c r="AF92" i="20" s="1"/>
  <c r="BZ96" i="20"/>
  <c r="BY96" i="20"/>
  <c r="CA96" i="20"/>
  <c r="BX96" i="20"/>
  <c r="N96" i="20"/>
  <c r="Z87" i="20"/>
  <c r="BA85" i="20"/>
  <c r="AZ86" i="20"/>
  <c r="AK92" i="20"/>
  <c r="BW96" i="20"/>
  <c r="O96" i="20"/>
  <c r="Q96" i="20"/>
  <c r="R96" i="20"/>
  <c r="P96" i="20"/>
  <c r="AX85" i="20"/>
  <c r="BK86" i="20"/>
  <c r="BP87" i="20"/>
  <c r="AR87" i="20"/>
  <c r="AS87" i="20" s="1"/>
  <c r="AQ87" i="20"/>
  <c r="AU86" i="20"/>
  <c r="AW86" i="20"/>
  <c r="BH87" i="20"/>
  <c r="BJ87" i="20"/>
  <c r="BO87" i="20"/>
  <c r="AV87" i="20"/>
  <c r="AT86" i="20"/>
  <c r="V87" i="20"/>
  <c r="BN87" i="20"/>
  <c r="A97" i="20"/>
  <c r="AY96" i="20"/>
  <c r="T87" i="20"/>
  <c r="BL87" i="20"/>
  <c r="AM94" i="20"/>
  <c r="AA94" i="20" s="1"/>
  <c r="AG93" i="20"/>
  <c r="AO93" i="20"/>
  <c r="AC93" i="20" s="1"/>
  <c r="AI92" i="20"/>
  <c r="AP94" i="20"/>
  <c r="AD94" i="20" s="1"/>
  <c r="AE94" i="20" s="1"/>
  <c r="AJ93" i="20"/>
  <c r="AN93" i="20"/>
  <c r="C88" i="20"/>
  <c r="BM88" i="20" s="1"/>
  <c r="F88" i="20"/>
  <c r="E88" i="20"/>
  <c r="U86" i="20"/>
  <c r="Y86" i="20"/>
  <c r="D88" i="20"/>
  <c r="BI88" i="20" s="1"/>
  <c r="B88" i="20"/>
  <c r="G88" i="20"/>
  <c r="X87" i="20"/>
  <c r="AH93" i="20" l="1"/>
  <c r="AB93" i="20"/>
  <c r="AF93" i="20" s="1"/>
  <c r="BY97" i="20"/>
  <c r="BZ97" i="20"/>
  <c r="CA97" i="20"/>
  <c r="N97" i="20"/>
  <c r="BX97" i="20"/>
  <c r="Z88" i="20"/>
  <c r="AZ87" i="20"/>
  <c r="BA86" i="20"/>
  <c r="AK93" i="20"/>
  <c r="BW97" i="20"/>
  <c r="O97" i="20"/>
  <c r="P97" i="20"/>
  <c r="Q97" i="20"/>
  <c r="R97" i="20"/>
  <c r="BO88" i="20"/>
  <c r="AV88" i="20"/>
  <c r="AU87" i="20"/>
  <c r="AW87" i="20"/>
  <c r="BH88" i="20"/>
  <c r="BJ88" i="20"/>
  <c r="BP88" i="20"/>
  <c r="AR88" i="20"/>
  <c r="AS88" i="20" s="1"/>
  <c r="AQ88" i="20"/>
  <c r="AX86" i="20"/>
  <c r="BK87" i="20"/>
  <c r="AT87" i="20"/>
  <c r="AM95" i="20"/>
  <c r="AA95" i="20" s="1"/>
  <c r="AG94" i="20"/>
  <c r="V88" i="20"/>
  <c r="BN88" i="20"/>
  <c r="A98" i="20"/>
  <c r="AY97" i="20"/>
  <c r="T88" i="20"/>
  <c r="BL88" i="20"/>
  <c r="AP95" i="20"/>
  <c r="AD95" i="20" s="1"/>
  <c r="AJ94" i="20"/>
  <c r="AO94" i="20"/>
  <c r="AC94" i="20" s="1"/>
  <c r="AI93" i="20"/>
  <c r="AN94" i="20"/>
  <c r="C89" i="20"/>
  <c r="BM89" i="20" s="1"/>
  <c r="F89" i="20"/>
  <c r="E89" i="20"/>
  <c r="U87" i="20"/>
  <c r="Y87" i="20"/>
  <c r="G89" i="20"/>
  <c r="D89" i="20"/>
  <c r="BI89" i="20" s="1"/>
  <c r="B89" i="20"/>
  <c r="X88" i="20"/>
  <c r="AE95" i="20" l="1"/>
  <c r="AH94" i="20"/>
  <c r="AB94" i="20"/>
  <c r="AF94" i="20" s="1"/>
  <c r="BX98" i="20"/>
  <c r="BZ98" i="20"/>
  <c r="CA98" i="20"/>
  <c r="BY98" i="20"/>
  <c r="N98" i="20"/>
  <c r="Z89" i="20"/>
  <c r="AZ88" i="20"/>
  <c r="BA87" i="20"/>
  <c r="AK94" i="20"/>
  <c r="BW98" i="20"/>
  <c r="O98" i="20"/>
  <c r="Q98" i="20"/>
  <c r="P98" i="20"/>
  <c r="R98" i="20"/>
  <c r="AX87" i="20"/>
  <c r="BK88" i="20"/>
  <c r="AT88" i="20"/>
  <c r="BO89" i="20"/>
  <c r="AV89" i="20"/>
  <c r="BH89" i="20"/>
  <c r="BJ89" i="20"/>
  <c r="BP89" i="20"/>
  <c r="AR89" i="20"/>
  <c r="AS89" i="20" s="1"/>
  <c r="AQ89" i="20"/>
  <c r="AU88" i="20"/>
  <c r="AW88" i="20"/>
  <c r="T89" i="20"/>
  <c r="BL89" i="20"/>
  <c r="V89" i="20"/>
  <c r="BN89" i="20"/>
  <c r="A99" i="20"/>
  <c r="AY98" i="20"/>
  <c r="AM96" i="20"/>
  <c r="AA96" i="20" s="1"/>
  <c r="AG95" i="20"/>
  <c r="AO95" i="20"/>
  <c r="AC95" i="20" s="1"/>
  <c r="AI94" i="20"/>
  <c r="AP96" i="20"/>
  <c r="AD96" i="20" s="1"/>
  <c r="AE96" i="20" s="1"/>
  <c r="AJ95" i="20"/>
  <c r="AN95" i="20"/>
  <c r="C90" i="20"/>
  <c r="BM90" i="20" s="1"/>
  <c r="F90" i="20"/>
  <c r="E90" i="20"/>
  <c r="U88" i="20"/>
  <c r="Y88" i="20"/>
  <c r="G90" i="20"/>
  <c r="D90" i="20"/>
  <c r="BI90" i="20" s="1"/>
  <c r="B90" i="20"/>
  <c r="X89" i="20"/>
  <c r="AH95" i="20" l="1"/>
  <c r="AB95" i="20"/>
  <c r="AF95" i="20" s="1"/>
  <c r="N99" i="20"/>
  <c r="CA99" i="20"/>
  <c r="BZ99" i="20"/>
  <c r="BX99" i="20"/>
  <c r="BY99" i="20"/>
  <c r="Z90" i="20"/>
  <c r="BA88" i="20"/>
  <c r="AZ89" i="20"/>
  <c r="AK95" i="20"/>
  <c r="BW99" i="20"/>
  <c r="O99" i="20"/>
  <c r="R99" i="20"/>
  <c r="P99" i="20"/>
  <c r="Q99" i="20"/>
  <c r="BK89" i="20"/>
  <c r="BO90" i="20"/>
  <c r="AV90" i="20"/>
  <c r="BP90" i="20"/>
  <c r="AR90" i="20"/>
  <c r="AS90" i="20" s="1"/>
  <c r="AQ90" i="20"/>
  <c r="AX88" i="20"/>
  <c r="BH90" i="20"/>
  <c r="BJ90" i="20"/>
  <c r="AT89" i="20"/>
  <c r="AU89" i="20"/>
  <c r="AW89" i="20"/>
  <c r="AM97" i="20"/>
  <c r="AA97" i="20" s="1"/>
  <c r="AG96" i="20"/>
  <c r="T90" i="20"/>
  <c r="BL90" i="20"/>
  <c r="V90" i="20"/>
  <c r="BN90" i="20"/>
  <c r="A100" i="20"/>
  <c r="AY99" i="20"/>
  <c r="AP97" i="20"/>
  <c r="AD97" i="20" s="1"/>
  <c r="AJ96" i="20"/>
  <c r="AO96" i="20"/>
  <c r="AC96" i="20" s="1"/>
  <c r="AI95" i="20"/>
  <c r="AN96" i="20"/>
  <c r="C91" i="20"/>
  <c r="BM91" i="20" s="1"/>
  <c r="F91" i="20"/>
  <c r="E91" i="20"/>
  <c r="U89" i="20"/>
  <c r="Y89" i="20"/>
  <c r="D91" i="20"/>
  <c r="BI91" i="20" s="1"/>
  <c r="G91" i="20"/>
  <c r="B91" i="20"/>
  <c r="X90" i="20"/>
  <c r="AE97" i="20" l="1"/>
  <c r="AH96" i="20"/>
  <c r="AB96" i="20"/>
  <c r="AF96" i="20" s="1"/>
  <c r="BZ100" i="20"/>
  <c r="CA100" i="20"/>
  <c r="N100" i="20"/>
  <c r="BY100" i="20"/>
  <c r="BX100" i="20"/>
  <c r="Z91" i="20"/>
  <c r="AZ90" i="20"/>
  <c r="BA89" i="20"/>
  <c r="AK96" i="20"/>
  <c r="BW100" i="20"/>
  <c r="O100" i="20"/>
  <c r="R100" i="20"/>
  <c r="Q100" i="20"/>
  <c r="P100" i="20"/>
  <c r="BK90" i="20"/>
  <c r="AX89" i="20"/>
  <c r="AT90" i="20"/>
  <c r="BP91" i="20"/>
  <c r="AR91" i="20"/>
  <c r="AS91" i="20" s="1"/>
  <c r="AQ91" i="20"/>
  <c r="BH91" i="20"/>
  <c r="BJ91" i="20"/>
  <c r="BO91" i="20"/>
  <c r="AV91" i="20"/>
  <c r="AU90" i="20"/>
  <c r="AW90" i="20"/>
  <c r="V91" i="20"/>
  <c r="BN91" i="20"/>
  <c r="A101" i="20"/>
  <c r="AY100" i="20"/>
  <c r="T91" i="20"/>
  <c r="BL91" i="20"/>
  <c r="AM98" i="20"/>
  <c r="AA98" i="20" s="1"/>
  <c r="AG97" i="20"/>
  <c r="AO97" i="20"/>
  <c r="AC97" i="20" s="1"/>
  <c r="AI96" i="20"/>
  <c r="AP98" i="20"/>
  <c r="AD98" i="20" s="1"/>
  <c r="AE98" i="20" s="1"/>
  <c r="AJ97" i="20"/>
  <c r="AN97" i="20"/>
  <c r="E92" i="20"/>
  <c r="C92" i="20"/>
  <c r="BM92" i="20" s="1"/>
  <c r="F92" i="20"/>
  <c r="U90" i="20"/>
  <c r="Y90" i="20"/>
  <c r="D92" i="20"/>
  <c r="BI92" i="20" s="1"/>
  <c r="B92" i="20"/>
  <c r="G92" i="20"/>
  <c r="X91" i="20"/>
  <c r="AH97" i="20" l="1"/>
  <c r="AB97" i="20"/>
  <c r="AF97" i="20" s="1"/>
  <c r="BY101" i="20"/>
  <c r="CA101" i="20"/>
  <c r="N101" i="20"/>
  <c r="BX101" i="20"/>
  <c r="BZ101" i="20"/>
  <c r="Z92" i="20"/>
  <c r="AT91" i="20"/>
  <c r="AZ91" i="20"/>
  <c r="BA90" i="20"/>
  <c r="AK97" i="20"/>
  <c r="BW101" i="20"/>
  <c r="O101" i="20"/>
  <c r="P101" i="20"/>
  <c r="Q101" i="20"/>
  <c r="R101" i="20"/>
  <c r="BH92" i="20"/>
  <c r="BJ92" i="20"/>
  <c r="AX90" i="20"/>
  <c r="BK91" i="20"/>
  <c r="BO92" i="20"/>
  <c r="AV92" i="20"/>
  <c r="AU91" i="20"/>
  <c r="AW91" i="20"/>
  <c r="BP92" i="20"/>
  <c r="AR92" i="20"/>
  <c r="AS92" i="20" s="1"/>
  <c r="AQ92" i="20"/>
  <c r="AM99" i="20"/>
  <c r="AA99" i="20" s="1"/>
  <c r="AG98" i="20"/>
  <c r="A102" i="20"/>
  <c r="AY101" i="20"/>
  <c r="V92" i="20"/>
  <c r="BN92" i="20"/>
  <c r="T92" i="20"/>
  <c r="BL92" i="20"/>
  <c r="AP99" i="20"/>
  <c r="AD99" i="20" s="1"/>
  <c r="AE99" i="20" s="1"/>
  <c r="AJ98" i="20"/>
  <c r="AO98" i="20"/>
  <c r="AC98" i="20" s="1"/>
  <c r="AI97" i="20"/>
  <c r="AN98" i="20"/>
  <c r="F93" i="20"/>
  <c r="E93" i="20"/>
  <c r="C93" i="20"/>
  <c r="BM93" i="20" s="1"/>
  <c r="U91" i="20"/>
  <c r="Y91" i="20"/>
  <c r="G93" i="20"/>
  <c r="D93" i="20"/>
  <c r="BI93" i="20" s="1"/>
  <c r="B93" i="20"/>
  <c r="X92" i="20"/>
  <c r="AH98" i="20" l="1"/>
  <c r="AB98" i="20"/>
  <c r="AF98" i="20" s="1"/>
  <c r="J204" i="20"/>
  <c r="J1" i="20" s="1"/>
  <c r="BX102" i="20"/>
  <c r="CA102" i="20"/>
  <c r="N102" i="20"/>
  <c r="BZ102" i="20"/>
  <c r="BY102" i="20"/>
  <c r="Z93" i="20"/>
  <c r="AZ92" i="20"/>
  <c r="BA91" i="20"/>
  <c r="AK98" i="20"/>
  <c r="BW102" i="20"/>
  <c r="O102" i="20"/>
  <c r="Q102" i="20"/>
  <c r="P102" i="20"/>
  <c r="R102" i="20"/>
  <c r="AT92" i="20"/>
  <c r="BK92" i="20"/>
  <c r="BP93" i="20"/>
  <c r="AR93" i="20"/>
  <c r="AS93" i="20" s="1"/>
  <c r="AQ93" i="20"/>
  <c r="BO93" i="20"/>
  <c r="AV93" i="20"/>
  <c r="AU92" i="20"/>
  <c r="AW92" i="20"/>
  <c r="BH93" i="20"/>
  <c r="BJ93" i="20"/>
  <c r="AX91" i="20"/>
  <c r="A103" i="20"/>
  <c r="AY102" i="20"/>
  <c r="T93" i="20"/>
  <c r="BL93" i="20"/>
  <c r="V93" i="20"/>
  <c r="BN93" i="20"/>
  <c r="AM100" i="20"/>
  <c r="AA100" i="20" s="1"/>
  <c r="AG99" i="20"/>
  <c r="AO99" i="20"/>
  <c r="AC99" i="20" s="1"/>
  <c r="AI98" i="20"/>
  <c r="AP100" i="20"/>
  <c r="AD100" i="20" s="1"/>
  <c r="AE100" i="20" s="1"/>
  <c r="AJ99" i="20"/>
  <c r="AN99" i="20"/>
  <c r="C94" i="20"/>
  <c r="BM94" i="20" s="1"/>
  <c r="F94" i="20"/>
  <c r="E94" i="20"/>
  <c r="U92" i="20"/>
  <c r="Y92" i="20"/>
  <c r="G94" i="20"/>
  <c r="D94" i="20"/>
  <c r="BI94" i="20" s="1"/>
  <c r="B94" i="20"/>
  <c r="X93" i="20"/>
  <c r="AH99" i="20" l="1"/>
  <c r="AB99" i="20"/>
  <c r="AF99" i="20" s="1"/>
  <c r="N103" i="20"/>
  <c r="CA103" i="20"/>
  <c r="BX103" i="20"/>
  <c r="BY103" i="20"/>
  <c r="BZ103" i="20"/>
  <c r="Z94" i="20"/>
  <c r="AZ93" i="20"/>
  <c r="AX92" i="20"/>
  <c r="BA92" i="20"/>
  <c r="AK99" i="20"/>
  <c r="BW103" i="20"/>
  <c r="O103" i="20"/>
  <c r="R103" i="20"/>
  <c r="P103" i="20"/>
  <c r="Q103" i="20"/>
  <c r="BK93" i="20"/>
  <c r="BH94" i="20"/>
  <c r="BJ94" i="20"/>
  <c r="AU93" i="20"/>
  <c r="AW93" i="20"/>
  <c r="BP94" i="20"/>
  <c r="AR94" i="20"/>
  <c r="AS94" i="20" s="1"/>
  <c r="AQ94" i="20"/>
  <c r="BO94" i="20"/>
  <c r="AV94" i="20"/>
  <c r="AT93" i="20"/>
  <c r="AM101" i="20"/>
  <c r="AA101" i="20" s="1"/>
  <c r="AG100" i="20"/>
  <c r="T94" i="20"/>
  <c r="BL94" i="20"/>
  <c r="V94" i="20"/>
  <c r="BN94" i="20"/>
  <c r="A104" i="20"/>
  <c r="AY103" i="20"/>
  <c r="AP101" i="20"/>
  <c r="AD101" i="20" s="1"/>
  <c r="AJ100" i="20"/>
  <c r="AO100" i="20"/>
  <c r="AC100" i="20" s="1"/>
  <c r="AI99" i="20"/>
  <c r="AN100" i="20"/>
  <c r="C95" i="20"/>
  <c r="BM95" i="20" s="1"/>
  <c r="F95" i="20"/>
  <c r="E95" i="20"/>
  <c r="U93" i="20"/>
  <c r="Y93" i="20"/>
  <c r="D95" i="20"/>
  <c r="BI95" i="20" s="1"/>
  <c r="G95" i="20"/>
  <c r="B95" i="20"/>
  <c r="X94" i="20"/>
  <c r="AE101" i="20" l="1"/>
  <c r="AH100" i="20"/>
  <c r="AB100" i="20"/>
  <c r="AF100" i="20" s="1"/>
  <c r="BZ104" i="20"/>
  <c r="N104" i="20"/>
  <c r="BX104" i="20"/>
  <c r="CA104" i="20"/>
  <c r="BY104" i="20"/>
  <c r="Z95" i="20"/>
  <c r="BA93" i="20"/>
  <c r="AZ94" i="20"/>
  <c r="AK100" i="20"/>
  <c r="BW104" i="20"/>
  <c r="O104" i="20"/>
  <c r="R104" i="20"/>
  <c r="Q104" i="20"/>
  <c r="P104" i="20"/>
  <c r="AX93" i="20"/>
  <c r="BK94" i="20"/>
  <c r="BO95" i="20"/>
  <c r="AV95" i="20"/>
  <c r="AU94" i="20"/>
  <c r="AW94" i="20"/>
  <c r="BH95" i="20"/>
  <c r="BJ95" i="20"/>
  <c r="BP95" i="20"/>
  <c r="AR95" i="20"/>
  <c r="AS95" i="20" s="1"/>
  <c r="AQ95" i="20"/>
  <c r="AT94" i="20"/>
  <c r="V95" i="20"/>
  <c r="BN95" i="20"/>
  <c r="A105" i="20"/>
  <c r="AY104" i="20"/>
  <c r="T95" i="20"/>
  <c r="BL95" i="20"/>
  <c r="AM102" i="20"/>
  <c r="AA102" i="20" s="1"/>
  <c r="AG101" i="20"/>
  <c r="AO101" i="20"/>
  <c r="AC101" i="20" s="1"/>
  <c r="AI100" i="20"/>
  <c r="AP102" i="20"/>
  <c r="AD102" i="20" s="1"/>
  <c r="AE102" i="20" s="1"/>
  <c r="AJ101" i="20"/>
  <c r="AN101" i="20"/>
  <c r="E96" i="20"/>
  <c r="C96" i="20"/>
  <c r="BM96" i="20" s="1"/>
  <c r="F96" i="20"/>
  <c r="U94" i="20"/>
  <c r="Y94" i="20"/>
  <c r="D96" i="20"/>
  <c r="BI96" i="20" s="1"/>
  <c r="G96" i="20"/>
  <c r="B96" i="20"/>
  <c r="X95" i="20"/>
  <c r="AH101" i="20" l="1"/>
  <c r="AB101" i="20"/>
  <c r="AF101" i="20" s="1"/>
  <c r="BY105" i="20"/>
  <c r="N105" i="20"/>
  <c r="BX105" i="20"/>
  <c r="BZ105" i="20"/>
  <c r="CA105" i="20"/>
  <c r="Z96" i="20"/>
  <c r="AZ95" i="20"/>
  <c r="BA94" i="20"/>
  <c r="AK101" i="20"/>
  <c r="BW105" i="20"/>
  <c r="O105" i="20"/>
  <c r="P105" i="20"/>
  <c r="Q105" i="20"/>
  <c r="R105" i="20"/>
  <c r="AX94" i="20"/>
  <c r="BK95" i="20"/>
  <c r="BH96" i="20"/>
  <c r="BJ96" i="20"/>
  <c r="AT95" i="20"/>
  <c r="BP96" i="20"/>
  <c r="AR96" i="20"/>
  <c r="AS96" i="20" s="1"/>
  <c r="AQ96" i="20"/>
  <c r="BO96" i="20"/>
  <c r="AV96" i="20"/>
  <c r="AU95" i="20"/>
  <c r="AW95" i="20"/>
  <c r="AM103" i="20"/>
  <c r="AA103" i="20" s="1"/>
  <c r="AG102" i="20"/>
  <c r="V96" i="20"/>
  <c r="BN96" i="20"/>
  <c r="A106" i="20"/>
  <c r="AY105" i="20"/>
  <c r="T96" i="20"/>
  <c r="BL96" i="20"/>
  <c r="AP103" i="20"/>
  <c r="AD103" i="20" s="1"/>
  <c r="AE103" i="20" s="1"/>
  <c r="AJ102" i="20"/>
  <c r="AO102" i="20"/>
  <c r="AC102" i="20" s="1"/>
  <c r="AI101" i="20"/>
  <c r="AN102" i="20"/>
  <c r="F97" i="20"/>
  <c r="E97" i="20"/>
  <c r="C97" i="20"/>
  <c r="BM97" i="20" s="1"/>
  <c r="U95" i="20"/>
  <c r="Y95" i="20"/>
  <c r="D97" i="20"/>
  <c r="BI97" i="20" s="1"/>
  <c r="B97" i="20"/>
  <c r="G97" i="20"/>
  <c r="X96" i="20"/>
  <c r="AH102" i="20" l="1"/>
  <c r="AB102" i="20"/>
  <c r="AF102" i="20" s="1"/>
  <c r="BX106" i="20"/>
  <c r="N106" i="20"/>
  <c r="BY106" i="20"/>
  <c r="CA106" i="20"/>
  <c r="BZ106" i="20"/>
  <c r="Z97" i="20"/>
  <c r="BA95" i="20"/>
  <c r="AZ96" i="20"/>
  <c r="AK102" i="20"/>
  <c r="BW106" i="20"/>
  <c r="O106" i="20"/>
  <c r="P106" i="20"/>
  <c r="R106" i="20"/>
  <c r="Q106" i="20"/>
  <c r="BK96" i="20"/>
  <c r="BH97" i="20"/>
  <c r="BJ97" i="20"/>
  <c r="BO97" i="20"/>
  <c r="AV97" i="20"/>
  <c r="AX95" i="20"/>
  <c r="AT96" i="20"/>
  <c r="BP97" i="20"/>
  <c r="AR97" i="20"/>
  <c r="AS97" i="20" s="1"/>
  <c r="AQ97" i="20"/>
  <c r="AU96" i="20"/>
  <c r="AW96" i="20"/>
  <c r="V97" i="20"/>
  <c r="BN97" i="20"/>
  <c r="T97" i="20"/>
  <c r="BL97" i="20"/>
  <c r="A107" i="20"/>
  <c r="AY106" i="20"/>
  <c r="AM104" i="20"/>
  <c r="AA104" i="20" s="1"/>
  <c r="AG103" i="20"/>
  <c r="AO103" i="20"/>
  <c r="AC103" i="20" s="1"/>
  <c r="AI102" i="20"/>
  <c r="AP104" i="20"/>
  <c r="AD104" i="20" s="1"/>
  <c r="AJ103" i="20"/>
  <c r="AN103" i="20"/>
  <c r="C98" i="20"/>
  <c r="BM98" i="20" s="1"/>
  <c r="F98" i="20"/>
  <c r="E98" i="20"/>
  <c r="U96" i="20"/>
  <c r="Y96" i="20"/>
  <c r="G98" i="20"/>
  <c r="D98" i="20"/>
  <c r="BI98" i="20" s="1"/>
  <c r="B98" i="20"/>
  <c r="X97" i="20"/>
  <c r="AE104" i="20" l="1"/>
  <c r="AH103" i="20"/>
  <c r="AB103" i="20"/>
  <c r="AF103" i="20" s="1"/>
  <c r="N107" i="20"/>
  <c r="CA107" i="20"/>
  <c r="BX107" i="20"/>
  <c r="BY107" i="20"/>
  <c r="BZ107" i="20"/>
  <c r="Z98" i="20"/>
  <c r="BA96" i="20"/>
  <c r="AZ97" i="20"/>
  <c r="AK103" i="20"/>
  <c r="BW107" i="20"/>
  <c r="O107" i="20"/>
  <c r="Q107" i="20"/>
  <c r="R107" i="20"/>
  <c r="P107" i="20"/>
  <c r="BK97" i="20"/>
  <c r="AT97" i="20"/>
  <c r="AU97" i="20"/>
  <c r="AW97" i="20"/>
  <c r="BP98" i="20"/>
  <c r="AR98" i="20"/>
  <c r="AS98" i="20" s="1"/>
  <c r="AQ98" i="20"/>
  <c r="BH98" i="20"/>
  <c r="BJ98" i="20"/>
  <c r="BO98" i="20"/>
  <c r="AV98" i="20"/>
  <c r="AX96" i="20"/>
  <c r="AM105" i="20"/>
  <c r="AA105" i="20" s="1"/>
  <c r="AG104" i="20"/>
  <c r="T98" i="20"/>
  <c r="BL98" i="20"/>
  <c r="V98" i="20"/>
  <c r="BN98" i="20"/>
  <c r="A108" i="20"/>
  <c r="AY107" i="20"/>
  <c r="AP105" i="20"/>
  <c r="AD105" i="20" s="1"/>
  <c r="AJ104" i="20"/>
  <c r="AO104" i="20"/>
  <c r="AC104" i="20" s="1"/>
  <c r="AI103" i="20"/>
  <c r="AN104" i="20"/>
  <c r="C99" i="20"/>
  <c r="BM99" i="20" s="1"/>
  <c r="F99" i="20"/>
  <c r="E99" i="20"/>
  <c r="U97" i="20"/>
  <c r="Y97" i="20"/>
  <c r="D99" i="20"/>
  <c r="BI99" i="20" s="1"/>
  <c r="G99" i="20"/>
  <c r="B99" i="20"/>
  <c r="X98" i="20"/>
  <c r="AE105" i="20" l="1"/>
  <c r="AH104" i="20"/>
  <c r="AB104" i="20"/>
  <c r="AF104" i="20" s="1"/>
  <c r="BZ108" i="20"/>
  <c r="BX108" i="20"/>
  <c r="BY108" i="20"/>
  <c r="N108" i="20"/>
  <c r="CA108" i="20"/>
  <c r="J99" i="20"/>
  <c r="Z99" i="20"/>
  <c r="AZ98" i="20"/>
  <c r="BA97" i="20"/>
  <c r="AK104" i="20"/>
  <c r="BW108" i="20"/>
  <c r="O108" i="20"/>
  <c r="R108" i="20"/>
  <c r="Q108" i="20"/>
  <c r="P108" i="20"/>
  <c r="AT98" i="20"/>
  <c r="BH99" i="20"/>
  <c r="BJ99" i="20"/>
  <c r="BP99" i="20"/>
  <c r="AR99" i="20"/>
  <c r="AS99" i="20" s="1"/>
  <c r="AQ99" i="20"/>
  <c r="AU98" i="20"/>
  <c r="AW98" i="20"/>
  <c r="BO99" i="20"/>
  <c r="AV99" i="20"/>
  <c r="BK98" i="20"/>
  <c r="AX97" i="20"/>
  <c r="V99" i="20"/>
  <c r="BN99" i="20"/>
  <c r="A109" i="20"/>
  <c r="AY108" i="20"/>
  <c r="T99" i="20"/>
  <c r="BL99" i="20"/>
  <c r="AM106" i="20"/>
  <c r="AA106" i="20" s="1"/>
  <c r="AG105" i="20"/>
  <c r="AO105" i="20"/>
  <c r="AC105" i="20" s="1"/>
  <c r="AI104" i="20"/>
  <c r="AP106" i="20"/>
  <c r="AD106" i="20" s="1"/>
  <c r="AJ105" i="20"/>
  <c r="AN105" i="20"/>
  <c r="E100" i="20"/>
  <c r="C100" i="20"/>
  <c r="BM100" i="20" s="1"/>
  <c r="F100" i="20"/>
  <c r="U98" i="20"/>
  <c r="Y98" i="20"/>
  <c r="D100" i="20"/>
  <c r="BI100" i="20" s="1"/>
  <c r="B100" i="20"/>
  <c r="G100" i="20"/>
  <c r="X99" i="20"/>
  <c r="AE106" i="20" l="1"/>
  <c r="AH105" i="20"/>
  <c r="AB105" i="20"/>
  <c r="AF105" i="20" s="1"/>
  <c r="BY109" i="20"/>
  <c r="BX109" i="20"/>
  <c r="BZ109" i="20"/>
  <c r="N109" i="20"/>
  <c r="CA109" i="20"/>
  <c r="J100" i="20"/>
  <c r="Z100" i="20"/>
  <c r="AZ99" i="20"/>
  <c r="BA98" i="20"/>
  <c r="AK105" i="20"/>
  <c r="BW109" i="20"/>
  <c r="O109" i="20"/>
  <c r="P109" i="20"/>
  <c r="Q109" i="20"/>
  <c r="R109" i="20"/>
  <c r="BK99" i="20"/>
  <c r="BO100" i="20"/>
  <c r="AV100" i="20"/>
  <c r="AU99" i="20"/>
  <c r="AW99" i="20"/>
  <c r="AT99" i="20"/>
  <c r="BP100" i="20"/>
  <c r="AR100" i="20"/>
  <c r="AQ100" i="20"/>
  <c r="BH100" i="20"/>
  <c r="BJ100" i="20"/>
  <c r="AX98" i="20"/>
  <c r="AM107" i="20"/>
  <c r="AA107" i="20" s="1"/>
  <c r="AG106" i="20"/>
  <c r="V100" i="20"/>
  <c r="BN100" i="20"/>
  <c r="A110" i="20"/>
  <c r="AY109" i="20"/>
  <c r="T100" i="20"/>
  <c r="BL100" i="20"/>
  <c r="AP107" i="20"/>
  <c r="AD107" i="20" s="1"/>
  <c r="AE107" i="20" s="1"/>
  <c r="AJ106" i="20"/>
  <c r="AO106" i="20"/>
  <c r="AC106" i="20" s="1"/>
  <c r="AI105" i="20"/>
  <c r="AN106" i="20"/>
  <c r="F101" i="20"/>
  <c r="E101" i="20"/>
  <c r="C101" i="20"/>
  <c r="BM101" i="20" s="1"/>
  <c r="U99" i="20"/>
  <c r="Y99" i="20"/>
  <c r="G101" i="20"/>
  <c r="D101" i="20"/>
  <c r="BI101" i="20" s="1"/>
  <c r="B101" i="20"/>
  <c r="X100" i="20"/>
  <c r="AH106" i="20" l="1"/>
  <c r="AB106" i="20"/>
  <c r="AF106" i="20" s="1"/>
  <c r="BX110" i="20"/>
  <c r="BY110" i="20"/>
  <c r="BZ110" i="20"/>
  <c r="N110" i="20"/>
  <c r="CA110" i="20"/>
  <c r="J101" i="20"/>
  <c r="Z101" i="20"/>
  <c r="BA99" i="20"/>
  <c r="AK106" i="20"/>
  <c r="BW110" i="20"/>
  <c r="O110" i="20"/>
  <c r="Q110" i="20"/>
  <c r="P110" i="20"/>
  <c r="R110" i="20"/>
  <c r="AX99" i="20"/>
  <c r="BK100" i="20"/>
  <c r="BP101" i="20"/>
  <c r="AR101" i="20"/>
  <c r="AS101" i="20" s="1"/>
  <c r="AQ101" i="20"/>
  <c r="BO101" i="20"/>
  <c r="AV101" i="20"/>
  <c r="AS100" i="20"/>
  <c r="AT100" i="20" s="1"/>
  <c r="BH101" i="20"/>
  <c r="BJ101" i="20"/>
  <c r="AU100" i="20"/>
  <c r="AW100" i="20"/>
  <c r="T101" i="20"/>
  <c r="BL101" i="20"/>
  <c r="V101" i="20"/>
  <c r="BN101" i="20"/>
  <c r="A111" i="20"/>
  <c r="AY110" i="20"/>
  <c r="AM108" i="20"/>
  <c r="AA108" i="20" s="1"/>
  <c r="AG107" i="20"/>
  <c r="AO107" i="20"/>
  <c r="AC107" i="20" s="1"/>
  <c r="AI106" i="20"/>
  <c r="AP108" i="20"/>
  <c r="AD108" i="20" s="1"/>
  <c r="AE108" i="20" s="1"/>
  <c r="AJ107" i="20"/>
  <c r="AN107" i="20"/>
  <c r="C102" i="20"/>
  <c r="BM102" i="20" s="1"/>
  <c r="F102" i="20"/>
  <c r="E102" i="20"/>
  <c r="U100" i="20"/>
  <c r="Y100" i="20"/>
  <c r="G102" i="20"/>
  <c r="D102" i="20"/>
  <c r="BI102" i="20" s="1"/>
  <c r="B102" i="20"/>
  <c r="X101" i="20"/>
  <c r="AH107" i="20" l="1"/>
  <c r="AB107" i="20"/>
  <c r="AF107" i="20" s="1"/>
  <c r="N111" i="20"/>
  <c r="CA111" i="20"/>
  <c r="BY111" i="20"/>
  <c r="BZ111" i="20"/>
  <c r="BX111" i="20"/>
  <c r="J102" i="20"/>
  <c r="Z102" i="20"/>
  <c r="AZ101" i="20"/>
  <c r="BA100" i="20"/>
  <c r="AZ100" i="20"/>
  <c r="AK107" i="20"/>
  <c r="BW111" i="20"/>
  <c r="O111" i="20"/>
  <c r="R111" i="20"/>
  <c r="P111" i="20"/>
  <c r="Q111" i="20"/>
  <c r="AX100" i="20"/>
  <c r="AT101" i="20"/>
  <c r="BK101" i="20"/>
  <c r="AU101" i="20"/>
  <c r="AW101" i="20"/>
  <c r="BP102" i="20"/>
  <c r="AR102" i="20"/>
  <c r="AS102" i="20" s="1"/>
  <c r="AQ102" i="20"/>
  <c r="BH102" i="20"/>
  <c r="BJ102" i="20"/>
  <c r="BO102" i="20"/>
  <c r="AV102" i="20"/>
  <c r="AM109" i="20"/>
  <c r="AA109" i="20" s="1"/>
  <c r="AG108" i="20"/>
  <c r="T102" i="20"/>
  <c r="BL102" i="20"/>
  <c r="V102" i="20"/>
  <c r="BN102" i="20"/>
  <c r="A112" i="20"/>
  <c r="AY111" i="20"/>
  <c r="AP109" i="20"/>
  <c r="AD109" i="20" s="1"/>
  <c r="AJ108" i="20"/>
  <c r="AO108" i="20"/>
  <c r="AC108" i="20" s="1"/>
  <c r="AI107" i="20"/>
  <c r="AN108" i="20"/>
  <c r="C103" i="20"/>
  <c r="BM103" i="20" s="1"/>
  <c r="F103" i="20"/>
  <c r="E103" i="20"/>
  <c r="U101" i="20"/>
  <c r="Y101" i="20"/>
  <c r="D103" i="20"/>
  <c r="BI103" i="20" s="1"/>
  <c r="G103" i="20"/>
  <c r="B103" i="20"/>
  <c r="X102" i="20"/>
  <c r="AE109" i="20" l="1"/>
  <c r="AH108" i="20"/>
  <c r="AB108" i="20"/>
  <c r="AF108" i="20" s="1"/>
  <c r="BZ112" i="20"/>
  <c r="BY112" i="20"/>
  <c r="CA112" i="20"/>
  <c r="N112" i="20"/>
  <c r="BX112" i="20"/>
  <c r="J103" i="20"/>
  <c r="Z103" i="20"/>
  <c r="BA101" i="20"/>
  <c r="AZ102" i="20"/>
  <c r="AK108" i="20"/>
  <c r="BW112" i="20"/>
  <c r="O112" i="20"/>
  <c r="R112" i="20"/>
  <c r="Q112" i="20"/>
  <c r="P112" i="20"/>
  <c r="AT102" i="20"/>
  <c r="BK102" i="20"/>
  <c r="AX101" i="20"/>
  <c r="BO103" i="20"/>
  <c r="AV103" i="20"/>
  <c r="AU102" i="20"/>
  <c r="AW102" i="20"/>
  <c r="BH103" i="20"/>
  <c r="BJ103" i="20"/>
  <c r="BP103" i="20"/>
  <c r="AR103" i="20"/>
  <c r="AS103" i="20" s="1"/>
  <c r="AQ103" i="20"/>
  <c r="A113" i="20"/>
  <c r="AY112" i="20"/>
  <c r="V103" i="20"/>
  <c r="BN103" i="20"/>
  <c r="T103" i="20"/>
  <c r="BL103" i="20"/>
  <c r="AM110" i="20"/>
  <c r="AA110" i="20" s="1"/>
  <c r="AG109" i="20"/>
  <c r="AO109" i="20"/>
  <c r="AC109" i="20" s="1"/>
  <c r="AI108" i="20"/>
  <c r="AP110" i="20"/>
  <c r="AD110" i="20" s="1"/>
  <c r="AJ109" i="20"/>
  <c r="AN109" i="20"/>
  <c r="E104" i="20"/>
  <c r="C104" i="20"/>
  <c r="BM104" i="20" s="1"/>
  <c r="F104" i="20"/>
  <c r="U102" i="20"/>
  <c r="Y102" i="20"/>
  <c r="D104" i="20"/>
  <c r="BI104" i="20" s="1"/>
  <c r="B104" i="20"/>
  <c r="G104" i="20"/>
  <c r="X103" i="20"/>
  <c r="AE110" i="20" l="1"/>
  <c r="AH109" i="20"/>
  <c r="AB109" i="20"/>
  <c r="AF109" i="20" s="1"/>
  <c r="BY113" i="20"/>
  <c r="BZ113" i="20"/>
  <c r="CA113" i="20"/>
  <c r="BX113" i="20"/>
  <c r="N113" i="20"/>
  <c r="J104" i="20"/>
  <c r="Z104" i="20"/>
  <c r="AZ103" i="20"/>
  <c r="BA102" i="20"/>
  <c r="AK109" i="20"/>
  <c r="BW113" i="20"/>
  <c r="O113" i="20"/>
  <c r="P113" i="20"/>
  <c r="Q113" i="20"/>
  <c r="R113" i="20"/>
  <c r="AX102" i="20"/>
  <c r="BK103" i="20"/>
  <c r="BP104" i="20"/>
  <c r="AR104" i="20"/>
  <c r="AQ104" i="20"/>
  <c r="AT103" i="20"/>
  <c r="BH104" i="20"/>
  <c r="BJ104" i="20"/>
  <c r="BO104" i="20"/>
  <c r="AV104" i="20"/>
  <c r="AU103" i="20"/>
  <c r="AW103" i="20"/>
  <c r="AM111" i="20"/>
  <c r="AA111" i="20" s="1"/>
  <c r="AG110" i="20"/>
  <c r="V104" i="20"/>
  <c r="BN104" i="20"/>
  <c r="T104" i="20"/>
  <c r="BL104" i="20"/>
  <c r="A114" i="20"/>
  <c r="AY113" i="20"/>
  <c r="AP111" i="20"/>
  <c r="AD111" i="20" s="1"/>
  <c r="AE111" i="20" s="1"/>
  <c r="AJ110" i="20"/>
  <c r="AO110" i="20"/>
  <c r="AC110" i="20" s="1"/>
  <c r="AI109" i="20"/>
  <c r="AN110" i="20"/>
  <c r="F105" i="20"/>
  <c r="E105" i="20"/>
  <c r="C105" i="20"/>
  <c r="BM105" i="20" s="1"/>
  <c r="U103" i="20"/>
  <c r="Y103" i="20"/>
  <c r="G105" i="20"/>
  <c r="D105" i="20"/>
  <c r="BI105" i="20" s="1"/>
  <c r="B105" i="20"/>
  <c r="X104" i="20"/>
  <c r="AH110" i="20" l="1"/>
  <c r="AB110" i="20"/>
  <c r="AF110" i="20" s="1"/>
  <c r="BX114" i="20"/>
  <c r="BZ114" i="20"/>
  <c r="CA114" i="20"/>
  <c r="N114" i="20"/>
  <c r="BY114" i="20"/>
  <c r="J105" i="20"/>
  <c r="Z105" i="20"/>
  <c r="BA103" i="20"/>
  <c r="AK110" i="20"/>
  <c r="BW114" i="20"/>
  <c r="O114" i="20"/>
  <c r="P114" i="20"/>
  <c r="Q114" i="20"/>
  <c r="R114" i="20"/>
  <c r="BO105" i="20"/>
  <c r="AV105" i="20"/>
  <c r="AX103" i="20"/>
  <c r="BK104" i="20"/>
  <c r="BH105" i="20"/>
  <c r="BJ105" i="20"/>
  <c r="AS104" i="20"/>
  <c r="AT104" i="20" s="1"/>
  <c r="BP105" i="20"/>
  <c r="AR105" i="20"/>
  <c r="AS105" i="20" s="1"/>
  <c r="AQ105" i="20"/>
  <c r="AU104" i="20"/>
  <c r="AW104" i="20"/>
  <c r="A115" i="20"/>
  <c r="AY114" i="20"/>
  <c r="T105" i="20"/>
  <c r="BL105" i="20"/>
  <c r="V105" i="20"/>
  <c r="BN105" i="20"/>
  <c r="AM112" i="20"/>
  <c r="AA112" i="20" s="1"/>
  <c r="AG111" i="20"/>
  <c r="AO111" i="20"/>
  <c r="AC111" i="20" s="1"/>
  <c r="AI110" i="20"/>
  <c r="AP112" i="20"/>
  <c r="AD112" i="20" s="1"/>
  <c r="AE112" i="20" s="1"/>
  <c r="AJ111" i="20"/>
  <c r="AN111" i="20"/>
  <c r="C106" i="20"/>
  <c r="BM106" i="20" s="1"/>
  <c r="F106" i="20"/>
  <c r="E106" i="20"/>
  <c r="U104" i="20"/>
  <c r="Y104" i="20"/>
  <c r="G106" i="20"/>
  <c r="D106" i="20"/>
  <c r="BI106" i="20" s="1"/>
  <c r="B106" i="20"/>
  <c r="X105" i="20"/>
  <c r="AH111" i="20" l="1"/>
  <c r="AB111" i="20"/>
  <c r="AF111" i="20" s="1"/>
  <c r="N115" i="20"/>
  <c r="CA115" i="20"/>
  <c r="BZ115" i="20"/>
  <c r="BY115" i="20"/>
  <c r="BX115" i="20"/>
  <c r="Z106" i="20"/>
  <c r="BA104" i="20"/>
  <c r="AZ105" i="20"/>
  <c r="AZ104" i="20"/>
  <c r="AK111" i="20"/>
  <c r="BW115" i="20"/>
  <c r="O115" i="20"/>
  <c r="Q115" i="20"/>
  <c r="R115" i="20"/>
  <c r="P115" i="20"/>
  <c r="AX104" i="20"/>
  <c r="BH106" i="20"/>
  <c r="BJ106" i="20"/>
  <c r="BO106" i="20"/>
  <c r="AV106" i="20"/>
  <c r="BK105" i="20"/>
  <c r="BP106" i="20"/>
  <c r="AR106" i="20"/>
  <c r="AS106" i="20" s="1"/>
  <c r="AQ106" i="20"/>
  <c r="AT105" i="20"/>
  <c r="AU105" i="20"/>
  <c r="AW105" i="20"/>
  <c r="AM113" i="20"/>
  <c r="AA113" i="20" s="1"/>
  <c r="AG112" i="20"/>
  <c r="T106" i="20"/>
  <c r="BL106" i="20"/>
  <c r="V106" i="20"/>
  <c r="BN106" i="20"/>
  <c r="A116" i="20"/>
  <c r="AY115" i="20"/>
  <c r="AP113" i="20"/>
  <c r="AD113" i="20" s="1"/>
  <c r="AJ112" i="20"/>
  <c r="AO112" i="20"/>
  <c r="AC112" i="20" s="1"/>
  <c r="AI111" i="20"/>
  <c r="AN112" i="20"/>
  <c r="C107" i="20"/>
  <c r="BM107" i="20" s="1"/>
  <c r="F107" i="20"/>
  <c r="E107" i="20"/>
  <c r="U105" i="20"/>
  <c r="Y105" i="20"/>
  <c r="D107" i="20"/>
  <c r="BI107" i="20" s="1"/>
  <c r="G107" i="20"/>
  <c r="B107" i="20"/>
  <c r="X106" i="20"/>
  <c r="AE113" i="20" l="1"/>
  <c r="AH112" i="20"/>
  <c r="AB112" i="20"/>
  <c r="AF112" i="20" s="1"/>
  <c r="BZ116" i="20"/>
  <c r="CA116" i="20"/>
  <c r="N116" i="20"/>
  <c r="BX116" i="20"/>
  <c r="BY116" i="20"/>
  <c r="Z107" i="20"/>
  <c r="AZ106" i="20"/>
  <c r="BA105" i="20"/>
  <c r="AK112" i="20"/>
  <c r="BW116" i="20"/>
  <c r="O116" i="20"/>
  <c r="R116" i="20"/>
  <c r="Q116" i="20"/>
  <c r="P116" i="20"/>
  <c r="AT106" i="20"/>
  <c r="AX105" i="20"/>
  <c r="BK106" i="20"/>
  <c r="AU106" i="20"/>
  <c r="AW106" i="20"/>
  <c r="BH107" i="20"/>
  <c r="BJ107" i="20"/>
  <c r="BP107" i="20"/>
  <c r="AR107" i="20"/>
  <c r="AS107" i="20" s="1"/>
  <c r="AQ107" i="20"/>
  <c r="BO107" i="20"/>
  <c r="AV107" i="20"/>
  <c r="V107" i="20"/>
  <c r="BN107" i="20"/>
  <c r="A117" i="20"/>
  <c r="AY116" i="20"/>
  <c r="T107" i="20"/>
  <c r="BL107" i="20"/>
  <c r="AM114" i="20"/>
  <c r="AA114" i="20" s="1"/>
  <c r="AG113" i="20"/>
  <c r="AO113" i="20"/>
  <c r="AC113" i="20" s="1"/>
  <c r="AI112" i="20"/>
  <c r="AP114" i="20"/>
  <c r="AD114" i="20" s="1"/>
  <c r="AE114" i="20" s="1"/>
  <c r="AJ113" i="20"/>
  <c r="AN113" i="20"/>
  <c r="E108" i="20"/>
  <c r="C108" i="20"/>
  <c r="BM108" i="20" s="1"/>
  <c r="F108" i="20"/>
  <c r="U106" i="20"/>
  <c r="Y106" i="20"/>
  <c r="D108" i="20"/>
  <c r="BI108" i="20" s="1"/>
  <c r="B108" i="20"/>
  <c r="G108" i="20"/>
  <c r="X107" i="20"/>
  <c r="AH113" i="20" l="1"/>
  <c r="AB113" i="20"/>
  <c r="AF113" i="20" s="1"/>
  <c r="BY117" i="20"/>
  <c r="CA117" i="20"/>
  <c r="N117" i="20"/>
  <c r="BZ117" i="20"/>
  <c r="BX117" i="20"/>
  <c r="Z108" i="20"/>
  <c r="BA106" i="20"/>
  <c r="AT107" i="20"/>
  <c r="AZ107" i="20"/>
  <c r="AK113" i="20"/>
  <c r="BW117" i="20"/>
  <c r="O117" i="20"/>
  <c r="P117" i="20"/>
  <c r="R117" i="20"/>
  <c r="Q117" i="20"/>
  <c r="AX106" i="20"/>
  <c r="BK107" i="20"/>
  <c r="BP108" i="20"/>
  <c r="AR108" i="20"/>
  <c r="AQ108" i="20"/>
  <c r="AU107" i="20"/>
  <c r="AW107" i="20"/>
  <c r="BH108" i="20"/>
  <c r="BJ108" i="20"/>
  <c r="BO108" i="20"/>
  <c r="AV108" i="20"/>
  <c r="AM115" i="20"/>
  <c r="AA115" i="20" s="1"/>
  <c r="AG114" i="20"/>
  <c r="A118" i="20"/>
  <c r="AY117" i="20"/>
  <c r="V108" i="20"/>
  <c r="BN108" i="20"/>
  <c r="T108" i="20"/>
  <c r="BL108" i="20"/>
  <c r="AP115" i="20"/>
  <c r="AD115" i="20" s="1"/>
  <c r="AJ114" i="20"/>
  <c r="AO114" i="20"/>
  <c r="AC114" i="20" s="1"/>
  <c r="AI113" i="20"/>
  <c r="AN114" i="20"/>
  <c r="F109" i="20"/>
  <c r="E109" i="20"/>
  <c r="C109" i="20"/>
  <c r="BM109" i="20" s="1"/>
  <c r="U107" i="20"/>
  <c r="Y107" i="20"/>
  <c r="G109" i="20"/>
  <c r="D109" i="20"/>
  <c r="BI109" i="20" s="1"/>
  <c r="B109" i="20"/>
  <c r="X108" i="20"/>
  <c r="AE115" i="20" l="1"/>
  <c r="AH114" i="20"/>
  <c r="AB114" i="20"/>
  <c r="AF114" i="20" s="1"/>
  <c r="BX118" i="20"/>
  <c r="CA118" i="20"/>
  <c r="N118" i="20"/>
  <c r="BY118" i="20"/>
  <c r="BZ118" i="20"/>
  <c r="Z109" i="20"/>
  <c r="BA107" i="20"/>
  <c r="AK114" i="20"/>
  <c r="BW118" i="20"/>
  <c r="O118" i="20"/>
  <c r="P118" i="20"/>
  <c r="Q118" i="20"/>
  <c r="R118" i="20"/>
  <c r="BH109" i="20"/>
  <c r="BJ109" i="20"/>
  <c r="AU108" i="20"/>
  <c r="AW108" i="20"/>
  <c r="AX107" i="20"/>
  <c r="BO109" i="20"/>
  <c r="AV109" i="20"/>
  <c r="BP109" i="20"/>
  <c r="AR109" i="20"/>
  <c r="AS109" i="20" s="1"/>
  <c r="AQ109" i="20"/>
  <c r="BK108" i="20"/>
  <c r="AS108" i="20"/>
  <c r="AT108" i="20" s="1"/>
  <c r="A119" i="20"/>
  <c r="AY118" i="20"/>
  <c r="T109" i="20"/>
  <c r="BL109" i="20"/>
  <c r="V109" i="20"/>
  <c r="BN109" i="20"/>
  <c r="AM116" i="20"/>
  <c r="AA116" i="20" s="1"/>
  <c r="AG115" i="20"/>
  <c r="AO115" i="20"/>
  <c r="AC115" i="20" s="1"/>
  <c r="AI114" i="20"/>
  <c r="AP116" i="20"/>
  <c r="AD116" i="20" s="1"/>
  <c r="AJ115" i="20"/>
  <c r="AN115" i="20"/>
  <c r="C110" i="20"/>
  <c r="BM110" i="20" s="1"/>
  <c r="F110" i="20"/>
  <c r="E110" i="20"/>
  <c r="U108" i="20"/>
  <c r="Y108" i="20"/>
  <c r="G110" i="20"/>
  <c r="D110" i="20"/>
  <c r="BI110" i="20" s="1"/>
  <c r="B110" i="20"/>
  <c r="X109" i="20"/>
  <c r="AE116" i="20" l="1"/>
  <c r="AH115" i="20"/>
  <c r="AB115" i="20"/>
  <c r="AF115" i="20" s="1"/>
  <c r="N119" i="20"/>
  <c r="CA119" i="20"/>
  <c r="BX119" i="20"/>
  <c r="BZ119" i="20"/>
  <c r="BY119" i="20"/>
  <c r="Z110" i="20"/>
  <c r="BA108" i="20"/>
  <c r="AZ109" i="20"/>
  <c r="AZ108" i="20"/>
  <c r="AK115" i="20"/>
  <c r="BW119" i="20"/>
  <c r="O119" i="20"/>
  <c r="Q119" i="20"/>
  <c r="R119" i="20"/>
  <c r="P119" i="20"/>
  <c r="AX108" i="20"/>
  <c r="BK109" i="20"/>
  <c r="AT109" i="20"/>
  <c r="BH110" i="20"/>
  <c r="BJ110" i="20"/>
  <c r="BO110" i="20"/>
  <c r="AV110" i="20"/>
  <c r="AU109" i="20"/>
  <c r="AW109" i="20"/>
  <c r="BP110" i="20"/>
  <c r="AR110" i="20"/>
  <c r="AS110" i="20" s="1"/>
  <c r="AQ110" i="20"/>
  <c r="AM117" i="20"/>
  <c r="AA117" i="20" s="1"/>
  <c r="AG116" i="20"/>
  <c r="T110" i="20"/>
  <c r="BL110" i="20"/>
  <c r="V110" i="20"/>
  <c r="BN110" i="20"/>
  <c r="A120" i="20"/>
  <c r="AY119" i="20"/>
  <c r="AP117" i="20"/>
  <c r="AD117" i="20" s="1"/>
  <c r="AE117" i="20" s="1"/>
  <c r="AJ116" i="20"/>
  <c r="AO116" i="20"/>
  <c r="AC116" i="20" s="1"/>
  <c r="AI115" i="20"/>
  <c r="AN116" i="20"/>
  <c r="C111" i="20"/>
  <c r="BM111" i="20" s="1"/>
  <c r="F111" i="20"/>
  <c r="E111" i="20"/>
  <c r="U109" i="20"/>
  <c r="Y109" i="20"/>
  <c r="D111" i="20"/>
  <c r="BI111" i="20" s="1"/>
  <c r="G111" i="20"/>
  <c r="B111" i="20"/>
  <c r="X110" i="20"/>
  <c r="AH116" i="20" l="1"/>
  <c r="AB116" i="20"/>
  <c r="AF116" i="20" s="1"/>
  <c r="BZ120" i="20"/>
  <c r="N120" i="20"/>
  <c r="BX120" i="20"/>
  <c r="BY120" i="20"/>
  <c r="CA120" i="20"/>
  <c r="Z111" i="20"/>
  <c r="AZ110" i="20"/>
  <c r="BA109" i="20"/>
  <c r="AK116" i="20"/>
  <c r="BW120" i="20"/>
  <c r="O120" i="20"/>
  <c r="Q120" i="20"/>
  <c r="R120" i="20"/>
  <c r="P120" i="20"/>
  <c r="BO111" i="20"/>
  <c r="AV111" i="20"/>
  <c r="AT110" i="20"/>
  <c r="AX109" i="20"/>
  <c r="BK110" i="20"/>
  <c r="BP111" i="20"/>
  <c r="AR111" i="20"/>
  <c r="AS111" i="20" s="1"/>
  <c r="AQ111" i="20"/>
  <c r="AU110" i="20"/>
  <c r="AW110" i="20"/>
  <c r="BH111" i="20"/>
  <c r="BJ111" i="20"/>
  <c r="A121" i="20"/>
  <c r="AY120" i="20"/>
  <c r="V111" i="20"/>
  <c r="BN111" i="20"/>
  <c r="T111" i="20"/>
  <c r="BL111" i="20"/>
  <c r="AM118" i="20"/>
  <c r="AA118" i="20" s="1"/>
  <c r="AG117" i="20"/>
  <c r="AO117" i="20"/>
  <c r="AC117" i="20" s="1"/>
  <c r="AI116" i="20"/>
  <c r="AP118" i="20"/>
  <c r="AD118" i="20" s="1"/>
  <c r="AE118" i="20" s="1"/>
  <c r="AJ117" i="20"/>
  <c r="AN117" i="20"/>
  <c r="E112" i="20"/>
  <c r="C112" i="20"/>
  <c r="BM112" i="20" s="1"/>
  <c r="F112" i="20"/>
  <c r="U110" i="20"/>
  <c r="Y110" i="20"/>
  <c r="D112" i="20"/>
  <c r="BI112" i="20" s="1"/>
  <c r="G112" i="20"/>
  <c r="B112" i="20"/>
  <c r="X111" i="20"/>
  <c r="AH117" i="20" l="1"/>
  <c r="AB117" i="20"/>
  <c r="AF117" i="20" s="1"/>
  <c r="BY121" i="20"/>
  <c r="N121" i="20"/>
  <c r="BX121" i="20"/>
  <c r="CA121" i="20"/>
  <c r="BZ121" i="20"/>
  <c r="Z112" i="20"/>
  <c r="AZ111" i="20"/>
  <c r="BA110" i="20"/>
  <c r="AK117" i="20"/>
  <c r="BW121" i="20"/>
  <c r="O121" i="20"/>
  <c r="P121" i="20"/>
  <c r="Q121" i="20"/>
  <c r="R121" i="20"/>
  <c r="BK111" i="20"/>
  <c r="AX110" i="20"/>
  <c r="BO112" i="20"/>
  <c r="AV112" i="20"/>
  <c r="AT111" i="20"/>
  <c r="BH112" i="20"/>
  <c r="BJ112" i="20"/>
  <c r="BP112" i="20"/>
  <c r="AR112" i="20"/>
  <c r="AQ112" i="20"/>
  <c r="AU111" i="20"/>
  <c r="AW111" i="20"/>
  <c r="AM119" i="20"/>
  <c r="AA119" i="20" s="1"/>
  <c r="AG118" i="20"/>
  <c r="V112" i="20"/>
  <c r="BN112" i="20"/>
  <c r="T112" i="20"/>
  <c r="BL112" i="20"/>
  <c r="A122" i="20"/>
  <c r="AY121" i="20"/>
  <c r="AP119" i="20"/>
  <c r="AD119" i="20" s="1"/>
  <c r="AJ118" i="20"/>
  <c r="AO118" i="20"/>
  <c r="AC118" i="20" s="1"/>
  <c r="AI117" i="20"/>
  <c r="AN118" i="20"/>
  <c r="F113" i="20"/>
  <c r="E113" i="20"/>
  <c r="C113" i="20"/>
  <c r="BM113" i="20" s="1"/>
  <c r="U111" i="20"/>
  <c r="Y111" i="20"/>
  <c r="D113" i="20"/>
  <c r="BI113" i="20" s="1"/>
  <c r="B113" i="20"/>
  <c r="G113" i="20"/>
  <c r="X112" i="20"/>
  <c r="AE119" i="20" l="1"/>
  <c r="AH118" i="20"/>
  <c r="AB118" i="20"/>
  <c r="AF118" i="20" s="1"/>
  <c r="BX122" i="20"/>
  <c r="N122" i="20"/>
  <c r="BY122" i="20"/>
  <c r="BZ122" i="20"/>
  <c r="CA122" i="20"/>
  <c r="Z113" i="20"/>
  <c r="BA111" i="20"/>
  <c r="AK118" i="20"/>
  <c r="BW122" i="20"/>
  <c r="O122" i="20"/>
  <c r="Q122" i="20"/>
  <c r="P122" i="20"/>
  <c r="R122" i="20"/>
  <c r="AX111" i="20"/>
  <c r="BO113" i="20"/>
  <c r="AV113" i="20"/>
  <c r="AS112" i="20"/>
  <c r="AT112" i="20" s="1"/>
  <c r="BH113" i="20"/>
  <c r="BJ113" i="20"/>
  <c r="BP113" i="20"/>
  <c r="AR113" i="20"/>
  <c r="AS113" i="20" s="1"/>
  <c r="AQ113" i="20"/>
  <c r="BK112" i="20"/>
  <c r="AU112" i="20"/>
  <c r="AW112" i="20"/>
  <c r="A123" i="20"/>
  <c r="AY122" i="20"/>
  <c r="V113" i="20"/>
  <c r="BN113" i="20"/>
  <c r="T113" i="20"/>
  <c r="BL113" i="20"/>
  <c r="AM120" i="20"/>
  <c r="AA120" i="20" s="1"/>
  <c r="AG119" i="20"/>
  <c r="AO119" i="20"/>
  <c r="AC119" i="20" s="1"/>
  <c r="AI118" i="20"/>
  <c r="AP120" i="20"/>
  <c r="AD120" i="20" s="1"/>
  <c r="AJ119" i="20"/>
  <c r="AN119" i="20"/>
  <c r="C114" i="20"/>
  <c r="BM114" i="20" s="1"/>
  <c r="F114" i="20"/>
  <c r="E114" i="20"/>
  <c r="U112" i="20"/>
  <c r="Y112" i="20"/>
  <c r="G114" i="20"/>
  <c r="D114" i="20"/>
  <c r="BI114" i="20" s="1"/>
  <c r="B114" i="20"/>
  <c r="X113" i="20"/>
  <c r="AE120" i="20" l="1"/>
  <c r="AH119" i="20"/>
  <c r="AB119" i="20"/>
  <c r="AF119" i="20" s="1"/>
  <c r="N123" i="20"/>
  <c r="CA123" i="20"/>
  <c r="BX123" i="20"/>
  <c r="BY123" i="20"/>
  <c r="BZ123" i="20"/>
  <c r="Z114" i="20"/>
  <c r="BA112" i="20"/>
  <c r="AT113" i="20"/>
  <c r="AZ113" i="20"/>
  <c r="AZ112" i="20"/>
  <c r="AK119" i="20"/>
  <c r="BW123" i="20"/>
  <c r="O123" i="20"/>
  <c r="R123" i="20"/>
  <c r="Q123" i="20"/>
  <c r="P123" i="20"/>
  <c r="BK113" i="20"/>
  <c r="BP114" i="20"/>
  <c r="AR114" i="20"/>
  <c r="AS114" i="20" s="1"/>
  <c r="AQ114" i="20"/>
  <c r="BH114" i="20"/>
  <c r="BJ114" i="20"/>
  <c r="BO114" i="20"/>
  <c r="AV114" i="20"/>
  <c r="AX112" i="20"/>
  <c r="AU113" i="20"/>
  <c r="AW113" i="20"/>
  <c r="AM121" i="20"/>
  <c r="AA121" i="20" s="1"/>
  <c r="AG120" i="20"/>
  <c r="T114" i="20"/>
  <c r="BL114" i="20"/>
  <c r="V114" i="20"/>
  <c r="BN114" i="20"/>
  <c r="A124" i="20"/>
  <c r="AY123" i="20"/>
  <c r="AP121" i="20"/>
  <c r="AD121" i="20" s="1"/>
  <c r="AJ120" i="20"/>
  <c r="AO120" i="20"/>
  <c r="AC120" i="20" s="1"/>
  <c r="AI119" i="20"/>
  <c r="AN120" i="20"/>
  <c r="C115" i="20"/>
  <c r="BM115" i="20" s="1"/>
  <c r="F115" i="20"/>
  <c r="E115" i="20"/>
  <c r="U113" i="20"/>
  <c r="Y113" i="20"/>
  <c r="D115" i="20"/>
  <c r="BI115" i="20" s="1"/>
  <c r="G115" i="20"/>
  <c r="B115" i="20"/>
  <c r="X114" i="20"/>
  <c r="AE121" i="20" l="1"/>
  <c r="AH120" i="20"/>
  <c r="AB120" i="20"/>
  <c r="AF120" i="20" s="1"/>
  <c r="BZ124" i="20"/>
  <c r="BX124" i="20"/>
  <c r="BY124" i="20"/>
  <c r="N124" i="20"/>
  <c r="CA124" i="20"/>
  <c r="Z115" i="20"/>
  <c r="AZ114" i="20"/>
  <c r="BA113" i="20"/>
  <c r="AK120" i="20"/>
  <c r="BW124" i="20"/>
  <c r="O124" i="20"/>
  <c r="R124" i="20"/>
  <c r="P124" i="20"/>
  <c r="Q124" i="20"/>
  <c r="AT114" i="20"/>
  <c r="AU114" i="20"/>
  <c r="AW114" i="20"/>
  <c r="BO115" i="20"/>
  <c r="AV115" i="20"/>
  <c r="AX113" i="20"/>
  <c r="BP115" i="20"/>
  <c r="AR115" i="20"/>
  <c r="AQ115" i="20"/>
  <c r="BH115" i="20"/>
  <c r="BJ115" i="20"/>
  <c r="BK114" i="20"/>
  <c r="A125" i="20"/>
  <c r="AY124" i="20"/>
  <c r="V115" i="20"/>
  <c r="BN115" i="20"/>
  <c r="T115" i="20"/>
  <c r="BL115" i="20"/>
  <c r="AM122" i="20"/>
  <c r="AA122" i="20" s="1"/>
  <c r="AG121" i="20"/>
  <c r="AO121" i="20"/>
  <c r="AC121" i="20" s="1"/>
  <c r="AI120" i="20"/>
  <c r="AP122" i="20"/>
  <c r="AD122" i="20" s="1"/>
  <c r="AJ121" i="20"/>
  <c r="AN121" i="20"/>
  <c r="E116" i="20"/>
  <c r="C116" i="20"/>
  <c r="BM116" i="20" s="1"/>
  <c r="F116" i="20"/>
  <c r="U114" i="20"/>
  <c r="Y114" i="20"/>
  <c r="D116" i="20"/>
  <c r="BI116" i="20" s="1"/>
  <c r="B116" i="20"/>
  <c r="G116" i="20"/>
  <c r="X115" i="20"/>
  <c r="AE122" i="20" l="1"/>
  <c r="AH121" i="20"/>
  <c r="AB121" i="20"/>
  <c r="AF121" i="20" s="1"/>
  <c r="BY125" i="20"/>
  <c r="BX125" i="20"/>
  <c r="BZ125" i="20"/>
  <c r="N125" i="20"/>
  <c r="CA125" i="20"/>
  <c r="Z116" i="20"/>
  <c r="BA114" i="20"/>
  <c r="AK121" i="20"/>
  <c r="BW125" i="20"/>
  <c r="O125" i="20"/>
  <c r="P125" i="20"/>
  <c r="Q125" i="20"/>
  <c r="R125" i="20"/>
  <c r="BH116" i="20"/>
  <c r="BJ116" i="20"/>
  <c r="BK115" i="20"/>
  <c r="AU115" i="20"/>
  <c r="AW115" i="20"/>
  <c r="BO116" i="20"/>
  <c r="AV116" i="20"/>
  <c r="AS115" i="20"/>
  <c r="AT115" i="20" s="1"/>
  <c r="BP116" i="20"/>
  <c r="AR116" i="20"/>
  <c r="AQ116" i="20"/>
  <c r="AX114" i="20"/>
  <c r="AM123" i="20"/>
  <c r="AA123" i="20" s="1"/>
  <c r="AG122" i="20"/>
  <c r="V116" i="20"/>
  <c r="BN116" i="20"/>
  <c r="T116" i="20"/>
  <c r="BL116" i="20"/>
  <c r="A126" i="20"/>
  <c r="AY125" i="20"/>
  <c r="AP123" i="20"/>
  <c r="AD123" i="20" s="1"/>
  <c r="AE123" i="20" s="1"/>
  <c r="AJ122" i="20"/>
  <c r="AO122" i="20"/>
  <c r="AC122" i="20" s="1"/>
  <c r="AI121" i="20"/>
  <c r="AN122" i="20"/>
  <c r="F117" i="20"/>
  <c r="E117" i="20"/>
  <c r="C117" i="20"/>
  <c r="BM117" i="20" s="1"/>
  <c r="U115" i="20"/>
  <c r="Y115" i="20"/>
  <c r="G117" i="20"/>
  <c r="D117" i="20"/>
  <c r="BI117" i="20" s="1"/>
  <c r="B117" i="20"/>
  <c r="X116" i="20"/>
  <c r="AH122" i="20" l="1"/>
  <c r="AB122" i="20"/>
  <c r="AF122" i="20" s="1"/>
  <c r="BX126" i="20"/>
  <c r="BY126" i="20"/>
  <c r="BZ126" i="20"/>
  <c r="N126" i="20"/>
  <c r="CA126" i="20"/>
  <c r="Z117" i="20"/>
  <c r="BA115" i="20"/>
  <c r="AZ115" i="20"/>
  <c r="AK122" i="20"/>
  <c r="BW126" i="20"/>
  <c r="O126" i="20"/>
  <c r="P126" i="20"/>
  <c r="Q126" i="20"/>
  <c r="R126" i="20"/>
  <c r="AX115" i="20"/>
  <c r="BP117" i="20"/>
  <c r="AR117" i="20"/>
  <c r="AS117" i="20" s="1"/>
  <c r="AQ117" i="20"/>
  <c r="AS116" i="20"/>
  <c r="AT116" i="20" s="1"/>
  <c r="AU116" i="20"/>
  <c r="AW116" i="20"/>
  <c r="BH117" i="20"/>
  <c r="BJ117" i="20"/>
  <c r="BO117" i="20"/>
  <c r="AV117" i="20"/>
  <c r="BK116" i="20"/>
  <c r="A127" i="20"/>
  <c r="AY126" i="20"/>
  <c r="T117" i="20"/>
  <c r="BL117" i="20"/>
  <c r="V117" i="20"/>
  <c r="BN117" i="20"/>
  <c r="AM124" i="20"/>
  <c r="AA124" i="20" s="1"/>
  <c r="AG123" i="20"/>
  <c r="AO123" i="20"/>
  <c r="AC123" i="20" s="1"/>
  <c r="AI122" i="20"/>
  <c r="AP124" i="20"/>
  <c r="AD124" i="20" s="1"/>
  <c r="AJ123" i="20"/>
  <c r="AN123" i="20"/>
  <c r="C118" i="20"/>
  <c r="BM118" i="20" s="1"/>
  <c r="F118" i="20"/>
  <c r="E118" i="20"/>
  <c r="U116" i="20"/>
  <c r="Y116" i="20"/>
  <c r="G118" i="20"/>
  <c r="D118" i="20"/>
  <c r="BI118" i="20" s="1"/>
  <c r="B118" i="20"/>
  <c r="X117" i="20"/>
  <c r="AE124" i="20" l="1"/>
  <c r="AH123" i="20"/>
  <c r="AB123" i="20"/>
  <c r="AF123" i="20" s="1"/>
  <c r="N127" i="20"/>
  <c r="CA127" i="20"/>
  <c r="BY127" i="20"/>
  <c r="BZ127" i="20"/>
  <c r="BX127" i="20"/>
  <c r="Z118" i="20"/>
  <c r="BA116" i="20"/>
  <c r="AZ117" i="20"/>
  <c r="AZ116" i="20"/>
  <c r="AK123" i="20"/>
  <c r="BW127" i="20"/>
  <c r="O127" i="20"/>
  <c r="Q127" i="20"/>
  <c r="R127" i="20"/>
  <c r="P127" i="20"/>
  <c r="AX116" i="20"/>
  <c r="AT117" i="20"/>
  <c r="BK117" i="20"/>
  <c r="BP118" i="20"/>
  <c r="AR118" i="20"/>
  <c r="AS118" i="20" s="1"/>
  <c r="AQ118" i="20"/>
  <c r="AU117" i="20"/>
  <c r="AW117" i="20"/>
  <c r="BH118" i="20"/>
  <c r="BJ118" i="20"/>
  <c r="BO118" i="20"/>
  <c r="AV118" i="20"/>
  <c r="AM125" i="20"/>
  <c r="AA125" i="20" s="1"/>
  <c r="AG124" i="20"/>
  <c r="T118" i="20"/>
  <c r="BL118" i="20"/>
  <c r="V118" i="20"/>
  <c r="BN118" i="20"/>
  <c r="A128" i="20"/>
  <c r="AY127" i="20"/>
  <c r="AP125" i="20"/>
  <c r="AD125" i="20" s="1"/>
  <c r="AE125" i="20" s="1"/>
  <c r="AJ124" i="20"/>
  <c r="AO124" i="20"/>
  <c r="AC124" i="20" s="1"/>
  <c r="AI123" i="20"/>
  <c r="AN124" i="20"/>
  <c r="C119" i="20"/>
  <c r="BM119" i="20" s="1"/>
  <c r="F119" i="20"/>
  <c r="E119" i="20"/>
  <c r="U117" i="20"/>
  <c r="Y117" i="20"/>
  <c r="D119" i="20"/>
  <c r="BI119" i="20" s="1"/>
  <c r="G119" i="20"/>
  <c r="B119" i="20"/>
  <c r="X118" i="20"/>
  <c r="AH124" i="20" l="1"/>
  <c r="AB124" i="20"/>
  <c r="AF124" i="20" s="1"/>
  <c r="BZ128" i="20"/>
  <c r="BY128" i="20"/>
  <c r="CA128" i="20"/>
  <c r="BX128" i="20"/>
  <c r="N128" i="20"/>
  <c r="Z119" i="20"/>
  <c r="AZ118" i="20"/>
  <c r="BA117" i="20"/>
  <c r="AK124" i="20"/>
  <c r="BW128" i="20"/>
  <c r="O128" i="20"/>
  <c r="R128" i="20"/>
  <c r="Q128" i="20"/>
  <c r="P128" i="20"/>
  <c r="AT118" i="20"/>
  <c r="BK118" i="20"/>
  <c r="AU118" i="20"/>
  <c r="AW118" i="20"/>
  <c r="BO119" i="20"/>
  <c r="AV119" i="20"/>
  <c r="BH119" i="20"/>
  <c r="BJ119" i="20"/>
  <c r="BP119" i="20"/>
  <c r="AR119" i="20"/>
  <c r="AS119" i="20" s="1"/>
  <c r="AQ119" i="20"/>
  <c r="AX117" i="20"/>
  <c r="A129" i="20"/>
  <c r="AY128" i="20"/>
  <c r="T119" i="20"/>
  <c r="BL119" i="20"/>
  <c r="V119" i="20"/>
  <c r="BN119" i="20"/>
  <c r="AM126" i="20"/>
  <c r="AA126" i="20" s="1"/>
  <c r="AG125" i="20"/>
  <c r="AO125" i="20"/>
  <c r="AC125" i="20" s="1"/>
  <c r="AI124" i="20"/>
  <c r="AP126" i="20"/>
  <c r="AD126" i="20" s="1"/>
  <c r="AE126" i="20" s="1"/>
  <c r="AJ125" i="20"/>
  <c r="AN125" i="20"/>
  <c r="E120" i="20"/>
  <c r="C120" i="20"/>
  <c r="BM120" i="20" s="1"/>
  <c r="F120" i="20"/>
  <c r="U118" i="20"/>
  <c r="Y118" i="20"/>
  <c r="D120" i="20"/>
  <c r="BI120" i="20" s="1"/>
  <c r="B120" i="20"/>
  <c r="G120" i="20"/>
  <c r="X119" i="20"/>
  <c r="AH125" i="20" l="1"/>
  <c r="AB125" i="20"/>
  <c r="AF125" i="20" s="1"/>
  <c r="BY129" i="20"/>
  <c r="BZ129" i="20"/>
  <c r="CA129" i="20"/>
  <c r="N129" i="20"/>
  <c r="BX129" i="20"/>
  <c r="Z120" i="20"/>
  <c r="BA118" i="20"/>
  <c r="AZ119" i="20"/>
  <c r="AK125" i="20"/>
  <c r="BW129" i="20"/>
  <c r="O129" i="20"/>
  <c r="P129" i="20"/>
  <c r="R129" i="20"/>
  <c r="Q129" i="20"/>
  <c r="BH120" i="20"/>
  <c r="BJ120" i="20"/>
  <c r="BP120" i="20"/>
  <c r="AR120" i="20"/>
  <c r="AS120" i="20" s="1"/>
  <c r="AQ120" i="20"/>
  <c r="BO120" i="20"/>
  <c r="AV120" i="20"/>
  <c r="AU119" i="20"/>
  <c r="AW119" i="20"/>
  <c r="AT119" i="20"/>
  <c r="BK119" i="20"/>
  <c r="AX118" i="20"/>
  <c r="AM127" i="20"/>
  <c r="AA127" i="20" s="1"/>
  <c r="AG126" i="20"/>
  <c r="V120" i="20"/>
  <c r="BN120" i="20"/>
  <c r="T120" i="20"/>
  <c r="BL120" i="20"/>
  <c r="A130" i="20"/>
  <c r="AY129" i="20"/>
  <c r="AP127" i="20"/>
  <c r="AD127" i="20" s="1"/>
  <c r="AE127" i="20" s="1"/>
  <c r="AJ126" i="20"/>
  <c r="AO126" i="20"/>
  <c r="AC126" i="20" s="1"/>
  <c r="AI125" i="20"/>
  <c r="AN126" i="20"/>
  <c r="F121" i="20"/>
  <c r="E121" i="20"/>
  <c r="C121" i="20"/>
  <c r="BM121" i="20" s="1"/>
  <c r="U119" i="20"/>
  <c r="Y119" i="20"/>
  <c r="G121" i="20"/>
  <c r="D121" i="20"/>
  <c r="BI121" i="20" s="1"/>
  <c r="B121" i="20"/>
  <c r="X120" i="20"/>
  <c r="AH126" i="20" l="1"/>
  <c r="AB126" i="20"/>
  <c r="AF126" i="20" s="1"/>
  <c r="BX130" i="20"/>
  <c r="BZ130" i="20"/>
  <c r="CA130" i="20"/>
  <c r="BY130" i="20"/>
  <c r="N130" i="20"/>
  <c r="Z121" i="20"/>
  <c r="AZ120" i="20"/>
  <c r="BA119" i="20"/>
  <c r="AK126" i="20"/>
  <c r="BW130" i="20"/>
  <c r="O130" i="20"/>
  <c r="P130" i="20"/>
  <c r="Q130" i="20"/>
  <c r="R130" i="20"/>
  <c r="AT120" i="20"/>
  <c r="BK120" i="20"/>
  <c r="BP121" i="20"/>
  <c r="AR121" i="20"/>
  <c r="AS121" i="20" s="1"/>
  <c r="AQ121" i="20"/>
  <c r="AX119" i="20"/>
  <c r="BO121" i="20"/>
  <c r="AV121" i="20"/>
  <c r="AU120" i="20"/>
  <c r="AW120" i="20"/>
  <c r="BH121" i="20"/>
  <c r="BJ121" i="20"/>
  <c r="A131" i="20"/>
  <c r="AY130" i="20"/>
  <c r="T121" i="20"/>
  <c r="BL121" i="20"/>
  <c r="V121" i="20"/>
  <c r="BN121" i="20"/>
  <c r="AM128" i="20"/>
  <c r="AA128" i="20" s="1"/>
  <c r="AG127" i="20"/>
  <c r="AO127" i="20"/>
  <c r="AC127" i="20" s="1"/>
  <c r="AI126" i="20"/>
  <c r="AP128" i="20"/>
  <c r="AD128" i="20" s="1"/>
  <c r="AJ127" i="20"/>
  <c r="AN127" i="20"/>
  <c r="C122" i="20"/>
  <c r="BM122" i="20" s="1"/>
  <c r="F122" i="20"/>
  <c r="E122" i="20"/>
  <c r="U120" i="20"/>
  <c r="Y120" i="20"/>
  <c r="G122" i="20"/>
  <c r="D122" i="20"/>
  <c r="BI122" i="20" s="1"/>
  <c r="B122" i="20"/>
  <c r="X121" i="20"/>
  <c r="AE128" i="20" l="1"/>
  <c r="AH127" i="20"/>
  <c r="AB127" i="20"/>
  <c r="AF127" i="20" s="1"/>
  <c r="N131" i="20"/>
  <c r="CA131" i="20"/>
  <c r="BZ131" i="20"/>
  <c r="BX131" i="20"/>
  <c r="BY131" i="20"/>
  <c r="Z122" i="20"/>
  <c r="BA120" i="20"/>
  <c r="AZ121" i="20"/>
  <c r="AK127" i="20"/>
  <c r="BW131" i="20"/>
  <c r="O131" i="20"/>
  <c r="Q131" i="20"/>
  <c r="R131" i="20"/>
  <c r="P131" i="20"/>
  <c r="BK121" i="20"/>
  <c r="AX120" i="20"/>
  <c r="AT121" i="20"/>
  <c r="BH122" i="20"/>
  <c r="BJ122" i="20"/>
  <c r="BO122" i="20"/>
  <c r="AV122" i="20"/>
  <c r="BP122" i="20"/>
  <c r="AR122" i="20"/>
  <c r="AS122" i="20" s="1"/>
  <c r="AQ122" i="20"/>
  <c r="AU121" i="20"/>
  <c r="AW121" i="20"/>
  <c r="AM129" i="20"/>
  <c r="AA129" i="20" s="1"/>
  <c r="AG128" i="20"/>
  <c r="T122" i="20"/>
  <c r="BL122" i="20"/>
  <c r="V122" i="20"/>
  <c r="BN122" i="20"/>
  <c r="A132" i="20"/>
  <c r="AY131" i="20"/>
  <c r="AP129" i="20"/>
  <c r="AD129" i="20" s="1"/>
  <c r="AJ128" i="20"/>
  <c r="AO128" i="20"/>
  <c r="AC128" i="20" s="1"/>
  <c r="AI127" i="20"/>
  <c r="AN128" i="20"/>
  <c r="C123" i="20"/>
  <c r="BM123" i="20" s="1"/>
  <c r="F123" i="20"/>
  <c r="E123" i="20"/>
  <c r="U121" i="20"/>
  <c r="Y121" i="20"/>
  <c r="D123" i="20"/>
  <c r="BI123" i="20" s="1"/>
  <c r="G123" i="20"/>
  <c r="B123" i="20"/>
  <c r="X122" i="20"/>
  <c r="AE129" i="20" l="1"/>
  <c r="AH128" i="20"/>
  <c r="AB128" i="20"/>
  <c r="AF128" i="20" s="1"/>
  <c r="BZ132" i="20"/>
  <c r="CA132" i="20"/>
  <c r="N132" i="20"/>
  <c r="BY132" i="20"/>
  <c r="BX132" i="20"/>
  <c r="Z123" i="20"/>
  <c r="AZ122" i="20"/>
  <c r="BA121" i="20"/>
  <c r="AK128" i="20"/>
  <c r="BW132" i="20"/>
  <c r="O132" i="20"/>
  <c r="R132" i="20"/>
  <c r="Q132" i="20"/>
  <c r="P132" i="20"/>
  <c r="BK122" i="20"/>
  <c r="AT122" i="20"/>
  <c r="AU122" i="20"/>
  <c r="AW122" i="20"/>
  <c r="BO123" i="20"/>
  <c r="AV123" i="20"/>
  <c r="BH123" i="20"/>
  <c r="BJ123" i="20"/>
  <c r="BP123" i="20"/>
  <c r="AR123" i="20"/>
  <c r="AS123" i="20" s="1"/>
  <c r="AQ123" i="20"/>
  <c r="AX121" i="20"/>
  <c r="V123" i="20"/>
  <c r="BN123" i="20"/>
  <c r="A133" i="20"/>
  <c r="AY132" i="20"/>
  <c r="T123" i="20"/>
  <c r="BL123" i="20"/>
  <c r="AM130" i="20"/>
  <c r="AA130" i="20" s="1"/>
  <c r="AG129" i="20"/>
  <c r="AO129" i="20"/>
  <c r="AC129" i="20" s="1"/>
  <c r="AI128" i="20"/>
  <c r="AP130" i="20"/>
  <c r="AD130" i="20" s="1"/>
  <c r="AJ129" i="20"/>
  <c r="AN129" i="20"/>
  <c r="E124" i="20"/>
  <c r="C124" i="20"/>
  <c r="BM124" i="20" s="1"/>
  <c r="F124" i="20"/>
  <c r="U122" i="20"/>
  <c r="Y122" i="20"/>
  <c r="D124" i="20"/>
  <c r="BI124" i="20" s="1"/>
  <c r="B124" i="20"/>
  <c r="G124" i="20"/>
  <c r="X123" i="20"/>
  <c r="AE130" i="20" l="1"/>
  <c r="AH129" i="20"/>
  <c r="AB129" i="20"/>
  <c r="AF129" i="20" s="1"/>
  <c r="BY133" i="20"/>
  <c r="CA133" i="20"/>
  <c r="N133" i="20"/>
  <c r="BX133" i="20"/>
  <c r="BZ133" i="20"/>
  <c r="Z124" i="20"/>
  <c r="AZ123" i="20"/>
  <c r="BA122" i="20"/>
  <c r="AK129" i="20"/>
  <c r="BW133" i="20"/>
  <c r="O133" i="20"/>
  <c r="P133" i="20"/>
  <c r="Q133" i="20"/>
  <c r="R133" i="20"/>
  <c r="AT123" i="20"/>
  <c r="BK123" i="20"/>
  <c r="AX122" i="20"/>
  <c r="BP124" i="20"/>
  <c r="AR124" i="20"/>
  <c r="AS124" i="20" s="1"/>
  <c r="AQ124" i="20"/>
  <c r="AU123" i="20"/>
  <c r="AW123" i="20"/>
  <c r="BH124" i="20"/>
  <c r="BJ124" i="20"/>
  <c r="BO124" i="20"/>
  <c r="AV124" i="20"/>
  <c r="AM131" i="20"/>
  <c r="AA131" i="20" s="1"/>
  <c r="AG130" i="20"/>
  <c r="A134" i="20"/>
  <c r="AY133" i="20"/>
  <c r="V124" i="20"/>
  <c r="BN124" i="20"/>
  <c r="T124" i="20"/>
  <c r="BL124" i="20"/>
  <c r="AP131" i="20"/>
  <c r="AD131" i="20" s="1"/>
  <c r="AJ130" i="20"/>
  <c r="AO130" i="20"/>
  <c r="AC130" i="20" s="1"/>
  <c r="AI129" i="20"/>
  <c r="AN130" i="20"/>
  <c r="F125" i="20"/>
  <c r="E125" i="20"/>
  <c r="C125" i="20"/>
  <c r="BM125" i="20" s="1"/>
  <c r="U123" i="20"/>
  <c r="Y123" i="20"/>
  <c r="G125" i="20"/>
  <c r="D125" i="20"/>
  <c r="BI125" i="20" s="1"/>
  <c r="B125" i="20"/>
  <c r="X124" i="20"/>
  <c r="AE131" i="20" l="1"/>
  <c r="AH130" i="20"/>
  <c r="AB130" i="20"/>
  <c r="AF130" i="20" s="1"/>
  <c r="BX134" i="20"/>
  <c r="CA134" i="20"/>
  <c r="N134" i="20"/>
  <c r="BZ134" i="20"/>
  <c r="BY134" i="20"/>
  <c r="Z125" i="20"/>
  <c r="BA123" i="20"/>
  <c r="AZ124" i="20"/>
  <c r="AK130" i="20"/>
  <c r="BW134" i="20"/>
  <c r="O134" i="20"/>
  <c r="Q134" i="20"/>
  <c r="P134" i="20"/>
  <c r="R134" i="20"/>
  <c r="AT124" i="20"/>
  <c r="AX123" i="20"/>
  <c r="AU124" i="20"/>
  <c r="AW124" i="20"/>
  <c r="BP125" i="20"/>
  <c r="AR125" i="20"/>
  <c r="AS125" i="20" s="1"/>
  <c r="AQ125" i="20"/>
  <c r="BH125" i="20"/>
  <c r="BJ125" i="20"/>
  <c r="BO125" i="20"/>
  <c r="AV125" i="20"/>
  <c r="BK124" i="20"/>
  <c r="A135" i="20"/>
  <c r="AY134" i="20"/>
  <c r="T125" i="20"/>
  <c r="BL125" i="20"/>
  <c r="V125" i="20"/>
  <c r="BN125" i="20"/>
  <c r="AM132" i="20"/>
  <c r="AA132" i="20" s="1"/>
  <c r="AG131" i="20"/>
  <c r="AO131" i="20"/>
  <c r="AC131" i="20" s="1"/>
  <c r="AI130" i="20"/>
  <c r="AP132" i="20"/>
  <c r="AD132" i="20" s="1"/>
  <c r="AE132" i="20" s="1"/>
  <c r="AJ131" i="20"/>
  <c r="AN131" i="20"/>
  <c r="C126" i="20"/>
  <c r="BM126" i="20" s="1"/>
  <c r="F126" i="20"/>
  <c r="E126" i="20"/>
  <c r="U124" i="20"/>
  <c r="Y124" i="20"/>
  <c r="G126" i="20"/>
  <c r="D126" i="20"/>
  <c r="BI126" i="20" s="1"/>
  <c r="B126" i="20"/>
  <c r="X125" i="20"/>
  <c r="AH131" i="20" l="1"/>
  <c r="AB131" i="20"/>
  <c r="AF131" i="20" s="1"/>
  <c r="N135" i="20"/>
  <c r="CA135" i="20"/>
  <c r="BX135" i="20"/>
  <c r="BY135" i="20"/>
  <c r="BZ135" i="20"/>
  <c r="Z126" i="20"/>
  <c r="AZ125" i="20"/>
  <c r="BK125" i="20"/>
  <c r="BA124" i="20"/>
  <c r="AK131" i="20"/>
  <c r="BW135" i="20"/>
  <c r="O135" i="20"/>
  <c r="R135" i="20"/>
  <c r="P135" i="20"/>
  <c r="Q135" i="20"/>
  <c r="BH126" i="20"/>
  <c r="BJ126" i="20"/>
  <c r="BP126" i="20"/>
  <c r="AR126" i="20"/>
  <c r="AS126" i="20" s="1"/>
  <c r="AQ126" i="20"/>
  <c r="BO126" i="20"/>
  <c r="AV126" i="20"/>
  <c r="AU125" i="20"/>
  <c r="AW125" i="20"/>
  <c r="AT125" i="20"/>
  <c r="AX124" i="20"/>
  <c r="AM133" i="20"/>
  <c r="AA133" i="20" s="1"/>
  <c r="AG132" i="20"/>
  <c r="T126" i="20"/>
  <c r="BL126" i="20"/>
  <c r="V126" i="20"/>
  <c r="BN126" i="20"/>
  <c r="A136" i="20"/>
  <c r="AY135" i="20"/>
  <c r="AP133" i="20"/>
  <c r="AD133" i="20" s="1"/>
  <c r="AE133" i="20" s="1"/>
  <c r="AJ132" i="20"/>
  <c r="AO132" i="20"/>
  <c r="AC132" i="20" s="1"/>
  <c r="AI131" i="20"/>
  <c r="AN132" i="20"/>
  <c r="C127" i="20"/>
  <c r="BM127" i="20" s="1"/>
  <c r="F127" i="20"/>
  <c r="E127" i="20"/>
  <c r="U125" i="20"/>
  <c r="Y125" i="20"/>
  <c r="D127" i="20"/>
  <c r="BI127" i="20" s="1"/>
  <c r="G127" i="20"/>
  <c r="B127" i="20"/>
  <c r="X126" i="20"/>
  <c r="AH132" i="20" l="1"/>
  <c r="AB132" i="20"/>
  <c r="AF132" i="20" s="1"/>
  <c r="BZ136" i="20"/>
  <c r="N136" i="20"/>
  <c r="BX136" i="20"/>
  <c r="CA136" i="20"/>
  <c r="BY136" i="20"/>
  <c r="Z127" i="20"/>
  <c r="AZ126" i="20"/>
  <c r="BA125" i="20"/>
  <c r="AK132" i="20"/>
  <c r="BW136" i="20"/>
  <c r="O136" i="20"/>
  <c r="R136" i="20"/>
  <c r="Q136" i="20"/>
  <c r="P136" i="20"/>
  <c r="AT126" i="20"/>
  <c r="BK126" i="20"/>
  <c r="BO127" i="20"/>
  <c r="AV127" i="20"/>
  <c r="BH127" i="20"/>
  <c r="BJ127" i="20"/>
  <c r="BP127" i="20"/>
  <c r="AR127" i="20"/>
  <c r="AS127" i="20" s="1"/>
  <c r="AQ127" i="20"/>
  <c r="AU126" i="20"/>
  <c r="AW126" i="20"/>
  <c r="AX125" i="20"/>
  <c r="V127" i="20"/>
  <c r="BN127" i="20"/>
  <c r="A137" i="20"/>
  <c r="AY136" i="20"/>
  <c r="T127" i="20"/>
  <c r="BL127" i="20"/>
  <c r="AM134" i="20"/>
  <c r="AA134" i="20" s="1"/>
  <c r="AG133" i="20"/>
  <c r="AO133" i="20"/>
  <c r="AC133" i="20" s="1"/>
  <c r="AI132" i="20"/>
  <c r="AP134" i="20"/>
  <c r="AD134" i="20" s="1"/>
  <c r="AE134" i="20" s="1"/>
  <c r="AJ133" i="20"/>
  <c r="AN133" i="20"/>
  <c r="E128" i="20"/>
  <c r="C128" i="20"/>
  <c r="BM128" i="20" s="1"/>
  <c r="F128" i="20"/>
  <c r="U126" i="20"/>
  <c r="Y126" i="20"/>
  <c r="D128" i="20"/>
  <c r="BI128" i="20" s="1"/>
  <c r="G128" i="20"/>
  <c r="B128" i="20"/>
  <c r="X127" i="20"/>
  <c r="AH133" i="20" l="1"/>
  <c r="AB133" i="20"/>
  <c r="AF133" i="20" s="1"/>
  <c r="BY137" i="20"/>
  <c r="N137" i="20"/>
  <c r="BX137" i="20"/>
  <c r="BZ137" i="20"/>
  <c r="CA137" i="20"/>
  <c r="Z128" i="20"/>
  <c r="AZ127" i="20"/>
  <c r="BA126" i="20"/>
  <c r="AK133" i="20"/>
  <c r="BW137" i="20"/>
  <c r="O137" i="20"/>
  <c r="P137" i="20"/>
  <c r="Q137" i="20"/>
  <c r="R137" i="20"/>
  <c r="AT127" i="20"/>
  <c r="BK127" i="20"/>
  <c r="BP128" i="20"/>
  <c r="AR128" i="20"/>
  <c r="AS128" i="20" s="1"/>
  <c r="AQ128" i="20"/>
  <c r="BH128" i="20"/>
  <c r="BJ128" i="20"/>
  <c r="BO128" i="20"/>
  <c r="AV128" i="20"/>
  <c r="AX126" i="20"/>
  <c r="AU127" i="20"/>
  <c r="AW127" i="20"/>
  <c r="AM135" i="20"/>
  <c r="AA135" i="20" s="1"/>
  <c r="AG134" i="20"/>
  <c r="A138" i="20"/>
  <c r="AY137" i="20"/>
  <c r="V128" i="20"/>
  <c r="BN128" i="20"/>
  <c r="T128" i="20"/>
  <c r="BL128" i="20"/>
  <c r="AP135" i="20"/>
  <c r="AD135" i="20" s="1"/>
  <c r="AJ134" i="20"/>
  <c r="AO134" i="20"/>
  <c r="AC134" i="20" s="1"/>
  <c r="AI133" i="20"/>
  <c r="AN134" i="20"/>
  <c r="F129" i="20"/>
  <c r="E129" i="20"/>
  <c r="C129" i="20"/>
  <c r="BM129" i="20" s="1"/>
  <c r="U127" i="20"/>
  <c r="Y127" i="20"/>
  <c r="D129" i="20"/>
  <c r="BI129" i="20" s="1"/>
  <c r="B129" i="20"/>
  <c r="G129" i="20"/>
  <c r="X128" i="20"/>
  <c r="AE135" i="20" l="1"/>
  <c r="AH134" i="20"/>
  <c r="AB134" i="20"/>
  <c r="AF134" i="20" s="1"/>
  <c r="BX138" i="20"/>
  <c r="N138" i="20"/>
  <c r="BY138" i="20"/>
  <c r="CA138" i="20"/>
  <c r="BZ138" i="20"/>
  <c r="Z129" i="20"/>
  <c r="BA127" i="20"/>
  <c r="AZ128" i="20"/>
  <c r="AK134" i="20"/>
  <c r="BW138" i="20"/>
  <c r="O138" i="20"/>
  <c r="P138" i="20"/>
  <c r="Q138" i="20"/>
  <c r="R138" i="20"/>
  <c r="AX127" i="20"/>
  <c r="AT128" i="20"/>
  <c r="AU128" i="20"/>
  <c r="AW128" i="20"/>
  <c r="BH129" i="20"/>
  <c r="BJ129" i="20"/>
  <c r="BO129" i="20"/>
  <c r="AV129" i="20"/>
  <c r="BP129" i="20"/>
  <c r="AR129" i="20"/>
  <c r="AS129" i="20" s="1"/>
  <c r="AQ129" i="20"/>
  <c r="BK128" i="20"/>
  <c r="V129" i="20"/>
  <c r="BN129" i="20"/>
  <c r="A139" i="20"/>
  <c r="AY138" i="20"/>
  <c r="T129" i="20"/>
  <c r="BL129" i="20"/>
  <c r="AM136" i="20"/>
  <c r="AA136" i="20" s="1"/>
  <c r="AG135" i="20"/>
  <c r="AO135" i="20"/>
  <c r="AC135" i="20" s="1"/>
  <c r="AI134" i="20"/>
  <c r="AP136" i="20"/>
  <c r="AD136" i="20" s="1"/>
  <c r="AE136" i="20" s="1"/>
  <c r="AJ135" i="20"/>
  <c r="AN135" i="20"/>
  <c r="C130" i="20"/>
  <c r="BM130" i="20" s="1"/>
  <c r="F130" i="20"/>
  <c r="E130" i="20"/>
  <c r="U128" i="20"/>
  <c r="Y128" i="20"/>
  <c r="G130" i="20"/>
  <c r="D130" i="20"/>
  <c r="BI130" i="20" s="1"/>
  <c r="B130" i="20"/>
  <c r="X129" i="20"/>
  <c r="AH135" i="20" l="1"/>
  <c r="AB135" i="20"/>
  <c r="AF135" i="20" s="1"/>
  <c r="N139" i="20"/>
  <c r="CA139" i="20"/>
  <c r="BX139" i="20"/>
  <c r="BY139" i="20"/>
  <c r="BZ139" i="20"/>
  <c r="Z130" i="20"/>
  <c r="AZ129" i="20"/>
  <c r="BA128" i="20"/>
  <c r="AK135" i="20"/>
  <c r="BW139" i="20"/>
  <c r="O139" i="20"/>
  <c r="R139" i="20"/>
  <c r="P139" i="20"/>
  <c r="Q139" i="20"/>
  <c r="BK129" i="20"/>
  <c r="AT129" i="20"/>
  <c r="AX128" i="20"/>
  <c r="BH130" i="20"/>
  <c r="BJ130" i="20"/>
  <c r="BO130" i="20"/>
  <c r="AV130" i="20"/>
  <c r="AU129" i="20"/>
  <c r="AW129" i="20"/>
  <c r="BP130" i="20"/>
  <c r="AR130" i="20"/>
  <c r="AS130" i="20" s="1"/>
  <c r="AQ130" i="20"/>
  <c r="AM137" i="20"/>
  <c r="AA137" i="20" s="1"/>
  <c r="AG136" i="20"/>
  <c r="A140" i="20"/>
  <c r="AY139" i="20"/>
  <c r="T130" i="20"/>
  <c r="BL130" i="20"/>
  <c r="V130" i="20"/>
  <c r="BN130" i="20"/>
  <c r="AP137" i="20"/>
  <c r="AD137" i="20" s="1"/>
  <c r="AJ136" i="20"/>
  <c r="AO136" i="20"/>
  <c r="AC136" i="20" s="1"/>
  <c r="AI135" i="20"/>
  <c r="AN136" i="20"/>
  <c r="C131" i="20"/>
  <c r="BM131" i="20" s="1"/>
  <c r="F131" i="20"/>
  <c r="E131" i="20"/>
  <c r="U129" i="20"/>
  <c r="Y129" i="20"/>
  <c r="D131" i="20"/>
  <c r="BI131" i="20" s="1"/>
  <c r="G131" i="20"/>
  <c r="B131" i="20"/>
  <c r="X130" i="20"/>
  <c r="AE137" i="20" l="1"/>
  <c r="AH136" i="20"/>
  <c r="AB136" i="20"/>
  <c r="AF136" i="20" s="1"/>
  <c r="BZ140" i="20"/>
  <c r="BX140" i="20"/>
  <c r="BY140" i="20"/>
  <c r="N140" i="20"/>
  <c r="CA140" i="20"/>
  <c r="Z131" i="20"/>
  <c r="AZ130" i="20"/>
  <c r="BA129" i="20"/>
  <c r="AK136" i="20"/>
  <c r="BW140" i="20"/>
  <c r="O140" i="20"/>
  <c r="Q140" i="20"/>
  <c r="R140" i="20"/>
  <c r="P140" i="20"/>
  <c r="AT130" i="20"/>
  <c r="AX129" i="20"/>
  <c r="BK130" i="20"/>
  <c r="AU130" i="20"/>
  <c r="AW130" i="20"/>
  <c r="BO131" i="20"/>
  <c r="AV131" i="20"/>
  <c r="BH131" i="20"/>
  <c r="BJ131" i="20"/>
  <c r="BP131" i="20"/>
  <c r="AR131" i="20"/>
  <c r="AS131" i="20" s="1"/>
  <c r="AQ131" i="20"/>
  <c r="A141" i="20"/>
  <c r="AY140" i="20"/>
  <c r="T131" i="20"/>
  <c r="BL131" i="20"/>
  <c r="V131" i="20"/>
  <c r="BN131" i="20"/>
  <c r="AM138" i="20"/>
  <c r="AA138" i="20" s="1"/>
  <c r="AG137" i="20"/>
  <c r="AO137" i="20"/>
  <c r="AC137" i="20" s="1"/>
  <c r="AI136" i="20"/>
  <c r="AP138" i="20"/>
  <c r="AD138" i="20" s="1"/>
  <c r="AE138" i="20" s="1"/>
  <c r="AJ137" i="20"/>
  <c r="AN137" i="20"/>
  <c r="E132" i="20"/>
  <c r="C132" i="20"/>
  <c r="BM132" i="20" s="1"/>
  <c r="F132" i="20"/>
  <c r="U130" i="20"/>
  <c r="Y130" i="20"/>
  <c r="D132" i="20"/>
  <c r="BI132" i="20" s="1"/>
  <c r="B132" i="20"/>
  <c r="G132" i="20"/>
  <c r="X131" i="20"/>
  <c r="AH137" i="20" l="1"/>
  <c r="AB137" i="20"/>
  <c r="AF137" i="20" s="1"/>
  <c r="BY141" i="20"/>
  <c r="BX141" i="20"/>
  <c r="BZ141" i="20"/>
  <c r="N141" i="20"/>
  <c r="CA141" i="20"/>
  <c r="Z132" i="20"/>
  <c r="AZ131" i="20"/>
  <c r="AX130" i="20"/>
  <c r="BA130" i="20"/>
  <c r="BK131" i="20"/>
  <c r="AK137" i="20"/>
  <c r="BW141" i="20"/>
  <c r="O141" i="20"/>
  <c r="P141" i="20"/>
  <c r="R141" i="20"/>
  <c r="Q141" i="20"/>
  <c r="AT131" i="20"/>
  <c r="AU131" i="20"/>
  <c r="AW131" i="20"/>
  <c r="BO132" i="20"/>
  <c r="AV132" i="20"/>
  <c r="BP132" i="20"/>
  <c r="AR132" i="20"/>
  <c r="AS132" i="20" s="1"/>
  <c r="AQ132" i="20"/>
  <c r="BH132" i="20"/>
  <c r="BJ132" i="20"/>
  <c r="AM139" i="20"/>
  <c r="AA139" i="20" s="1"/>
  <c r="AG138" i="20"/>
  <c r="V132" i="20"/>
  <c r="BN132" i="20"/>
  <c r="T132" i="20"/>
  <c r="BL132" i="20"/>
  <c r="A142" i="20"/>
  <c r="AY141" i="20"/>
  <c r="AP139" i="20"/>
  <c r="AD139" i="20" s="1"/>
  <c r="AE139" i="20" s="1"/>
  <c r="AJ138" i="20"/>
  <c r="AO138" i="20"/>
  <c r="AC138" i="20" s="1"/>
  <c r="AI137" i="20"/>
  <c r="AN138" i="20"/>
  <c r="F133" i="20"/>
  <c r="E133" i="20"/>
  <c r="C133" i="20"/>
  <c r="BM133" i="20" s="1"/>
  <c r="U131" i="20"/>
  <c r="Y131" i="20"/>
  <c r="G133" i="20"/>
  <c r="D133" i="20"/>
  <c r="BI133" i="20" s="1"/>
  <c r="B133" i="20"/>
  <c r="X132" i="20"/>
  <c r="AH138" i="20" l="1"/>
  <c r="AB138" i="20"/>
  <c r="AF138" i="20" s="1"/>
  <c r="BX142" i="20"/>
  <c r="BY142" i="20"/>
  <c r="BZ142" i="20"/>
  <c r="N142" i="20"/>
  <c r="CA142" i="20"/>
  <c r="Z133" i="20"/>
  <c r="BA131" i="20"/>
  <c r="AZ132" i="20"/>
  <c r="AK138" i="20"/>
  <c r="BW142" i="20"/>
  <c r="O142" i="20"/>
  <c r="P142" i="20"/>
  <c r="Q142" i="20"/>
  <c r="R142" i="20"/>
  <c r="AT132" i="20"/>
  <c r="AX131" i="20"/>
  <c r="BP133" i="20"/>
  <c r="AR133" i="20"/>
  <c r="AS133" i="20" s="1"/>
  <c r="AQ133" i="20"/>
  <c r="BH133" i="20"/>
  <c r="BJ133" i="20"/>
  <c r="BO133" i="20"/>
  <c r="AV133" i="20"/>
  <c r="BK132" i="20"/>
  <c r="AU132" i="20"/>
  <c r="AW132" i="20"/>
  <c r="A143" i="20"/>
  <c r="AY142" i="20"/>
  <c r="T133" i="20"/>
  <c r="BL133" i="20"/>
  <c r="V133" i="20"/>
  <c r="BN133" i="20"/>
  <c r="AM140" i="20"/>
  <c r="AA140" i="20" s="1"/>
  <c r="AG139" i="20"/>
  <c r="AO139" i="20"/>
  <c r="AC139" i="20" s="1"/>
  <c r="AI138" i="20"/>
  <c r="AP140" i="20"/>
  <c r="AD140" i="20" s="1"/>
  <c r="AE140" i="20" s="1"/>
  <c r="AJ139" i="20"/>
  <c r="AN139" i="20"/>
  <c r="C134" i="20"/>
  <c r="BM134" i="20" s="1"/>
  <c r="F134" i="20"/>
  <c r="E134" i="20"/>
  <c r="U132" i="20"/>
  <c r="Y132" i="20"/>
  <c r="G134" i="20"/>
  <c r="D134" i="20"/>
  <c r="BI134" i="20" s="1"/>
  <c r="B134" i="20"/>
  <c r="X133" i="20"/>
  <c r="AH139" i="20" l="1"/>
  <c r="AB139" i="20"/>
  <c r="AF139" i="20" s="1"/>
  <c r="N143" i="20"/>
  <c r="CA143" i="20"/>
  <c r="BY143" i="20"/>
  <c r="BZ143" i="20"/>
  <c r="BX143" i="20"/>
  <c r="Z134" i="20"/>
  <c r="AZ133" i="20"/>
  <c r="BA132" i="20"/>
  <c r="AK139" i="20"/>
  <c r="BW143" i="20"/>
  <c r="O143" i="20"/>
  <c r="Q143" i="20"/>
  <c r="R143" i="20"/>
  <c r="P143" i="20"/>
  <c r="AT133" i="20"/>
  <c r="AX132" i="20"/>
  <c r="BH134" i="20"/>
  <c r="BJ134" i="20"/>
  <c r="BO134" i="20"/>
  <c r="AV134" i="20"/>
  <c r="BK133" i="20"/>
  <c r="BP134" i="20"/>
  <c r="AR134" i="20"/>
  <c r="AS134" i="20" s="1"/>
  <c r="AQ134" i="20"/>
  <c r="AU133" i="20"/>
  <c r="AW133" i="20"/>
  <c r="AM141" i="20"/>
  <c r="AA141" i="20" s="1"/>
  <c r="AG140" i="20"/>
  <c r="T134" i="20"/>
  <c r="BL134" i="20"/>
  <c r="V134" i="20"/>
  <c r="BN134" i="20"/>
  <c r="A144" i="20"/>
  <c r="AY143" i="20"/>
  <c r="AP141" i="20"/>
  <c r="AD141" i="20" s="1"/>
  <c r="AE141" i="20" s="1"/>
  <c r="AJ140" i="20"/>
  <c r="AO140" i="20"/>
  <c r="AC140" i="20" s="1"/>
  <c r="AI139" i="20"/>
  <c r="AN140" i="20"/>
  <c r="C135" i="20"/>
  <c r="BM135" i="20" s="1"/>
  <c r="F135" i="20"/>
  <c r="E135" i="20"/>
  <c r="U133" i="20"/>
  <c r="Y133" i="20"/>
  <c r="D135" i="20"/>
  <c r="BI135" i="20" s="1"/>
  <c r="G135" i="20"/>
  <c r="B135" i="20"/>
  <c r="X134" i="20"/>
  <c r="AH140" i="20" l="1"/>
  <c r="AB140" i="20"/>
  <c r="AF140" i="20" s="1"/>
  <c r="BZ144" i="20"/>
  <c r="BY144" i="20"/>
  <c r="CA144" i="20"/>
  <c r="N144" i="20"/>
  <c r="BX144" i="20"/>
  <c r="Z135" i="20"/>
  <c r="AZ134" i="20"/>
  <c r="BA133" i="20"/>
  <c r="AK140" i="20"/>
  <c r="BW144" i="20"/>
  <c r="O144" i="20"/>
  <c r="R144" i="20"/>
  <c r="P144" i="20"/>
  <c r="Q144" i="20"/>
  <c r="AX133" i="20"/>
  <c r="BK134" i="20"/>
  <c r="BO135" i="20"/>
  <c r="AV135" i="20"/>
  <c r="BH135" i="20"/>
  <c r="BJ135" i="20"/>
  <c r="BP135" i="20"/>
  <c r="AR135" i="20"/>
  <c r="AS135" i="20" s="1"/>
  <c r="AQ135" i="20"/>
  <c r="AT134" i="20"/>
  <c r="AU134" i="20"/>
  <c r="AW134" i="20"/>
  <c r="A145" i="20"/>
  <c r="AY144" i="20"/>
  <c r="T135" i="20"/>
  <c r="BL135" i="20"/>
  <c r="V135" i="20"/>
  <c r="BN135" i="20"/>
  <c r="AM142" i="20"/>
  <c r="AA142" i="20" s="1"/>
  <c r="AG141" i="20"/>
  <c r="AO141" i="20"/>
  <c r="AC141" i="20" s="1"/>
  <c r="AI140" i="20"/>
  <c r="AP142" i="20"/>
  <c r="AD142" i="20" s="1"/>
  <c r="AJ141" i="20"/>
  <c r="AN141" i="20"/>
  <c r="E136" i="20"/>
  <c r="C136" i="20"/>
  <c r="BM136" i="20" s="1"/>
  <c r="F136" i="20"/>
  <c r="U134" i="20"/>
  <c r="Y134" i="20"/>
  <c r="D136" i="20"/>
  <c r="BI136" i="20" s="1"/>
  <c r="B136" i="20"/>
  <c r="G136" i="20"/>
  <c r="X135" i="20"/>
  <c r="AE142" i="20" l="1"/>
  <c r="AH141" i="20"/>
  <c r="AB141" i="20"/>
  <c r="AF141" i="20" s="1"/>
  <c r="BY145" i="20"/>
  <c r="BZ145" i="20"/>
  <c r="CA145" i="20"/>
  <c r="BX145" i="20"/>
  <c r="N145" i="20"/>
  <c r="Z136" i="20"/>
  <c r="BA134" i="20"/>
  <c r="AZ135" i="20"/>
  <c r="AK141" i="20"/>
  <c r="BW145" i="20"/>
  <c r="O145" i="20"/>
  <c r="P145" i="20"/>
  <c r="R145" i="20"/>
  <c r="Q145" i="20"/>
  <c r="AT135" i="20"/>
  <c r="BK135" i="20"/>
  <c r="AX134" i="20"/>
  <c r="BP136" i="20"/>
  <c r="AR136" i="20"/>
  <c r="AS136" i="20" s="1"/>
  <c r="AQ136" i="20"/>
  <c r="BH136" i="20"/>
  <c r="BJ136" i="20"/>
  <c r="BO136" i="20"/>
  <c r="AV136" i="20"/>
  <c r="AU135" i="20"/>
  <c r="AW135" i="20"/>
  <c r="AM143" i="20"/>
  <c r="AA143" i="20" s="1"/>
  <c r="AG142" i="20"/>
  <c r="V136" i="20"/>
  <c r="BN136" i="20"/>
  <c r="T136" i="20"/>
  <c r="BL136" i="20"/>
  <c r="A146" i="20"/>
  <c r="AY145" i="20"/>
  <c r="AP143" i="20"/>
  <c r="AD143" i="20" s="1"/>
  <c r="AJ142" i="20"/>
  <c r="AO142" i="20"/>
  <c r="AC142" i="20" s="1"/>
  <c r="AI141" i="20"/>
  <c r="AN142" i="20"/>
  <c r="F137" i="20"/>
  <c r="E137" i="20"/>
  <c r="C137" i="20"/>
  <c r="BM137" i="20" s="1"/>
  <c r="U135" i="20"/>
  <c r="Y135" i="20"/>
  <c r="G137" i="20"/>
  <c r="D137" i="20"/>
  <c r="BI137" i="20" s="1"/>
  <c r="B137" i="20"/>
  <c r="X136" i="20"/>
  <c r="AE143" i="20" l="1"/>
  <c r="AH142" i="20"/>
  <c r="AB142" i="20"/>
  <c r="AF142" i="20" s="1"/>
  <c r="BX146" i="20"/>
  <c r="BZ146" i="20"/>
  <c r="CA146" i="20"/>
  <c r="N146" i="20"/>
  <c r="BY146" i="20"/>
  <c r="Z137" i="20"/>
  <c r="BA135" i="20"/>
  <c r="AZ136" i="20"/>
  <c r="AK142" i="20"/>
  <c r="BW146" i="20"/>
  <c r="O146" i="20"/>
  <c r="Q146" i="20"/>
  <c r="P146" i="20"/>
  <c r="R146" i="20"/>
  <c r="AT136" i="20"/>
  <c r="BK136" i="20"/>
  <c r="AU136" i="20"/>
  <c r="AW136" i="20"/>
  <c r="BP137" i="20"/>
  <c r="AR137" i="20"/>
  <c r="AS137" i="20" s="1"/>
  <c r="AQ137" i="20"/>
  <c r="BH137" i="20"/>
  <c r="BJ137" i="20"/>
  <c r="BO137" i="20"/>
  <c r="AV137" i="20"/>
  <c r="AX135" i="20"/>
  <c r="A147" i="20"/>
  <c r="AY146" i="20"/>
  <c r="T137" i="20"/>
  <c r="BL137" i="20"/>
  <c r="V137" i="20"/>
  <c r="BN137" i="20"/>
  <c r="AM144" i="20"/>
  <c r="AA144" i="20" s="1"/>
  <c r="AG143" i="20"/>
  <c r="AO143" i="20"/>
  <c r="AC143" i="20" s="1"/>
  <c r="AI142" i="20"/>
  <c r="AP144" i="20"/>
  <c r="AD144" i="20" s="1"/>
  <c r="AE144" i="20" s="1"/>
  <c r="AJ143" i="20"/>
  <c r="AN143" i="20"/>
  <c r="C138" i="20"/>
  <c r="BM138" i="20" s="1"/>
  <c r="F138" i="20"/>
  <c r="E138" i="20"/>
  <c r="U136" i="20"/>
  <c r="Y136" i="20"/>
  <c r="G138" i="20"/>
  <c r="D138" i="20"/>
  <c r="BI138" i="20" s="1"/>
  <c r="B138" i="20"/>
  <c r="X137" i="20"/>
  <c r="AH143" i="20" l="1"/>
  <c r="AB143" i="20"/>
  <c r="AF143" i="20" s="1"/>
  <c r="N147" i="20"/>
  <c r="CA147" i="20"/>
  <c r="BZ147" i="20"/>
  <c r="BY147" i="20"/>
  <c r="BX147" i="20"/>
  <c r="Z138" i="20"/>
  <c r="BA136" i="20"/>
  <c r="BK137" i="20"/>
  <c r="AZ137" i="20"/>
  <c r="AK143" i="20"/>
  <c r="BW147" i="20"/>
  <c r="O147" i="20"/>
  <c r="R147" i="20"/>
  <c r="Q147" i="20"/>
  <c r="P147" i="20"/>
  <c r="BP138" i="20"/>
  <c r="AR138" i="20"/>
  <c r="AS138" i="20" s="1"/>
  <c r="AQ138" i="20"/>
  <c r="BH138" i="20"/>
  <c r="BJ138" i="20"/>
  <c r="BO138" i="20"/>
  <c r="AV138" i="20"/>
  <c r="AU137" i="20"/>
  <c r="AW137" i="20"/>
  <c r="AT137" i="20"/>
  <c r="AX136" i="20"/>
  <c r="AM145" i="20"/>
  <c r="AA145" i="20" s="1"/>
  <c r="AG144" i="20"/>
  <c r="T138" i="20"/>
  <c r="BL138" i="20"/>
  <c r="V138" i="20"/>
  <c r="BN138" i="20"/>
  <c r="A148" i="20"/>
  <c r="AY147" i="20"/>
  <c r="AP145" i="20"/>
  <c r="AD145" i="20" s="1"/>
  <c r="AE145" i="20" s="1"/>
  <c r="AJ144" i="20"/>
  <c r="AO144" i="20"/>
  <c r="AC144" i="20" s="1"/>
  <c r="AI143" i="20"/>
  <c r="AN144" i="20"/>
  <c r="C139" i="20"/>
  <c r="BM139" i="20" s="1"/>
  <c r="F139" i="20"/>
  <c r="E139" i="20"/>
  <c r="U137" i="20"/>
  <c r="Y137" i="20"/>
  <c r="D139" i="20"/>
  <c r="BI139" i="20" s="1"/>
  <c r="G139" i="20"/>
  <c r="B139" i="20"/>
  <c r="X138" i="20"/>
  <c r="AH144" i="20" l="1"/>
  <c r="AB144" i="20"/>
  <c r="AF144" i="20" s="1"/>
  <c r="BZ148" i="20"/>
  <c r="CA148" i="20"/>
  <c r="N148" i="20"/>
  <c r="BX148" i="20"/>
  <c r="BY148" i="20"/>
  <c r="Z139" i="20"/>
  <c r="AZ138" i="20"/>
  <c r="BA137" i="20"/>
  <c r="AK144" i="20"/>
  <c r="BW148" i="20"/>
  <c r="O148" i="20"/>
  <c r="Q148" i="20"/>
  <c r="R148" i="20"/>
  <c r="P148" i="20"/>
  <c r="AT138" i="20"/>
  <c r="BH139" i="20"/>
  <c r="BJ139" i="20"/>
  <c r="BP139" i="20"/>
  <c r="AR139" i="20"/>
  <c r="AS139" i="20" s="1"/>
  <c r="AQ139" i="20"/>
  <c r="BK138" i="20"/>
  <c r="BO139" i="20"/>
  <c r="AV139" i="20"/>
  <c r="AU138" i="20"/>
  <c r="AW138" i="20"/>
  <c r="AX137" i="20"/>
  <c r="V139" i="20"/>
  <c r="BN139" i="20"/>
  <c r="T139" i="20"/>
  <c r="BL139" i="20"/>
  <c r="A149" i="20"/>
  <c r="AY148" i="20"/>
  <c r="AM146" i="20"/>
  <c r="AA146" i="20" s="1"/>
  <c r="AG145" i="20"/>
  <c r="AO145" i="20"/>
  <c r="AC145" i="20" s="1"/>
  <c r="AI144" i="20"/>
  <c r="AP146" i="20"/>
  <c r="AD146" i="20" s="1"/>
  <c r="AJ145" i="20"/>
  <c r="AN145" i="20"/>
  <c r="E140" i="20"/>
  <c r="C140" i="20"/>
  <c r="BM140" i="20" s="1"/>
  <c r="F140" i="20"/>
  <c r="U138" i="20"/>
  <c r="Y138" i="20"/>
  <c r="D140" i="20"/>
  <c r="BI140" i="20" s="1"/>
  <c r="B140" i="20"/>
  <c r="G140" i="20"/>
  <c r="X139" i="20"/>
  <c r="AE146" i="20" l="1"/>
  <c r="AH145" i="20"/>
  <c r="AB145" i="20"/>
  <c r="AF145" i="20" s="1"/>
  <c r="BY149" i="20"/>
  <c r="CA149" i="20"/>
  <c r="N149" i="20"/>
  <c r="BZ149" i="20"/>
  <c r="BX149" i="20"/>
  <c r="Z140" i="20"/>
  <c r="BA138" i="20"/>
  <c r="AZ139" i="20"/>
  <c r="AK145" i="20"/>
  <c r="BW149" i="20"/>
  <c r="O149" i="20"/>
  <c r="P149" i="20"/>
  <c r="Q149" i="20"/>
  <c r="R149" i="20"/>
  <c r="AX138" i="20"/>
  <c r="AT139" i="20"/>
  <c r="BK139" i="20"/>
  <c r="BP140" i="20"/>
  <c r="AR140" i="20"/>
  <c r="AS140" i="20" s="1"/>
  <c r="AQ140" i="20"/>
  <c r="BH140" i="20"/>
  <c r="BJ140" i="20"/>
  <c r="BO140" i="20"/>
  <c r="AV140" i="20"/>
  <c r="AU139" i="20"/>
  <c r="AW139" i="20"/>
  <c r="AM147" i="20"/>
  <c r="AA147" i="20" s="1"/>
  <c r="AG146" i="20"/>
  <c r="V140" i="20"/>
  <c r="BN140" i="20"/>
  <c r="T140" i="20"/>
  <c r="BL140" i="20"/>
  <c r="A150" i="20"/>
  <c r="AY149" i="20"/>
  <c r="AP147" i="20"/>
  <c r="AD147" i="20" s="1"/>
  <c r="AE147" i="20" s="1"/>
  <c r="AJ146" i="20"/>
  <c r="AO146" i="20"/>
  <c r="AC146" i="20" s="1"/>
  <c r="AI145" i="20"/>
  <c r="AN146" i="20"/>
  <c r="F141" i="20"/>
  <c r="E141" i="20"/>
  <c r="C141" i="20"/>
  <c r="BM141" i="20" s="1"/>
  <c r="U139" i="20"/>
  <c r="Y139" i="20"/>
  <c r="G141" i="20"/>
  <c r="D141" i="20"/>
  <c r="BI141" i="20" s="1"/>
  <c r="B141" i="20"/>
  <c r="X140" i="20"/>
  <c r="AH146" i="20" l="1"/>
  <c r="AB146" i="20"/>
  <c r="AF146" i="20" s="1"/>
  <c r="BX150" i="20"/>
  <c r="CA150" i="20"/>
  <c r="N150" i="20"/>
  <c r="BY150" i="20"/>
  <c r="BZ150" i="20"/>
  <c r="Z141" i="20"/>
  <c r="BA139" i="20"/>
  <c r="AZ140" i="20"/>
  <c r="AK146" i="20"/>
  <c r="BW150" i="20"/>
  <c r="O150" i="20"/>
  <c r="P150" i="20"/>
  <c r="Q150" i="20"/>
  <c r="R150" i="20"/>
  <c r="AT140" i="20"/>
  <c r="BK140" i="20"/>
  <c r="AU140" i="20"/>
  <c r="AW140" i="20"/>
  <c r="BP141" i="20"/>
  <c r="AR141" i="20"/>
  <c r="AS141" i="20" s="1"/>
  <c r="AQ141" i="20"/>
  <c r="BH141" i="20"/>
  <c r="BJ141" i="20"/>
  <c r="BO141" i="20"/>
  <c r="AV141" i="20"/>
  <c r="AX139" i="20"/>
  <c r="A151" i="20"/>
  <c r="AY150" i="20"/>
  <c r="T141" i="20"/>
  <c r="BL141" i="20"/>
  <c r="V141" i="20"/>
  <c r="BN141" i="20"/>
  <c r="AM148" i="20"/>
  <c r="AA148" i="20" s="1"/>
  <c r="AG147" i="20"/>
  <c r="AO147" i="20"/>
  <c r="AC147" i="20" s="1"/>
  <c r="AI146" i="20"/>
  <c r="AP148" i="20"/>
  <c r="AD148" i="20" s="1"/>
  <c r="AE148" i="20" s="1"/>
  <c r="AJ147" i="20"/>
  <c r="AN147" i="20"/>
  <c r="C142" i="20"/>
  <c r="BM142" i="20" s="1"/>
  <c r="F142" i="20"/>
  <c r="E142" i="20"/>
  <c r="U140" i="20"/>
  <c r="Y140" i="20"/>
  <c r="G142" i="20"/>
  <c r="D142" i="20"/>
  <c r="BI142" i="20" s="1"/>
  <c r="B142" i="20"/>
  <c r="X141" i="20"/>
  <c r="AH147" i="20" l="1"/>
  <c r="AB147" i="20"/>
  <c r="AF147" i="20" s="1"/>
  <c r="N151" i="20"/>
  <c r="CA151" i="20"/>
  <c r="BX151" i="20"/>
  <c r="BZ151" i="20"/>
  <c r="BY151" i="20"/>
  <c r="Z142" i="20"/>
  <c r="AZ141" i="20"/>
  <c r="BA140" i="20"/>
  <c r="AK147" i="20"/>
  <c r="BW151" i="20"/>
  <c r="O151" i="20"/>
  <c r="R151" i="20"/>
  <c r="Q151" i="20"/>
  <c r="P151" i="20"/>
  <c r="BK141" i="20"/>
  <c r="BP142" i="20"/>
  <c r="AR142" i="20"/>
  <c r="AS142" i="20" s="1"/>
  <c r="AQ142" i="20"/>
  <c r="BH142" i="20"/>
  <c r="BJ142" i="20"/>
  <c r="BO142" i="20"/>
  <c r="AV142" i="20"/>
  <c r="AU141" i="20"/>
  <c r="AW141" i="20"/>
  <c r="AT141" i="20"/>
  <c r="AX140" i="20"/>
  <c r="AM149" i="20"/>
  <c r="AA149" i="20" s="1"/>
  <c r="AG148" i="20"/>
  <c r="T142" i="20"/>
  <c r="BL142" i="20"/>
  <c r="V142" i="20"/>
  <c r="BN142" i="20"/>
  <c r="A152" i="20"/>
  <c r="AY151" i="20"/>
  <c r="AP149" i="20"/>
  <c r="AD149" i="20" s="1"/>
  <c r="AE149" i="20" s="1"/>
  <c r="AJ148" i="20"/>
  <c r="AO148" i="20"/>
  <c r="AC148" i="20" s="1"/>
  <c r="AI147" i="20"/>
  <c r="AN148" i="20"/>
  <c r="C143" i="20"/>
  <c r="BM143" i="20" s="1"/>
  <c r="F143" i="20"/>
  <c r="E143" i="20"/>
  <c r="U141" i="20"/>
  <c r="Y141" i="20"/>
  <c r="D143" i="20"/>
  <c r="BI143" i="20" s="1"/>
  <c r="G143" i="20"/>
  <c r="B143" i="20"/>
  <c r="X142" i="20"/>
  <c r="AH148" i="20" l="1"/>
  <c r="AB148" i="20"/>
  <c r="AF148" i="20" s="1"/>
  <c r="BZ152" i="20"/>
  <c r="N152" i="20"/>
  <c r="BX152" i="20"/>
  <c r="BY152" i="20"/>
  <c r="CA152" i="20"/>
  <c r="Z143" i="20"/>
  <c r="AZ142" i="20"/>
  <c r="BA141" i="20"/>
  <c r="AK148" i="20"/>
  <c r="BW152" i="20"/>
  <c r="O152" i="20"/>
  <c r="R152" i="20"/>
  <c r="Q152" i="20"/>
  <c r="P152" i="20"/>
  <c r="AT142" i="20"/>
  <c r="BH143" i="20"/>
  <c r="BJ143" i="20"/>
  <c r="BP143" i="20"/>
  <c r="AR143" i="20"/>
  <c r="AS143" i="20" s="1"/>
  <c r="AQ143" i="20"/>
  <c r="BK142" i="20"/>
  <c r="AU142" i="20"/>
  <c r="AW142" i="20"/>
  <c r="BO143" i="20"/>
  <c r="AV143" i="20"/>
  <c r="AX141" i="20"/>
  <c r="A153" i="20"/>
  <c r="AY152" i="20"/>
  <c r="V143" i="20"/>
  <c r="BN143" i="20"/>
  <c r="T143" i="20"/>
  <c r="BL143" i="20"/>
  <c r="AM150" i="20"/>
  <c r="AA150" i="20" s="1"/>
  <c r="AG149" i="20"/>
  <c r="AO149" i="20"/>
  <c r="AC149" i="20" s="1"/>
  <c r="AI148" i="20"/>
  <c r="AP150" i="20"/>
  <c r="AD150" i="20" s="1"/>
  <c r="AJ149" i="20"/>
  <c r="AN149" i="20"/>
  <c r="E144" i="20"/>
  <c r="C144" i="20"/>
  <c r="BM144" i="20" s="1"/>
  <c r="F144" i="20"/>
  <c r="U142" i="20"/>
  <c r="Y142" i="20"/>
  <c r="D144" i="20"/>
  <c r="BI144" i="20" s="1"/>
  <c r="G144" i="20"/>
  <c r="B144" i="20"/>
  <c r="X143" i="20"/>
  <c r="AE150" i="20" l="1"/>
  <c r="AH149" i="20"/>
  <c r="AB149" i="20"/>
  <c r="AF149" i="20" s="1"/>
  <c r="BY153" i="20"/>
  <c r="N153" i="20"/>
  <c r="BX153" i="20"/>
  <c r="CA153" i="20"/>
  <c r="BZ153" i="20"/>
  <c r="Z144" i="20"/>
  <c r="AZ143" i="20"/>
  <c r="BA142" i="20"/>
  <c r="AK149" i="20"/>
  <c r="BW153" i="20"/>
  <c r="O153" i="20"/>
  <c r="P153" i="20"/>
  <c r="R153" i="20"/>
  <c r="Q153" i="20"/>
  <c r="AX142" i="20"/>
  <c r="AT143" i="20"/>
  <c r="BK143" i="20"/>
  <c r="BP144" i="20"/>
  <c r="AR144" i="20"/>
  <c r="AS144" i="20" s="1"/>
  <c r="AQ144" i="20"/>
  <c r="BH144" i="20"/>
  <c r="BJ144" i="20"/>
  <c r="AU143" i="20"/>
  <c r="AW143" i="20"/>
  <c r="BO144" i="20"/>
  <c r="AV144" i="20"/>
  <c r="V144" i="20"/>
  <c r="BN144" i="20"/>
  <c r="AM151" i="20"/>
  <c r="AA151" i="20" s="1"/>
  <c r="AG150" i="20"/>
  <c r="T144" i="20"/>
  <c r="BL144" i="20"/>
  <c r="A154" i="20"/>
  <c r="AY153" i="20"/>
  <c r="AP151" i="20"/>
  <c r="AD151" i="20" s="1"/>
  <c r="AJ150" i="20"/>
  <c r="AO150" i="20"/>
  <c r="AC150" i="20" s="1"/>
  <c r="AI149" i="20"/>
  <c r="AN150" i="20"/>
  <c r="F145" i="20"/>
  <c r="E145" i="20"/>
  <c r="C145" i="20"/>
  <c r="BM145" i="20" s="1"/>
  <c r="U143" i="20"/>
  <c r="Y143" i="20"/>
  <c r="D145" i="20"/>
  <c r="BI145" i="20" s="1"/>
  <c r="B145" i="20"/>
  <c r="G145" i="20"/>
  <c r="X144" i="20"/>
  <c r="AE151" i="20" l="1"/>
  <c r="AH150" i="20"/>
  <c r="AB150" i="20"/>
  <c r="AF150" i="20" s="1"/>
  <c r="BX154" i="20"/>
  <c r="N154" i="20"/>
  <c r="BY154" i="20"/>
  <c r="BZ154" i="20"/>
  <c r="CA154" i="20"/>
  <c r="Z145" i="20"/>
  <c r="BA143" i="20"/>
  <c r="AZ144" i="20"/>
  <c r="AK150" i="20"/>
  <c r="BW154" i="20"/>
  <c r="O154" i="20"/>
  <c r="P154" i="20"/>
  <c r="R154" i="20"/>
  <c r="Q154" i="20"/>
  <c r="AT144" i="20"/>
  <c r="BK144" i="20"/>
  <c r="AU144" i="20"/>
  <c r="AW144" i="20"/>
  <c r="BP145" i="20"/>
  <c r="AR145" i="20"/>
  <c r="AS145" i="20" s="1"/>
  <c r="AQ145" i="20"/>
  <c r="BH145" i="20"/>
  <c r="BJ145" i="20"/>
  <c r="BO145" i="20"/>
  <c r="AV145" i="20"/>
  <c r="AX143" i="20"/>
  <c r="V145" i="20"/>
  <c r="BN145" i="20"/>
  <c r="A155" i="20"/>
  <c r="AY154" i="20"/>
  <c r="AM152" i="20"/>
  <c r="AA152" i="20" s="1"/>
  <c r="AG151" i="20"/>
  <c r="T145" i="20"/>
  <c r="BL145" i="20"/>
  <c r="AO151" i="20"/>
  <c r="AC151" i="20" s="1"/>
  <c r="AI150" i="20"/>
  <c r="AP152" i="20"/>
  <c r="AD152" i="20" s="1"/>
  <c r="AJ151" i="20"/>
  <c r="AN151" i="20"/>
  <c r="C146" i="20"/>
  <c r="BM146" i="20" s="1"/>
  <c r="F146" i="20"/>
  <c r="E146" i="20"/>
  <c r="U144" i="20"/>
  <c r="Y144" i="20"/>
  <c r="G146" i="20"/>
  <c r="D146" i="20"/>
  <c r="BI146" i="20" s="1"/>
  <c r="B146" i="20"/>
  <c r="X145" i="20"/>
  <c r="AE152" i="20" l="1"/>
  <c r="AH151" i="20"/>
  <c r="AB151" i="20"/>
  <c r="AF151" i="20" s="1"/>
  <c r="N155" i="20"/>
  <c r="CA155" i="20"/>
  <c r="BX155" i="20"/>
  <c r="BY155" i="20"/>
  <c r="BZ155" i="20"/>
  <c r="Z146" i="20"/>
  <c r="BA144" i="20"/>
  <c r="AZ145" i="20"/>
  <c r="AK151" i="20"/>
  <c r="BW155" i="20"/>
  <c r="O155" i="20"/>
  <c r="R155" i="20"/>
  <c r="P155" i="20"/>
  <c r="Q155" i="20"/>
  <c r="BK145" i="20"/>
  <c r="BO146" i="20"/>
  <c r="AV146" i="20"/>
  <c r="BP146" i="20"/>
  <c r="AR146" i="20"/>
  <c r="AS146" i="20" s="1"/>
  <c r="AQ146" i="20"/>
  <c r="BH146" i="20"/>
  <c r="BJ146" i="20"/>
  <c r="AU145" i="20"/>
  <c r="AW145" i="20"/>
  <c r="AT145" i="20"/>
  <c r="AX144" i="20"/>
  <c r="A156" i="20"/>
  <c r="AY155" i="20"/>
  <c r="T146" i="20"/>
  <c r="BL146" i="20"/>
  <c r="AM153" i="20"/>
  <c r="AA153" i="20" s="1"/>
  <c r="AG152" i="20"/>
  <c r="V146" i="20"/>
  <c r="BN146" i="20"/>
  <c r="AP153" i="20"/>
  <c r="AD153" i="20" s="1"/>
  <c r="AJ152" i="20"/>
  <c r="AO152" i="20"/>
  <c r="AC152" i="20" s="1"/>
  <c r="AI151" i="20"/>
  <c r="AN152" i="20"/>
  <c r="C147" i="20"/>
  <c r="BM147" i="20" s="1"/>
  <c r="F147" i="20"/>
  <c r="E147" i="20"/>
  <c r="U145" i="20"/>
  <c r="Y145" i="20"/>
  <c r="D147" i="20"/>
  <c r="BI147" i="20" s="1"/>
  <c r="G147" i="20"/>
  <c r="B147" i="20"/>
  <c r="X146" i="20"/>
  <c r="AE153" i="20" l="1"/>
  <c r="AH152" i="20"/>
  <c r="AB152" i="20"/>
  <c r="AF152" i="20" s="1"/>
  <c r="BX156" i="20"/>
  <c r="BY156" i="20"/>
  <c r="N156" i="20"/>
  <c r="BZ156" i="20"/>
  <c r="CA156" i="20"/>
  <c r="Z147" i="20"/>
  <c r="BA145" i="20"/>
  <c r="AZ146" i="20"/>
  <c r="AK152" i="20"/>
  <c r="BW156" i="20"/>
  <c r="O156" i="20"/>
  <c r="Q156" i="20"/>
  <c r="R156" i="20"/>
  <c r="P156" i="20"/>
  <c r="AT146" i="20"/>
  <c r="BO147" i="20"/>
  <c r="AV147" i="20"/>
  <c r="BH147" i="20"/>
  <c r="BJ147" i="20"/>
  <c r="BP147" i="20"/>
  <c r="AR147" i="20"/>
  <c r="AS147" i="20" s="1"/>
  <c r="AQ147" i="20"/>
  <c r="BK146" i="20"/>
  <c r="AX145" i="20"/>
  <c r="AU146" i="20"/>
  <c r="AW146" i="20"/>
  <c r="V147" i="20"/>
  <c r="BN147" i="20"/>
  <c r="T147" i="20"/>
  <c r="BL147" i="20"/>
  <c r="AM154" i="20"/>
  <c r="AA154" i="20" s="1"/>
  <c r="AG153" i="20"/>
  <c r="A157" i="20"/>
  <c r="AY156" i="20"/>
  <c r="AO153" i="20"/>
  <c r="AC153" i="20" s="1"/>
  <c r="AI152" i="20"/>
  <c r="AP154" i="20"/>
  <c r="AD154" i="20" s="1"/>
  <c r="AJ153" i="20"/>
  <c r="AN153" i="20"/>
  <c r="E148" i="20"/>
  <c r="C148" i="20"/>
  <c r="BM148" i="20" s="1"/>
  <c r="F148" i="20"/>
  <c r="U146" i="20"/>
  <c r="Y146" i="20"/>
  <c r="D148" i="20"/>
  <c r="BI148" i="20" s="1"/>
  <c r="B148" i="20"/>
  <c r="G148" i="20"/>
  <c r="X147" i="20"/>
  <c r="AE154" i="20" l="1"/>
  <c r="AH153" i="20"/>
  <c r="AB153" i="20"/>
  <c r="AF153" i="20" s="1"/>
  <c r="N157" i="20"/>
  <c r="CA157" i="20"/>
  <c r="BX157" i="20"/>
  <c r="BZ157" i="20"/>
  <c r="BY157" i="20"/>
  <c r="Z148" i="20"/>
  <c r="AZ147" i="20"/>
  <c r="BA146" i="20"/>
  <c r="BK147" i="20"/>
  <c r="AK153" i="20"/>
  <c r="BW157" i="20"/>
  <c r="P157" i="20"/>
  <c r="O157" i="20"/>
  <c r="R157" i="20"/>
  <c r="Q157" i="20"/>
  <c r="AT147" i="20"/>
  <c r="BH148" i="20"/>
  <c r="BJ148" i="20"/>
  <c r="AX146" i="20"/>
  <c r="BP148" i="20"/>
  <c r="AR148" i="20"/>
  <c r="AS148" i="20" s="1"/>
  <c r="AQ148" i="20"/>
  <c r="BO148" i="20"/>
  <c r="AV148" i="20"/>
  <c r="AU147" i="20"/>
  <c r="AW147" i="20"/>
  <c r="V148" i="20"/>
  <c r="BN148" i="20"/>
  <c r="A158" i="20"/>
  <c r="AY157" i="20"/>
  <c r="T148" i="20"/>
  <c r="BL148" i="20"/>
  <c r="AM155" i="20"/>
  <c r="AA155" i="20" s="1"/>
  <c r="AG154" i="20"/>
  <c r="AP155" i="20"/>
  <c r="AD155" i="20" s="1"/>
  <c r="AJ154" i="20"/>
  <c r="AO154" i="20"/>
  <c r="AC154" i="20" s="1"/>
  <c r="AI153" i="20"/>
  <c r="AN154" i="20"/>
  <c r="F149" i="20"/>
  <c r="E149" i="20"/>
  <c r="C149" i="20"/>
  <c r="BM149" i="20" s="1"/>
  <c r="U147" i="20"/>
  <c r="Y147" i="20"/>
  <c r="G149" i="20"/>
  <c r="D149" i="20"/>
  <c r="BI149" i="20" s="1"/>
  <c r="B149" i="20"/>
  <c r="X148" i="20"/>
  <c r="AE155" i="20" l="1"/>
  <c r="AH154" i="20"/>
  <c r="AB154" i="20"/>
  <c r="AF154" i="20" s="1"/>
  <c r="BZ158" i="20"/>
  <c r="N158" i="20"/>
  <c r="CA158" i="20"/>
  <c r="BX158" i="20"/>
  <c r="BY158" i="20"/>
  <c r="Z149" i="20"/>
  <c r="AK154" i="20"/>
  <c r="AZ148" i="20"/>
  <c r="BA147" i="20"/>
  <c r="BW158" i="20"/>
  <c r="O158" i="20"/>
  <c r="Q158" i="20"/>
  <c r="P158" i="20"/>
  <c r="R158" i="20"/>
  <c r="AX147" i="20"/>
  <c r="BK148" i="20"/>
  <c r="BH149" i="20"/>
  <c r="BJ149" i="20"/>
  <c r="AT148" i="20"/>
  <c r="BO149" i="20"/>
  <c r="AV149" i="20"/>
  <c r="BP149" i="20"/>
  <c r="AR149" i="20"/>
  <c r="AS149" i="20" s="1"/>
  <c r="AQ149" i="20"/>
  <c r="AU148" i="20"/>
  <c r="AW148" i="20"/>
  <c r="AM156" i="20"/>
  <c r="AA156" i="20" s="1"/>
  <c r="AG155" i="20"/>
  <c r="A159" i="20"/>
  <c r="AY158" i="20"/>
  <c r="T149" i="20"/>
  <c r="BL149" i="20"/>
  <c r="V149" i="20"/>
  <c r="BN149" i="20"/>
  <c r="AO155" i="20"/>
  <c r="AC155" i="20" s="1"/>
  <c r="AI154" i="20"/>
  <c r="AP156" i="20"/>
  <c r="AD156" i="20" s="1"/>
  <c r="AJ155" i="20"/>
  <c r="AN155" i="20"/>
  <c r="C150" i="20"/>
  <c r="BM150" i="20" s="1"/>
  <c r="F150" i="20"/>
  <c r="E150" i="20"/>
  <c r="U148" i="20"/>
  <c r="Y148" i="20"/>
  <c r="G150" i="20"/>
  <c r="D150" i="20"/>
  <c r="BI150" i="20" s="1"/>
  <c r="B150" i="20"/>
  <c r="X149" i="20"/>
  <c r="AE156" i="20" l="1"/>
  <c r="AH155" i="20"/>
  <c r="AB155" i="20"/>
  <c r="AF155" i="20" s="1"/>
  <c r="BY159" i="20"/>
  <c r="BZ159" i="20"/>
  <c r="BX159" i="20"/>
  <c r="CA159" i="20"/>
  <c r="N159" i="20"/>
  <c r="Z150" i="20"/>
  <c r="BA148" i="20"/>
  <c r="AZ149" i="20"/>
  <c r="AK155" i="20"/>
  <c r="BW159" i="20"/>
  <c r="R159" i="20"/>
  <c r="Q159" i="20"/>
  <c r="O159" i="20"/>
  <c r="P159" i="20"/>
  <c r="AX148" i="20"/>
  <c r="BK149" i="20"/>
  <c r="AU149" i="20"/>
  <c r="AW149" i="20"/>
  <c r="BH150" i="20"/>
  <c r="BJ150" i="20"/>
  <c r="BO150" i="20"/>
  <c r="AV150" i="20"/>
  <c r="BP150" i="20"/>
  <c r="AR150" i="20"/>
  <c r="AS150" i="20" s="1"/>
  <c r="AQ150" i="20"/>
  <c r="AT149" i="20"/>
  <c r="A160" i="20"/>
  <c r="AY159" i="20"/>
  <c r="T150" i="20"/>
  <c r="BL150" i="20"/>
  <c r="V150" i="20"/>
  <c r="BN150" i="20"/>
  <c r="AM157" i="20"/>
  <c r="AA157" i="20" s="1"/>
  <c r="AG156" i="20"/>
  <c r="AP157" i="20"/>
  <c r="AD157" i="20" s="1"/>
  <c r="AJ156" i="20"/>
  <c r="AO156" i="20"/>
  <c r="AC156" i="20" s="1"/>
  <c r="AI155" i="20"/>
  <c r="AN156" i="20"/>
  <c r="C151" i="20"/>
  <c r="BM151" i="20" s="1"/>
  <c r="F151" i="20"/>
  <c r="E151" i="20"/>
  <c r="U149" i="20"/>
  <c r="Y149" i="20"/>
  <c r="D151" i="20"/>
  <c r="BI151" i="20" s="1"/>
  <c r="G151" i="20"/>
  <c r="B151" i="20"/>
  <c r="X150" i="20"/>
  <c r="AE157" i="20" l="1"/>
  <c r="AH156" i="20"/>
  <c r="AB156" i="20"/>
  <c r="AF156" i="20" s="1"/>
  <c r="BX160" i="20"/>
  <c r="BY160" i="20"/>
  <c r="CA160" i="20"/>
  <c r="N160" i="20"/>
  <c r="BZ160" i="20"/>
  <c r="Z151" i="20"/>
  <c r="BA149" i="20"/>
  <c r="AZ150" i="20"/>
  <c r="AK156" i="20"/>
  <c r="BW160" i="20"/>
  <c r="O160" i="20"/>
  <c r="R160" i="20"/>
  <c r="Q160" i="20"/>
  <c r="P160" i="20"/>
  <c r="BK150" i="20"/>
  <c r="AT150" i="20"/>
  <c r="AX149" i="20"/>
  <c r="BO151" i="20"/>
  <c r="AV151" i="20"/>
  <c r="BP151" i="20"/>
  <c r="AR151" i="20"/>
  <c r="AS151" i="20" s="1"/>
  <c r="AQ151" i="20"/>
  <c r="BH151" i="20"/>
  <c r="BJ151" i="20"/>
  <c r="AU150" i="20"/>
  <c r="AW150" i="20"/>
  <c r="AM158" i="20"/>
  <c r="AA158" i="20" s="1"/>
  <c r="AG157" i="20"/>
  <c r="T151" i="20"/>
  <c r="BL151" i="20"/>
  <c r="V151" i="20"/>
  <c r="BN151" i="20"/>
  <c r="A161" i="20"/>
  <c r="AY160" i="20"/>
  <c r="AO157" i="20"/>
  <c r="AC157" i="20" s="1"/>
  <c r="AI156" i="20"/>
  <c r="AP158" i="20"/>
  <c r="AD158" i="20" s="1"/>
  <c r="AJ157" i="20"/>
  <c r="AN157" i="20"/>
  <c r="E152" i="20"/>
  <c r="C152" i="20"/>
  <c r="BM152" i="20" s="1"/>
  <c r="F152" i="20"/>
  <c r="U150" i="20"/>
  <c r="Y150" i="20"/>
  <c r="D152" i="20"/>
  <c r="BI152" i="20" s="1"/>
  <c r="B152" i="20"/>
  <c r="G152" i="20"/>
  <c r="X151" i="20"/>
  <c r="AE158" i="20" l="1"/>
  <c r="AH157" i="20"/>
  <c r="AB157" i="20"/>
  <c r="AF157" i="20" s="1"/>
  <c r="N161" i="20"/>
  <c r="CA161" i="20"/>
  <c r="BX161" i="20"/>
  <c r="BY161" i="20"/>
  <c r="BZ161" i="20"/>
  <c r="Z152" i="20"/>
  <c r="AZ151" i="20"/>
  <c r="BA150" i="20"/>
  <c r="AK157" i="20"/>
  <c r="BW161" i="20"/>
  <c r="P161" i="20"/>
  <c r="Q161" i="20"/>
  <c r="R161" i="20"/>
  <c r="O161" i="20"/>
  <c r="AT151" i="20"/>
  <c r="BO152" i="20"/>
  <c r="AV152" i="20"/>
  <c r="BK151" i="20"/>
  <c r="AU151" i="20"/>
  <c r="AW151" i="20"/>
  <c r="BP152" i="20"/>
  <c r="AR152" i="20"/>
  <c r="AS152" i="20" s="1"/>
  <c r="AQ152" i="20"/>
  <c r="BH152" i="20"/>
  <c r="BJ152" i="20"/>
  <c r="AX150" i="20"/>
  <c r="A162" i="20"/>
  <c r="AY161" i="20"/>
  <c r="V152" i="20"/>
  <c r="BN152" i="20"/>
  <c r="T152" i="20"/>
  <c r="BL152" i="20"/>
  <c r="AM159" i="20"/>
  <c r="AA159" i="20" s="1"/>
  <c r="AG158" i="20"/>
  <c r="AP159" i="20"/>
  <c r="AD159" i="20" s="1"/>
  <c r="AJ158" i="20"/>
  <c r="AO158" i="20"/>
  <c r="AC158" i="20" s="1"/>
  <c r="AI157" i="20"/>
  <c r="AN158" i="20"/>
  <c r="F153" i="20"/>
  <c r="E153" i="20"/>
  <c r="C153" i="20"/>
  <c r="BM153" i="20" s="1"/>
  <c r="U151" i="20"/>
  <c r="Y151" i="20"/>
  <c r="G153" i="20"/>
  <c r="D153" i="20"/>
  <c r="BI153" i="20" s="1"/>
  <c r="B153" i="20"/>
  <c r="X152" i="20"/>
  <c r="AE159" i="20" l="1"/>
  <c r="AH158" i="20"/>
  <c r="AB158" i="20"/>
  <c r="AF158" i="20" s="1"/>
  <c r="BZ162" i="20"/>
  <c r="N162" i="20"/>
  <c r="CA162" i="20"/>
  <c r="BY162" i="20"/>
  <c r="BX162" i="20"/>
  <c r="Z153" i="20"/>
  <c r="AZ152" i="20"/>
  <c r="BA151" i="20"/>
  <c r="AK158" i="20"/>
  <c r="BW162" i="20"/>
  <c r="O162" i="20"/>
  <c r="P162" i="20"/>
  <c r="Q162" i="20"/>
  <c r="R162" i="20"/>
  <c r="BK152" i="20"/>
  <c r="BH153" i="20"/>
  <c r="BJ153" i="20"/>
  <c r="BO153" i="20"/>
  <c r="AV153" i="20"/>
  <c r="AT152" i="20"/>
  <c r="AX151" i="20"/>
  <c r="BP153" i="20"/>
  <c r="AR153" i="20"/>
  <c r="AS153" i="20" s="1"/>
  <c r="AQ153" i="20"/>
  <c r="AU152" i="20"/>
  <c r="AW152" i="20"/>
  <c r="AM160" i="20"/>
  <c r="AA160" i="20" s="1"/>
  <c r="AG159" i="20"/>
  <c r="T153" i="20"/>
  <c r="BL153" i="20"/>
  <c r="V153" i="20"/>
  <c r="BN153" i="20"/>
  <c r="A163" i="20"/>
  <c r="AY162" i="20"/>
  <c r="AO159" i="20"/>
  <c r="AC159" i="20" s="1"/>
  <c r="AI158" i="20"/>
  <c r="AP160" i="20"/>
  <c r="AD160" i="20" s="1"/>
  <c r="AJ159" i="20"/>
  <c r="AN159" i="20"/>
  <c r="C154" i="20"/>
  <c r="BM154" i="20" s="1"/>
  <c r="F154" i="20"/>
  <c r="E154" i="20"/>
  <c r="U152" i="20"/>
  <c r="Y152" i="20"/>
  <c r="G154" i="20"/>
  <c r="D154" i="20"/>
  <c r="BI154" i="20" s="1"/>
  <c r="B154" i="20"/>
  <c r="X153" i="20"/>
  <c r="AE160" i="20" l="1"/>
  <c r="AH159" i="20"/>
  <c r="AB159" i="20"/>
  <c r="AF159" i="20" s="1"/>
  <c r="BY163" i="20"/>
  <c r="BZ163" i="20"/>
  <c r="N163" i="20"/>
  <c r="BX163" i="20"/>
  <c r="CA163" i="20"/>
  <c r="Z154" i="20"/>
  <c r="BA152" i="20"/>
  <c r="AT153" i="20"/>
  <c r="AZ153" i="20"/>
  <c r="AK159" i="20"/>
  <c r="BW163" i="20"/>
  <c r="O163" i="20"/>
  <c r="R163" i="20"/>
  <c r="Q163" i="20"/>
  <c r="P163" i="20"/>
  <c r="BK153" i="20"/>
  <c r="BH154" i="20"/>
  <c r="BJ154" i="20"/>
  <c r="BP154" i="20"/>
  <c r="AR154" i="20"/>
  <c r="AS154" i="20" s="1"/>
  <c r="AQ154" i="20"/>
  <c r="AX152" i="20"/>
  <c r="AU153" i="20"/>
  <c r="AW153" i="20"/>
  <c r="BO154" i="20"/>
  <c r="AV154" i="20"/>
  <c r="A164" i="20"/>
  <c r="AY163" i="20"/>
  <c r="T154" i="20"/>
  <c r="BL154" i="20"/>
  <c r="V154" i="20"/>
  <c r="BN154" i="20"/>
  <c r="AM161" i="20"/>
  <c r="AA161" i="20" s="1"/>
  <c r="AG160" i="20"/>
  <c r="AP161" i="20"/>
  <c r="AD161" i="20" s="1"/>
  <c r="AJ160" i="20"/>
  <c r="AO160" i="20"/>
  <c r="AC160" i="20" s="1"/>
  <c r="AI159" i="20"/>
  <c r="AN160" i="20"/>
  <c r="C155" i="20"/>
  <c r="BM155" i="20" s="1"/>
  <c r="F155" i="20"/>
  <c r="E155" i="20"/>
  <c r="U153" i="20"/>
  <c r="Y153" i="20"/>
  <c r="D155" i="20"/>
  <c r="BI155" i="20" s="1"/>
  <c r="G155" i="20"/>
  <c r="B155" i="20"/>
  <c r="X154" i="20"/>
  <c r="AE161" i="20" l="1"/>
  <c r="AH160" i="20"/>
  <c r="AB160" i="20"/>
  <c r="AF160" i="20" s="1"/>
  <c r="BX164" i="20"/>
  <c r="BY164" i="20"/>
  <c r="N164" i="20"/>
  <c r="BZ164" i="20"/>
  <c r="CA164" i="20"/>
  <c r="Z155" i="20"/>
  <c r="BA153" i="20"/>
  <c r="AZ154" i="20"/>
  <c r="AK160" i="20"/>
  <c r="BW164" i="20"/>
  <c r="O164" i="20"/>
  <c r="Q164" i="20"/>
  <c r="R164" i="20"/>
  <c r="P164" i="20"/>
  <c r="AT154" i="20"/>
  <c r="AX153" i="20"/>
  <c r="BK154" i="20"/>
  <c r="BO155" i="20"/>
  <c r="AV155" i="20"/>
  <c r="AU154" i="20"/>
  <c r="AW154" i="20"/>
  <c r="BH155" i="20"/>
  <c r="BJ155" i="20"/>
  <c r="BP155" i="20"/>
  <c r="AR155" i="20"/>
  <c r="AS155" i="20" s="1"/>
  <c r="AQ155" i="20"/>
  <c r="AM162" i="20"/>
  <c r="AA162" i="20" s="1"/>
  <c r="AG161" i="20"/>
  <c r="V155" i="20"/>
  <c r="BN155" i="20"/>
  <c r="T155" i="20"/>
  <c r="BL155" i="20"/>
  <c r="A165" i="20"/>
  <c r="AY164" i="20"/>
  <c r="AO161" i="20"/>
  <c r="AC161" i="20" s="1"/>
  <c r="AI160" i="20"/>
  <c r="AP162" i="20"/>
  <c r="AD162" i="20" s="1"/>
  <c r="AJ161" i="20"/>
  <c r="AN161" i="20"/>
  <c r="E156" i="20"/>
  <c r="C156" i="20"/>
  <c r="BM156" i="20" s="1"/>
  <c r="F156" i="20"/>
  <c r="U154" i="20"/>
  <c r="Y154" i="20"/>
  <c r="D156" i="20"/>
  <c r="BI156" i="20" s="1"/>
  <c r="B156" i="20"/>
  <c r="G156" i="20"/>
  <c r="X155" i="20"/>
  <c r="AE162" i="20" l="1"/>
  <c r="AH161" i="20"/>
  <c r="AB161" i="20"/>
  <c r="AF161" i="20" s="1"/>
  <c r="N165" i="20"/>
  <c r="CA165" i="20"/>
  <c r="BX165" i="20"/>
  <c r="BZ165" i="20"/>
  <c r="BY165" i="20"/>
  <c r="Z156" i="20"/>
  <c r="BA154" i="20"/>
  <c r="AZ155" i="20"/>
  <c r="BK155" i="20"/>
  <c r="AK161" i="20"/>
  <c r="BW165" i="20"/>
  <c r="P165" i="20"/>
  <c r="O165" i="20"/>
  <c r="Q165" i="20"/>
  <c r="R165" i="20"/>
  <c r="AT155" i="20"/>
  <c r="AX154" i="20"/>
  <c r="AU155" i="20"/>
  <c r="AW155" i="20"/>
  <c r="BO156" i="20"/>
  <c r="AV156" i="20"/>
  <c r="BP156" i="20"/>
  <c r="AR156" i="20"/>
  <c r="AS156" i="20" s="1"/>
  <c r="AQ156" i="20"/>
  <c r="BH156" i="20"/>
  <c r="BJ156" i="20"/>
  <c r="A166" i="20"/>
  <c r="AY165" i="20"/>
  <c r="V156" i="20"/>
  <c r="BN156" i="20"/>
  <c r="T156" i="20"/>
  <c r="BL156" i="20"/>
  <c r="AM163" i="20"/>
  <c r="AA163" i="20" s="1"/>
  <c r="AG162" i="20"/>
  <c r="AP163" i="20"/>
  <c r="AD163" i="20" s="1"/>
  <c r="AJ162" i="20"/>
  <c r="AO162" i="20"/>
  <c r="AC162" i="20" s="1"/>
  <c r="AI161" i="20"/>
  <c r="AN162" i="20"/>
  <c r="F157" i="20"/>
  <c r="E157" i="20"/>
  <c r="C157" i="20"/>
  <c r="BM157" i="20" s="1"/>
  <c r="U155" i="20"/>
  <c r="Y155" i="20"/>
  <c r="G157" i="20"/>
  <c r="D157" i="20"/>
  <c r="BI157" i="20" s="1"/>
  <c r="B157" i="20"/>
  <c r="X156" i="20"/>
  <c r="AE163" i="20" l="1"/>
  <c r="AH162" i="20"/>
  <c r="AB162" i="20"/>
  <c r="AF162" i="20" s="1"/>
  <c r="BZ166" i="20"/>
  <c r="N166" i="20"/>
  <c r="CA166" i="20"/>
  <c r="BX166" i="20"/>
  <c r="BY166" i="20"/>
  <c r="Z157" i="20"/>
  <c r="BA155" i="20"/>
  <c r="AK162" i="20"/>
  <c r="AZ156" i="20"/>
  <c r="BW166" i="20"/>
  <c r="O166" i="20"/>
  <c r="P166" i="20"/>
  <c r="Q166" i="20"/>
  <c r="R166" i="20"/>
  <c r="AT156" i="20"/>
  <c r="AX155" i="20"/>
  <c r="BK156" i="20"/>
  <c r="AU156" i="20"/>
  <c r="AW156" i="20"/>
  <c r="BP157" i="20"/>
  <c r="AR157" i="20"/>
  <c r="AS157" i="20" s="1"/>
  <c r="AQ157" i="20"/>
  <c r="BH157" i="20"/>
  <c r="BJ157" i="20"/>
  <c r="BO157" i="20"/>
  <c r="AV157" i="20"/>
  <c r="AM164" i="20"/>
  <c r="AA164" i="20" s="1"/>
  <c r="AG163" i="20"/>
  <c r="T157" i="20"/>
  <c r="BL157" i="20"/>
  <c r="V157" i="20"/>
  <c r="BN157" i="20"/>
  <c r="A167" i="20"/>
  <c r="AY166" i="20"/>
  <c r="AO163" i="20"/>
  <c r="AC163" i="20" s="1"/>
  <c r="AI162" i="20"/>
  <c r="AP164" i="20"/>
  <c r="AD164" i="20" s="1"/>
  <c r="AJ163" i="20"/>
  <c r="AN163" i="20"/>
  <c r="C158" i="20"/>
  <c r="BM158" i="20" s="1"/>
  <c r="F158" i="20"/>
  <c r="E158" i="20"/>
  <c r="U156" i="20"/>
  <c r="Y156" i="20"/>
  <c r="G158" i="20"/>
  <c r="D158" i="20"/>
  <c r="BI158" i="20" s="1"/>
  <c r="B158" i="20"/>
  <c r="X157" i="20"/>
  <c r="AE164" i="20" l="1"/>
  <c r="AH163" i="20"/>
  <c r="AB163" i="20"/>
  <c r="AF163" i="20" s="1"/>
  <c r="BY167" i="20"/>
  <c r="BZ167" i="20"/>
  <c r="BX167" i="20"/>
  <c r="CA167" i="20"/>
  <c r="N167" i="20"/>
  <c r="Z158" i="20"/>
  <c r="AZ157" i="20"/>
  <c r="BA156" i="20"/>
  <c r="AK163" i="20"/>
  <c r="BW167" i="20"/>
  <c r="R167" i="20"/>
  <c r="O167" i="20"/>
  <c r="P167" i="20"/>
  <c r="Q167" i="20"/>
  <c r="BK157" i="20"/>
  <c r="BH158" i="20"/>
  <c r="BJ158" i="20"/>
  <c r="BO158" i="20"/>
  <c r="AV158" i="20"/>
  <c r="AU157" i="20"/>
  <c r="AW157" i="20"/>
  <c r="AT157" i="20"/>
  <c r="AX156" i="20"/>
  <c r="BP158" i="20"/>
  <c r="AR158" i="20"/>
  <c r="AS158" i="20" s="1"/>
  <c r="AQ158" i="20"/>
  <c r="A168" i="20"/>
  <c r="AY167" i="20"/>
  <c r="T158" i="20"/>
  <c r="BL158" i="20"/>
  <c r="V158" i="20"/>
  <c r="BN158" i="20"/>
  <c r="AM165" i="20"/>
  <c r="AA165" i="20" s="1"/>
  <c r="AG164" i="20"/>
  <c r="AP165" i="20"/>
  <c r="AD165" i="20" s="1"/>
  <c r="AJ164" i="20"/>
  <c r="AO164" i="20"/>
  <c r="AC164" i="20" s="1"/>
  <c r="AI163" i="20"/>
  <c r="AN164" i="20"/>
  <c r="C159" i="20"/>
  <c r="BM159" i="20" s="1"/>
  <c r="F159" i="20"/>
  <c r="E159" i="20"/>
  <c r="U157" i="20"/>
  <c r="Y157" i="20"/>
  <c r="D159" i="20"/>
  <c r="BI159" i="20" s="1"/>
  <c r="G159" i="20"/>
  <c r="B159" i="20"/>
  <c r="X158" i="20"/>
  <c r="AE165" i="20" l="1"/>
  <c r="AH164" i="20"/>
  <c r="AB164" i="20"/>
  <c r="AF164" i="20" s="1"/>
  <c r="BX168" i="20"/>
  <c r="BY168" i="20"/>
  <c r="CA168" i="20"/>
  <c r="N168" i="20"/>
  <c r="BZ168" i="20"/>
  <c r="Z159" i="20"/>
  <c r="BA157" i="20"/>
  <c r="AZ158" i="20"/>
  <c r="AK164" i="20"/>
  <c r="BW168" i="20"/>
  <c r="O168" i="20"/>
  <c r="R168" i="20"/>
  <c r="Q168" i="20"/>
  <c r="P168" i="20"/>
  <c r="AT158" i="20"/>
  <c r="AX157" i="20"/>
  <c r="BK158" i="20"/>
  <c r="BO159" i="20"/>
  <c r="AV159" i="20"/>
  <c r="BH159" i="20"/>
  <c r="BJ159" i="20"/>
  <c r="BP159" i="20"/>
  <c r="AR159" i="20"/>
  <c r="AS159" i="20" s="1"/>
  <c r="AQ159" i="20"/>
  <c r="AU158" i="20"/>
  <c r="AW158" i="20"/>
  <c r="AM166" i="20"/>
  <c r="AA166" i="20" s="1"/>
  <c r="AG165" i="20"/>
  <c r="V159" i="20"/>
  <c r="BN159" i="20"/>
  <c r="T159" i="20"/>
  <c r="BL159" i="20"/>
  <c r="A169" i="20"/>
  <c r="AY168" i="20"/>
  <c r="AO165" i="20"/>
  <c r="AC165" i="20" s="1"/>
  <c r="AI164" i="20"/>
  <c r="AP166" i="20"/>
  <c r="AD166" i="20" s="1"/>
  <c r="AJ165" i="20"/>
  <c r="AN165" i="20"/>
  <c r="E160" i="20"/>
  <c r="C160" i="20"/>
  <c r="BM160" i="20" s="1"/>
  <c r="F160" i="20"/>
  <c r="U158" i="20"/>
  <c r="Y158" i="20"/>
  <c r="D160" i="20"/>
  <c r="BI160" i="20" s="1"/>
  <c r="G160" i="20"/>
  <c r="B160" i="20"/>
  <c r="X159" i="20"/>
  <c r="AE166" i="20" l="1"/>
  <c r="AH165" i="20"/>
  <c r="AB165" i="20"/>
  <c r="AF165" i="20" s="1"/>
  <c r="N169" i="20"/>
  <c r="CA169" i="20"/>
  <c r="BX169" i="20"/>
  <c r="BY169" i="20"/>
  <c r="BZ169" i="20"/>
  <c r="Z160" i="20"/>
  <c r="AZ159" i="20"/>
  <c r="BA158" i="20"/>
  <c r="AK165" i="20"/>
  <c r="BW169" i="20"/>
  <c r="P169" i="20"/>
  <c r="R169" i="20"/>
  <c r="Q169" i="20"/>
  <c r="O169" i="20"/>
  <c r="BK159" i="20"/>
  <c r="AT159" i="20"/>
  <c r="BO160" i="20"/>
  <c r="AV160" i="20"/>
  <c r="AX158" i="20"/>
  <c r="BP160" i="20"/>
  <c r="AR160" i="20"/>
  <c r="AS160" i="20" s="1"/>
  <c r="AQ160" i="20"/>
  <c r="BH160" i="20"/>
  <c r="BJ160" i="20"/>
  <c r="AU159" i="20"/>
  <c r="AW159" i="20"/>
  <c r="V160" i="20"/>
  <c r="BN160" i="20"/>
  <c r="A170" i="20"/>
  <c r="AY169" i="20"/>
  <c r="T160" i="20"/>
  <c r="BL160" i="20"/>
  <c r="AM167" i="20"/>
  <c r="AA167" i="20" s="1"/>
  <c r="AG166" i="20"/>
  <c r="AP167" i="20"/>
  <c r="AD167" i="20" s="1"/>
  <c r="AJ166" i="20"/>
  <c r="AO166" i="20"/>
  <c r="AC166" i="20" s="1"/>
  <c r="AI165" i="20"/>
  <c r="AN166" i="20"/>
  <c r="F161" i="20"/>
  <c r="E161" i="20"/>
  <c r="C161" i="20"/>
  <c r="BM161" i="20" s="1"/>
  <c r="U159" i="20"/>
  <c r="Y159" i="20"/>
  <c r="D161" i="20"/>
  <c r="BI161" i="20" s="1"/>
  <c r="B161" i="20"/>
  <c r="G161" i="20"/>
  <c r="X160" i="20"/>
  <c r="AE167" i="20" l="1"/>
  <c r="AH166" i="20"/>
  <c r="AB166" i="20"/>
  <c r="AF166" i="20" s="1"/>
  <c r="BZ170" i="20"/>
  <c r="N170" i="20"/>
  <c r="CA170" i="20"/>
  <c r="BY170" i="20"/>
  <c r="BX170" i="20"/>
  <c r="Z161" i="20"/>
  <c r="AZ160" i="20"/>
  <c r="BA159" i="20"/>
  <c r="AK166" i="20"/>
  <c r="BW170" i="20"/>
  <c r="O170" i="20"/>
  <c r="P170" i="20"/>
  <c r="R170" i="20"/>
  <c r="Q170" i="20"/>
  <c r="BK160" i="20"/>
  <c r="AX159" i="20"/>
  <c r="BO161" i="20"/>
  <c r="AV161" i="20"/>
  <c r="BH161" i="20"/>
  <c r="BJ161" i="20"/>
  <c r="BP161" i="20"/>
  <c r="AR161" i="20"/>
  <c r="AS161" i="20" s="1"/>
  <c r="AQ161" i="20"/>
  <c r="AT160" i="20"/>
  <c r="AU160" i="20"/>
  <c r="AW160" i="20"/>
  <c r="AM168" i="20"/>
  <c r="AA168" i="20" s="1"/>
  <c r="AG167" i="20"/>
  <c r="V161" i="20"/>
  <c r="BN161" i="20"/>
  <c r="A171" i="20"/>
  <c r="AY170" i="20"/>
  <c r="T161" i="20"/>
  <c r="BL161" i="20"/>
  <c r="AO167" i="20"/>
  <c r="AC167" i="20" s="1"/>
  <c r="AI166" i="20"/>
  <c r="AP168" i="20"/>
  <c r="AD168" i="20" s="1"/>
  <c r="AJ167" i="20"/>
  <c r="AN167" i="20"/>
  <c r="C162" i="20"/>
  <c r="BM162" i="20" s="1"/>
  <c r="F162" i="20"/>
  <c r="E162" i="20"/>
  <c r="U160" i="20"/>
  <c r="Y160" i="20"/>
  <c r="G162" i="20"/>
  <c r="B162" i="20"/>
  <c r="D162" i="20"/>
  <c r="BI162" i="20" s="1"/>
  <c r="X161" i="20"/>
  <c r="AE168" i="20" l="1"/>
  <c r="AH167" i="20"/>
  <c r="AB167" i="20"/>
  <c r="AF167" i="20" s="1"/>
  <c r="BY171" i="20"/>
  <c r="BZ171" i="20"/>
  <c r="N171" i="20"/>
  <c r="BX171" i="20"/>
  <c r="CA171" i="20"/>
  <c r="Z162" i="20"/>
  <c r="BA160" i="20"/>
  <c r="AZ161" i="20"/>
  <c r="AK167" i="20"/>
  <c r="BW171" i="20"/>
  <c r="O171" i="20"/>
  <c r="R171" i="20"/>
  <c r="P171" i="20"/>
  <c r="Q171" i="20"/>
  <c r="BK161" i="20"/>
  <c r="AT161" i="20"/>
  <c r="AX160" i="20"/>
  <c r="BH162" i="20"/>
  <c r="BJ162" i="20"/>
  <c r="BO162" i="20"/>
  <c r="AV162" i="20"/>
  <c r="BP162" i="20"/>
  <c r="AR162" i="20"/>
  <c r="AS162" i="20" s="1"/>
  <c r="AQ162" i="20"/>
  <c r="AU161" i="20"/>
  <c r="AW161" i="20"/>
  <c r="V162" i="20"/>
  <c r="BN162" i="20"/>
  <c r="T162" i="20"/>
  <c r="BL162" i="20"/>
  <c r="A172" i="20"/>
  <c r="AY171" i="20"/>
  <c r="AM169" i="20"/>
  <c r="AA169" i="20" s="1"/>
  <c r="AG168" i="20"/>
  <c r="AP169" i="20"/>
  <c r="AD169" i="20" s="1"/>
  <c r="AJ168" i="20"/>
  <c r="AO168" i="20"/>
  <c r="AC168" i="20" s="1"/>
  <c r="AI167" i="20"/>
  <c r="AN168" i="20"/>
  <c r="C163" i="20"/>
  <c r="BM163" i="20" s="1"/>
  <c r="F163" i="20"/>
  <c r="E163" i="20"/>
  <c r="U161" i="20"/>
  <c r="Y161" i="20"/>
  <c r="B163" i="20"/>
  <c r="D163" i="20"/>
  <c r="BI163" i="20" s="1"/>
  <c r="G163" i="20"/>
  <c r="X162" i="20"/>
  <c r="AE169" i="20" l="1"/>
  <c r="AH168" i="20"/>
  <c r="AB168" i="20"/>
  <c r="AF168" i="20" s="1"/>
  <c r="BX172" i="20"/>
  <c r="BY172" i="20"/>
  <c r="N172" i="20"/>
  <c r="BZ172" i="20"/>
  <c r="CA172" i="20"/>
  <c r="AZ162" i="20"/>
  <c r="Z163" i="20"/>
  <c r="BK162" i="20"/>
  <c r="BA161" i="20"/>
  <c r="AK168" i="20"/>
  <c r="BW172" i="20"/>
  <c r="O172" i="20"/>
  <c r="R172" i="20"/>
  <c r="P172" i="20"/>
  <c r="Q172" i="20"/>
  <c r="AT162" i="20"/>
  <c r="BO163" i="20"/>
  <c r="AV163" i="20"/>
  <c r="BH163" i="20"/>
  <c r="BJ163" i="20"/>
  <c r="BP163" i="20"/>
  <c r="AR163" i="20"/>
  <c r="AS163" i="20" s="1"/>
  <c r="AQ163" i="20"/>
  <c r="AX161" i="20"/>
  <c r="AU162" i="20"/>
  <c r="AW162" i="20"/>
  <c r="AM170" i="20"/>
  <c r="AA170" i="20" s="1"/>
  <c r="AG169" i="20"/>
  <c r="T163" i="20"/>
  <c r="BL163" i="20"/>
  <c r="V163" i="20"/>
  <c r="BN163" i="20"/>
  <c r="A173" i="20"/>
  <c r="AY172" i="20"/>
  <c r="AO169" i="20"/>
  <c r="AC169" i="20" s="1"/>
  <c r="AI168" i="20"/>
  <c r="AP170" i="20"/>
  <c r="AD170" i="20" s="1"/>
  <c r="AJ169" i="20"/>
  <c r="AN169" i="20"/>
  <c r="E164" i="20"/>
  <c r="C164" i="20"/>
  <c r="BM164" i="20" s="1"/>
  <c r="F164" i="20"/>
  <c r="U162" i="20"/>
  <c r="Y162" i="20"/>
  <c r="D164" i="20"/>
  <c r="BI164" i="20" s="1"/>
  <c r="B164" i="20"/>
  <c r="G164" i="20"/>
  <c r="X163" i="20"/>
  <c r="AE170" i="20" l="1"/>
  <c r="AH169" i="20"/>
  <c r="AB169" i="20"/>
  <c r="AF169" i="20" s="1"/>
  <c r="N173" i="20"/>
  <c r="CA173" i="20"/>
  <c r="BX173" i="20"/>
  <c r="BZ173" i="20"/>
  <c r="BY173" i="20"/>
  <c r="Z164" i="20"/>
  <c r="AZ163" i="20"/>
  <c r="BK163" i="20"/>
  <c r="AK169" i="20"/>
  <c r="BA162" i="20"/>
  <c r="BW173" i="20"/>
  <c r="P173" i="20"/>
  <c r="O173" i="20"/>
  <c r="R173" i="20"/>
  <c r="Q173" i="20"/>
  <c r="AT163" i="20"/>
  <c r="AX162" i="20"/>
  <c r="BP164" i="20"/>
  <c r="AR164" i="20"/>
  <c r="AS164" i="20" s="1"/>
  <c r="AQ164" i="20"/>
  <c r="AU163" i="20"/>
  <c r="AW163" i="20"/>
  <c r="BH164" i="20"/>
  <c r="BJ164" i="20"/>
  <c r="BO164" i="20"/>
  <c r="AV164" i="20"/>
  <c r="A174" i="20"/>
  <c r="AY173" i="20"/>
  <c r="V164" i="20"/>
  <c r="BN164" i="20"/>
  <c r="T164" i="20"/>
  <c r="BL164" i="20"/>
  <c r="AM171" i="20"/>
  <c r="AA171" i="20" s="1"/>
  <c r="AG170" i="20"/>
  <c r="AP171" i="20"/>
  <c r="AD171" i="20" s="1"/>
  <c r="AJ170" i="20"/>
  <c r="AO170" i="20"/>
  <c r="AC170" i="20" s="1"/>
  <c r="AI169" i="20"/>
  <c r="AN170" i="20"/>
  <c r="F165" i="20"/>
  <c r="E165" i="20"/>
  <c r="C165" i="20"/>
  <c r="BM165" i="20" s="1"/>
  <c r="U163" i="20"/>
  <c r="Y163" i="20"/>
  <c r="G165" i="20"/>
  <c r="D165" i="20"/>
  <c r="BI165" i="20" s="1"/>
  <c r="B165" i="20"/>
  <c r="X164" i="20"/>
  <c r="AE171" i="20" l="1"/>
  <c r="AH170" i="20"/>
  <c r="AB170" i="20"/>
  <c r="AF170" i="20" s="1"/>
  <c r="BZ174" i="20"/>
  <c r="N174" i="20"/>
  <c r="BX174" i="20"/>
  <c r="BY174" i="20"/>
  <c r="CA174" i="20"/>
  <c r="Z165" i="20"/>
  <c r="AK170" i="20"/>
  <c r="BA163" i="20"/>
  <c r="AZ164" i="20"/>
  <c r="BW174" i="20"/>
  <c r="O174" i="20"/>
  <c r="Q174" i="20"/>
  <c r="P174" i="20"/>
  <c r="R174" i="20"/>
  <c r="AT164" i="20"/>
  <c r="BK164" i="20"/>
  <c r="AX163" i="20"/>
  <c r="BP165" i="20"/>
  <c r="AR165" i="20"/>
  <c r="AS165" i="20" s="1"/>
  <c r="AQ165" i="20"/>
  <c r="AU164" i="20"/>
  <c r="AW164" i="20"/>
  <c r="BH165" i="20"/>
  <c r="BJ165" i="20"/>
  <c r="BO165" i="20"/>
  <c r="AV165" i="20"/>
  <c r="AM172" i="20"/>
  <c r="AA172" i="20" s="1"/>
  <c r="AG171" i="20"/>
  <c r="T165" i="20"/>
  <c r="BL165" i="20"/>
  <c r="V165" i="20"/>
  <c r="BN165" i="20"/>
  <c r="A175" i="20"/>
  <c r="AY174" i="20"/>
  <c r="AO171" i="20"/>
  <c r="AC171" i="20" s="1"/>
  <c r="AI170" i="20"/>
  <c r="AP172" i="20"/>
  <c r="AD172" i="20" s="1"/>
  <c r="AJ171" i="20"/>
  <c r="AN171" i="20"/>
  <c r="C166" i="20"/>
  <c r="BM166" i="20" s="1"/>
  <c r="F166" i="20"/>
  <c r="E166" i="20"/>
  <c r="U164" i="20"/>
  <c r="Y164" i="20"/>
  <c r="G166" i="20"/>
  <c r="D166" i="20"/>
  <c r="BI166" i="20" s="1"/>
  <c r="B166" i="20"/>
  <c r="X165" i="20"/>
  <c r="AE172" i="20" l="1"/>
  <c r="AH171" i="20"/>
  <c r="AB171" i="20"/>
  <c r="AF171" i="20" s="1"/>
  <c r="BY175" i="20"/>
  <c r="N175" i="20"/>
  <c r="BX175" i="20"/>
  <c r="BZ175" i="20"/>
  <c r="CA175" i="20"/>
  <c r="Z166" i="20"/>
  <c r="BA164" i="20"/>
  <c r="AT165" i="20"/>
  <c r="AZ165" i="20"/>
  <c r="AK171" i="20"/>
  <c r="BW175" i="20"/>
  <c r="R175" i="20"/>
  <c r="Q175" i="20"/>
  <c r="O175" i="20"/>
  <c r="P175" i="20"/>
  <c r="BH166" i="20"/>
  <c r="BJ166" i="20"/>
  <c r="AU165" i="20"/>
  <c r="AW165" i="20"/>
  <c r="BP166" i="20"/>
  <c r="AR166" i="20"/>
  <c r="AS166" i="20" s="1"/>
  <c r="AQ166" i="20"/>
  <c r="AX164" i="20"/>
  <c r="BO166" i="20"/>
  <c r="AV166" i="20"/>
  <c r="BK165" i="20"/>
  <c r="A176" i="20"/>
  <c r="AY175" i="20"/>
  <c r="T166" i="20"/>
  <c r="BL166" i="20"/>
  <c r="V166" i="20"/>
  <c r="BN166" i="20"/>
  <c r="AM173" i="20"/>
  <c r="AA173" i="20" s="1"/>
  <c r="AG172" i="20"/>
  <c r="AP173" i="20"/>
  <c r="AD173" i="20" s="1"/>
  <c r="AJ172" i="20"/>
  <c r="AO172" i="20"/>
  <c r="AC172" i="20" s="1"/>
  <c r="AI171" i="20"/>
  <c r="AN172" i="20"/>
  <c r="C167" i="20"/>
  <c r="BM167" i="20" s="1"/>
  <c r="F167" i="20"/>
  <c r="E167" i="20"/>
  <c r="U165" i="20"/>
  <c r="Y165" i="20"/>
  <c r="B167" i="20"/>
  <c r="D167" i="20"/>
  <c r="BI167" i="20" s="1"/>
  <c r="G167" i="20"/>
  <c r="X166" i="20"/>
  <c r="AE173" i="20" l="1"/>
  <c r="AH172" i="20"/>
  <c r="AB172" i="20"/>
  <c r="AF172" i="20" s="1"/>
  <c r="BX176" i="20"/>
  <c r="N176" i="20"/>
  <c r="BY176" i="20"/>
  <c r="BZ176" i="20"/>
  <c r="CA176" i="20"/>
  <c r="Z167" i="20"/>
  <c r="AZ166" i="20"/>
  <c r="BA165" i="20"/>
  <c r="AK172" i="20"/>
  <c r="BW176" i="20"/>
  <c r="O176" i="20"/>
  <c r="R176" i="20"/>
  <c r="Q176" i="20"/>
  <c r="P176" i="20"/>
  <c r="AT166" i="20"/>
  <c r="AX165" i="20"/>
  <c r="BK166" i="20"/>
  <c r="BO167" i="20"/>
  <c r="AV167" i="20"/>
  <c r="BP167" i="20"/>
  <c r="AR167" i="20"/>
  <c r="AS167" i="20" s="1"/>
  <c r="AQ167" i="20"/>
  <c r="AU166" i="20"/>
  <c r="AW166" i="20"/>
  <c r="BH167" i="20"/>
  <c r="BJ167" i="20"/>
  <c r="AM174" i="20"/>
  <c r="AA174" i="20" s="1"/>
  <c r="AG173" i="20"/>
  <c r="T167" i="20"/>
  <c r="BL167" i="20"/>
  <c r="V167" i="20"/>
  <c r="BN167" i="20"/>
  <c r="A177" i="20"/>
  <c r="AY176" i="20"/>
  <c r="AO173" i="20"/>
  <c r="AC173" i="20" s="1"/>
  <c r="AI172" i="20"/>
  <c r="AP174" i="20"/>
  <c r="AD174" i="20" s="1"/>
  <c r="AJ173" i="20"/>
  <c r="AN173" i="20"/>
  <c r="E168" i="20"/>
  <c r="C168" i="20"/>
  <c r="BM168" i="20" s="1"/>
  <c r="F168" i="20"/>
  <c r="U166" i="20"/>
  <c r="Y166" i="20"/>
  <c r="D168" i="20"/>
  <c r="BI168" i="20" s="1"/>
  <c r="B168" i="20"/>
  <c r="G168" i="20"/>
  <c r="X167" i="20"/>
  <c r="AE174" i="20" l="1"/>
  <c r="AH173" i="20"/>
  <c r="AB173" i="20"/>
  <c r="AF173" i="20" s="1"/>
  <c r="N177" i="20"/>
  <c r="CA177" i="20"/>
  <c r="BX177" i="20"/>
  <c r="BY177" i="20"/>
  <c r="BZ177" i="20"/>
  <c r="Z168" i="20"/>
  <c r="AZ167" i="20"/>
  <c r="BA166" i="20"/>
  <c r="AK173" i="20"/>
  <c r="BW177" i="20"/>
  <c r="P177" i="20"/>
  <c r="Q177" i="20"/>
  <c r="R177" i="20"/>
  <c r="O177" i="20"/>
  <c r="AT167" i="20"/>
  <c r="BO168" i="20"/>
  <c r="AV168" i="20"/>
  <c r="BK167" i="20"/>
  <c r="BP168" i="20"/>
  <c r="AR168" i="20"/>
  <c r="AS168" i="20" s="1"/>
  <c r="AQ168" i="20"/>
  <c r="BH168" i="20"/>
  <c r="BJ168" i="20"/>
  <c r="AX166" i="20"/>
  <c r="AU167" i="20"/>
  <c r="AW167" i="20"/>
  <c r="A178" i="20"/>
  <c r="AY177" i="20"/>
  <c r="V168" i="20"/>
  <c r="BN168" i="20"/>
  <c r="T168" i="20"/>
  <c r="BL168" i="20"/>
  <c r="AM175" i="20"/>
  <c r="AA175" i="20" s="1"/>
  <c r="AG174" i="20"/>
  <c r="AP175" i="20"/>
  <c r="AD175" i="20" s="1"/>
  <c r="AJ174" i="20"/>
  <c r="AO174" i="20"/>
  <c r="AC174" i="20" s="1"/>
  <c r="AI173" i="20"/>
  <c r="AN174" i="20"/>
  <c r="F169" i="20"/>
  <c r="E169" i="20"/>
  <c r="C169" i="20"/>
  <c r="BM169" i="20" s="1"/>
  <c r="U167" i="20"/>
  <c r="Y167" i="20"/>
  <c r="X168" i="20"/>
  <c r="G169" i="20"/>
  <c r="D169" i="20"/>
  <c r="BI169" i="20" s="1"/>
  <c r="B169" i="20"/>
  <c r="AE175" i="20" l="1"/>
  <c r="AH174" i="20"/>
  <c r="AB174" i="20"/>
  <c r="AF174" i="20" s="1"/>
  <c r="BZ178" i="20"/>
  <c r="BX178" i="20"/>
  <c r="BY178" i="20"/>
  <c r="CA178" i="20"/>
  <c r="N178" i="20"/>
  <c r="Z169" i="20"/>
  <c r="BA167" i="20"/>
  <c r="AK174" i="20"/>
  <c r="BK168" i="20"/>
  <c r="AZ168" i="20"/>
  <c r="BW178" i="20"/>
  <c r="O178" i="20"/>
  <c r="P178" i="20"/>
  <c r="Q178" i="20"/>
  <c r="R178" i="20"/>
  <c r="BO169" i="20"/>
  <c r="AV169" i="20"/>
  <c r="AX167" i="20"/>
  <c r="BP169" i="20"/>
  <c r="AR169" i="20"/>
  <c r="AS169" i="20" s="1"/>
  <c r="AQ169" i="20"/>
  <c r="BH169" i="20"/>
  <c r="BJ169" i="20"/>
  <c r="AT168" i="20"/>
  <c r="AU168" i="20"/>
  <c r="AW168" i="20"/>
  <c r="AM176" i="20"/>
  <c r="AA176" i="20" s="1"/>
  <c r="AG175" i="20"/>
  <c r="T169" i="20"/>
  <c r="BL169" i="20"/>
  <c r="V169" i="20"/>
  <c r="BN169" i="20"/>
  <c r="A179" i="20"/>
  <c r="AY178" i="20"/>
  <c r="AO175" i="20"/>
  <c r="AC175" i="20" s="1"/>
  <c r="AI174" i="20"/>
  <c r="AP176" i="20"/>
  <c r="AD176" i="20" s="1"/>
  <c r="AJ175" i="20"/>
  <c r="AN175" i="20"/>
  <c r="C170" i="20"/>
  <c r="BM170" i="20" s="1"/>
  <c r="F170" i="20"/>
  <c r="E170" i="20"/>
  <c r="U168" i="20"/>
  <c r="Y168" i="20"/>
  <c r="X169" i="20"/>
  <c r="G170" i="20"/>
  <c r="D170" i="20"/>
  <c r="BI170" i="20" s="1"/>
  <c r="B170" i="20"/>
  <c r="AE176" i="20" l="1"/>
  <c r="AH175" i="20"/>
  <c r="AB175" i="20"/>
  <c r="AF175" i="20" s="1"/>
  <c r="BY179" i="20"/>
  <c r="BX179" i="20"/>
  <c r="BZ179" i="20"/>
  <c r="CA179" i="20"/>
  <c r="N179" i="20"/>
  <c r="Z170" i="20"/>
  <c r="AZ169" i="20"/>
  <c r="BA168" i="20"/>
  <c r="AK175" i="20"/>
  <c r="BW179" i="20"/>
  <c r="O179" i="20"/>
  <c r="R179" i="20"/>
  <c r="P179" i="20"/>
  <c r="Q179" i="20"/>
  <c r="BK169" i="20"/>
  <c r="BO170" i="20"/>
  <c r="AV170" i="20"/>
  <c r="BP170" i="20"/>
  <c r="AR170" i="20"/>
  <c r="AS170" i="20" s="1"/>
  <c r="AQ170" i="20"/>
  <c r="AX168" i="20"/>
  <c r="BH170" i="20"/>
  <c r="BJ170" i="20"/>
  <c r="AT169" i="20"/>
  <c r="AU169" i="20"/>
  <c r="AW169" i="20"/>
  <c r="T170" i="20"/>
  <c r="BL170" i="20"/>
  <c r="A180" i="20"/>
  <c r="AY179" i="20"/>
  <c r="V170" i="20"/>
  <c r="BN170" i="20"/>
  <c r="AM177" i="20"/>
  <c r="AA177" i="20" s="1"/>
  <c r="AG176" i="20"/>
  <c r="AP177" i="20"/>
  <c r="AD177" i="20" s="1"/>
  <c r="AJ176" i="20"/>
  <c r="AO176" i="20"/>
  <c r="AC176" i="20" s="1"/>
  <c r="AI175" i="20"/>
  <c r="AN176" i="20"/>
  <c r="C171" i="20"/>
  <c r="BM171" i="20" s="1"/>
  <c r="F171" i="20"/>
  <c r="E171" i="20"/>
  <c r="U169" i="20"/>
  <c r="Y169" i="20"/>
  <c r="X170" i="20"/>
  <c r="D171" i="20"/>
  <c r="BI171" i="20" s="1"/>
  <c r="G171" i="20"/>
  <c r="B171" i="20"/>
  <c r="AE177" i="20" l="1"/>
  <c r="AH176" i="20"/>
  <c r="AB176" i="20"/>
  <c r="AF176" i="20" s="1"/>
  <c r="BX180" i="20"/>
  <c r="BY180" i="20"/>
  <c r="BZ180" i="20"/>
  <c r="CA180" i="20"/>
  <c r="N180" i="20"/>
  <c r="Z171" i="20"/>
  <c r="BA169" i="20"/>
  <c r="AZ170" i="20"/>
  <c r="AK176" i="20"/>
  <c r="BW180" i="20"/>
  <c r="O180" i="20"/>
  <c r="Q180" i="20"/>
  <c r="R180" i="20"/>
  <c r="P180" i="20"/>
  <c r="BK170" i="20"/>
  <c r="AT170" i="20"/>
  <c r="BH171" i="20"/>
  <c r="BJ171" i="20"/>
  <c r="BP171" i="20"/>
  <c r="AR171" i="20"/>
  <c r="AS171" i="20" s="1"/>
  <c r="AQ171" i="20"/>
  <c r="AX169" i="20"/>
  <c r="BO171" i="20"/>
  <c r="AV171" i="20"/>
  <c r="AU170" i="20"/>
  <c r="AW170" i="20"/>
  <c r="AM178" i="20"/>
  <c r="AA178" i="20" s="1"/>
  <c r="AG177" i="20"/>
  <c r="A181" i="20"/>
  <c r="AY180" i="20"/>
  <c r="T171" i="20"/>
  <c r="BL171" i="20"/>
  <c r="V171" i="20"/>
  <c r="BN171" i="20"/>
  <c r="AO177" i="20"/>
  <c r="AC177" i="20" s="1"/>
  <c r="AI176" i="20"/>
  <c r="AP178" i="20"/>
  <c r="AD178" i="20" s="1"/>
  <c r="AJ177" i="20"/>
  <c r="AN177" i="20"/>
  <c r="E172" i="20"/>
  <c r="C172" i="20"/>
  <c r="BM172" i="20" s="1"/>
  <c r="F172" i="20"/>
  <c r="U170" i="20"/>
  <c r="Y170" i="20"/>
  <c r="D172" i="20"/>
  <c r="BI172" i="20" s="1"/>
  <c r="B172" i="20"/>
  <c r="G172" i="20"/>
  <c r="X171" i="20"/>
  <c r="AE178" i="20" l="1"/>
  <c r="AH177" i="20"/>
  <c r="AB177" i="20"/>
  <c r="AF177" i="20" s="1"/>
  <c r="N181" i="20"/>
  <c r="CA181" i="20"/>
  <c r="BY181" i="20"/>
  <c r="BZ181" i="20"/>
  <c r="BX181" i="20"/>
  <c r="Z172" i="20"/>
  <c r="BA170" i="20"/>
  <c r="AZ171" i="20"/>
  <c r="AK177" i="20"/>
  <c r="BW181" i="20"/>
  <c r="P181" i="20"/>
  <c r="O181" i="20"/>
  <c r="Q181" i="20"/>
  <c r="R181" i="20"/>
  <c r="AT171" i="20"/>
  <c r="AX170" i="20"/>
  <c r="BK171" i="20"/>
  <c r="BP172" i="20"/>
  <c r="AR172" i="20"/>
  <c r="AS172" i="20" s="1"/>
  <c r="AQ172" i="20"/>
  <c r="BH172" i="20"/>
  <c r="BJ172" i="20"/>
  <c r="BO172" i="20"/>
  <c r="AV172" i="20"/>
  <c r="AU171" i="20"/>
  <c r="AW171" i="20"/>
  <c r="A182" i="20"/>
  <c r="AY181" i="20"/>
  <c r="V172" i="20"/>
  <c r="BN172" i="20"/>
  <c r="T172" i="20"/>
  <c r="BL172" i="20"/>
  <c r="AM179" i="20"/>
  <c r="AA179" i="20" s="1"/>
  <c r="AG178" i="20"/>
  <c r="AP179" i="20"/>
  <c r="AD179" i="20" s="1"/>
  <c r="AJ178" i="20"/>
  <c r="AO178" i="20"/>
  <c r="AC178" i="20" s="1"/>
  <c r="AI177" i="20"/>
  <c r="AN178" i="20"/>
  <c r="F173" i="20"/>
  <c r="E173" i="20"/>
  <c r="C173" i="20"/>
  <c r="BM173" i="20" s="1"/>
  <c r="U171" i="20"/>
  <c r="Y171" i="20"/>
  <c r="G173" i="20"/>
  <c r="D173" i="20"/>
  <c r="BI173" i="20" s="1"/>
  <c r="B173" i="20"/>
  <c r="X172" i="20"/>
  <c r="AE179" i="20" l="1"/>
  <c r="AH178" i="20"/>
  <c r="AB178" i="20"/>
  <c r="AF178" i="20" s="1"/>
  <c r="BZ182" i="20"/>
  <c r="BY182" i="20"/>
  <c r="CA182" i="20"/>
  <c r="N182" i="20"/>
  <c r="BX182" i="20"/>
  <c r="Z173" i="20"/>
  <c r="AZ172" i="20"/>
  <c r="BA171" i="20"/>
  <c r="AK178" i="20"/>
  <c r="BW182" i="20"/>
  <c r="O182" i="20"/>
  <c r="P182" i="20"/>
  <c r="R182" i="20"/>
  <c r="Q182" i="20"/>
  <c r="AT172" i="20"/>
  <c r="BP173" i="20"/>
  <c r="AR173" i="20"/>
  <c r="AS173" i="20" s="1"/>
  <c r="AQ173" i="20"/>
  <c r="AU172" i="20"/>
  <c r="AW172" i="20"/>
  <c r="BH173" i="20"/>
  <c r="BJ173" i="20"/>
  <c r="BO173" i="20"/>
  <c r="AV173" i="20"/>
  <c r="AX171" i="20"/>
  <c r="BK172" i="20"/>
  <c r="AM180" i="20"/>
  <c r="AA180" i="20" s="1"/>
  <c r="AG179" i="20"/>
  <c r="T173" i="20"/>
  <c r="BL173" i="20"/>
  <c r="V173" i="20"/>
  <c r="BN173" i="20"/>
  <c r="A183" i="20"/>
  <c r="AY182" i="20"/>
  <c r="AO179" i="20"/>
  <c r="AC179" i="20" s="1"/>
  <c r="AI178" i="20"/>
  <c r="AP180" i="20"/>
  <c r="AD180" i="20" s="1"/>
  <c r="AJ179" i="20"/>
  <c r="AN179" i="20"/>
  <c r="C174" i="20"/>
  <c r="BM174" i="20" s="1"/>
  <c r="F174" i="20"/>
  <c r="E174" i="20"/>
  <c r="U172" i="20"/>
  <c r="Y172" i="20"/>
  <c r="G174" i="20"/>
  <c r="D174" i="20"/>
  <c r="BI174" i="20" s="1"/>
  <c r="B174" i="20"/>
  <c r="X173" i="20"/>
  <c r="AE180" i="20" l="1"/>
  <c r="AH179" i="20"/>
  <c r="AB179" i="20"/>
  <c r="AF179" i="20" s="1"/>
  <c r="BY183" i="20"/>
  <c r="BZ183" i="20"/>
  <c r="CA183" i="20"/>
  <c r="N183" i="20"/>
  <c r="BX183" i="20"/>
  <c r="Z174" i="20"/>
  <c r="AZ173" i="20"/>
  <c r="BA172" i="20"/>
  <c r="AK179" i="20"/>
  <c r="BW183" i="20"/>
  <c r="R183" i="20"/>
  <c r="Q183" i="20"/>
  <c r="O183" i="20"/>
  <c r="P183" i="20"/>
  <c r="AT173" i="20"/>
  <c r="BP174" i="20"/>
  <c r="AR174" i="20"/>
  <c r="AS174" i="20" s="1"/>
  <c r="AQ174" i="20"/>
  <c r="BK173" i="20"/>
  <c r="BO174" i="20"/>
  <c r="AV174" i="20"/>
  <c r="AU173" i="20"/>
  <c r="AW173" i="20"/>
  <c r="BH174" i="20"/>
  <c r="BJ174" i="20"/>
  <c r="AX172" i="20"/>
  <c r="A184" i="20"/>
  <c r="AY183" i="20"/>
  <c r="T174" i="20"/>
  <c r="BL174" i="20"/>
  <c r="V174" i="20"/>
  <c r="BN174" i="20"/>
  <c r="AM181" i="20"/>
  <c r="AA181" i="20" s="1"/>
  <c r="AG180" i="20"/>
  <c r="AP181" i="20"/>
  <c r="AD181" i="20" s="1"/>
  <c r="AJ180" i="20"/>
  <c r="AO180" i="20"/>
  <c r="AC180" i="20" s="1"/>
  <c r="AI179" i="20"/>
  <c r="AN180" i="20"/>
  <c r="C175" i="20"/>
  <c r="BM175" i="20" s="1"/>
  <c r="F175" i="20"/>
  <c r="E175" i="20"/>
  <c r="U173" i="20"/>
  <c r="Y173" i="20"/>
  <c r="D175" i="20"/>
  <c r="BI175" i="20" s="1"/>
  <c r="G175" i="20"/>
  <c r="B175" i="20"/>
  <c r="X174" i="20"/>
  <c r="AE181" i="20" l="1"/>
  <c r="AH180" i="20"/>
  <c r="AB180" i="20"/>
  <c r="AF180" i="20" s="1"/>
  <c r="BX184" i="20"/>
  <c r="BZ184" i="20"/>
  <c r="CA184" i="20"/>
  <c r="N184" i="20"/>
  <c r="BY184" i="20"/>
  <c r="Z175" i="20"/>
  <c r="AZ174" i="20"/>
  <c r="BA173" i="20"/>
  <c r="AK180" i="20"/>
  <c r="BW184" i="20"/>
  <c r="O184" i="20"/>
  <c r="R184" i="20"/>
  <c r="Q184" i="20"/>
  <c r="P184" i="20"/>
  <c r="AX173" i="20"/>
  <c r="AT174" i="20"/>
  <c r="BK174" i="20"/>
  <c r="BO175" i="20"/>
  <c r="AV175" i="20"/>
  <c r="BH175" i="20"/>
  <c r="BJ175" i="20"/>
  <c r="BP175" i="20"/>
  <c r="AR175" i="20"/>
  <c r="AS175" i="20" s="1"/>
  <c r="AQ175" i="20"/>
  <c r="AU174" i="20"/>
  <c r="AW174" i="20"/>
  <c r="AM182" i="20"/>
  <c r="AA182" i="20" s="1"/>
  <c r="AG181" i="20"/>
  <c r="V175" i="20"/>
  <c r="BN175" i="20"/>
  <c r="T175" i="20"/>
  <c r="BL175" i="20"/>
  <c r="A185" i="20"/>
  <c r="AY184" i="20"/>
  <c r="AO181" i="20"/>
  <c r="AC181" i="20" s="1"/>
  <c r="AI180" i="20"/>
  <c r="AP182" i="20"/>
  <c r="AD182" i="20" s="1"/>
  <c r="AJ181" i="20"/>
  <c r="AN181" i="20"/>
  <c r="E176" i="20"/>
  <c r="C176" i="20"/>
  <c r="BM176" i="20" s="1"/>
  <c r="F176" i="20"/>
  <c r="U174" i="20"/>
  <c r="Y174" i="20"/>
  <c r="D176" i="20"/>
  <c r="BI176" i="20" s="1"/>
  <c r="G176" i="20"/>
  <c r="B176" i="20"/>
  <c r="X175" i="20"/>
  <c r="AE182" i="20" l="1"/>
  <c r="AH181" i="20"/>
  <c r="AB181" i="20"/>
  <c r="AF181" i="20" s="1"/>
  <c r="N185" i="20"/>
  <c r="CA185" i="20"/>
  <c r="BZ185" i="20"/>
  <c r="BX185" i="20"/>
  <c r="BY185" i="20"/>
  <c r="Z176" i="20"/>
  <c r="BA174" i="20"/>
  <c r="AZ175" i="20"/>
  <c r="AK181" i="20"/>
  <c r="BW185" i="20"/>
  <c r="P185" i="20"/>
  <c r="R185" i="20"/>
  <c r="Q185" i="20"/>
  <c r="O185" i="20"/>
  <c r="AT175" i="20"/>
  <c r="BK175" i="20"/>
  <c r="AX174" i="20"/>
  <c r="BP176" i="20"/>
  <c r="AR176" i="20"/>
  <c r="AS176" i="20" s="1"/>
  <c r="AQ176" i="20"/>
  <c r="BO176" i="20"/>
  <c r="AV176" i="20"/>
  <c r="BH176" i="20"/>
  <c r="BJ176" i="20"/>
  <c r="AU175" i="20"/>
  <c r="AW175" i="20"/>
  <c r="A186" i="20"/>
  <c r="AY185" i="20"/>
  <c r="V176" i="20"/>
  <c r="BN176" i="20"/>
  <c r="T176" i="20"/>
  <c r="BL176" i="20"/>
  <c r="AM183" i="20"/>
  <c r="AA183" i="20" s="1"/>
  <c r="AG182" i="20"/>
  <c r="AP183" i="20"/>
  <c r="AD183" i="20" s="1"/>
  <c r="AJ182" i="20"/>
  <c r="AO182" i="20"/>
  <c r="AC182" i="20" s="1"/>
  <c r="AI181" i="20"/>
  <c r="AN182" i="20"/>
  <c r="F177" i="20"/>
  <c r="E177" i="20"/>
  <c r="C177" i="20"/>
  <c r="BM177" i="20" s="1"/>
  <c r="U175" i="20"/>
  <c r="Y175" i="20"/>
  <c r="D177" i="20"/>
  <c r="BI177" i="20" s="1"/>
  <c r="G177" i="20"/>
  <c r="B177" i="20"/>
  <c r="X176" i="20"/>
  <c r="AE183" i="20" l="1"/>
  <c r="AH182" i="20"/>
  <c r="AB182" i="20"/>
  <c r="AF182" i="20" s="1"/>
  <c r="BZ186" i="20"/>
  <c r="CA186" i="20"/>
  <c r="N186" i="20"/>
  <c r="BX186" i="20"/>
  <c r="BY186" i="20"/>
  <c r="Z177" i="20"/>
  <c r="AZ176" i="20"/>
  <c r="BA175" i="20"/>
  <c r="AK182" i="20"/>
  <c r="BW186" i="20"/>
  <c r="O186" i="20"/>
  <c r="P186" i="20"/>
  <c r="Q186" i="20"/>
  <c r="R186" i="20"/>
  <c r="BK176" i="20"/>
  <c r="AX175" i="20"/>
  <c r="AT176" i="20"/>
  <c r="BH177" i="20"/>
  <c r="BJ177" i="20"/>
  <c r="BO177" i="20"/>
  <c r="AV177" i="20"/>
  <c r="BP177" i="20"/>
  <c r="AR177" i="20"/>
  <c r="AS177" i="20" s="1"/>
  <c r="AQ177" i="20"/>
  <c r="AU176" i="20"/>
  <c r="AW176" i="20"/>
  <c r="AM184" i="20"/>
  <c r="AA184" i="20" s="1"/>
  <c r="AG183" i="20"/>
  <c r="V177" i="20"/>
  <c r="BN177" i="20"/>
  <c r="T177" i="20"/>
  <c r="BL177" i="20"/>
  <c r="A187" i="20"/>
  <c r="AY186" i="20"/>
  <c r="AO183" i="20"/>
  <c r="AC183" i="20" s="1"/>
  <c r="AI182" i="20"/>
  <c r="AP184" i="20"/>
  <c r="AD184" i="20" s="1"/>
  <c r="AJ183" i="20"/>
  <c r="AN183" i="20"/>
  <c r="C178" i="20"/>
  <c r="BM178" i="20" s="1"/>
  <c r="F178" i="20"/>
  <c r="E178" i="20"/>
  <c r="U176" i="20"/>
  <c r="Y176" i="20"/>
  <c r="G178" i="20"/>
  <c r="B178" i="20"/>
  <c r="D178" i="20"/>
  <c r="BI178" i="20" s="1"/>
  <c r="X177" i="20"/>
  <c r="AE184" i="20" l="1"/>
  <c r="AH183" i="20"/>
  <c r="AB183" i="20"/>
  <c r="AF183" i="20" s="1"/>
  <c r="BY187" i="20"/>
  <c r="CA187" i="20"/>
  <c r="N187" i="20"/>
  <c r="BX187" i="20"/>
  <c r="BZ187" i="20"/>
  <c r="Z178" i="20"/>
  <c r="BA176" i="20"/>
  <c r="AZ177" i="20"/>
  <c r="AK183" i="20"/>
  <c r="BW187" i="20"/>
  <c r="O187" i="20"/>
  <c r="R187" i="20"/>
  <c r="Q187" i="20"/>
  <c r="P187" i="20"/>
  <c r="AX176" i="20"/>
  <c r="BH178" i="20"/>
  <c r="BJ178" i="20"/>
  <c r="BO178" i="20"/>
  <c r="AV178" i="20"/>
  <c r="BK177" i="20"/>
  <c r="BP178" i="20"/>
  <c r="AR178" i="20"/>
  <c r="AS178" i="20" s="1"/>
  <c r="AQ178" i="20"/>
  <c r="AU177" i="20"/>
  <c r="AW177" i="20"/>
  <c r="AT177" i="20"/>
  <c r="T178" i="20"/>
  <c r="BL178" i="20"/>
  <c r="A188" i="20"/>
  <c r="AY187" i="20"/>
  <c r="V178" i="20"/>
  <c r="BN178" i="20"/>
  <c r="AM185" i="20"/>
  <c r="AA185" i="20" s="1"/>
  <c r="AG184" i="20"/>
  <c r="AP185" i="20"/>
  <c r="AD185" i="20" s="1"/>
  <c r="AJ184" i="20"/>
  <c r="AO184" i="20"/>
  <c r="AC184" i="20" s="1"/>
  <c r="AI183" i="20"/>
  <c r="AN184" i="20"/>
  <c r="C179" i="20"/>
  <c r="BM179" i="20" s="1"/>
  <c r="F179" i="20"/>
  <c r="E179" i="20"/>
  <c r="U177" i="20"/>
  <c r="Y177" i="20"/>
  <c r="B179" i="20"/>
  <c r="D179" i="20"/>
  <c r="BI179" i="20" s="1"/>
  <c r="G179" i="20"/>
  <c r="X178" i="20"/>
  <c r="AE185" i="20" l="1"/>
  <c r="AH184" i="20"/>
  <c r="AB184" i="20"/>
  <c r="AF184" i="20" s="1"/>
  <c r="BX188" i="20"/>
  <c r="CA188" i="20"/>
  <c r="N188" i="20"/>
  <c r="BY188" i="20"/>
  <c r="BZ188" i="20"/>
  <c r="Z179" i="20"/>
  <c r="BA177" i="20"/>
  <c r="AZ178" i="20"/>
  <c r="AK184" i="20"/>
  <c r="BW188" i="20"/>
  <c r="O188" i="20"/>
  <c r="R188" i="20"/>
  <c r="Q188" i="20"/>
  <c r="P188" i="20"/>
  <c r="AX177" i="20"/>
  <c r="BK178" i="20"/>
  <c r="BP179" i="20"/>
  <c r="AR179" i="20"/>
  <c r="AS179" i="20" s="1"/>
  <c r="AQ179" i="20"/>
  <c r="AT178" i="20"/>
  <c r="AU178" i="20"/>
  <c r="AW178" i="20"/>
  <c r="BO179" i="20"/>
  <c r="AV179" i="20"/>
  <c r="BH179" i="20"/>
  <c r="BJ179" i="20"/>
  <c r="AM186" i="20"/>
  <c r="AA186" i="20" s="1"/>
  <c r="AG185" i="20"/>
  <c r="A189" i="20"/>
  <c r="AY188" i="20"/>
  <c r="T179" i="20"/>
  <c r="BL179" i="20"/>
  <c r="V179" i="20"/>
  <c r="BN179" i="20"/>
  <c r="AO185" i="20"/>
  <c r="AC185" i="20" s="1"/>
  <c r="AI184" i="20"/>
  <c r="AP186" i="20"/>
  <c r="AD186" i="20" s="1"/>
  <c r="AJ185" i="20"/>
  <c r="AN185" i="20"/>
  <c r="E180" i="20"/>
  <c r="C180" i="20"/>
  <c r="BM180" i="20" s="1"/>
  <c r="F180" i="20"/>
  <c r="U178" i="20"/>
  <c r="Y178" i="20"/>
  <c r="D180" i="20"/>
  <c r="BI180" i="20" s="1"/>
  <c r="B180" i="20"/>
  <c r="G180" i="20"/>
  <c r="X179" i="20"/>
  <c r="AE186" i="20" l="1"/>
  <c r="AH185" i="20"/>
  <c r="AB185" i="20"/>
  <c r="AF185" i="20" s="1"/>
  <c r="N189" i="20"/>
  <c r="CA189" i="20"/>
  <c r="BX189" i="20"/>
  <c r="BY189" i="20"/>
  <c r="BZ189" i="20"/>
  <c r="Z180" i="20"/>
  <c r="BA178" i="20"/>
  <c r="AZ179" i="20"/>
  <c r="AK185" i="20"/>
  <c r="BW189" i="20"/>
  <c r="P189" i="20"/>
  <c r="O189" i="20"/>
  <c r="R189" i="20"/>
  <c r="Q189" i="20"/>
  <c r="BK179" i="20"/>
  <c r="AX178" i="20"/>
  <c r="AT179" i="20"/>
  <c r="BP180" i="20"/>
  <c r="AR180" i="20"/>
  <c r="AS180" i="20" s="1"/>
  <c r="AQ180" i="20"/>
  <c r="BH180" i="20"/>
  <c r="BJ180" i="20"/>
  <c r="BO180" i="20"/>
  <c r="AV180" i="20"/>
  <c r="AU179" i="20"/>
  <c r="AW179" i="20"/>
  <c r="A190" i="20"/>
  <c r="AY189" i="20"/>
  <c r="V180" i="20"/>
  <c r="BN180" i="20"/>
  <c r="T180" i="20"/>
  <c r="BL180" i="20"/>
  <c r="AM187" i="20"/>
  <c r="AA187" i="20" s="1"/>
  <c r="AG186" i="20"/>
  <c r="AP187" i="20"/>
  <c r="AD187" i="20" s="1"/>
  <c r="AJ186" i="20"/>
  <c r="AO186" i="20"/>
  <c r="AC186" i="20" s="1"/>
  <c r="AI185" i="20"/>
  <c r="AN186" i="20"/>
  <c r="F181" i="20"/>
  <c r="E181" i="20"/>
  <c r="C181" i="20"/>
  <c r="BM181" i="20" s="1"/>
  <c r="U179" i="20"/>
  <c r="Y179" i="20"/>
  <c r="X180" i="20"/>
  <c r="G181" i="20"/>
  <c r="D181" i="20"/>
  <c r="BI181" i="20" s="1"/>
  <c r="B181" i="20"/>
  <c r="AE187" i="20" l="1"/>
  <c r="AH186" i="20"/>
  <c r="AB186" i="20"/>
  <c r="AF186" i="20" s="1"/>
  <c r="BZ190" i="20"/>
  <c r="N190" i="20"/>
  <c r="BX190" i="20"/>
  <c r="BY190" i="20"/>
  <c r="CA190" i="20"/>
  <c r="Z181" i="20"/>
  <c r="BA179" i="20"/>
  <c r="AZ180" i="20"/>
  <c r="AK186" i="20"/>
  <c r="BW190" i="20"/>
  <c r="O190" i="20"/>
  <c r="Q190" i="20"/>
  <c r="P190" i="20"/>
  <c r="R190" i="20"/>
  <c r="AT180" i="20"/>
  <c r="BP181" i="20"/>
  <c r="AR181" i="20"/>
  <c r="AS181" i="20" s="1"/>
  <c r="AQ181" i="20"/>
  <c r="BH181" i="20"/>
  <c r="BJ181" i="20"/>
  <c r="BK180" i="20"/>
  <c r="AU180" i="20"/>
  <c r="AW180" i="20"/>
  <c r="BO181" i="20"/>
  <c r="AV181" i="20"/>
  <c r="AX179" i="20"/>
  <c r="AM188" i="20"/>
  <c r="AA188" i="20" s="1"/>
  <c r="AG187" i="20"/>
  <c r="T181" i="20"/>
  <c r="BL181" i="20"/>
  <c r="V181" i="20"/>
  <c r="BN181" i="20"/>
  <c r="A191" i="20"/>
  <c r="AY190" i="20"/>
  <c r="AO187" i="20"/>
  <c r="AC187" i="20" s="1"/>
  <c r="AI186" i="20"/>
  <c r="AP188" i="20"/>
  <c r="AD188" i="20" s="1"/>
  <c r="AJ187" i="20"/>
  <c r="AN187" i="20"/>
  <c r="C182" i="20"/>
  <c r="BM182" i="20" s="1"/>
  <c r="F182" i="20"/>
  <c r="E182" i="20"/>
  <c r="U180" i="20"/>
  <c r="Y180" i="20"/>
  <c r="X181" i="20"/>
  <c r="G182" i="20"/>
  <c r="D182" i="20"/>
  <c r="BI182" i="20" s="1"/>
  <c r="B182" i="20"/>
  <c r="AE188" i="20" l="1"/>
  <c r="AH187" i="20"/>
  <c r="AB187" i="20"/>
  <c r="AF187" i="20" s="1"/>
  <c r="BY191" i="20"/>
  <c r="N191" i="20"/>
  <c r="BX191" i="20"/>
  <c r="BZ191" i="20"/>
  <c r="CA191" i="20"/>
  <c r="Z182" i="20"/>
  <c r="AX180" i="20"/>
  <c r="BA180" i="20"/>
  <c r="AZ181" i="20"/>
  <c r="AK187" i="20"/>
  <c r="BW191" i="20"/>
  <c r="R191" i="20"/>
  <c r="O191" i="20"/>
  <c r="P191" i="20"/>
  <c r="Q191" i="20"/>
  <c r="AT181" i="20"/>
  <c r="BP182" i="20"/>
  <c r="AR182" i="20"/>
  <c r="AS182" i="20" s="1"/>
  <c r="AQ182" i="20"/>
  <c r="AU181" i="20"/>
  <c r="AW181" i="20"/>
  <c r="BK181" i="20"/>
  <c r="BO182" i="20"/>
  <c r="AV182" i="20"/>
  <c r="BH182" i="20"/>
  <c r="BJ182" i="20"/>
  <c r="T182" i="20"/>
  <c r="BL182" i="20"/>
  <c r="A192" i="20"/>
  <c r="AY191" i="20"/>
  <c r="V182" i="20"/>
  <c r="BN182" i="20"/>
  <c r="AM189" i="20"/>
  <c r="AA189" i="20" s="1"/>
  <c r="AG188" i="20"/>
  <c r="AP189" i="20"/>
  <c r="AD189" i="20" s="1"/>
  <c r="AJ188" i="20"/>
  <c r="AO188" i="20"/>
  <c r="AC188" i="20" s="1"/>
  <c r="AI187" i="20"/>
  <c r="AN188" i="20"/>
  <c r="C183" i="20"/>
  <c r="BM183" i="20" s="1"/>
  <c r="F183" i="20"/>
  <c r="E183" i="20"/>
  <c r="U181" i="20"/>
  <c r="Y181" i="20"/>
  <c r="X182" i="20"/>
  <c r="B183" i="20"/>
  <c r="D183" i="20"/>
  <c r="BI183" i="20" s="1"/>
  <c r="G183" i="20"/>
  <c r="AE189" i="20" l="1"/>
  <c r="AH188" i="20"/>
  <c r="AB188" i="20"/>
  <c r="AF188" i="20" s="1"/>
  <c r="BX192" i="20"/>
  <c r="N192" i="20"/>
  <c r="BY192" i="20"/>
  <c r="BZ192" i="20"/>
  <c r="CA192" i="20"/>
  <c r="Z183" i="20"/>
  <c r="BA181" i="20"/>
  <c r="AZ182" i="20"/>
  <c r="AK188" i="20"/>
  <c r="BW192" i="20"/>
  <c r="O192" i="20"/>
  <c r="R192" i="20"/>
  <c r="P192" i="20"/>
  <c r="Q192" i="20"/>
  <c r="AT182" i="20"/>
  <c r="AX181" i="20"/>
  <c r="BH183" i="20"/>
  <c r="BJ183" i="20"/>
  <c r="BO183" i="20"/>
  <c r="AV183" i="20"/>
  <c r="AU182" i="20"/>
  <c r="AW182" i="20"/>
  <c r="BP183" i="20"/>
  <c r="AR183" i="20"/>
  <c r="AS183" i="20" s="1"/>
  <c r="AQ183" i="20"/>
  <c r="BK182" i="20"/>
  <c r="AM190" i="20"/>
  <c r="AA190" i="20" s="1"/>
  <c r="AG189" i="20"/>
  <c r="A193" i="20"/>
  <c r="AY192" i="20"/>
  <c r="V183" i="20"/>
  <c r="BN183" i="20"/>
  <c r="T183" i="20"/>
  <c r="BL183" i="20"/>
  <c r="AO189" i="20"/>
  <c r="AC189" i="20" s="1"/>
  <c r="AI188" i="20"/>
  <c r="AP190" i="20"/>
  <c r="AD190" i="20" s="1"/>
  <c r="AJ189" i="20"/>
  <c r="AN189" i="20"/>
  <c r="E184" i="20"/>
  <c r="C184" i="20"/>
  <c r="BM184" i="20" s="1"/>
  <c r="F184" i="20"/>
  <c r="U182" i="20"/>
  <c r="Y182" i="20"/>
  <c r="X183" i="20"/>
  <c r="D184" i="20"/>
  <c r="BI184" i="20" s="1"/>
  <c r="B184" i="20"/>
  <c r="G184" i="20"/>
  <c r="AE190" i="20" l="1"/>
  <c r="AH189" i="20"/>
  <c r="AB189" i="20"/>
  <c r="AF189" i="20" s="1"/>
  <c r="N193" i="20"/>
  <c r="CA193" i="20"/>
  <c r="BX193" i="20"/>
  <c r="BY193" i="20"/>
  <c r="BZ193" i="20"/>
  <c r="Z184" i="20"/>
  <c r="BA182" i="20"/>
  <c r="AZ183" i="20"/>
  <c r="AK189" i="20"/>
  <c r="BW193" i="20"/>
  <c r="P193" i="20"/>
  <c r="Q193" i="20"/>
  <c r="R193" i="20"/>
  <c r="O193" i="20"/>
  <c r="AT183" i="20"/>
  <c r="AX182" i="20"/>
  <c r="BK183" i="20"/>
  <c r="BO184" i="20"/>
  <c r="AV184" i="20"/>
  <c r="AU183" i="20"/>
  <c r="AW183" i="20"/>
  <c r="BH184" i="20"/>
  <c r="BJ184" i="20"/>
  <c r="BP184" i="20"/>
  <c r="AR184" i="20"/>
  <c r="AS184" i="20" s="1"/>
  <c r="AQ184" i="20"/>
  <c r="A194" i="20"/>
  <c r="AY193" i="20"/>
  <c r="T184" i="20"/>
  <c r="BL184" i="20"/>
  <c r="V184" i="20"/>
  <c r="BN184" i="20"/>
  <c r="AM191" i="20"/>
  <c r="AA191" i="20" s="1"/>
  <c r="AG190" i="20"/>
  <c r="AP191" i="20"/>
  <c r="AD191" i="20" s="1"/>
  <c r="AJ190" i="20"/>
  <c r="AO190" i="20"/>
  <c r="AC190" i="20" s="1"/>
  <c r="AI189" i="20"/>
  <c r="AN190" i="20"/>
  <c r="F185" i="20"/>
  <c r="E185" i="20"/>
  <c r="C185" i="20"/>
  <c r="BM185" i="20" s="1"/>
  <c r="U183" i="20"/>
  <c r="Y183" i="20"/>
  <c r="G185" i="20"/>
  <c r="B185" i="20"/>
  <c r="D185" i="20"/>
  <c r="BI185" i="20" s="1"/>
  <c r="X184" i="20"/>
  <c r="AE191" i="20" l="1"/>
  <c r="AH190" i="20"/>
  <c r="AB190" i="20"/>
  <c r="AF190" i="20" s="1"/>
  <c r="BZ194" i="20"/>
  <c r="BX194" i="20"/>
  <c r="BY194" i="20"/>
  <c r="CA194" i="20"/>
  <c r="N194" i="20"/>
  <c r="Z185" i="20"/>
  <c r="BA183" i="20"/>
  <c r="AZ184" i="20"/>
  <c r="AK190" i="20"/>
  <c r="BW194" i="20"/>
  <c r="O194" i="20"/>
  <c r="P194" i="20"/>
  <c r="Q194" i="20"/>
  <c r="R194" i="20"/>
  <c r="AX183" i="20"/>
  <c r="AT184" i="20"/>
  <c r="BK184" i="20"/>
  <c r="BP185" i="20"/>
  <c r="AR185" i="20"/>
  <c r="AS185" i="20" s="1"/>
  <c r="AQ185" i="20"/>
  <c r="BH185" i="20"/>
  <c r="BJ185" i="20"/>
  <c r="BO185" i="20"/>
  <c r="AV185" i="20"/>
  <c r="AU184" i="20"/>
  <c r="AW184" i="20"/>
  <c r="AM192" i="20"/>
  <c r="AA192" i="20" s="1"/>
  <c r="AG191" i="20"/>
  <c r="V185" i="20"/>
  <c r="BN185" i="20"/>
  <c r="T185" i="20"/>
  <c r="BL185" i="20"/>
  <c r="A195" i="20"/>
  <c r="AY194" i="20"/>
  <c r="AO191" i="20"/>
  <c r="AC191" i="20" s="1"/>
  <c r="AI190" i="20"/>
  <c r="AP192" i="20"/>
  <c r="AD192" i="20" s="1"/>
  <c r="AJ191" i="20"/>
  <c r="AN191" i="20"/>
  <c r="C186" i="20"/>
  <c r="BM186" i="20" s="1"/>
  <c r="F186" i="20"/>
  <c r="E186" i="20"/>
  <c r="U184" i="20"/>
  <c r="Y184" i="20"/>
  <c r="G186" i="20"/>
  <c r="D186" i="20"/>
  <c r="BI186" i="20" s="1"/>
  <c r="B186" i="20"/>
  <c r="X185" i="20"/>
  <c r="AE192" i="20" l="1"/>
  <c r="AH191" i="20"/>
  <c r="AB191" i="20"/>
  <c r="AF191" i="20" s="1"/>
  <c r="BY195" i="20"/>
  <c r="BX195" i="20"/>
  <c r="BZ195" i="20"/>
  <c r="CA195" i="20"/>
  <c r="N195" i="20"/>
  <c r="Z186" i="20"/>
  <c r="AZ185" i="20"/>
  <c r="BA184" i="20"/>
  <c r="AK191" i="20"/>
  <c r="BW195" i="20"/>
  <c r="O195" i="20"/>
  <c r="R195" i="20"/>
  <c r="Q195" i="20"/>
  <c r="P195" i="20"/>
  <c r="AT185" i="20"/>
  <c r="BK185" i="20"/>
  <c r="BO186" i="20"/>
  <c r="AV186" i="20"/>
  <c r="AU185" i="20"/>
  <c r="AW185" i="20"/>
  <c r="BH186" i="20"/>
  <c r="BJ186" i="20"/>
  <c r="BP186" i="20"/>
  <c r="AR186" i="20"/>
  <c r="AS186" i="20" s="1"/>
  <c r="AQ186" i="20"/>
  <c r="AX184" i="20"/>
  <c r="A196" i="20"/>
  <c r="AY195" i="20"/>
  <c r="T186" i="20"/>
  <c r="BL186" i="20"/>
  <c r="V186" i="20"/>
  <c r="BN186" i="20"/>
  <c r="AM193" i="20"/>
  <c r="AA193" i="20" s="1"/>
  <c r="AG192" i="20"/>
  <c r="AP193" i="20"/>
  <c r="AD193" i="20" s="1"/>
  <c r="AJ192" i="20"/>
  <c r="AO192" i="20"/>
  <c r="AC192" i="20" s="1"/>
  <c r="AI191" i="20"/>
  <c r="AN192" i="20"/>
  <c r="C187" i="20"/>
  <c r="BM187" i="20" s="1"/>
  <c r="F187" i="20"/>
  <c r="E187" i="20"/>
  <c r="U185" i="20"/>
  <c r="Y185" i="20"/>
  <c r="D187" i="20"/>
  <c r="BI187" i="20" s="1"/>
  <c r="G187" i="20"/>
  <c r="B187" i="20"/>
  <c r="X186" i="20"/>
  <c r="AE193" i="20" l="1"/>
  <c r="AH192" i="20"/>
  <c r="AB192" i="20"/>
  <c r="AF192" i="20" s="1"/>
  <c r="BX196" i="20"/>
  <c r="BY196" i="20"/>
  <c r="BZ196" i="20"/>
  <c r="CA196" i="20"/>
  <c r="N196" i="20"/>
  <c r="Z187" i="20"/>
  <c r="AZ186" i="20"/>
  <c r="BA185" i="20"/>
  <c r="AK192" i="20"/>
  <c r="BW196" i="20"/>
  <c r="O196" i="20"/>
  <c r="R196" i="20"/>
  <c r="Q196" i="20"/>
  <c r="P196" i="20"/>
  <c r="BH187" i="20"/>
  <c r="BJ187" i="20"/>
  <c r="BP187" i="20"/>
  <c r="AR187" i="20"/>
  <c r="AS187" i="20" s="1"/>
  <c r="AQ187" i="20"/>
  <c r="AX185" i="20"/>
  <c r="AU186" i="20"/>
  <c r="AW186" i="20"/>
  <c r="BO187" i="20"/>
  <c r="AV187" i="20"/>
  <c r="AT186" i="20"/>
  <c r="BK186" i="20"/>
  <c r="AM194" i="20"/>
  <c r="AA194" i="20" s="1"/>
  <c r="AG193" i="20"/>
  <c r="T187" i="20"/>
  <c r="BL187" i="20"/>
  <c r="V187" i="20"/>
  <c r="BN187" i="20"/>
  <c r="A197" i="20"/>
  <c r="AY196" i="20"/>
  <c r="AO193" i="20"/>
  <c r="AC193" i="20" s="1"/>
  <c r="AI192" i="20"/>
  <c r="AP194" i="20"/>
  <c r="AD194" i="20" s="1"/>
  <c r="AJ193" i="20"/>
  <c r="AN193" i="20"/>
  <c r="E188" i="20"/>
  <c r="C188" i="20"/>
  <c r="BM188" i="20" s="1"/>
  <c r="F188" i="20"/>
  <c r="U186" i="20"/>
  <c r="Y186" i="20"/>
  <c r="X187" i="20"/>
  <c r="D188" i="20"/>
  <c r="BI188" i="20" s="1"/>
  <c r="B188" i="20"/>
  <c r="G188" i="20"/>
  <c r="AE194" i="20" l="1"/>
  <c r="AH193" i="20"/>
  <c r="AB193" i="20"/>
  <c r="AF193" i="20" s="1"/>
  <c r="N197" i="20"/>
  <c r="CA197" i="20"/>
  <c r="BY197" i="20"/>
  <c r="BZ197" i="20"/>
  <c r="BX197" i="20"/>
  <c r="Z188" i="20"/>
  <c r="AZ187" i="20"/>
  <c r="BA186" i="20"/>
  <c r="AK193" i="20"/>
  <c r="BW197" i="20"/>
  <c r="P197" i="20"/>
  <c r="O197" i="20"/>
  <c r="Q197" i="20"/>
  <c r="R197" i="20"/>
  <c r="AX186" i="20"/>
  <c r="AT187" i="20"/>
  <c r="BK187" i="20"/>
  <c r="BO188" i="20"/>
  <c r="AV188" i="20"/>
  <c r="BH188" i="20"/>
  <c r="BJ188" i="20"/>
  <c r="BP188" i="20"/>
  <c r="AR188" i="20"/>
  <c r="AS188" i="20" s="1"/>
  <c r="AQ188" i="20"/>
  <c r="AU187" i="20"/>
  <c r="AW187" i="20"/>
  <c r="A198" i="20"/>
  <c r="AY197" i="20"/>
  <c r="T188" i="20"/>
  <c r="BL188" i="20"/>
  <c r="V188" i="20"/>
  <c r="BN188" i="20"/>
  <c r="AM195" i="20"/>
  <c r="AA195" i="20" s="1"/>
  <c r="AG194" i="20"/>
  <c r="AP195" i="20"/>
  <c r="AD195" i="20" s="1"/>
  <c r="AJ194" i="20"/>
  <c r="AO194" i="20"/>
  <c r="AC194" i="20" s="1"/>
  <c r="AI193" i="20"/>
  <c r="AN194" i="20"/>
  <c r="F189" i="20"/>
  <c r="E189" i="20"/>
  <c r="C189" i="20"/>
  <c r="BM189" i="20" s="1"/>
  <c r="U187" i="20"/>
  <c r="Y187" i="20"/>
  <c r="G189" i="20"/>
  <c r="D189" i="20"/>
  <c r="BI189" i="20" s="1"/>
  <c r="B189" i="20"/>
  <c r="X188" i="20"/>
  <c r="AE195" i="20" l="1"/>
  <c r="AH194" i="20"/>
  <c r="AB194" i="20"/>
  <c r="AF194" i="20" s="1"/>
  <c r="BZ198" i="20"/>
  <c r="BY198" i="20"/>
  <c r="CA198" i="20"/>
  <c r="N198" i="20"/>
  <c r="BX198" i="20"/>
  <c r="Z189" i="20"/>
  <c r="BA187" i="20"/>
  <c r="AZ188" i="20"/>
  <c r="AK194" i="20"/>
  <c r="BW198" i="20"/>
  <c r="P198" i="20"/>
  <c r="O198" i="20"/>
  <c r="Q198" i="20"/>
  <c r="R198" i="20"/>
  <c r="AT188" i="20"/>
  <c r="BK188" i="20"/>
  <c r="BP189" i="20"/>
  <c r="AR189" i="20"/>
  <c r="AS189" i="20" s="1"/>
  <c r="AQ189" i="20"/>
  <c r="BH189" i="20"/>
  <c r="BJ189" i="20"/>
  <c r="BO189" i="20"/>
  <c r="AV189" i="20"/>
  <c r="AX187" i="20"/>
  <c r="AU188" i="20"/>
  <c r="AW188" i="20"/>
  <c r="AM196" i="20"/>
  <c r="AA196" i="20" s="1"/>
  <c r="AG195" i="20"/>
  <c r="T189" i="20"/>
  <c r="BL189" i="20"/>
  <c r="V189" i="20"/>
  <c r="BN189" i="20"/>
  <c r="A199" i="20"/>
  <c r="AY198" i="20"/>
  <c r="AO195" i="20"/>
  <c r="AC195" i="20" s="1"/>
  <c r="AI194" i="20"/>
  <c r="AP196" i="20"/>
  <c r="AD196" i="20" s="1"/>
  <c r="AJ195" i="20"/>
  <c r="AN195" i="20"/>
  <c r="C190" i="20"/>
  <c r="BM190" i="20" s="1"/>
  <c r="F190" i="20"/>
  <c r="E190" i="20"/>
  <c r="U188" i="20"/>
  <c r="Y188" i="20"/>
  <c r="G190" i="20"/>
  <c r="D190" i="20"/>
  <c r="BI190" i="20" s="1"/>
  <c r="B190" i="20"/>
  <c r="X189" i="20"/>
  <c r="AE196" i="20" l="1"/>
  <c r="AH195" i="20"/>
  <c r="AB195" i="20"/>
  <c r="AF195" i="20" s="1"/>
  <c r="I204" i="20"/>
  <c r="I1" i="20" s="1"/>
  <c r="BY199" i="20"/>
  <c r="BZ199" i="20"/>
  <c r="CA199" i="20"/>
  <c r="N199" i="20"/>
  <c r="BX199" i="20"/>
  <c r="Z190" i="20"/>
  <c r="BA188" i="20"/>
  <c r="AZ189" i="20"/>
  <c r="AK195" i="20"/>
  <c r="BW199" i="20"/>
  <c r="R199" i="20"/>
  <c r="P199" i="20"/>
  <c r="O199" i="20"/>
  <c r="Q199" i="20"/>
  <c r="AT189" i="20"/>
  <c r="AX188" i="20"/>
  <c r="BH190" i="20"/>
  <c r="BJ190" i="20"/>
  <c r="BO190" i="20"/>
  <c r="AV190" i="20"/>
  <c r="AU189" i="20"/>
  <c r="AW189" i="20"/>
  <c r="BP190" i="20"/>
  <c r="AR190" i="20"/>
  <c r="AS190" i="20" s="1"/>
  <c r="AQ190" i="20"/>
  <c r="BK189" i="20"/>
  <c r="A200" i="20"/>
  <c r="AY199" i="20"/>
  <c r="T190" i="20"/>
  <c r="BL190" i="20"/>
  <c r="V190" i="20"/>
  <c r="BN190" i="20"/>
  <c r="AM197" i="20"/>
  <c r="AA197" i="20" s="1"/>
  <c r="AG196" i="20"/>
  <c r="AP197" i="20"/>
  <c r="AD197" i="20" s="1"/>
  <c r="AJ196" i="20"/>
  <c r="AO196" i="20"/>
  <c r="AC196" i="20" s="1"/>
  <c r="AI195" i="20"/>
  <c r="AN196" i="20"/>
  <c r="C191" i="20"/>
  <c r="BM191" i="20" s="1"/>
  <c r="F191" i="20"/>
  <c r="E191" i="20"/>
  <c r="U189" i="20"/>
  <c r="Y189" i="20"/>
  <c r="D191" i="20"/>
  <c r="BI191" i="20" s="1"/>
  <c r="G191" i="20"/>
  <c r="B191" i="20"/>
  <c r="X190" i="20"/>
  <c r="AE197" i="20" l="1"/>
  <c r="AH196" i="20"/>
  <c r="AB196" i="20"/>
  <c r="AF196" i="20" s="1"/>
  <c r="BX200" i="20"/>
  <c r="BZ200" i="20"/>
  <c r="CA200" i="20"/>
  <c r="N200" i="20"/>
  <c r="BY200" i="20"/>
  <c r="Z191" i="20"/>
  <c r="AZ190" i="20"/>
  <c r="BA189" i="20"/>
  <c r="AK196" i="20"/>
  <c r="BW200" i="20"/>
  <c r="O200" i="20"/>
  <c r="R200" i="20"/>
  <c r="Q200" i="20"/>
  <c r="P200" i="20"/>
  <c r="AT190" i="20"/>
  <c r="AX189" i="20"/>
  <c r="BK190" i="20"/>
  <c r="BO191" i="20"/>
  <c r="AV191" i="20"/>
  <c r="AU190" i="20"/>
  <c r="AW190" i="20"/>
  <c r="BP191" i="20"/>
  <c r="AR191" i="20"/>
  <c r="AS191" i="20" s="1"/>
  <c r="AQ191" i="20"/>
  <c r="BJ191" i="20"/>
  <c r="BH191" i="20"/>
  <c r="AM198" i="20"/>
  <c r="AA198" i="20" s="1"/>
  <c r="AG197" i="20"/>
  <c r="V191" i="20"/>
  <c r="BN191" i="20"/>
  <c r="T191" i="20"/>
  <c r="BL191" i="20"/>
  <c r="A201" i="20"/>
  <c r="AY200" i="20"/>
  <c r="AO197" i="20"/>
  <c r="AC197" i="20" s="1"/>
  <c r="AI196" i="20"/>
  <c r="AP198" i="20"/>
  <c r="AD198" i="20" s="1"/>
  <c r="AJ197" i="20"/>
  <c r="AN197" i="20"/>
  <c r="E192" i="20"/>
  <c r="C192" i="20"/>
  <c r="BM192" i="20" s="1"/>
  <c r="F192" i="20"/>
  <c r="U190" i="20"/>
  <c r="Y190" i="20"/>
  <c r="D192" i="20"/>
  <c r="BI192" i="20" s="1"/>
  <c r="G192" i="20"/>
  <c r="B192" i="20"/>
  <c r="X191" i="20"/>
  <c r="AE198" i="20" l="1"/>
  <c r="AH197" i="20"/>
  <c r="AB197" i="20"/>
  <c r="AF197" i="20" s="1"/>
  <c r="N201" i="20"/>
  <c r="CA201" i="20"/>
  <c r="BZ201" i="20"/>
  <c r="BX201" i="20"/>
  <c r="BY201" i="20"/>
  <c r="Z192" i="20"/>
  <c r="AZ191" i="20"/>
  <c r="BA190" i="20"/>
  <c r="AK197" i="20"/>
  <c r="BW201" i="20"/>
  <c r="P201" i="20"/>
  <c r="O201" i="20"/>
  <c r="R201" i="20"/>
  <c r="Q201" i="20"/>
  <c r="BK191" i="20"/>
  <c r="AX190" i="20"/>
  <c r="AT191" i="20"/>
  <c r="BO192" i="20"/>
  <c r="AV192" i="20"/>
  <c r="AU191" i="20"/>
  <c r="AW191" i="20"/>
  <c r="BP192" i="20"/>
  <c r="AR192" i="20"/>
  <c r="AS192" i="20" s="1"/>
  <c r="AQ192" i="20"/>
  <c r="BJ192" i="20"/>
  <c r="BH192" i="20"/>
  <c r="A202" i="20"/>
  <c r="AY201" i="20"/>
  <c r="V192" i="20"/>
  <c r="BN192" i="20"/>
  <c r="T192" i="20"/>
  <c r="BL192" i="20"/>
  <c r="AM199" i="20"/>
  <c r="AA199" i="20" s="1"/>
  <c r="AG198" i="20"/>
  <c r="AP199" i="20"/>
  <c r="AD199" i="20" s="1"/>
  <c r="AJ198" i="20"/>
  <c r="AO198" i="20"/>
  <c r="AC198" i="20" s="1"/>
  <c r="AI197" i="20"/>
  <c r="AN198" i="20"/>
  <c r="F193" i="20"/>
  <c r="E193" i="20"/>
  <c r="C193" i="20"/>
  <c r="BM193" i="20" s="1"/>
  <c r="U191" i="20"/>
  <c r="Y191" i="20"/>
  <c r="D193" i="20"/>
  <c r="BI193" i="20" s="1"/>
  <c r="B193" i="20"/>
  <c r="G193" i="20"/>
  <c r="X192" i="20"/>
  <c r="AE199" i="20" l="1"/>
  <c r="AH198" i="20"/>
  <c r="AB198" i="20"/>
  <c r="AF198" i="20" s="1"/>
  <c r="BZ202" i="20"/>
  <c r="CA202" i="20"/>
  <c r="N202" i="20"/>
  <c r="BX202" i="20"/>
  <c r="BY202" i="20"/>
  <c r="Z193" i="20"/>
  <c r="BA191" i="20"/>
  <c r="AZ192" i="20"/>
  <c r="AK198" i="20"/>
  <c r="BW202" i="20"/>
  <c r="Q202" i="20"/>
  <c r="P202" i="20"/>
  <c r="R202" i="20"/>
  <c r="AX191" i="20"/>
  <c r="AT192" i="20"/>
  <c r="BK192" i="20"/>
  <c r="BP193" i="20"/>
  <c r="AR193" i="20"/>
  <c r="AS193" i="20" s="1"/>
  <c r="AQ193" i="20"/>
  <c r="BJ193" i="20"/>
  <c r="BH193" i="20"/>
  <c r="BO193" i="20"/>
  <c r="AV193" i="20"/>
  <c r="AU192" i="20"/>
  <c r="AW192" i="20"/>
  <c r="AM200" i="20"/>
  <c r="AA200" i="20" s="1"/>
  <c r="AG199" i="20"/>
  <c r="V193" i="20"/>
  <c r="BN193" i="20"/>
  <c r="T193" i="20"/>
  <c r="BL193" i="20"/>
  <c r="AY202" i="20"/>
  <c r="AO199" i="20"/>
  <c r="AC199" i="20" s="1"/>
  <c r="AI198" i="20"/>
  <c r="AP200" i="20"/>
  <c r="AD200" i="20" s="1"/>
  <c r="AJ199" i="20"/>
  <c r="AN199" i="20"/>
  <c r="C194" i="20"/>
  <c r="BM194" i="20" s="1"/>
  <c r="F194" i="20"/>
  <c r="E194" i="20"/>
  <c r="U192" i="20"/>
  <c r="Y192" i="20"/>
  <c r="G194" i="20"/>
  <c r="B194" i="20"/>
  <c r="D194" i="20"/>
  <c r="BI194" i="20" s="1"/>
  <c r="X193" i="20"/>
  <c r="AE200" i="20" l="1"/>
  <c r="AH199" i="20"/>
  <c r="AB199" i="20"/>
  <c r="AF199" i="20" s="1"/>
  <c r="Z194" i="20"/>
  <c r="BA192" i="20"/>
  <c r="AZ193" i="20"/>
  <c r="AK199" i="20"/>
  <c r="AT193" i="20"/>
  <c r="AX192" i="20"/>
  <c r="BJ194" i="20"/>
  <c r="BH194" i="20"/>
  <c r="BO194" i="20"/>
  <c r="AV194" i="20"/>
  <c r="AU193" i="20"/>
  <c r="AW193" i="20"/>
  <c r="BP194" i="20"/>
  <c r="AR194" i="20"/>
  <c r="AS194" i="20" s="1"/>
  <c r="AQ194" i="20"/>
  <c r="BK193" i="20"/>
  <c r="V194" i="20"/>
  <c r="BN194" i="20"/>
  <c r="T194" i="20"/>
  <c r="BL194" i="20"/>
  <c r="AM201" i="20"/>
  <c r="AA201" i="20" s="1"/>
  <c r="AG200" i="20"/>
  <c r="AP201" i="20"/>
  <c r="AD201" i="20" s="1"/>
  <c r="AJ200" i="20"/>
  <c r="AO200" i="20"/>
  <c r="AC200" i="20" s="1"/>
  <c r="AI199" i="20"/>
  <c r="AN200" i="20"/>
  <c r="C195" i="20"/>
  <c r="BM195" i="20" s="1"/>
  <c r="F195" i="20"/>
  <c r="E195" i="20"/>
  <c r="U193" i="20"/>
  <c r="Y193" i="20"/>
  <c r="B195" i="20"/>
  <c r="D195" i="20"/>
  <c r="BI195" i="20" s="1"/>
  <c r="G195" i="20"/>
  <c r="X194" i="20"/>
  <c r="AE201" i="20" l="1"/>
  <c r="AH200" i="20"/>
  <c r="AB200" i="20"/>
  <c r="AF200" i="20" s="1"/>
  <c r="Z195" i="20"/>
  <c r="AZ194" i="20"/>
  <c r="BA193" i="20"/>
  <c r="AK200" i="20"/>
  <c r="AX193" i="20"/>
  <c r="BJ195" i="20"/>
  <c r="BH195" i="20"/>
  <c r="BO195" i="20"/>
  <c r="AV195" i="20"/>
  <c r="AT194" i="20"/>
  <c r="AU194" i="20"/>
  <c r="AW194" i="20"/>
  <c r="BP195" i="20"/>
  <c r="AR195" i="20"/>
  <c r="AS195" i="20" s="1"/>
  <c r="AQ195" i="20"/>
  <c r="BK194" i="20"/>
  <c r="V195" i="20"/>
  <c r="BN195" i="20"/>
  <c r="T195" i="20"/>
  <c r="BL195" i="20"/>
  <c r="AM202" i="20"/>
  <c r="AG201" i="20"/>
  <c r="AO201" i="20"/>
  <c r="AC201" i="20" s="1"/>
  <c r="AI200" i="20"/>
  <c r="AP202" i="20"/>
  <c r="AD202" i="20" s="1"/>
  <c r="AJ201" i="20"/>
  <c r="AN201" i="20"/>
  <c r="E196" i="20"/>
  <c r="C196" i="20"/>
  <c r="BM196" i="20" s="1"/>
  <c r="F196" i="20"/>
  <c r="U194" i="20"/>
  <c r="Y194" i="20"/>
  <c r="D196" i="20"/>
  <c r="BI196" i="20" s="1"/>
  <c r="B196" i="20"/>
  <c r="G196" i="20"/>
  <c r="X195" i="20"/>
  <c r="AG202" i="20" l="1"/>
  <c r="AA202" i="20"/>
  <c r="AE202" i="20" s="1"/>
  <c r="AE207" i="20" s="1"/>
  <c r="AH201" i="20"/>
  <c r="AB201" i="20"/>
  <c r="AF201" i="20" s="1"/>
  <c r="I196" i="20"/>
  <c r="Z196" i="20"/>
  <c r="AZ195" i="20"/>
  <c r="BA194" i="20"/>
  <c r="AK201" i="20"/>
  <c r="AJ202" i="20"/>
  <c r="BJ196" i="20"/>
  <c r="BH196" i="20"/>
  <c r="AU195" i="20"/>
  <c r="AW195" i="20"/>
  <c r="BO196" i="20"/>
  <c r="AV196" i="20"/>
  <c r="BP196" i="20"/>
  <c r="AR196" i="20"/>
  <c r="AS196" i="20" s="1"/>
  <c r="AQ196" i="20"/>
  <c r="AT195" i="20"/>
  <c r="AX194" i="20"/>
  <c r="BK195" i="20"/>
  <c r="T196" i="20"/>
  <c r="BL196" i="20"/>
  <c r="V196" i="20"/>
  <c r="BN196" i="20"/>
  <c r="AO202" i="20"/>
  <c r="AI201" i="20"/>
  <c r="AN202" i="20"/>
  <c r="F197" i="20"/>
  <c r="E197" i="20"/>
  <c r="C197" i="20"/>
  <c r="BM197" i="20" s="1"/>
  <c r="U195" i="20"/>
  <c r="Y195" i="20"/>
  <c r="G197" i="20"/>
  <c r="D197" i="20"/>
  <c r="BI197" i="20" s="1"/>
  <c r="B197" i="20"/>
  <c r="X196" i="20"/>
  <c r="AI202" i="20" l="1"/>
  <c r="AC202" i="20"/>
  <c r="AK202" i="20"/>
  <c r="AK207" i="20" s="1"/>
  <c r="AK208" i="20" s="1"/>
  <c r="AH202" i="20"/>
  <c r="AB202" i="20"/>
  <c r="I197" i="20"/>
  <c r="Z197" i="20"/>
  <c r="AZ196" i="20"/>
  <c r="BA195" i="20"/>
  <c r="AX195" i="20"/>
  <c r="AT196" i="20"/>
  <c r="BO197" i="20"/>
  <c r="AV197" i="20"/>
  <c r="BP197" i="20"/>
  <c r="AR197" i="20"/>
  <c r="AS197" i="20" s="1"/>
  <c r="AQ197" i="20"/>
  <c r="BJ197" i="20"/>
  <c r="BH197" i="20"/>
  <c r="AU196" i="20"/>
  <c r="AW196" i="20"/>
  <c r="BK196" i="20"/>
  <c r="T197" i="20"/>
  <c r="BL197" i="20"/>
  <c r="V197" i="20"/>
  <c r="BN197" i="20"/>
  <c r="C198" i="20"/>
  <c r="BM198" i="20" s="1"/>
  <c r="F198" i="20"/>
  <c r="E198" i="20"/>
  <c r="U196" i="20"/>
  <c r="Y196" i="20"/>
  <c r="G198" i="20"/>
  <c r="D198" i="20"/>
  <c r="BI198" i="20" s="1"/>
  <c r="B198" i="20"/>
  <c r="X197" i="20"/>
  <c r="AF202" i="20" l="1"/>
  <c r="I198" i="20"/>
  <c r="AZ197" i="20"/>
  <c r="Z198" i="20"/>
  <c r="BA196" i="20"/>
  <c r="BK197" i="20"/>
  <c r="BP198" i="20"/>
  <c r="AR198" i="20"/>
  <c r="AS198" i="20" s="1"/>
  <c r="AQ198" i="20"/>
  <c r="AX196" i="20"/>
  <c r="AT197" i="20"/>
  <c r="BJ198" i="20"/>
  <c r="BH198" i="20"/>
  <c r="BO198" i="20"/>
  <c r="AV198" i="20"/>
  <c r="AU197" i="20"/>
  <c r="AW197" i="20"/>
  <c r="T198" i="20"/>
  <c r="BL198" i="20"/>
  <c r="V198" i="20"/>
  <c r="BN198" i="20"/>
  <c r="C199" i="20"/>
  <c r="BM199" i="20" s="1"/>
  <c r="F199" i="20"/>
  <c r="E199" i="20"/>
  <c r="U197" i="20"/>
  <c r="Y197" i="20"/>
  <c r="B199" i="20"/>
  <c r="D199" i="20"/>
  <c r="BI199" i="20" s="1"/>
  <c r="G199" i="20"/>
  <c r="X198" i="20"/>
  <c r="AF208" i="20" l="1"/>
  <c r="AF207" i="20"/>
  <c r="I199" i="20"/>
  <c r="Z199" i="20"/>
  <c r="BA197" i="20"/>
  <c r="AZ198" i="20"/>
  <c r="BK198" i="20"/>
  <c r="AU198" i="20"/>
  <c r="AW198" i="20"/>
  <c r="BP199" i="20"/>
  <c r="AR199" i="20"/>
  <c r="AS199" i="20" s="1"/>
  <c r="AQ199" i="20"/>
  <c r="BJ199" i="20"/>
  <c r="BH199" i="20"/>
  <c r="BO199" i="20"/>
  <c r="AV199" i="20"/>
  <c r="AX197" i="20"/>
  <c r="AT198" i="20"/>
  <c r="V199" i="20"/>
  <c r="BN199" i="20"/>
  <c r="T199" i="20"/>
  <c r="BL199" i="20"/>
  <c r="E200" i="20"/>
  <c r="C200" i="20"/>
  <c r="BM200" i="20" s="1"/>
  <c r="F200" i="20"/>
  <c r="U198" i="20"/>
  <c r="Y198" i="20"/>
  <c r="D200" i="20"/>
  <c r="BI200" i="20" s="1"/>
  <c r="B200" i="20"/>
  <c r="G200" i="20"/>
  <c r="X199" i="20"/>
  <c r="I200" i="20" l="1"/>
  <c r="Z200" i="20"/>
  <c r="AZ199" i="20"/>
  <c r="BA198" i="20"/>
  <c r="BK199" i="20"/>
  <c r="AT199" i="20"/>
  <c r="AX198" i="20"/>
  <c r="AU199" i="20"/>
  <c r="AW199" i="20"/>
  <c r="BO200" i="20"/>
  <c r="AV200" i="20"/>
  <c r="BJ200" i="20"/>
  <c r="BH200" i="20"/>
  <c r="BP200" i="20"/>
  <c r="AR200" i="20"/>
  <c r="AS200" i="20" s="1"/>
  <c r="AQ200" i="20"/>
  <c r="T200" i="20"/>
  <c r="BL200" i="20"/>
  <c r="V200" i="20"/>
  <c r="BN200" i="20"/>
  <c r="F201" i="20"/>
  <c r="E201" i="20"/>
  <c r="C201" i="20"/>
  <c r="BM201" i="20" s="1"/>
  <c r="C202" i="20"/>
  <c r="BM202" i="20" s="1"/>
  <c r="F202" i="20"/>
  <c r="E202" i="20"/>
  <c r="U199" i="20"/>
  <c r="Y199" i="20"/>
  <c r="X200" i="20"/>
  <c r="G201" i="20"/>
  <c r="D201" i="20"/>
  <c r="BI201" i="20" s="1"/>
  <c r="B201" i="20"/>
  <c r="G202" i="20"/>
  <c r="D202" i="20"/>
  <c r="BI202" i="20" s="1"/>
  <c r="B202" i="20"/>
  <c r="I201" i="20" l="1"/>
  <c r="I202" i="20"/>
  <c r="Z201" i="20"/>
  <c r="Z202" i="20"/>
  <c r="AZ200" i="20"/>
  <c r="AX199" i="20"/>
  <c r="BA199" i="20"/>
  <c r="AT200" i="20"/>
  <c r="BJ201" i="20"/>
  <c r="BH201" i="20"/>
  <c r="AU200" i="20"/>
  <c r="AW200" i="20"/>
  <c r="BJ202" i="20"/>
  <c r="BH202" i="20"/>
  <c r="BO202" i="20"/>
  <c r="AV202" i="20"/>
  <c r="BO201" i="20"/>
  <c r="AV201" i="20"/>
  <c r="BP202" i="20"/>
  <c r="AR202" i="20"/>
  <c r="AS202" i="20" s="1"/>
  <c r="AQ202" i="20"/>
  <c r="BP201" i="20"/>
  <c r="AR201" i="20"/>
  <c r="AS201" i="20" s="1"/>
  <c r="AQ201" i="20"/>
  <c r="BK200" i="20"/>
  <c r="T201" i="20"/>
  <c r="BL201" i="20"/>
  <c r="T202" i="20"/>
  <c r="BL202" i="20"/>
  <c r="V201" i="20"/>
  <c r="BN201" i="20"/>
  <c r="V202" i="20"/>
  <c r="BN202" i="20"/>
  <c r="U200" i="20"/>
  <c r="Y200" i="20"/>
  <c r="X201" i="20"/>
  <c r="X202" i="20"/>
  <c r="AT201" i="20" l="1"/>
  <c r="BA200" i="20"/>
  <c r="AZ201" i="20"/>
  <c r="AZ202" i="20"/>
  <c r="AX200" i="20"/>
  <c r="AT202" i="20"/>
  <c r="AU202" i="20"/>
  <c r="AW202" i="20"/>
  <c r="AU201" i="20"/>
  <c r="AW201" i="20"/>
  <c r="BK202" i="20"/>
  <c r="BK201" i="20"/>
  <c r="U201" i="20"/>
  <c r="Y201" i="20"/>
  <c r="U202" i="20"/>
  <c r="Y202" i="20"/>
  <c r="BA201" i="20" l="1"/>
  <c r="BA202" i="20"/>
  <c r="AX201" i="20"/>
  <c r="AX202" i="20"/>
  <c r="E3" i="18"/>
</calcChain>
</file>

<file path=xl/comments1.xml><?xml version="1.0" encoding="utf-8"?>
<comments xmlns="http://schemas.openxmlformats.org/spreadsheetml/2006/main">
  <authors>
    <author>Author</author>
  </authors>
  <commentList>
    <comment ref="B1" authorId="0" shapeId="0">
      <text>
        <r>
          <rPr>
            <sz val="9"/>
            <color indexed="81"/>
            <rFont val="Tahoma"/>
            <family val="2"/>
          </rPr>
          <t>Hits</t>
        </r>
      </text>
    </comment>
    <comment ref="C1" authorId="0" shapeId="0">
      <text>
        <r>
          <rPr>
            <sz val="9"/>
            <color indexed="81"/>
            <rFont val="Tahoma"/>
            <family val="2"/>
          </rPr>
          <t>Hits</t>
        </r>
      </text>
    </comment>
    <comment ref="D1" authorId="0" shapeId="0">
      <text>
        <r>
          <rPr>
            <sz val="9"/>
            <color indexed="81"/>
            <rFont val="Tahoma"/>
            <family val="2"/>
          </rPr>
          <t>Hits</t>
        </r>
      </text>
    </comment>
    <comment ref="E1" authorId="0" shapeId="0">
      <text>
        <r>
          <rPr>
            <sz val="9"/>
            <color indexed="81"/>
            <rFont val="Tahoma"/>
            <family val="2"/>
          </rPr>
          <t>Hits</t>
        </r>
      </text>
    </comment>
    <comment ref="F1" authorId="0" shapeId="0">
      <text>
        <r>
          <rPr>
            <sz val="9"/>
            <color indexed="81"/>
            <rFont val="Tahoma"/>
            <family val="2"/>
          </rPr>
          <t>Hits</t>
        </r>
      </text>
    </comment>
    <comment ref="G1" authorId="0" shapeId="0">
      <text>
        <r>
          <rPr>
            <sz val="9"/>
            <color indexed="81"/>
            <rFont val="Tahoma"/>
            <family val="2"/>
          </rPr>
          <t>Hits</t>
        </r>
      </text>
    </comment>
    <comment ref="H1" authorId="0" shapeId="0">
      <text>
        <r>
          <rPr>
            <sz val="9"/>
            <color indexed="81"/>
            <rFont val="Tahoma"/>
            <family val="2"/>
          </rPr>
          <t>Hits</t>
        </r>
      </text>
    </comment>
    <comment ref="I1" authorId="0" shapeId="0">
      <text>
        <r>
          <rPr>
            <sz val="9"/>
            <color indexed="81"/>
            <rFont val="Tahoma"/>
            <family val="2"/>
          </rPr>
          <t>Hits</t>
        </r>
      </text>
    </comment>
    <comment ref="J1" authorId="0" shapeId="0">
      <text>
        <r>
          <rPr>
            <sz val="9"/>
            <color indexed="81"/>
            <rFont val="Tahoma"/>
            <family val="2"/>
          </rPr>
          <t>Hits</t>
        </r>
      </text>
    </comment>
    <comment ref="K1" authorId="0" shapeId="0">
      <text>
        <r>
          <rPr>
            <sz val="9"/>
            <color indexed="81"/>
            <rFont val="Tahoma"/>
            <family val="2"/>
          </rPr>
          <t>Hits</t>
        </r>
      </text>
    </comment>
    <comment ref="L1" authorId="0" shapeId="0">
      <text>
        <r>
          <rPr>
            <sz val="9"/>
            <color indexed="81"/>
            <rFont val="Tahoma"/>
            <family val="2"/>
          </rPr>
          <t>Hits</t>
        </r>
      </text>
    </comment>
    <comment ref="M1" authorId="0" shapeId="0">
      <text>
        <r>
          <rPr>
            <sz val="9"/>
            <color indexed="81"/>
            <rFont val="Tahoma"/>
            <family val="2"/>
          </rPr>
          <t>Hits</t>
        </r>
      </text>
    </comment>
    <comment ref="N1" authorId="0" shapeId="0">
      <text>
        <r>
          <rPr>
            <sz val="9"/>
            <color indexed="81"/>
            <rFont val="Tahoma"/>
            <family val="2"/>
          </rPr>
          <t>Hits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O1" authorId="0" shapeId="0">
      <text>
        <r>
          <rPr>
            <sz val="9"/>
            <color indexed="81"/>
            <rFont val="Tahoma"/>
            <family val="2"/>
          </rPr>
          <t>Hits</t>
        </r>
      </text>
    </comment>
    <comment ref="P1" authorId="0" shapeId="0">
      <text>
        <r>
          <rPr>
            <sz val="9"/>
            <color indexed="81"/>
            <rFont val="Tahoma"/>
            <family val="2"/>
          </rPr>
          <t>Hits</t>
        </r>
      </text>
    </comment>
    <comment ref="Q1" authorId="0" shapeId="0">
      <text>
        <r>
          <rPr>
            <sz val="9"/>
            <color indexed="81"/>
            <rFont val="Tahoma"/>
            <family val="2"/>
          </rPr>
          <t>Hits</t>
        </r>
      </text>
    </comment>
    <comment ref="R1" authorId="0" shapeId="0">
      <text>
        <r>
          <rPr>
            <sz val="9"/>
            <color indexed="81"/>
            <rFont val="Tahoma"/>
            <family val="2"/>
          </rPr>
          <t>Hits</t>
        </r>
      </text>
    </comment>
    <comment ref="S1" authorId="0" shapeId="0">
      <text>
        <r>
          <rPr>
            <sz val="9"/>
            <color indexed="81"/>
            <rFont val="Tahoma"/>
            <family val="2"/>
          </rPr>
          <t>Hits</t>
        </r>
      </text>
    </comment>
    <comment ref="T1" authorId="0" shapeId="0">
      <text>
        <r>
          <rPr>
            <sz val="9"/>
            <color indexed="81"/>
            <rFont val="Tahoma"/>
            <family val="2"/>
          </rPr>
          <t>Figure of Merit</t>
        </r>
      </text>
    </comment>
    <comment ref="U1" authorId="0" shapeId="0">
      <text>
        <r>
          <rPr>
            <sz val="9"/>
            <color indexed="81"/>
            <rFont val="Tahoma"/>
            <family val="2"/>
          </rPr>
          <t>Figure of Merit</t>
        </r>
      </text>
    </comment>
    <comment ref="V1" authorId="0" shapeId="0">
      <text>
        <r>
          <rPr>
            <sz val="9"/>
            <color indexed="81"/>
            <rFont val="Tahoma"/>
            <family val="2"/>
          </rPr>
          <t>Figure of Merit</t>
        </r>
      </text>
    </comment>
    <comment ref="W1" authorId="0" shapeId="0">
      <text>
        <r>
          <rPr>
            <sz val="9"/>
            <color indexed="81"/>
            <rFont val="Tahoma"/>
            <family val="2"/>
          </rPr>
          <t>Figure of Merit</t>
        </r>
      </text>
    </comment>
    <comment ref="X1" authorId="0" shapeId="0">
      <text>
        <r>
          <rPr>
            <sz val="9"/>
            <color indexed="81"/>
            <rFont val="Tahoma"/>
            <family val="2"/>
          </rPr>
          <t>Figure of Merit</t>
        </r>
      </text>
    </comment>
    <comment ref="Y1" authorId="0" shapeId="0">
      <text>
        <r>
          <rPr>
            <sz val="9"/>
            <color indexed="81"/>
            <rFont val="Tahoma"/>
            <family val="2"/>
          </rPr>
          <t>Figure of Merit</t>
        </r>
      </text>
    </comment>
    <comment ref="Z1" authorId="0" shapeId="0">
      <text>
        <r>
          <rPr>
            <sz val="9"/>
            <color indexed="81"/>
            <rFont val="Tahoma"/>
            <family val="2"/>
          </rPr>
          <t>Figure of Merit</t>
        </r>
      </text>
    </comment>
    <comment ref="AA1" authorId="0" shapeId="0">
      <text>
        <r>
          <rPr>
            <sz val="9"/>
            <color indexed="81"/>
            <rFont val="Tahoma"/>
            <family val="2"/>
          </rPr>
          <t>Percentage of carbon at initial time</t>
        </r>
      </text>
    </comment>
    <comment ref="AB1" authorId="0" shapeId="0">
      <text>
        <r>
          <rPr>
            <sz val="9"/>
            <color indexed="81"/>
            <rFont val="Tahoma"/>
            <family val="2"/>
          </rPr>
          <t>Percentage of carbon at initial time</t>
        </r>
      </text>
    </comment>
    <comment ref="AC1" authorId="0" shapeId="0">
      <text>
        <r>
          <rPr>
            <sz val="9"/>
            <color indexed="81"/>
            <rFont val="Tahoma"/>
            <family val="2"/>
          </rPr>
          <t>Percentage of carbon at initial time</t>
        </r>
      </text>
    </comment>
    <comment ref="AD1" authorId="0" shapeId="0">
      <text>
        <r>
          <rPr>
            <sz val="9"/>
            <color indexed="81"/>
            <rFont val="Tahoma"/>
            <family val="2"/>
          </rPr>
          <t>Percentage of carbon at initial time</t>
        </r>
      </text>
    </comment>
    <comment ref="AG1" authorId="0" shapeId="0">
      <text>
        <r>
          <rPr>
            <sz val="9"/>
            <color indexed="81"/>
            <rFont val="Tahoma"/>
            <family val="2"/>
          </rPr>
          <t xml:space="preserve">Predicted carbon disturbance as a multiple of actual carbon disturbance
</t>
        </r>
      </text>
    </comment>
    <comment ref="AH1" authorId="0" shapeId="0">
      <text>
        <r>
          <rPr>
            <sz val="9"/>
            <color indexed="81"/>
            <rFont val="Tahoma"/>
            <family val="2"/>
          </rPr>
          <t xml:space="preserve">Predicted carbon disturbance as a multiple of actual carbon disturbance
</t>
        </r>
      </text>
    </comment>
    <comment ref="AI1" authorId="0" shapeId="0">
      <text>
        <r>
          <rPr>
            <sz val="9"/>
            <color indexed="81"/>
            <rFont val="Tahoma"/>
            <family val="2"/>
          </rPr>
          <t xml:space="preserve">Predicted carbon disturbance as a multiple of actual carbon disturbance
</t>
        </r>
      </text>
    </comment>
    <comment ref="AJ1" authorId="0" shapeId="0">
      <text>
        <r>
          <rPr>
            <sz val="9"/>
            <color indexed="81"/>
            <rFont val="Tahoma"/>
            <family val="2"/>
          </rPr>
          <t xml:space="preserve">Predicted carbon disturbance as a multiple of actual carbon disturbance
</t>
        </r>
      </text>
    </comment>
    <comment ref="AK1" authorId="0" shapeId="0">
      <text>
        <r>
          <rPr>
            <sz val="9"/>
            <color indexed="81"/>
            <rFont val="Tahoma"/>
            <family val="2"/>
          </rPr>
          <t xml:space="preserve">Predicted carbon disturbance as a multiple of actual carbon disturbance
</t>
        </r>
      </text>
    </comment>
    <comment ref="AM1" authorId="0" shapeId="0">
      <text>
        <r>
          <rPr>
            <sz val="9"/>
            <color indexed="81"/>
            <rFont val="Tahoma"/>
            <family val="2"/>
          </rPr>
          <t>Carbon mass</t>
        </r>
      </text>
    </comment>
    <comment ref="AN1" authorId="0" shapeId="0">
      <text>
        <r>
          <rPr>
            <sz val="9"/>
            <color indexed="81"/>
            <rFont val="Tahoma"/>
            <family val="2"/>
          </rPr>
          <t>Carbon mass</t>
        </r>
      </text>
    </comment>
    <comment ref="AO1" authorId="0" shapeId="0">
      <text>
        <r>
          <rPr>
            <sz val="9"/>
            <color indexed="81"/>
            <rFont val="Tahoma"/>
            <family val="2"/>
          </rPr>
          <t>Carbon mass</t>
        </r>
      </text>
    </comment>
    <comment ref="AP1" authorId="0" shapeId="0">
      <text>
        <r>
          <rPr>
            <sz val="9"/>
            <color indexed="81"/>
            <rFont val="Tahoma"/>
            <family val="2"/>
          </rPr>
          <t>Carbon mass</t>
        </r>
      </text>
    </comment>
    <comment ref="AQ1" authorId="0" shapeId="0">
      <text>
        <r>
          <rPr>
            <sz val="9"/>
            <color indexed="81"/>
            <rFont val="Tahoma"/>
            <family val="2"/>
          </rPr>
          <t>Proximity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R1" authorId="0" shapeId="0">
      <text>
        <r>
          <rPr>
            <sz val="9"/>
            <color indexed="81"/>
            <rFont val="Tahoma"/>
            <family val="2"/>
          </rPr>
          <t>Proximity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S1" authorId="0" shapeId="0">
      <text>
        <r>
          <rPr>
            <sz val="9"/>
            <color indexed="81"/>
            <rFont val="Tahoma"/>
            <family val="2"/>
          </rPr>
          <t>Proximity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" authorId="0" shapeId="0">
      <text>
        <r>
          <rPr>
            <sz val="9"/>
            <color indexed="81"/>
            <rFont val="Tahoma"/>
            <family val="2"/>
          </rPr>
          <t>Proximity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U1" authorId="0" shapeId="0">
      <text>
        <r>
          <rPr>
            <sz val="9"/>
            <color indexed="81"/>
            <rFont val="Tahoma"/>
            <family val="2"/>
          </rPr>
          <t>Low Carbon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V1" authorId="0" shapeId="0">
      <text>
        <r>
          <rPr>
            <sz val="9"/>
            <color indexed="81"/>
            <rFont val="Tahoma"/>
            <family val="2"/>
          </rPr>
          <t>Low Carbon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W1" authorId="0" shapeId="0">
      <text>
        <r>
          <rPr>
            <sz val="9"/>
            <color indexed="81"/>
            <rFont val="Tahoma"/>
            <family val="2"/>
          </rPr>
          <t>Low Carbon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X1" authorId="0" shapeId="0">
      <text>
        <r>
          <rPr>
            <sz val="9"/>
            <color indexed="81"/>
            <rFont val="Tahoma"/>
            <family val="2"/>
          </rPr>
          <t>Low Carbon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Y1" authorId="0" shapeId="0">
      <text>
        <r>
          <rPr>
            <sz val="9"/>
            <color indexed="81"/>
            <rFont val="Tahoma"/>
            <family val="2"/>
          </rPr>
          <t>Quantity Error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Z1" authorId="0" shapeId="0">
      <text>
        <r>
          <rPr>
            <sz val="9"/>
            <color indexed="81"/>
            <rFont val="Tahoma"/>
            <family val="2"/>
          </rPr>
          <t>Proximity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A1" authorId="0" shapeId="0">
      <text>
        <r>
          <rPr>
            <sz val="9"/>
            <color indexed="81"/>
            <rFont val="Tahoma"/>
            <family val="2"/>
          </rPr>
          <t>Low Carbon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E1" authorId="0" shapeId="0">
      <text>
        <r>
          <rPr>
            <sz val="9"/>
            <color indexed="81"/>
            <rFont val="Tahoma"/>
            <charset val="1"/>
          </rPr>
          <t>megagrams of carbon per hectare in bin</t>
        </r>
      </text>
    </comment>
    <comment ref="BF1" authorId="0" shapeId="0">
      <text>
        <r>
          <rPr>
            <sz val="9"/>
            <color indexed="81"/>
            <rFont val="Tahoma"/>
            <charset val="1"/>
          </rPr>
          <t>megagrams of carbon per hectare in bin</t>
        </r>
      </text>
    </comment>
    <comment ref="BG1" authorId="0" shapeId="0">
      <text>
        <r>
          <rPr>
            <sz val="9"/>
            <color indexed="81"/>
            <rFont val="Tahoma"/>
            <charset val="1"/>
          </rPr>
          <t>megagrams of carbon per hectare in bin</t>
        </r>
      </text>
    </comment>
    <comment ref="BH1" authorId="0" shapeId="0">
      <text>
        <r>
          <rPr>
            <sz val="9"/>
            <color indexed="81"/>
            <rFont val="Tahoma"/>
            <family val="2"/>
          </rPr>
          <t>Uniform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I1" authorId="0" shapeId="0">
      <text>
        <r>
          <rPr>
            <sz val="9"/>
            <color indexed="81"/>
            <rFont val="Tahoma"/>
            <family val="2"/>
          </rPr>
          <t>Uniform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" authorId="0" shapeId="0">
      <text>
        <r>
          <rPr>
            <sz val="9"/>
            <color indexed="81"/>
            <rFont val="Tahoma"/>
            <family val="2"/>
          </rPr>
          <t>Uniform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K1" authorId="0" shapeId="0">
      <text>
        <r>
          <rPr>
            <sz val="9"/>
            <color indexed="81"/>
            <rFont val="Tahoma"/>
            <family val="2"/>
          </rPr>
          <t>Uniform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L1" authorId="0" shapeId="0">
      <text>
        <r>
          <rPr>
            <sz val="9"/>
            <color indexed="81"/>
            <rFont val="Tahoma"/>
            <family val="2"/>
          </rPr>
          <t>Error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M1" authorId="0" shapeId="0">
      <text>
        <r>
          <rPr>
            <sz val="9"/>
            <color indexed="81"/>
            <rFont val="Tahoma"/>
            <family val="2"/>
          </rPr>
          <t>Error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N1" authorId="0" shapeId="0">
      <text>
        <r>
          <rPr>
            <sz val="9"/>
            <color indexed="81"/>
            <rFont val="Tahoma"/>
            <family val="2"/>
          </rPr>
          <t>Error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O1" authorId="0" shapeId="0">
      <text>
        <r>
          <rPr>
            <sz val="9"/>
            <color indexed="81"/>
            <rFont val="Tahoma"/>
            <family val="2"/>
          </rPr>
          <t>Error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P1" authorId="0" shapeId="0">
      <text>
        <r>
          <rPr>
            <sz val="9"/>
            <color indexed="81"/>
            <rFont val="Tahoma"/>
            <family val="2"/>
          </rPr>
          <t>Error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X1" authorId="0" shapeId="0">
      <text>
        <r>
          <rPr>
            <sz val="9"/>
            <color indexed="81"/>
            <rFont val="Tahoma"/>
            <family val="2"/>
          </rPr>
          <t>Hits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Y1" authorId="0" shapeId="0">
      <text>
        <r>
          <rPr>
            <sz val="9"/>
            <color indexed="81"/>
            <rFont val="Tahoma"/>
            <family val="2"/>
          </rPr>
          <t>Hits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" authorId="0" shapeId="0">
      <text>
        <r>
          <rPr>
            <sz val="9"/>
            <color indexed="81"/>
            <rFont val="Tahoma"/>
            <family val="2"/>
          </rPr>
          <t>Hits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A1" authorId="0" shapeId="0">
      <text>
        <r>
          <rPr>
            <sz val="9"/>
            <color indexed="81"/>
            <rFont val="Tahoma"/>
            <family val="2"/>
          </rPr>
          <t>Hits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L6" authorId="0" shapeId="0">
      <text>
        <r>
          <rPr>
            <sz val="9"/>
            <color indexed="81"/>
            <rFont val="Tahoma"/>
            <family val="2"/>
          </rPr>
          <t>Constant to convert to percentage</t>
        </r>
      </text>
    </comment>
    <comment ref="AL7" authorId="0" shapeId="0">
      <text>
        <r>
          <rPr>
            <sz val="9"/>
            <color indexed="81"/>
            <rFont val="Tahoma"/>
            <family val="2"/>
          </rPr>
          <t>Conversion factor for metric prefixes.
10^9Mg=1Pg
10^6Mg=1Tg</t>
        </r>
      </text>
    </comment>
    <comment ref="AL8" authorId="0" shapeId="0">
      <text>
        <r>
          <rPr>
            <sz val="9"/>
            <color indexed="81"/>
            <rFont val="Tahoma"/>
            <family val="2"/>
          </rPr>
          <t>Meters per pixel side</t>
        </r>
      </text>
    </comment>
    <comment ref="AL9" authorId="0" shapeId="0">
      <text>
        <r>
          <rPr>
            <sz val="9"/>
            <color indexed="81"/>
            <rFont val="Tahoma"/>
            <family val="2"/>
          </rPr>
          <t>Number of pixels that became deforested
during calibration interval</t>
        </r>
      </text>
    </comment>
    <comment ref="AL10" authorId="0" shapeId="0">
      <text>
        <r>
          <rPr>
            <sz val="9"/>
            <color indexed="81"/>
            <rFont val="Tahoma"/>
            <family val="2"/>
          </rPr>
          <t>Number of pixels that became deforested
during validation interval</t>
        </r>
      </text>
    </comment>
    <comment ref="AL11" authorId="0" shapeId="0">
      <text>
        <r>
          <rPr>
            <sz val="9"/>
            <color indexed="81"/>
            <rFont val="Tahoma"/>
            <family val="2"/>
          </rPr>
          <t>Number of pixels of forest persistence
during validation interval</t>
        </r>
      </text>
    </comment>
    <comment ref="AL12" authorId="0" shapeId="0">
      <text>
        <r>
          <rPr>
            <sz val="9"/>
            <color indexed="81"/>
            <rFont val="Tahoma"/>
            <family val="2"/>
          </rPr>
          <t>Number of years during calibration interval</t>
        </r>
      </text>
    </comment>
    <comment ref="AL13" authorId="0" shapeId="0">
      <text>
        <r>
          <rPr>
            <sz val="9"/>
            <color indexed="81"/>
            <rFont val="Tahoma"/>
            <family val="2"/>
          </rPr>
          <t>Number of years during validation interval</t>
        </r>
      </text>
    </comment>
    <comment ref="AL14" authorId="0" shapeId="0">
      <text>
        <r>
          <rPr>
            <sz val="9"/>
            <color indexed="81"/>
            <rFont val="Tahoma"/>
            <family val="2"/>
          </rPr>
          <t>megagrams of carbon per hectare in initial forest
that became disturbed during validation interval</t>
        </r>
      </text>
    </comment>
    <comment ref="AL15" authorId="0" shapeId="0">
      <text>
        <r>
          <rPr>
            <sz val="9"/>
            <color indexed="81"/>
            <rFont val="Tahoma"/>
            <family val="2"/>
          </rPr>
          <t>megagrams of carbon per hectare in initial forest
at start of validation interval</t>
        </r>
      </text>
    </comment>
    <comment ref="AL16" authorId="0" shapeId="0">
      <text>
        <r>
          <rPr>
            <sz val="9"/>
            <color indexed="81"/>
            <rFont val="Tahoma"/>
            <family val="2"/>
          </rPr>
          <t>Hectares / Pixel</t>
        </r>
      </text>
    </comment>
    <comment ref="AL17" authorId="0" shapeId="0">
      <text>
        <r>
          <rPr>
            <sz val="9"/>
            <color indexed="81"/>
            <rFont val="Tahoma"/>
            <family val="2"/>
          </rPr>
          <t>Number of pixels per bin</t>
        </r>
      </text>
    </comment>
    <comment ref="AL18" authorId="0" shapeId="0">
      <text>
        <r>
          <rPr>
            <sz val="9"/>
            <color indexed="81"/>
            <rFont val="Tahoma"/>
            <family val="2"/>
          </rPr>
          <t>Number of Pixels of Forest
at start of calibration interval</t>
        </r>
      </text>
    </comment>
    <comment ref="AL19" authorId="0" shapeId="0">
      <text>
        <r>
          <rPr>
            <sz val="9"/>
            <color indexed="81"/>
            <rFont val="Tahoma"/>
            <family val="2"/>
          </rPr>
          <t>Number of pixels of forest 
at start of validation interval</t>
        </r>
      </text>
    </comment>
    <comment ref="AL20" authorId="0" shapeId="0">
      <text>
        <r>
          <rPr>
            <sz val="9"/>
            <color indexed="81"/>
            <rFont val="Tahoma"/>
            <family val="2"/>
          </rPr>
          <t>Actual percentage deforesation
during calibration interval,
which is allowed FOM</t>
        </r>
      </text>
    </comment>
    <comment ref="AL21" authorId="0" shapeId="0">
      <text>
        <r>
          <rPr>
            <sz val="9"/>
            <color indexed="81"/>
            <rFont val="Tahoma"/>
            <family val="2"/>
          </rPr>
          <t>Actual percentage deforesation
during validation interval</t>
        </r>
      </text>
    </comment>
    <comment ref="AL22" authorId="0" shapeId="0">
      <text>
        <r>
          <rPr>
            <sz val="9"/>
            <color indexed="81"/>
            <rFont val="Tahoma"/>
            <family val="2"/>
          </rPr>
          <t>Actual carbon disturbed
during validation interval</t>
        </r>
      </text>
    </comment>
    <comment ref="AL23" authorId="0" shapeId="0">
      <text>
        <r>
          <rPr>
            <sz val="9"/>
            <color indexed="81"/>
            <rFont val="Tahoma"/>
            <family val="2"/>
          </rPr>
          <t>Mass of carbon in initial forest
at start of validation interval</t>
        </r>
      </text>
    </comment>
    <comment ref="AL24" authorId="0" shapeId="0">
      <text>
        <r>
          <rPr>
            <sz val="9"/>
            <color indexed="81"/>
            <rFont val="Tahoma"/>
            <family val="2"/>
          </rPr>
          <t>True percentage of initial carbon disturbed during validation interval</t>
        </r>
      </text>
    </comment>
    <comment ref="AL25" authorId="0" shapeId="0">
      <text>
        <r>
          <rPr>
            <sz val="9"/>
            <color indexed="81"/>
            <rFont val="Tahoma"/>
            <family val="2"/>
          </rPr>
          <t>Allocation disagreement as reason for deviation</t>
        </r>
      </text>
    </comment>
    <comment ref="AL26" authorId="0" shapeId="0">
      <text>
        <r>
          <rPr>
            <sz val="9"/>
            <color indexed="81"/>
            <rFont val="Tahoma"/>
            <family val="2"/>
          </rPr>
          <t>Quantity disagreement as reason for deviation</t>
        </r>
      </text>
    </comment>
    <comment ref="AL27" authorId="0" shapeId="0">
      <text>
        <r>
          <rPr>
            <sz val="9"/>
            <color indexed="81"/>
            <rFont val="Tahoma"/>
            <family val="2"/>
          </rPr>
          <t>Number of pixels disturbed per year during calibration interval.</t>
        </r>
      </text>
    </comment>
    <comment ref="AL28" authorId="0" shapeId="0">
      <text>
        <r>
          <rPr>
            <sz val="9"/>
            <color indexed="81"/>
            <rFont val="Tahoma"/>
            <family val="2"/>
          </rPr>
          <t>Square kilometers disturbed per year during calibration interval.</t>
        </r>
      </text>
    </comment>
    <comment ref="AL29" authorId="0" shapeId="0">
      <text>
        <r>
          <rPr>
            <sz val="9"/>
            <color indexed="81"/>
            <rFont val="Tahoma"/>
            <family val="2"/>
          </rPr>
          <t>Number of pixels disturbed per year during validation interval.</t>
        </r>
      </text>
    </comment>
    <comment ref="AL30" authorId="0" shapeId="0">
      <text>
        <r>
          <rPr>
            <sz val="9"/>
            <color indexed="81"/>
            <rFont val="Tahoma"/>
            <family val="2"/>
          </rPr>
          <t>Square kilometers disturbed per year during calibration interval.</t>
        </r>
      </text>
    </comment>
    <comment ref="AL31" authorId="0" shapeId="0">
      <text>
        <r>
          <rPr>
            <sz val="9"/>
            <color indexed="81"/>
            <rFont val="Tahoma"/>
            <family val="2"/>
          </rPr>
          <t>Linearly extrapolated percentage deforested during validation interval</t>
        </r>
      </text>
    </comment>
    <comment ref="AL32" authorId="0" shapeId="0">
      <text>
        <r>
          <rPr>
            <sz val="9"/>
            <color indexed="81"/>
            <rFont val="Tahoma"/>
            <family val="2"/>
          </rPr>
          <t>Multiple of quantity at maximum FOM for Proximity</t>
        </r>
      </text>
    </comment>
    <comment ref="AL33" authorId="0" shapeId="0">
      <text>
        <r>
          <rPr>
            <sz val="9"/>
            <color indexed="81"/>
            <rFont val="Tahoma"/>
            <family val="2"/>
          </rPr>
          <t>Interpolated lower bound on ratio of prediced carbon disturbance to actual carbon disturbance.</t>
        </r>
      </text>
    </comment>
    <comment ref="AL34" authorId="0" shapeId="0">
      <text>
        <r>
          <rPr>
            <sz val="9"/>
            <color indexed="81"/>
            <rFont val="Tahoma"/>
            <family val="2"/>
          </rPr>
          <t>Base e rate of forest decay during calibration.</t>
        </r>
      </text>
    </comment>
    <comment ref="AL35" authorId="0" shapeId="0">
      <text>
        <r>
          <rPr>
            <sz val="9"/>
            <color indexed="81"/>
            <rFont val="Tahoma"/>
            <family val="2"/>
          </rPr>
          <t>Number of pixels of forest at end of validation interval assuming extrapolation of rate of decay duing calibration interval</t>
        </r>
      </text>
    </comment>
    <comment ref="AL36" authorId="0" shapeId="0">
      <text>
        <r>
          <rPr>
            <sz val="9"/>
            <color indexed="81"/>
            <rFont val="Tahoma"/>
            <family val="2"/>
          </rPr>
          <t>Extrapolated percent deforestation</t>
        </r>
      </text>
    </comment>
    <comment ref="AL37" authorId="0" shapeId="0">
      <text>
        <r>
          <rPr>
            <sz val="9"/>
            <color indexed="81"/>
            <rFont val="Tahoma"/>
            <family val="2"/>
          </rPr>
          <t>Importance of allocation when quantity change is from 1.0% to 1.5%.</t>
        </r>
      </text>
    </comment>
    <comment ref="O204" authorId="0" shapeId="0">
      <text>
        <r>
          <rPr>
            <sz val="9"/>
            <color indexed="81"/>
            <rFont val="Tahoma"/>
            <family val="2"/>
          </rPr>
          <t>Figure of Merit</t>
        </r>
      </text>
    </comment>
    <comment ref="P204" authorId="0" shapeId="0">
      <text>
        <r>
          <rPr>
            <sz val="9"/>
            <color indexed="81"/>
            <rFont val="Tahoma"/>
            <family val="2"/>
          </rPr>
          <t>Figure of Merit</t>
        </r>
      </text>
    </comment>
    <comment ref="Q204" authorId="0" shapeId="0">
      <text>
        <r>
          <rPr>
            <sz val="9"/>
            <color indexed="81"/>
            <rFont val="Tahoma"/>
            <family val="2"/>
          </rPr>
          <t>Figure of Merit</t>
        </r>
      </text>
    </comment>
    <comment ref="R204" authorId="0" shapeId="0">
      <text>
        <r>
          <rPr>
            <sz val="9"/>
            <color indexed="81"/>
            <rFont val="Tahoma"/>
            <family val="2"/>
          </rPr>
          <t>Figure of Merit</t>
        </r>
      </text>
    </comment>
    <comment ref="S204" authorId="0" shapeId="0">
      <text>
        <r>
          <rPr>
            <sz val="9"/>
            <color indexed="81"/>
            <rFont val="Tahoma"/>
            <family val="2"/>
          </rPr>
          <t>Figure of Merit</t>
        </r>
      </text>
    </comment>
  </commentList>
</comments>
</file>

<file path=xl/sharedStrings.xml><?xml version="1.0" encoding="utf-8"?>
<sst xmlns="http://schemas.openxmlformats.org/spreadsheetml/2006/main" count="213" uniqueCount="92">
  <si>
    <t>Constants</t>
  </si>
  <si>
    <t>Minimum</t>
  </si>
  <si>
    <t>Maximum</t>
  </si>
  <si>
    <t>Proximity</t>
  </si>
  <si>
    <t>Disturbed (% of initial forest area)</t>
  </si>
  <si>
    <t>Misses</t>
  </si>
  <si>
    <t>Hits</t>
  </si>
  <si>
    <t>False Alarms</t>
  </si>
  <si>
    <t>Case</t>
  </si>
  <si>
    <t>FOM</t>
  </si>
  <si>
    <t>Sum</t>
  </si>
  <si>
    <t xml:space="preserve"> hits</t>
  </si>
  <si>
    <t xml:space="preserve"> false alarms</t>
  </si>
  <si>
    <t>Hits+Misses</t>
  </si>
  <si>
    <t xml:space="preserve">FOM = </t>
  </si>
  <si>
    <t>%</t>
  </si>
  <si>
    <t>Quantity Error</t>
  </si>
  <si>
    <t>Correct Rejections</t>
  </si>
  <si>
    <t>Pixels of Simulated Deforestation</t>
  </si>
  <si>
    <t>Allocation Error</t>
  </si>
  <si>
    <t>Carbon Range</t>
  </si>
  <si>
    <t>Highest Carbon</t>
  </si>
  <si>
    <t>Lowest Carbon</t>
  </si>
  <si>
    <t>Average</t>
  </si>
  <si>
    <t>Category</t>
  </si>
  <si>
    <t>Average values extracted from 2010F2CARBON1 based on 2005-2010FLOSS2DISTANCE2RANK4</t>
  </si>
  <si>
    <t>Average values extracted from 2010F2CARBON1 based on 2010F2CARBON1RANK6</t>
  </si>
  <si>
    <t xml:space="preserve">Error = </t>
  </si>
  <si>
    <t xml:space="preserve">Allocation = </t>
  </si>
  <si>
    <t>MaxRange</t>
  </si>
  <si>
    <t>ProximityRange</t>
  </si>
  <si>
    <t>Actual</t>
  </si>
  <si>
    <t>Random</t>
  </si>
  <si>
    <t>Required Figure of Merit</t>
  </si>
  <si>
    <t>In addition, a percentile map (Tmp$percentile_2005-2010floss2distance2proximity1) based on the threshold bands user specified was also created in the working directory.</t>
  </si>
  <si>
    <t>** : A ranked image (Tmp$Rank_2005-2010floss2distance2proximity1) based on the input image was created in the working directory.</t>
  </si>
  <si>
    <t>ErrorQuantity</t>
  </si>
  <si>
    <t>ErrorLocation</t>
  </si>
  <si>
    <t>CorrectLocation</t>
  </si>
  <si>
    <t>CorrectQuantity</t>
  </si>
  <si>
    <t>CorrectChance</t>
  </si>
  <si>
    <t>No.</t>
  </si>
  <si>
    <t>Kstandard</t>
  </si>
  <si>
    <t>Kquantity</t>
  </si>
  <si>
    <t>Klocation</t>
  </si>
  <si>
    <t>Kno</t>
  </si>
  <si>
    <t>M(n)</t>
  </si>
  <si>
    <t>M(p)</t>
  </si>
  <si>
    <t>P(m)</t>
  </si>
  <si>
    <t>N(m)</t>
  </si>
  <si>
    <t>M(m)</t>
  </si>
  <si>
    <t>PerfectLocation = 0.0293</t>
  </si>
  <si>
    <t>Perfect info of location given no info of quantity:</t>
  </si>
  <si>
    <t>PerfectQuantity = 0.4707</t>
  </si>
  <si>
    <t>No info of location and perfect info of quantity:</t>
  </si>
  <si>
    <t>PerfectChance = 0.5000</t>
  </si>
  <si>
    <t>No info of location and no info of quantity:</t>
  </si>
  <si>
    <t>N(p) = 0.9707</t>
  </si>
  <si>
    <t>P(n) = 0.5149</t>
  </si>
  <si>
    <t>Perfect info of location and no info of quantity:</t>
  </si>
  <si>
    <t>P(p) = 1</t>
  </si>
  <si>
    <t>Perfect info of location and perfect info of quantity:</t>
  </si>
  <si>
    <t>N(n) = 0.5000</t>
  </si>
  <si>
    <t>The unit of each statistic is the proportion correct attributable to a combination of information of location and quantity.</t>
  </si>
  <si>
    <t>** For the given reference image, the following seven statistics are the same for all thresholds.</t>
  </si>
  <si>
    <t>False posi.(%)</t>
  </si>
  <si>
    <t>B</t>
  </si>
  <si>
    <t>True posi.(%)</t>
  </si>
  <si>
    <t>A</t>
  </si>
  <si>
    <t>Act. raw cuts</t>
  </si>
  <si>
    <t>Act. Thrhlds(%)</t>
  </si>
  <si>
    <t>Exp. Thrhlds(%)</t>
  </si>
  <si>
    <t>B+D=480329</t>
  </si>
  <si>
    <t>A+C=7260</t>
  </si>
  <si>
    <t>For the given reference image:</t>
  </si>
  <si>
    <t>D (number of cells)</t>
  </si>
  <si>
    <t>C (number of cells)</t>
  </si>
  <si>
    <t>B (number of cells)</t>
  </si>
  <si>
    <t>A (number of cells)</t>
  </si>
  <si>
    <t>Simulated by threshold</t>
  </si>
  <si>
    <t>(reference image)</t>
  </si>
  <si>
    <t>Reality</t>
  </si>
  <si>
    <t>With each threshold, the following 2x2 contingency table is calculated:</t>
  </si>
  <si>
    <t>The following section lists detailed statistics for each threshold.</t>
  </si>
  <si>
    <t>AUC = 0.901989</t>
  </si>
  <si>
    <t>Result of ROC**</t>
  </si>
  <si>
    <t>In addition, a percentile map (Tmp$percentile_2010f2carbon1) based on the threshold bands user specified was also created in the working directory.</t>
  </si>
  <si>
    <t>** : A ranked image (Tmp$Rank_2010f2carbon1) based on the input image was created in the working directory.</t>
  </si>
  <si>
    <t>AUC = 0.364890</t>
  </si>
  <si>
    <t>In addition, a percentile map (Tmp$percentile_bolivia_carbon_saatchi_negative1) based on the threshold bands user specified was also created in the working directory.</t>
  </si>
  <si>
    <t>** : A ranked image (Tmp$Rank_bolivia_carbon_saatchi_negative1) based on the input image was created in the working directory.</t>
  </si>
  <si>
    <t>AUC = 0.635117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</si>
</sst>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(* #,##0.00_);_(* \(#,##0.00\);_(* &quot;-&quot;??_);_(@_)"/>
    <numFmt numFmtId="164" formatCode="_(* #,##0_);_(* \(#,##0\);_(* &quot;-&quot;??_);_(@_)"/>
    <numFmt numFmtId="165" formatCode="0.0"/>
    <numFmt numFmtId="166" formatCode="_(* #,##0.000_);_(* \(#,##0.000\);_(* &quot;-&quot;??_);_(@_)"/>
    <numFmt numFmtId="167" formatCode="0.000"/>
    <numFmt numFmtId="168" formatCode="_(* #,##0.0_);_(* \(#,##0.0\);_(* &quot;-&quot;??_);_(@_)"/>
    <numFmt numFmtId="169" formatCode="_(* #,##0_);_(* \(#,##0\);_(* &quot;-&quot;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9"/>
      <color indexed="81"/>
      <name val="Tahoma"/>
      <charset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0" fillId="2" borderId="0" xfId="0" applyFill="1"/>
    <xf numFmtId="164" fontId="0" fillId="2" borderId="0" xfId="1" applyNumberFormat="1" applyFont="1" applyFill="1"/>
    <xf numFmtId="0" fontId="0" fillId="2" borderId="0" xfId="0" applyFill="1" applyAlignment="1">
      <alignment horizontal="right"/>
    </xf>
    <xf numFmtId="0" fontId="0" fillId="0" borderId="0" xfId="0" applyFill="1" applyAlignment="1">
      <alignment horizontal="right"/>
    </xf>
    <xf numFmtId="165" fontId="0" fillId="2" borderId="0" xfId="1" applyNumberFormat="1" applyFont="1" applyFill="1"/>
    <xf numFmtId="165" fontId="0" fillId="0" borderId="0" xfId="1" applyNumberFormat="1" applyFont="1"/>
    <xf numFmtId="166" fontId="0" fillId="0" borderId="0" xfId="0" applyNumberFormat="1"/>
    <xf numFmtId="165" fontId="0" fillId="0" borderId="0" xfId="0" applyNumberFormat="1" applyFill="1"/>
    <xf numFmtId="165" fontId="0" fillId="2" borderId="0" xfId="0" applyNumberFormat="1" applyFill="1"/>
    <xf numFmtId="165" fontId="0" fillId="0" borderId="0" xfId="0" applyNumberFormat="1"/>
    <xf numFmtId="165" fontId="0" fillId="0" borderId="0" xfId="1" applyNumberFormat="1" applyFont="1" applyFill="1"/>
    <xf numFmtId="166" fontId="0" fillId="2" borderId="0" xfId="1" applyNumberFormat="1" applyFont="1" applyFill="1"/>
    <xf numFmtId="166" fontId="0" fillId="0" borderId="0" xfId="1" applyNumberFormat="1" applyFont="1"/>
    <xf numFmtId="166" fontId="0" fillId="0" borderId="0" xfId="1" applyNumberFormat="1" applyFont="1" applyFill="1"/>
    <xf numFmtId="1" fontId="0" fillId="0" borderId="0" xfId="0" applyNumberFormat="1"/>
    <xf numFmtId="167" fontId="0" fillId="0" borderId="0" xfId="1" applyNumberFormat="1" applyFont="1" applyFill="1"/>
    <xf numFmtId="1" fontId="0" fillId="0" borderId="0" xfId="0" quotePrefix="1" applyNumberFormat="1" applyFill="1"/>
    <xf numFmtId="167" fontId="0" fillId="0" borderId="0" xfId="0" applyNumberFormat="1"/>
    <xf numFmtId="9" fontId="0" fillId="2" borderId="0" xfId="2" applyNumberFormat="1" applyFont="1" applyFill="1"/>
    <xf numFmtId="9" fontId="0" fillId="0" borderId="0" xfId="2" applyNumberFormat="1" applyFont="1" applyFill="1"/>
    <xf numFmtId="0" fontId="0" fillId="0" borderId="0" xfId="0" applyFill="1"/>
    <xf numFmtId="168" fontId="0" fillId="2" borderId="0" xfId="0" applyNumberFormat="1" applyFill="1"/>
    <xf numFmtId="168" fontId="0" fillId="0" borderId="0" xfId="0" applyNumberFormat="1" applyFill="1"/>
    <xf numFmtId="164" fontId="0" fillId="0" borderId="0" xfId="0" applyNumberFormat="1"/>
    <xf numFmtId="37" fontId="0" fillId="0" borderId="0" xfId="0" applyNumberFormat="1"/>
    <xf numFmtId="168" fontId="0" fillId="0" borderId="0" xfId="0" applyNumberFormat="1"/>
    <xf numFmtId="168" fontId="0" fillId="0" borderId="0" xfId="1" applyNumberFormat="1" applyFont="1"/>
    <xf numFmtId="168" fontId="0" fillId="0" borderId="0" xfId="1" applyNumberFormat="1" applyFont="1" applyFill="1"/>
    <xf numFmtId="2" fontId="0" fillId="0" borderId="0" xfId="0" applyNumberFormat="1"/>
    <xf numFmtId="1" fontId="0" fillId="0" borderId="0" xfId="1" applyNumberFormat="1" applyFont="1" applyFill="1"/>
    <xf numFmtId="43" fontId="0" fillId="0" borderId="0" xfId="1" applyNumberFormat="1" applyFont="1" applyFill="1"/>
    <xf numFmtId="167" fontId="4" fillId="0" borderId="0" xfId="0" applyNumberFormat="1" applyFont="1"/>
    <xf numFmtId="165" fontId="4" fillId="0" borderId="0" xfId="0" applyNumberFormat="1" applyFont="1"/>
    <xf numFmtId="167" fontId="5" fillId="0" borderId="0" xfId="0" applyNumberFormat="1" applyFont="1"/>
    <xf numFmtId="165" fontId="5" fillId="0" borderId="0" xfId="0" applyNumberFormat="1" applyFont="1"/>
    <xf numFmtId="164" fontId="0" fillId="0" borderId="0" xfId="1" applyNumberFormat="1" applyFont="1" applyFill="1"/>
    <xf numFmtId="43" fontId="0" fillId="0" borderId="0" xfId="0" applyNumberFormat="1"/>
    <xf numFmtId="2" fontId="0" fillId="0" borderId="0" xfId="1" applyNumberFormat="1" applyFont="1" applyFill="1"/>
    <xf numFmtId="169" fontId="0" fillId="0" borderId="0" xfId="0" applyNumberFormat="1"/>
    <xf numFmtId="168" fontId="4" fillId="0" borderId="0" xfId="1" applyNumberFormat="1" applyFont="1" applyFill="1"/>
    <xf numFmtId="0" fontId="0" fillId="2" borderId="1" xfId="0" applyFill="1" applyBorder="1" applyAlignment="1">
      <alignment horizontal="right" wrapText="1" indent="1"/>
    </xf>
    <xf numFmtId="168" fontId="5" fillId="0" borderId="0" xfId="1" applyNumberFormat="1" applyFont="1" applyFill="1"/>
    <xf numFmtId="167" fontId="4" fillId="0" borderId="0" xfId="1" applyNumberFormat="1" applyFont="1" applyFill="1"/>
    <xf numFmtId="43" fontId="4" fillId="0" borderId="0" xfId="1" applyNumberFormat="1" applyFont="1" applyFill="1"/>
    <xf numFmtId="9" fontId="0" fillId="0" borderId="0" xfId="2" applyFont="1"/>
    <xf numFmtId="167" fontId="0" fillId="0" borderId="0" xfId="0" applyNumberFormat="1" applyFill="1"/>
    <xf numFmtId="2" fontId="4" fillId="0" borderId="0" xfId="1" applyNumberFormat="1" applyFont="1" applyFill="1"/>
    <xf numFmtId="0" fontId="0" fillId="2" borderId="0" xfId="0" quotePrefix="1" applyFill="1" applyAlignment="1">
      <alignment horizontal="right"/>
    </xf>
    <xf numFmtId="0" fontId="0" fillId="2" borderId="0" xfId="0" quotePrefix="1" applyFill="1"/>
    <xf numFmtId="0" fontId="0" fillId="0" borderId="0" xfId="0" applyAlignment="1">
      <alignment horizontal="left" indent="5"/>
    </xf>
    <xf numFmtId="0" fontId="0" fillId="0" borderId="1" xfId="0" applyBorder="1" applyAlignment="1">
      <alignment horizontal="right" wrapText="1" indent="1"/>
    </xf>
    <xf numFmtId="0" fontId="6" fillId="0" borderId="1" xfId="0" applyFont="1" applyBorder="1" applyAlignment="1">
      <alignment horizontal="right" vertical="center" wrapText="1" indent="1"/>
    </xf>
    <xf numFmtId="0" fontId="6" fillId="0" borderId="1" xfId="0" applyFont="1" applyBorder="1" applyAlignment="1">
      <alignment horizontal="left" vertical="center" wrapText="1" indent="1"/>
    </xf>
    <xf numFmtId="0" fontId="7" fillId="0" borderId="0" xfId="0" applyFont="1" applyAlignment="1">
      <alignment horizontal="left" indent="5"/>
    </xf>
    <xf numFmtId="0" fontId="8" fillId="0" borderId="0" xfId="0" applyFont="1" applyAlignment="1">
      <alignment horizontal="left" indent="5"/>
    </xf>
    <xf numFmtId="0" fontId="0" fillId="0" borderId="0" xfId="0" applyFill="1" applyAlignment="1">
      <alignment horizontal="left" indent="5"/>
    </xf>
    <xf numFmtId="0" fontId="6" fillId="0" borderId="1" xfId="0" applyFont="1" applyFill="1" applyBorder="1" applyAlignment="1">
      <alignment horizontal="right" vertical="center" wrapText="1" indent="1"/>
    </xf>
    <xf numFmtId="0" fontId="0" fillId="0" borderId="1" xfId="0" applyFill="1" applyBorder="1" applyAlignment="1">
      <alignment horizontal="right" wrapText="1" indent="1"/>
    </xf>
    <xf numFmtId="0" fontId="7" fillId="0" borderId="0" xfId="0" applyFont="1" applyFill="1" applyAlignment="1">
      <alignment horizontal="left" wrapText="1" indent="5"/>
    </xf>
    <xf numFmtId="0" fontId="0" fillId="0" borderId="0" xfId="0" applyFill="1" applyAlignment="1">
      <alignment horizontal="left" indent="5"/>
    </xf>
    <xf numFmtId="0" fontId="0" fillId="0" borderId="0" xfId="0" applyAlignment="1">
      <alignment horizontal="left" wrapText="1" indent="5"/>
    </xf>
    <xf numFmtId="0" fontId="0" fillId="0" borderId="0" xfId="0" applyAlignment="1">
      <alignment horizontal="left" indent="5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0000FF"/>
      <color rgb="FFFF0000"/>
      <color rgb="FFFFFF00"/>
      <color rgb="FF00FFFF"/>
      <color rgb="FF008000"/>
      <color rgb="FF00B000"/>
      <color rgb="FF80FF8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6.xml"/><Relationship Id="rId13" Type="http://schemas.openxmlformats.org/officeDocument/2006/relationships/chartsheet" Target="chartsheets/sheet11.xml"/><Relationship Id="rId18" Type="http://schemas.openxmlformats.org/officeDocument/2006/relationships/worksheet" Target="worksheets/sheet6.xml"/><Relationship Id="rId26" Type="http://schemas.openxmlformats.org/officeDocument/2006/relationships/chartsheet" Target="chartsheets/sheet16.xml"/><Relationship Id="rId3" Type="http://schemas.openxmlformats.org/officeDocument/2006/relationships/chartsheet" Target="chartsheets/sheet1.xml"/><Relationship Id="rId21" Type="http://schemas.openxmlformats.org/officeDocument/2006/relationships/worksheet" Target="worksheets/sheet9.xml"/><Relationship Id="rId7" Type="http://schemas.openxmlformats.org/officeDocument/2006/relationships/chartsheet" Target="chartsheets/sheet5.xml"/><Relationship Id="rId12" Type="http://schemas.openxmlformats.org/officeDocument/2006/relationships/chartsheet" Target="chartsheets/sheet10.xml"/><Relationship Id="rId17" Type="http://schemas.openxmlformats.org/officeDocument/2006/relationships/worksheet" Target="worksheets/sheet5.xml"/><Relationship Id="rId25" Type="http://schemas.openxmlformats.org/officeDocument/2006/relationships/chartsheet" Target="chartsheets/sheet1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4.xml"/><Relationship Id="rId20" Type="http://schemas.openxmlformats.org/officeDocument/2006/relationships/worksheet" Target="worksheets/sheet8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11" Type="http://schemas.openxmlformats.org/officeDocument/2006/relationships/chartsheet" Target="chartsheets/sheet9.xml"/><Relationship Id="rId24" Type="http://schemas.openxmlformats.org/officeDocument/2006/relationships/chartsheet" Target="chartsheets/sheet14.xml"/><Relationship Id="rId5" Type="http://schemas.openxmlformats.org/officeDocument/2006/relationships/chartsheet" Target="chartsheets/sheet3.xml"/><Relationship Id="rId15" Type="http://schemas.openxmlformats.org/officeDocument/2006/relationships/worksheet" Target="worksheets/sheet3.xml"/><Relationship Id="rId23" Type="http://schemas.openxmlformats.org/officeDocument/2006/relationships/chartsheet" Target="chartsheets/sheet13.xml"/><Relationship Id="rId28" Type="http://schemas.openxmlformats.org/officeDocument/2006/relationships/styles" Target="styles.xml"/><Relationship Id="rId10" Type="http://schemas.openxmlformats.org/officeDocument/2006/relationships/chartsheet" Target="chartsheets/sheet8.xml"/><Relationship Id="rId19" Type="http://schemas.openxmlformats.org/officeDocument/2006/relationships/worksheet" Target="worksheets/sheet7.xml"/><Relationship Id="rId4" Type="http://schemas.openxmlformats.org/officeDocument/2006/relationships/chartsheet" Target="chartsheets/sheet2.xml"/><Relationship Id="rId9" Type="http://schemas.openxmlformats.org/officeDocument/2006/relationships/chartsheet" Target="chartsheets/sheet7.xml"/><Relationship Id="rId14" Type="http://schemas.openxmlformats.org/officeDocument/2006/relationships/chartsheet" Target="chartsheets/sheet12.xml"/><Relationship Id="rId22" Type="http://schemas.openxmlformats.org/officeDocument/2006/relationships/worksheet" Target="worksheets/sheet10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3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5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7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9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1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3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5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01082677165354"/>
          <c:y val="6.6399212598425184E-2"/>
          <c:w val="0.84895798181477322"/>
          <c:h val="0.7689002624671915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Data1!$B$1</c:f>
              <c:strCache>
                <c:ptCount val="1"/>
                <c:pt idx="0">
                  <c:v>Misses</c:v>
                </c:pt>
              </c:strCache>
            </c:strRef>
          </c:tx>
          <c:spPr>
            <a:solidFill>
              <a:srgbClr val="00FFFF"/>
            </a:solidFill>
            <a:ln w="25400" cmpd="dbl">
              <a:solidFill>
                <a:schemeClr val="tx1"/>
              </a:solidFill>
            </a:ln>
            <a:effectLst/>
          </c:spPr>
          <c:invertIfNegative val="0"/>
          <c:cat>
            <c:numRef>
              <c:f>Data1!$A$2:$A$6</c:f>
              <c:numCache>
                <c:formatCode>0</c:formatCode>
                <c:ptCount val="5"/>
                <c:pt idx="0">
                  <c:v>4</c:v>
                </c:pt>
                <c:pt idx="1">
                  <c:v>12.000000000000004</c:v>
                </c:pt>
                <c:pt idx="2">
                  <c:v>20</c:v>
                </c:pt>
                <c:pt idx="3">
                  <c:v>60</c:v>
                </c:pt>
                <c:pt idx="4">
                  <c:v>100</c:v>
                </c:pt>
              </c:numCache>
            </c:numRef>
          </c:cat>
          <c:val>
            <c:numRef>
              <c:f>Data1!$B$2:$B$6</c:f>
              <c:numCache>
                <c:formatCode>0.0</c:formatCode>
                <c:ptCount val="5"/>
                <c:pt idx="0">
                  <c:v>16</c:v>
                </c:pt>
                <c:pt idx="1">
                  <c:v>14.666666666666666</c:v>
                </c:pt>
                <c:pt idx="2">
                  <c:v>13.333333333333332</c:v>
                </c:pt>
                <c:pt idx="3">
                  <c:v>6.6666666666666661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93-4A6D-AF56-F522D1579CEE}"/>
            </c:ext>
          </c:extLst>
        </c:ser>
        <c:ser>
          <c:idx val="1"/>
          <c:order val="1"/>
          <c:tx>
            <c:strRef>
              <c:f>Data1!$C$1</c:f>
              <c:strCache>
                <c:ptCount val="1"/>
                <c:pt idx="0">
                  <c:v>Hits</c:v>
                </c:pt>
              </c:strCache>
            </c:strRef>
          </c:tx>
          <c:spPr>
            <a:solidFill>
              <a:srgbClr val="FF0000"/>
            </a:solidFill>
            <a:ln w="25400" cmpd="dbl">
              <a:solidFill>
                <a:schemeClr val="tx1"/>
              </a:solidFill>
              <a:prstDash val="sysDot"/>
            </a:ln>
            <a:effectLst/>
          </c:spPr>
          <c:invertIfNegative val="0"/>
          <c:cat>
            <c:numRef>
              <c:f>Data1!$A$2:$A$6</c:f>
              <c:numCache>
                <c:formatCode>0</c:formatCode>
                <c:ptCount val="5"/>
                <c:pt idx="0">
                  <c:v>4</c:v>
                </c:pt>
                <c:pt idx="1">
                  <c:v>12.000000000000004</c:v>
                </c:pt>
                <c:pt idx="2">
                  <c:v>20</c:v>
                </c:pt>
                <c:pt idx="3">
                  <c:v>60</c:v>
                </c:pt>
                <c:pt idx="4">
                  <c:v>100</c:v>
                </c:pt>
              </c:numCache>
            </c:numRef>
          </c:cat>
          <c:val>
            <c:numRef>
              <c:f>Data1!$C$2:$C$6</c:f>
              <c:numCache>
                <c:formatCode>0.0</c:formatCode>
                <c:ptCount val="5"/>
                <c:pt idx="0">
                  <c:v>4</c:v>
                </c:pt>
                <c:pt idx="1">
                  <c:v>5.3333333333333339</c:v>
                </c:pt>
                <c:pt idx="2">
                  <c:v>6.666666666666667</c:v>
                </c:pt>
                <c:pt idx="3">
                  <c:v>13.333333333333334</c:v>
                </c:pt>
                <c:pt idx="4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93-4A6D-AF56-F522D1579CEE}"/>
            </c:ext>
          </c:extLst>
        </c:ser>
        <c:ser>
          <c:idx val="2"/>
          <c:order val="2"/>
          <c:tx>
            <c:strRef>
              <c:f>Data1!$D$1</c:f>
              <c:strCache>
                <c:ptCount val="1"/>
                <c:pt idx="0">
                  <c:v>False Alarms</c:v>
                </c:pt>
              </c:strCache>
            </c:strRef>
          </c:tx>
          <c:spPr>
            <a:solidFill>
              <a:srgbClr val="FFFF00"/>
            </a:solidFill>
            <a:ln w="25400">
              <a:solidFill>
                <a:schemeClr val="tx1"/>
              </a:solidFill>
              <a:prstDash val="sysDot"/>
            </a:ln>
            <a:effectLst/>
          </c:spPr>
          <c:invertIfNegative val="0"/>
          <c:cat>
            <c:numRef>
              <c:f>Data1!$A$2:$A$6</c:f>
              <c:numCache>
                <c:formatCode>0</c:formatCode>
                <c:ptCount val="5"/>
                <c:pt idx="0">
                  <c:v>4</c:v>
                </c:pt>
                <c:pt idx="1">
                  <c:v>12.000000000000004</c:v>
                </c:pt>
                <c:pt idx="2">
                  <c:v>20</c:v>
                </c:pt>
                <c:pt idx="3">
                  <c:v>60</c:v>
                </c:pt>
                <c:pt idx="4">
                  <c:v>100</c:v>
                </c:pt>
              </c:numCache>
            </c:numRef>
          </c:cat>
          <c:val>
            <c:numRef>
              <c:f>Data1!$D$2:$D$6</c:f>
              <c:numCache>
                <c:formatCode>0.0</c:formatCode>
                <c:ptCount val="5"/>
                <c:pt idx="0">
                  <c:v>0</c:v>
                </c:pt>
                <c:pt idx="1">
                  <c:v>6.6666666666666696</c:v>
                </c:pt>
                <c:pt idx="2">
                  <c:v>13.333333333333332</c:v>
                </c:pt>
                <c:pt idx="3">
                  <c:v>46.666666666666664</c:v>
                </c:pt>
                <c:pt idx="4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93-4A6D-AF56-F522D1579C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00811264"/>
        <c:axId val="400809952"/>
      </c:barChart>
      <c:catAx>
        <c:axId val="4008112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Simulated Deforestation</a:t>
                </a:r>
              </a:p>
              <a:p>
                <a:pPr>
                  <a:defRPr/>
                </a:pPr>
                <a:r>
                  <a:rPr lang="en-US"/>
                  <a:t>(percentage of initial forest area)</a:t>
                </a:r>
              </a:p>
            </c:rich>
          </c:tx>
          <c:layout>
            <c:manualLayout>
              <c:xMode val="edge"/>
              <c:yMode val="edge"/>
              <c:x val="1.2356736657917759E-3"/>
              <c:y val="5.932753142699268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809952"/>
        <c:crosses val="autoZero"/>
        <c:auto val="1"/>
        <c:lblAlgn val="ctr"/>
        <c:lblOffset val="100"/>
        <c:noMultiLvlLbl val="0"/>
      </c:catAx>
      <c:valAx>
        <c:axId val="400809952"/>
        <c:scaling>
          <c:orientation val="minMax"/>
          <c:max val="1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Area (percentage of initial forest area)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cross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811264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0337244044832607"/>
          <c:y val="0"/>
          <c:w val="0.36525126702251326"/>
          <c:h val="5.1140321890775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82617623731477"/>
          <c:y val="2.173022609982686E-2"/>
          <c:w val="0.64172485875549723"/>
          <c:h val="0.87993047141442748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Data2!$AD$1</c:f>
              <c:strCache>
                <c:ptCount val="1"/>
                <c:pt idx="0">
                  <c:v>Highest Carbon</c:v>
                </c:pt>
              </c:strCache>
            </c:strRef>
          </c:tx>
          <c:spPr>
            <a:ln w="25400" cap="rnd" cmpd="thickThin">
              <a:solidFill>
                <a:srgbClr val="00B000"/>
              </a:solidFill>
              <a:round/>
            </a:ln>
            <a:effectLst/>
          </c:spPr>
          <c:marker>
            <c:symbol val="diamond"/>
            <c:size val="6"/>
            <c:spPr>
              <a:noFill/>
              <a:ln w="12700">
                <a:solidFill>
                  <a:srgbClr val="00B000"/>
                </a:solidFill>
              </a:ln>
              <a:effectLst/>
            </c:spPr>
          </c:marker>
          <c:dPt>
            <c:idx val="2"/>
            <c:marker>
              <c:symbol val="diamond"/>
              <c:size val="18"/>
              <c:spPr>
                <a:noFill/>
                <a:ln w="12700">
                  <a:solidFill>
                    <a:srgbClr val="00B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A86D-4095-ADCF-2BC7D19CAAC6}"/>
              </c:ext>
            </c:extLst>
          </c:dPt>
          <c:dPt>
            <c:idx val="3"/>
            <c:marker>
              <c:symbol val="diamond"/>
              <c:size val="18"/>
              <c:spPr>
                <a:noFill/>
                <a:ln w="50800">
                  <a:solidFill>
                    <a:srgbClr val="00B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A86D-4095-ADCF-2BC7D19CAAC6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Data2!$AD$2:$AD$202</c:f>
              <c:numCache>
                <c:formatCode>0.0</c:formatCode>
                <c:ptCount val="201"/>
                <c:pt idx="0">
                  <c:v>0</c:v>
                </c:pt>
                <c:pt idx="1">
                  <c:v>0.94015632771407986</c:v>
                </c:pt>
                <c:pt idx="2">
                  <c:v>1.8402635339175317</c:v>
                </c:pt>
                <c:pt idx="3">
                  <c:v>2.7225252925159782</c:v>
                </c:pt>
                <c:pt idx="4">
                  <c:v>3.5918458558778448</c:v>
                </c:pt>
                <c:pt idx="5">
                  <c:v>4.4504386772609026</c:v>
                </c:pt>
                <c:pt idx="6">
                  <c:v>5.2984094113088576</c:v>
                </c:pt>
                <c:pt idx="7">
                  <c:v>6.1361343987866528</c:v>
                </c:pt>
                <c:pt idx="8">
                  <c:v>6.9647184706365239</c:v>
                </c:pt>
                <c:pt idx="9">
                  <c:v>7.7842031483734653</c:v>
                </c:pt>
                <c:pt idx="10">
                  <c:v>8.5942875942115702</c:v>
                </c:pt>
                <c:pt idx="11">
                  <c:v>9.3953825018319446</c:v>
                </c:pt>
                <c:pt idx="12">
                  <c:v>10.188641434986295</c:v>
                </c:pt>
                <c:pt idx="13">
                  <c:v>10.974745051920554</c:v>
                </c:pt>
                <c:pt idx="14">
                  <c:v>11.754040011387103</c:v>
                </c:pt>
                <c:pt idx="15">
                  <c:v>12.527804287978302</c:v>
                </c:pt>
                <c:pt idx="16">
                  <c:v>13.294761072692905</c:v>
                </c:pt>
                <c:pt idx="17">
                  <c:v>14.055846544404899</c:v>
                </c:pt>
                <c:pt idx="18">
                  <c:v>14.81201600536777</c:v>
                </c:pt>
                <c:pt idx="19">
                  <c:v>15.564137120753587</c:v>
                </c:pt>
                <c:pt idx="20">
                  <c:v>16.312615768174673</c:v>
                </c:pt>
                <c:pt idx="21">
                  <c:v>17.056910191127741</c:v>
                </c:pt>
                <c:pt idx="22">
                  <c:v>17.798385330964948</c:v>
                </c:pt>
                <c:pt idx="23">
                  <c:v>18.537394084272432</c:v>
                </c:pt>
                <c:pt idx="24">
                  <c:v>19.272079079473695</c:v>
                </c:pt>
                <c:pt idx="25">
                  <c:v>20.005220191604053</c:v>
                </c:pt>
                <c:pt idx="26">
                  <c:v>20.734731490758936</c:v>
                </c:pt>
                <c:pt idx="27">
                  <c:v>21.460875371565262</c:v>
                </c:pt>
                <c:pt idx="28">
                  <c:v>22.184899823463759</c:v>
                </c:pt>
                <c:pt idx="29">
                  <c:v>22.904796451841595</c:v>
                </c:pt>
                <c:pt idx="30">
                  <c:v>23.622775665757043</c:v>
                </c:pt>
                <c:pt idx="31">
                  <c:v>24.338067171726554</c:v>
                </c:pt>
                <c:pt idx="32">
                  <c:v>25.050902704634215</c:v>
                </c:pt>
                <c:pt idx="33">
                  <c:v>25.761415526127941</c:v>
                </c:pt>
                <c:pt idx="34">
                  <c:v>26.469779249509962</c:v>
                </c:pt>
                <c:pt idx="35">
                  <c:v>27.175465482013941</c:v>
                </c:pt>
                <c:pt idx="36">
                  <c:v>27.880582684036465</c:v>
                </c:pt>
                <c:pt idx="37">
                  <c:v>28.581581844110655</c:v>
                </c:pt>
                <c:pt idx="38">
                  <c:v>29.282605426093916</c:v>
                </c:pt>
                <c:pt idx="39">
                  <c:v>29.980335790490489</c:v>
                </c:pt>
                <c:pt idx="40">
                  <c:v>30.67651696047789</c:v>
                </c:pt>
                <c:pt idx="41">
                  <c:v>31.371737055760569</c:v>
                </c:pt>
                <c:pt idx="42">
                  <c:v>32.063291640238781</c:v>
                </c:pt>
                <c:pt idx="43">
                  <c:v>32.754865518879072</c:v>
                </c:pt>
                <c:pt idx="44">
                  <c:v>33.441900261230749</c:v>
                </c:pt>
                <c:pt idx="45">
                  <c:v>34.128669018251728</c:v>
                </c:pt>
                <c:pt idx="46">
                  <c:v>34.812254405042076</c:v>
                </c:pt>
                <c:pt idx="47">
                  <c:v>35.494257726045994</c:v>
                </c:pt>
                <c:pt idx="48">
                  <c:v>36.17485037012257</c:v>
                </c:pt>
                <c:pt idx="49">
                  <c:v>36.852135463684355</c:v>
                </c:pt>
                <c:pt idx="50">
                  <c:v>37.529418285837814</c:v>
                </c:pt>
                <c:pt idx="51">
                  <c:v>38.203105464340673</c:v>
                </c:pt>
                <c:pt idx="52">
                  <c:v>38.87557709782363</c:v>
                </c:pt>
                <c:pt idx="53">
                  <c:v>39.546980947375715</c:v>
                </c:pt>
                <c:pt idx="54">
                  <c:v>40.214660908367605</c:v>
                </c:pt>
                <c:pt idx="55">
                  <c:v>40.88241795634697</c:v>
                </c:pt>
                <c:pt idx="56">
                  <c:v>41.547347566342239</c:v>
                </c:pt>
                <c:pt idx="57">
                  <c:v>42.210365004900339</c:v>
                </c:pt>
                <c:pt idx="58">
                  <c:v>42.873363034018119</c:v>
                </c:pt>
                <c:pt idx="59">
                  <c:v>43.532942666186933</c:v>
                </c:pt>
                <c:pt idx="60">
                  <c:v>44.191224551410073</c:v>
                </c:pt>
                <c:pt idx="61">
                  <c:v>44.849431907114891</c:v>
                </c:pt>
                <c:pt idx="62">
                  <c:v>45.504273513870892</c:v>
                </c:pt>
                <c:pt idx="63">
                  <c:v>46.157774682305536</c:v>
                </c:pt>
                <c:pt idx="64">
                  <c:v>46.810778753881813</c:v>
                </c:pt>
                <c:pt idx="65">
                  <c:v>47.459504760231404</c:v>
                </c:pt>
                <c:pt idx="66">
                  <c:v>48.108223209451793</c:v>
                </c:pt>
                <c:pt idx="67">
                  <c:v>48.753977082275568</c:v>
                </c:pt>
                <c:pt idx="68">
                  <c:v>49.397883587112538</c:v>
                </c:pt>
                <c:pt idx="69">
                  <c:v>50.04176921804855</c:v>
                </c:pt>
                <c:pt idx="70">
                  <c:v>50.68120873369822</c:v>
                </c:pt>
                <c:pt idx="71">
                  <c:v>51.32047683060182</c:v>
                </c:pt>
                <c:pt idx="72">
                  <c:v>51.957957593865373</c:v>
                </c:pt>
                <c:pt idx="73">
                  <c:v>52.592435256451637</c:v>
                </c:pt>
                <c:pt idx="74">
                  <c:v>53.226909067890681</c:v>
                </c:pt>
                <c:pt idx="75">
                  <c:v>53.857423835964269</c:v>
                </c:pt>
                <c:pt idx="76">
                  <c:v>54.487164459407104</c:v>
                </c:pt>
                <c:pt idx="77">
                  <c:v>55.114804017339132</c:v>
                </c:pt>
                <c:pt idx="78">
                  <c:v>55.739720178035356</c:v>
                </c:pt>
                <c:pt idx="79">
                  <c:v>56.364620917064528</c:v>
                </c:pt>
                <c:pt idx="80">
                  <c:v>56.986153597310469</c:v>
                </c:pt>
                <c:pt idx="81">
                  <c:v>57.606376208647518</c:v>
                </c:pt>
                <c:pt idx="82">
                  <c:v>58.226257967839949</c:v>
                </c:pt>
                <c:pt idx="83">
                  <c:v>58.841696369884723</c:v>
                </c:pt>
                <c:pt idx="84">
                  <c:v>59.457228924366369</c:v>
                </c:pt>
                <c:pt idx="85">
                  <c:v>60.068837697815951</c:v>
                </c:pt>
                <c:pt idx="86">
                  <c:v>60.679558448809807</c:v>
                </c:pt>
                <c:pt idx="87">
                  <c:v>61.287369154285152</c:v>
                </c:pt>
                <c:pt idx="88">
                  <c:v>61.893291879675935</c:v>
                </c:pt>
                <c:pt idx="89">
                  <c:v>62.497823461397076</c:v>
                </c:pt>
                <c:pt idx="90">
                  <c:v>63.099099376351518</c:v>
                </c:pt>
                <c:pt idx="91">
                  <c:v>63.699748318564339</c:v>
                </c:pt>
                <c:pt idx="92">
                  <c:v>64.296215235134881</c:v>
                </c:pt>
                <c:pt idx="93">
                  <c:v>64.891791746832695</c:v>
                </c:pt>
                <c:pt idx="94">
                  <c:v>65.483471247667993</c:v>
                </c:pt>
                <c:pt idx="95">
                  <c:v>66.073707251433476</c:v>
                </c:pt>
                <c:pt idx="96">
                  <c:v>66.660569885077464</c:v>
                </c:pt>
                <c:pt idx="97">
                  <c:v>67.245879007782563</c:v>
                </c:pt>
                <c:pt idx="98">
                  <c:v>67.828140566565381</c:v>
                </c:pt>
                <c:pt idx="99">
                  <c:v>68.408485133572697</c:v>
                </c:pt>
                <c:pt idx="100">
                  <c:v>68.98594303519684</c:v>
                </c:pt>
                <c:pt idx="101">
                  <c:v>69.560511090612252</c:v>
                </c:pt>
                <c:pt idx="102">
                  <c:v>70.133230693571434</c:v>
                </c:pt>
                <c:pt idx="103">
                  <c:v>70.701956750814247</c:v>
                </c:pt>
                <c:pt idx="104">
                  <c:v>71.269228304049875</c:v>
                </c:pt>
                <c:pt idx="105">
                  <c:v>71.832492721545265</c:v>
                </c:pt>
                <c:pt idx="106">
                  <c:v>72.39330149473524</c:v>
                </c:pt>
                <c:pt idx="107">
                  <c:v>72.951255679780331</c:v>
                </c:pt>
                <c:pt idx="108">
                  <c:v>73.50495088882171</c:v>
                </c:pt>
                <c:pt idx="109">
                  <c:v>74.054873835136831</c:v>
                </c:pt>
                <c:pt idx="110">
                  <c:v>74.601853441869295</c:v>
                </c:pt>
                <c:pt idx="111">
                  <c:v>75.145543357675365</c:v>
                </c:pt>
                <c:pt idx="112">
                  <c:v>75.68496604013994</c:v>
                </c:pt>
                <c:pt idx="113">
                  <c:v>76.220825698426893</c:v>
                </c:pt>
                <c:pt idx="114">
                  <c:v>76.753102658382872</c:v>
                </c:pt>
                <c:pt idx="115">
                  <c:v>77.281833407706301</c:v>
                </c:pt>
                <c:pt idx="116">
                  <c:v>77.80675636725708</c:v>
                </c:pt>
                <c:pt idx="117">
                  <c:v>78.327217875245765</c:v>
                </c:pt>
                <c:pt idx="118">
                  <c:v>78.843155420978135</c:v>
                </c:pt>
                <c:pt idx="119">
                  <c:v>79.354250926166756</c:v>
                </c:pt>
                <c:pt idx="120">
                  <c:v>79.860255534973803</c:v>
                </c:pt>
                <c:pt idx="121">
                  <c:v>80.361165912869367</c:v>
                </c:pt>
                <c:pt idx="122">
                  <c:v>80.856802686908694</c:v>
                </c:pt>
                <c:pt idx="123">
                  <c:v>81.346935590937889</c:v>
                </c:pt>
                <c:pt idx="124">
                  <c:v>81.831340212376006</c:v>
                </c:pt>
                <c:pt idx="125">
                  <c:v>82.309503571584685</c:v>
                </c:pt>
                <c:pt idx="126">
                  <c:v>82.781259629469105</c:v>
                </c:pt>
                <c:pt idx="127">
                  <c:v>83.24699915365278</c:v>
                </c:pt>
                <c:pt idx="128">
                  <c:v>83.706357574560144</c:v>
                </c:pt>
                <c:pt idx="129">
                  <c:v>84.158468708558004</c:v>
                </c:pt>
                <c:pt idx="130">
                  <c:v>84.603383483012024</c:v>
                </c:pt>
                <c:pt idx="131">
                  <c:v>85.040822472002375</c:v>
                </c:pt>
                <c:pt idx="132">
                  <c:v>85.47098603765302</c:v>
                </c:pt>
                <c:pt idx="133">
                  <c:v>85.893700408687849</c:v>
                </c:pt>
                <c:pt idx="134">
                  <c:v>86.308309109674369</c:v>
                </c:pt>
                <c:pt idx="135">
                  <c:v>86.715667372812788</c:v>
                </c:pt>
                <c:pt idx="136">
                  <c:v>87.115251689718576</c:v>
                </c:pt>
                <c:pt idx="137">
                  <c:v>87.507024996302135</c:v>
                </c:pt>
                <c:pt idx="138">
                  <c:v>87.891207273336377</c:v>
                </c:pt>
                <c:pt idx="139">
                  <c:v>88.266674826943017</c:v>
                </c:pt>
                <c:pt idx="140">
                  <c:v>88.633594921581846</c:v>
                </c:pt>
                <c:pt idx="141">
                  <c:v>88.991723952979385</c:v>
                </c:pt>
                <c:pt idx="142">
                  <c:v>89.340121865497068</c:v>
                </c:pt>
                <c:pt idx="143">
                  <c:v>89.678650867479021</c:v>
                </c:pt>
                <c:pt idx="144">
                  <c:v>90.005943998069057</c:v>
                </c:pt>
                <c:pt idx="145">
                  <c:v>90.320798473975657</c:v>
                </c:pt>
                <c:pt idx="146">
                  <c:v>90.62104273917771</c:v>
                </c:pt>
                <c:pt idx="147">
                  <c:v>90.904228565603418</c:v>
                </c:pt>
                <c:pt idx="148">
                  <c:v>91.176718616279913</c:v>
                </c:pt>
                <c:pt idx="149">
                  <c:v>91.444016176286965</c:v>
                </c:pt>
                <c:pt idx="150">
                  <c:v>91.706681455185773</c:v>
                </c:pt>
                <c:pt idx="151">
                  <c:v>91.96516122020806</c:v>
                </c:pt>
                <c:pt idx="152">
                  <c:v>92.219376638114483</c:v>
                </c:pt>
                <c:pt idx="153">
                  <c:v>92.469280952903929</c:v>
                </c:pt>
                <c:pt idx="154">
                  <c:v>92.715846869574918</c:v>
                </c:pt>
                <c:pt idx="155">
                  <c:v>92.959748565174394</c:v>
                </c:pt>
                <c:pt idx="156">
                  <c:v>93.199707450292749</c:v>
                </c:pt>
                <c:pt idx="157">
                  <c:v>93.4366298083131</c:v>
                </c:pt>
                <c:pt idx="158">
                  <c:v>93.671837376864246</c:v>
                </c:pt>
                <c:pt idx="159">
                  <c:v>93.902282015632693</c:v>
                </c:pt>
                <c:pt idx="160">
                  <c:v>94.131527141596024</c:v>
                </c:pt>
                <c:pt idx="161">
                  <c:v>94.357342402560093</c:v>
                </c:pt>
                <c:pt idx="162">
                  <c:v>94.58038928215656</c:v>
                </c:pt>
                <c:pt idx="163">
                  <c:v>94.801426230096936</c:v>
                </c:pt>
                <c:pt idx="164">
                  <c:v>95.018374894953737</c:v>
                </c:pt>
                <c:pt idx="165">
                  <c:v>95.234161482547151</c:v>
                </c:pt>
                <c:pt idx="166">
                  <c:v>95.445691160606103</c:v>
                </c:pt>
                <c:pt idx="167">
                  <c:v>95.655002898094978</c:v>
                </c:pt>
                <c:pt idx="168">
                  <c:v>95.861800570827072</c:v>
                </c:pt>
                <c:pt idx="169">
                  <c:v>96.064282542121219</c:v>
                </c:pt>
                <c:pt idx="170">
                  <c:v>96.264330165697814</c:v>
                </c:pt>
                <c:pt idx="171">
                  <c:v>96.461577211120755</c:v>
                </c:pt>
                <c:pt idx="172">
                  <c:v>96.65410770277083</c:v>
                </c:pt>
                <c:pt idx="173">
                  <c:v>96.843173331801253</c:v>
                </c:pt>
                <c:pt idx="174">
                  <c:v>97.028800240755572</c:v>
                </c:pt>
                <c:pt idx="175">
                  <c:v>97.210672422085153</c:v>
                </c:pt>
                <c:pt idx="176">
                  <c:v>97.388495297185642</c:v>
                </c:pt>
                <c:pt idx="177">
                  <c:v>97.561909684671946</c:v>
                </c:pt>
                <c:pt idx="178">
                  <c:v>97.730880232549822</c:v>
                </c:pt>
                <c:pt idx="179">
                  <c:v>97.895328504649356</c:v>
                </c:pt>
                <c:pt idx="180">
                  <c:v>98.055266144073073</c:v>
                </c:pt>
                <c:pt idx="181">
                  <c:v>98.210681951753173</c:v>
                </c:pt>
                <c:pt idx="182">
                  <c:v>98.361149449428524</c:v>
                </c:pt>
                <c:pt idx="183">
                  <c:v>98.505589380848377</c:v>
                </c:pt>
                <c:pt idx="184">
                  <c:v>98.644667183261163</c:v>
                </c:pt>
                <c:pt idx="185">
                  <c:v>98.779004957835355</c:v>
                </c:pt>
                <c:pt idx="186">
                  <c:v>98.908487831937464</c:v>
                </c:pt>
                <c:pt idx="187">
                  <c:v>99.033249763154402</c:v>
                </c:pt>
                <c:pt idx="188">
                  <c:v>99.153169094514666</c:v>
                </c:pt>
                <c:pt idx="189">
                  <c:v>99.267990450555331</c:v>
                </c:pt>
                <c:pt idx="190">
                  <c:v>99.377460761378444</c:v>
                </c:pt>
                <c:pt idx="191">
                  <c:v>99.480892520356534</c:v>
                </c:pt>
                <c:pt idx="192">
                  <c:v>99.576526303992864</c:v>
                </c:pt>
                <c:pt idx="193">
                  <c:v>99.665171818121109</c:v>
                </c:pt>
                <c:pt idx="194">
                  <c:v>99.746055456075638</c:v>
                </c:pt>
                <c:pt idx="195">
                  <c:v>99.81813188329582</c:v>
                </c:pt>
                <c:pt idx="196">
                  <c:v>99.88136876636959</c:v>
                </c:pt>
                <c:pt idx="197">
                  <c:v>99.935098725396628</c:v>
                </c:pt>
                <c:pt idx="198">
                  <c:v>99.978931116570834</c:v>
                </c:pt>
                <c:pt idx="199">
                  <c:v>99.999966287518461</c:v>
                </c:pt>
                <c:pt idx="200">
                  <c:v>99.999989112610436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86D-4095-ADCF-2BC7D19CAAC6}"/>
            </c:ext>
          </c:extLst>
        </c:ser>
        <c:ser>
          <c:idx val="3"/>
          <c:order val="1"/>
          <c:tx>
            <c:strRef>
              <c:f>Data2!$D$1</c:f>
              <c:strCache>
                <c:ptCount val="1"/>
                <c:pt idx="0">
                  <c:v>Random</c:v>
                </c:pt>
              </c:strCache>
            </c:strRef>
          </c:tx>
          <c:spPr>
            <a:ln w="19050" cap="rnd" cmpd="dbl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noFill/>
              <a:ln w="12700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Pt>
            <c:idx val="2"/>
            <c:marker>
              <c:symbol val="circle"/>
              <c:size val="18"/>
              <c:spPr>
                <a:noFill/>
                <a:ln w="12700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A86D-4095-ADCF-2BC7D19CAAC6}"/>
              </c:ext>
            </c:extLst>
          </c:dPt>
          <c:dPt>
            <c:idx val="3"/>
            <c:marker>
              <c:symbol val="circle"/>
              <c:size val="18"/>
              <c:spPr>
                <a:noFill/>
                <a:ln w="50800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A86D-4095-ADCF-2BC7D19CAAC6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86D-4095-ADCF-2BC7D19CAAC6}"/>
            </c:ext>
          </c:extLst>
        </c:ser>
        <c:ser>
          <c:idx val="4"/>
          <c:order val="2"/>
          <c:tx>
            <c:strRef>
              <c:f>Data2!$AL$2</c:f>
              <c:strCache>
                <c:ptCount val="1"/>
                <c:pt idx="0">
                  <c:v>Actual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tar"/>
            <c:size val="18"/>
            <c:spPr>
              <a:solidFill>
                <a:srgbClr val="FFFF00">
                  <a:alpha val="50000"/>
                </a:srgbClr>
              </a:solidFill>
              <a:ln w="19050">
                <a:solidFill>
                  <a:schemeClr val="tx1"/>
                </a:solidFill>
              </a:ln>
              <a:effectLst/>
            </c:spPr>
          </c:marker>
          <c:xVal>
            <c:numRef>
              <c:f>Data2!$AL$21</c:f>
              <c:numCache>
                <c:formatCode>_(* #,##0.0_);_(* \(#,##0.0\);_(* "-"??_);_(@_)</c:formatCode>
                <c:ptCount val="1"/>
                <c:pt idx="0">
                  <c:v>1.4889589387783564</c:v>
                </c:pt>
              </c:numCache>
            </c:numRef>
          </c:xVal>
          <c:yVal>
            <c:numRef>
              <c:f>Data2!$AL$24</c:f>
              <c:numCache>
                <c:formatCode>_(* #,##0.0_);_(* \(#,##0.0\);_(* "-"??_);_(@_)</c:formatCode>
                <c:ptCount val="1"/>
                <c:pt idx="0">
                  <c:v>1.1774423292205645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86D-4095-ADCF-2BC7D19CAAC6}"/>
            </c:ext>
          </c:extLst>
        </c:ser>
        <c:ser>
          <c:idx val="1"/>
          <c:order val="3"/>
          <c:tx>
            <c:strRef>
              <c:f>Data2!$AB$1</c:f>
              <c:strCache>
                <c:ptCount val="1"/>
                <c:pt idx="0">
                  <c:v>Proximity</c:v>
                </c:pt>
              </c:strCache>
            </c:strRef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x"/>
            <c:size val="6"/>
            <c:spPr>
              <a:noFill/>
              <a:ln w="12700">
                <a:solidFill>
                  <a:srgbClr val="0000FF"/>
                </a:solidFill>
              </a:ln>
              <a:effectLst/>
            </c:spPr>
          </c:marker>
          <c:dPt>
            <c:idx val="2"/>
            <c:marker>
              <c:symbol val="x"/>
              <c:size val="18"/>
              <c:spPr>
                <a:noFill/>
                <a:ln w="12700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A86D-4095-ADCF-2BC7D19CAAC6}"/>
              </c:ext>
            </c:extLst>
          </c:dPt>
          <c:dPt>
            <c:idx val="3"/>
            <c:marker>
              <c:symbol val="x"/>
              <c:size val="18"/>
              <c:spPr>
                <a:noFill/>
                <a:ln w="50800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A86D-4095-ADCF-2BC7D19CAAC6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Data2!$AB$2:$AB$202</c:f>
              <c:numCache>
                <c:formatCode>0.0</c:formatCode>
                <c:ptCount val="201"/>
                <c:pt idx="0">
                  <c:v>0</c:v>
                </c:pt>
                <c:pt idx="1">
                  <c:v>0.17359346583112772</c:v>
                </c:pt>
                <c:pt idx="2">
                  <c:v>0.5493432675397425</c:v>
                </c:pt>
                <c:pt idx="3">
                  <c:v>1.033506252973645</c:v>
                </c:pt>
                <c:pt idx="4">
                  <c:v>1.5031641102250586</c:v>
                </c:pt>
                <c:pt idx="5">
                  <c:v>1.8305503386695432</c:v>
                </c:pt>
                <c:pt idx="6">
                  <c:v>2.3776039668421518</c:v>
                </c:pt>
                <c:pt idx="7">
                  <c:v>2.61936230262465</c:v>
                </c:pt>
                <c:pt idx="8">
                  <c:v>2.8828667174653759</c:v>
                </c:pt>
                <c:pt idx="9">
                  <c:v>3.3119734292703344</c:v>
                </c:pt>
                <c:pt idx="10">
                  <c:v>3.815033767729644</c:v>
                </c:pt>
                <c:pt idx="11">
                  <c:v>4.3958637927624427</c:v>
                </c:pt>
                <c:pt idx="12">
                  <c:v>4.812406563782571</c:v>
                </c:pt>
                <c:pt idx="13">
                  <c:v>5.155946809150346</c:v>
                </c:pt>
                <c:pt idx="14">
                  <c:v>5.6976585204343317</c:v>
                </c:pt>
                <c:pt idx="15">
                  <c:v>6.0769789162584864</c:v>
                </c:pt>
                <c:pt idx="16">
                  <c:v>6.4067362217438291</c:v>
                </c:pt>
                <c:pt idx="17">
                  <c:v>6.8749334951281966</c:v>
                </c:pt>
                <c:pt idx="18">
                  <c:v>7.441228436713808</c:v>
                </c:pt>
                <c:pt idx="19">
                  <c:v>7.8437492832468561</c:v>
                </c:pt>
                <c:pt idx="20">
                  <c:v>8.2289044317926052</c:v>
                </c:pt>
                <c:pt idx="21">
                  <c:v>8.7917296135680356</c:v>
                </c:pt>
                <c:pt idx="22">
                  <c:v>9.1546449506140348</c:v>
                </c:pt>
                <c:pt idx="23">
                  <c:v>9.665898352837873</c:v>
                </c:pt>
                <c:pt idx="24">
                  <c:v>10.063379200468029</c:v>
                </c:pt>
                <c:pt idx="25">
                  <c:v>10.388195138260542</c:v>
                </c:pt>
                <c:pt idx="26">
                  <c:v>10.825457213575284</c:v>
                </c:pt>
                <c:pt idx="27">
                  <c:v>11.397033828494088</c:v>
                </c:pt>
                <c:pt idx="28">
                  <c:v>11.978913521695478</c:v>
                </c:pt>
                <c:pt idx="29">
                  <c:v>12.302999850684792</c:v>
                </c:pt>
                <c:pt idx="30">
                  <c:v>12.832332245693081</c:v>
                </c:pt>
                <c:pt idx="31">
                  <c:v>13.219586517097786</c:v>
                </c:pt>
                <c:pt idx="32">
                  <c:v>13.656596581366518</c:v>
                </c:pt>
                <c:pt idx="33">
                  <c:v>14.228587168991977</c:v>
                </c:pt>
                <c:pt idx="34">
                  <c:v>14.603678176894585</c:v>
                </c:pt>
                <c:pt idx="35">
                  <c:v>14.987752754163719</c:v>
                </c:pt>
                <c:pt idx="36">
                  <c:v>15.55620940615464</c:v>
                </c:pt>
                <c:pt idx="37">
                  <c:v>16.12080264448629</c:v>
                </c:pt>
                <c:pt idx="38">
                  <c:v>16.471768648830214</c:v>
                </c:pt>
                <c:pt idx="39">
                  <c:v>17.031783697166549</c:v>
                </c:pt>
                <c:pt idx="40">
                  <c:v>17.4192270932014</c:v>
                </c:pt>
                <c:pt idx="41">
                  <c:v>17.905404258508057</c:v>
                </c:pt>
                <c:pt idx="42">
                  <c:v>18.459545133233554</c:v>
                </c:pt>
                <c:pt idx="43">
                  <c:v>18.795349845640722</c:v>
                </c:pt>
                <c:pt idx="44">
                  <c:v>19.301389383755133</c:v>
                </c:pt>
                <c:pt idx="45">
                  <c:v>19.893690191619928</c:v>
                </c:pt>
                <c:pt idx="46">
                  <c:v>20.294526413157111</c:v>
                </c:pt>
                <c:pt idx="47">
                  <c:v>20.832060005450348</c:v>
                </c:pt>
                <c:pt idx="48">
                  <c:v>21.300530057042572</c:v>
                </c:pt>
                <c:pt idx="49">
                  <c:v>21.689322161545252</c:v>
                </c:pt>
                <c:pt idx="50">
                  <c:v>22.261639174456807</c:v>
                </c:pt>
                <c:pt idx="51">
                  <c:v>22.848650128502786</c:v>
                </c:pt>
                <c:pt idx="52">
                  <c:v>23.24583385286817</c:v>
                </c:pt>
                <c:pt idx="53">
                  <c:v>23.834051919544113</c:v>
                </c:pt>
                <c:pt idx="54">
                  <c:v>24.208186374210825</c:v>
                </c:pt>
                <c:pt idx="55">
                  <c:v>24.72822512699862</c:v>
                </c:pt>
                <c:pt idx="56">
                  <c:v>25.317928207989816</c:v>
                </c:pt>
                <c:pt idx="57">
                  <c:v>25.69839502031467</c:v>
                </c:pt>
                <c:pt idx="58">
                  <c:v>26.270150273813147</c:v>
                </c:pt>
                <c:pt idx="59">
                  <c:v>26.771557445428005</c:v>
                </c:pt>
                <c:pt idx="60">
                  <c:v>27.257249297874377</c:v>
                </c:pt>
                <c:pt idx="61">
                  <c:v>27.810602612997393</c:v>
                </c:pt>
                <c:pt idx="62">
                  <c:v>28.220952440449775</c:v>
                </c:pt>
                <c:pt idx="63">
                  <c:v>28.804957309392844</c:v>
                </c:pt>
                <c:pt idx="64">
                  <c:v>29.242637737987444</c:v>
                </c:pt>
                <c:pt idx="65">
                  <c:v>29.769034564020501</c:v>
                </c:pt>
                <c:pt idx="66">
                  <c:v>30.355835216396301</c:v>
                </c:pt>
                <c:pt idx="67">
                  <c:v>30.741495164094818</c:v>
                </c:pt>
                <c:pt idx="68">
                  <c:v>31.318127797322607</c:v>
                </c:pt>
                <c:pt idx="69">
                  <c:v>31.828414745190422</c:v>
                </c:pt>
                <c:pt idx="70">
                  <c:v>32.273661226381861</c:v>
                </c:pt>
                <c:pt idx="71">
                  <c:v>32.852174961425767</c:v>
                </c:pt>
                <c:pt idx="72">
                  <c:v>33.314289527128821</c:v>
                </c:pt>
                <c:pt idx="73">
                  <c:v>33.875635027275088</c:v>
                </c:pt>
                <c:pt idx="74">
                  <c:v>34.3493248093584</c:v>
                </c:pt>
                <c:pt idx="75">
                  <c:v>34.833297312440635</c:v>
                </c:pt>
                <c:pt idx="76">
                  <c:v>35.415196688334483</c:v>
                </c:pt>
                <c:pt idx="77">
                  <c:v>35.906938287424047</c:v>
                </c:pt>
                <c:pt idx="78">
                  <c:v>36.448938753626337</c:v>
                </c:pt>
                <c:pt idx="79">
                  <c:v>36.842880563492344</c:v>
                </c:pt>
                <c:pt idx="80">
                  <c:v>37.456306262933687</c:v>
                </c:pt>
                <c:pt idx="81">
                  <c:v>38.027034148199078</c:v>
                </c:pt>
                <c:pt idx="82">
                  <c:v>38.449054599720554</c:v>
                </c:pt>
                <c:pt idx="83">
                  <c:v>39.03609280639688</c:v>
                </c:pt>
                <c:pt idx="84">
                  <c:v>39.493633139990941</c:v>
                </c:pt>
                <c:pt idx="85">
                  <c:v>40.079571771558967</c:v>
                </c:pt>
                <c:pt idx="86">
                  <c:v>40.50259954997766</c:v>
                </c:pt>
                <c:pt idx="87">
                  <c:v>41.091022410585545</c:v>
                </c:pt>
                <c:pt idx="88">
                  <c:v>41.638842639068386</c:v>
                </c:pt>
                <c:pt idx="89">
                  <c:v>42.146321733444566</c:v>
                </c:pt>
                <c:pt idx="90">
                  <c:v>42.637290865842246</c:v>
                </c:pt>
                <c:pt idx="91">
                  <c:v>43.16416104995492</c:v>
                </c:pt>
                <c:pt idx="92">
                  <c:v>43.754225079930947</c:v>
                </c:pt>
                <c:pt idx="93">
                  <c:v>44.178677022831295</c:v>
                </c:pt>
                <c:pt idx="94">
                  <c:v>44.761349416190846</c:v>
                </c:pt>
                <c:pt idx="95">
                  <c:v>45.23951076443462</c:v>
                </c:pt>
                <c:pt idx="96">
                  <c:v>45.832873494118189</c:v>
                </c:pt>
                <c:pt idx="97">
                  <c:v>46.246390420490791</c:v>
                </c:pt>
                <c:pt idx="98">
                  <c:v>46.836849756637392</c:v>
                </c:pt>
                <c:pt idx="99">
                  <c:v>47.33768327810197</c:v>
                </c:pt>
                <c:pt idx="100">
                  <c:v>47.902106387096048</c:v>
                </c:pt>
                <c:pt idx="101">
                  <c:v>48.397476215152651</c:v>
                </c:pt>
                <c:pt idx="102">
                  <c:v>48.953181091137083</c:v>
                </c:pt>
                <c:pt idx="103">
                  <c:v>49.435554211079172</c:v>
                </c:pt>
                <c:pt idx="104">
                  <c:v>49.987679637871253</c:v>
                </c:pt>
                <c:pt idx="105">
                  <c:v>50.533738752109777</c:v>
                </c:pt>
                <c:pt idx="106">
                  <c:v>51.062168151299566</c:v>
                </c:pt>
                <c:pt idx="107">
                  <c:v>51.552291576895506</c:v>
                </c:pt>
                <c:pt idx="108">
                  <c:v>52.12629430354189</c:v>
                </c:pt>
                <c:pt idx="109">
                  <c:v>52.598159760478119</c:v>
                </c:pt>
                <c:pt idx="110">
                  <c:v>53.190815492972199</c:v>
                </c:pt>
                <c:pt idx="111">
                  <c:v>53.676814045316576</c:v>
                </c:pt>
                <c:pt idx="112">
                  <c:v>54.270491535835959</c:v>
                </c:pt>
                <c:pt idx="113">
                  <c:v>54.755657032098284</c:v>
                </c:pt>
                <c:pt idx="114">
                  <c:v>55.355163976809699</c:v>
                </c:pt>
                <c:pt idx="115">
                  <c:v>55.855689479080837</c:v>
                </c:pt>
                <c:pt idx="116">
                  <c:v>56.435512339459876</c:v>
                </c:pt>
                <c:pt idx="117">
                  <c:v>56.938623596745707</c:v>
                </c:pt>
                <c:pt idx="118">
                  <c:v>57.49091897355364</c:v>
                </c:pt>
                <c:pt idx="119">
                  <c:v>58.027151070223546</c:v>
                </c:pt>
                <c:pt idx="120">
                  <c:v>58.511547216576091</c:v>
                </c:pt>
                <c:pt idx="121">
                  <c:v>59.111199219742197</c:v>
                </c:pt>
                <c:pt idx="122">
                  <c:v>59.599495361382843</c:v>
                </c:pt>
                <c:pt idx="123">
                  <c:v>60.118017765521337</c:v>
                </c:pt>
                <c:pt idx="124">
                  <c:v>60.681933300145708</c:v>
                </c:pt>
                <c:pt idx="125">
                  <c:v>61.151769710585512</c:v>
                </c:pt>
                <c:pt idx="126">
                  <c:v>61.74379534501675</c:v>
                </c:pt>
                <c:pt idx="127">
                  <c:v>62.25141438717889</c:v>
                </c:pt>
                <c:pt idx="128">
                  <c:v>62.756299550324322</c:v>
                </c:pt>
                <c:pt idx="129">
                  <c:v>63.318662974426942</c:v>
                </c:pt>
                <c:pt idx="130">
                  <c:v>63.813290218473767</c:v>
                </c:pt>
                <c:pt idx="131">
                  <c:v>64.38919685921951</c:v>
                </c:pt>
                <c:pt idx="132">
                  <c:v>64.935849677752884</c:v>
                </c:pt>
                <c:pt idx="133">
                  <c:v>65.421425120522528</c:v>
                </c:pt>
                <c:pt idx="134">
                  <c:v>65.943859466190673</c:v>
                </c:pt>
                <c:pt idx="135">
                  <c:v>66.500977188041219</c:v>
                </c:pt>
                <c:pt idx="136">
                  <c:v>67.018563870149137</c:v>
                </c:pt>
                <c:pt idx="137">
                  <c:v>67.510974761903867</c:v>
                </c:pt>
                <c:pt idx="138">
                  <c:v>68.103605385088997</c:v>
                </c:pt>
                <c:pt idx="139">
                  <c:v>68.629636104503277</c:v>
                </c:pt>
                <c:pt idx="140">
                  <c:v>69.135875876654723</c:v>
                </c:pt>
                <c:pt idx="141">
                  <c:v>69.658827552647523</c:v>
                </c:pt>
                <c:pt idx="142">
                  <c:v>70.226292837373407</c:v>
                </c:pt>
                <c:pt idx="143">
                  <c:v>70.749981128524794</c:v>
                </c:pt>
                <c:pt idx="144">
                  <c:v>71.245771346443519</c:v>
                </c:pt>
                <c:pt idx="145">
                  <c:v>71.777607883740629</c:v>
                </c:pt>
                <c:pt idx="146">
                  <c:v>72.353054436213284</c:v>
                </c:pt>
                <c:pt idx="147">
                  <c:v>72.871238024789449</c:v>
                </c:pt>
                <c:pt idx="148">
                  <c:v>73.389764489283806</c:v>
                </c:pt>
                <c:pt idx="149">
                  <c:v>73.905519459898002</c:v>
                </c:pt>
                <c:pt idx="150">
                  <c:v>74.446620738733344</c:v>
                </c:pt>
                <c:pt idx="151">
                  <c:v>74.962947314376436</c:v>
                </c:pt>
                <c:pt idx="152">
                  <c:v>75.534811142900736</c:v>
                </c:pt>
                <c:pt idx="153">
                  <c:v>76.095236633013869</c:v>
                </c:pt>
                <c:pt idx="154">
                  <c:v>76.637283526460777</c:v>
                </c:pt>
                <c:pt idx="155">
                  <c:v>77.16990203023083</c:v>
                </c:pt>
                <c:pt idx="156">
                  <c:v>77.690703489486012</c:v>
                </c:pt>
                <c:pt idx="157">
                  <c:v>78.225468721759455</c:v>
                </c:pt>
                <c:pt idx="158">
                  <c:v>78.753250218802322</c:v>
                </c:pt>
                <c:pt idx="159">
                  <c:v>79.259556916377676</c:v>
                </c:pt>
                <c:pt idx="160">
                  <c:v>79.762020566116533</c:v>
                </c:pt>
                <c:pt idx="161">
                  <c:v>80.284518558183052</c:v>
                </c:pt>
                <c:pt idx="162">
                  <c:v>80.821585632239035</c:v>
                </c:pt>
                <c:pt idx="163">
                  <c:v>81.361541617469129</c:v>
                </c:pt>
                <c:pt idx="164">
                  <c:v>81.880150454671835</c:v>
                </c:pt>
                <c:pt idx="165">
                  <c:v>82.382597909952466</c:v>
                </c:pt>
                <c:pt idx="166">
                  <c:v>82.915060864947804</c:v>
                </c:pt>
                <c:pt idx="167">
                  <c:v>83.446442915640489</c:v>
                </c:pt>
                <c:pt idx="168">
                  <c:v>83.943586487313269</c:v>
                </c:pt>
                <c:pt idx="169">
                  <c:v>84.489900831849454</c:v>
                </c:pt>
                <c:pt idx="170">
                  <c:v>84.985386126009047</c:v>
                </c:pt>
                <c:pt idx="171">
                  <c:v>85.515090792887278</c:v>
                </c:pt>
                <c:pt idx="172">
                  <c:v>86.024605812028327</c:v>
                </c:pt>
                <c:pt idx="173">
                  <c:v>86.544052884294857</c:v>
                </c:pt>
                <c:pt idx="174">
                  <c:v>87.041179655231247</c:v>
                </c:pt>
                <c:pt idx="175">
                  <c:v>87.580956224820923</c:v>
                </c:pt>
                <c:pt idx="176">
                  <c:v>88.084363572136908</c:v>
                </c:pt>
                <c:pt idx="177">
                  <c:v>88.576439866659058</c:v>
                </c:pt>
                <c:pt idx="178">
                  <c:v>89.084791591710839</c:v>
                </c:pt>
                <c:pt idx="179">
                  <c:v>89.601182727439095</c:v>
                </c:pt>
                <c:pt idx="180">
                  <c:v>90.124756098991739</c:v>
                </c:pt>
                <c:pt idx="181">
                  <c:v>90.622782544025426</c:v>
                </c:pt>
                <c:pt idx="182">
                  <c:v>91.131454968877279</c:v>
                </c:pt>
                <c:pt idx="183">
                  <c:v>91.648931765203059</c:v>
                </c:pt>
                <c:pt idx="184">
                  <c:v>92.164242517515518</c:v>
                </c:pt>
                <c:pt idx="185">
                  <c:v>92.670081958218958</c:v>
                </c:pt>
                <c:pt idx="186">
                  <c:v>93.194910022428644</c:v>
                </c:pt>
                <c:pt idx="187">
                  <c:v>93.702426992111683</c:v>
                </c:pt>
                <c:pt idx="188">
                  <c:v>94.223770481122287</c:v>
                </c:pt>
                <c:pt idx="189">
                  <c:v>94.740472761365183</c:v>
                </c:pt>
                <c:pt idx="190">
                  <c:v>95.263125747163045</c:v>
                </c:pt>
                <c:pt idx="191">
                  <c:v>95.770282160661225</c:v>
                </c:pt>
                <c:pt idx="192">
                  <c:v>96.277631477354134</c:v>
                </c:pt>
                <c:pt idx="193">
                  <c:v>96.756007768284732</c:v>
                </c:pt>
                <c:pt idx="194">
                  <c:v>97.228114801451269</c:v>
                </c:pt>
                <c:pt idx="195">
                  <c:v>97.705532502563685</c:v>
                </c:pt>
                <c:pt idx="196">
                  <c:v>98.160279524802874</c:v>
                </c:pt>
                <c:pt idx="197">
                  <c:v>98.605261310072095</c:v>
                </c:pt>
                <c:pt idx="198">
                  <c:v>99.077156235542645</c:v>
                </c:pt>
                <c:pt idx="199">
                  <c:v>99.559687414763431</c:v>
                </c:pt>
                <c:pt idx="200">
                  <c:v>99.999969630587486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A86D-4095-ADCF-2BC7D19CAAC6}"/>
            </c:ext>
          </c:extLst>
        </c:ser>
        <c:ser>
          <c:idx val="0"/>
          <c:order val="4"/>
          <c:tx>
            <c:strRef>
              <c:f>Data2!$AA$1</c:f>
              <c:strCache>
                <c:ptCount val="1"/>
                <c:pt idx="0">
                  <c:v>Lowest Carbon</c:v>
                </c:pt>
              </c:strCache>
            </c:strRef>
          </c:tx>
          <c:spPr>
            <a:ln w="19050" cap="rnd" cmpd="thinThick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noFill/>
              <a:ln w="12700">
                <a:solidFill>
                  <a:srgbClr val="FF0000"/>
                </a:solidFill>
              </a:ln>
              <a:effectLst/>
            </c:spPr>
          </c:marker>
          <c:dPt>
            <c:idx val="2"/>
            <c:marker>
              <c:symbol val="triangle"/>
              <c:size val="18"/>
              <c:spPr>
                <a:noFill/>
                <a:ln w="127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A86D-4095-ADCF-2BC7D19CAAC6}"/>
              </c:ext>
            </c:extLst>
          </c:dPt>
          <c:dPt>
            <c:idx val="3"/>
            <c:marker>
              <c:symbol val="triangle"/>
              <c:size val="18"/>
              <c:spPr>
                <a:noFill/>
                <a:ln w="508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A86D-4095-ADCF-2BC7D19CAAC6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Data2!$AA$2:$AA$202</c:f>
              <c:numCache>
                <c:formatCode>0.0</c:formatCode>
                <c:ptCount val="201"/>
                <c:pt idx="0">
                  <c:v>0</c:v>
                </c:pt>
                <c:pt idx="1">
                  <c:v>2.2825091943791149E-5</c:v>
                </c:pt>
                <c:pt idx="2">
                  <c:v>2.1057996039586104E-2</c:v>
                </c:pt>
                <c:pt idx="3">
                  <c:v>6.4890387213808742E-2</c:v>
                </c:pt>
                <c:pt idx="4">
                  <c:v>0.1186203462408474</c:v>
                </c:pt>
                <c:pt idx="5">
                  <c:v>0.1818572293146046</c:v>
                </c:pt>
                <c:pt idx="6">
                  <c:v>0.25393365653481359</c:v>
                </c:pt>
                <c:pt idx="7">
                  <c:v>0.33481729448933628</c:v>
                </c:pt>
                <c:pt idx="8">
                  <c:v>0.42346280861757296</c:v>
                </c:pt>
                <c:pt idx="9">
                  <c:v>0.5190965922539067</c:v>
                </c:pt>
                <c:pt idx="10">
                  <c:v>0.62252835123200256</c:v>
                </c:pt>
                <c:pt idx="11">
                  <c:v>0.73199866205510433</c:v>
                </c:pt>
                <c:pt idx="12">
                  <c:v>0.84682001809578078</c:v>
                </c:pt>
                <c:pt idx="13">
                  <c:v>0.96673934945601736</c:v>
                </c:pt>
                <c:pt idx="14">
                  <c:v>1.0915012806729572</c:v>
                </c:pt>
                <c:pt idx="15">
                  <c:v>1.2209841547750613</c:v>
                </c:pt>
                <c:pt idx="16">
                  <c:v>1.3553219293492613</c:v>
                </c:pt>
                <c:pt idx="17">
                  <c:v>1.4943997317620468</c:v>
                </c:pt>
                <c:pt idx="18">
                  <c:v>1.6388396631819104</c:v>
                </c:pt>
                <c:pt idx="19">
                  <c:v>1.7893071608572606</c:v>
                </c:pt>
                <c:pt idx="20">
                  <c:v>1.9447229685373568</c:v>
                </c:pt>
                <c:pt idx="21">
                  <c:v>2.1046606079610539</c:v>
                </c:pt>
                <c:pt idx="22">
                  <c:v>2.2691088800606058</c:v>
                </c:pt>
                <c:pt idx="23">
                  <c:v>2.4380794279384692</c:v>
                </c:pt>
                <c:pt idx="24">
                  <c:v>2.6114938154247791</c:v>
                </c:pt>
                <c:pt idx="25">
                  <c:v>2.7893166905252782</c:v>
                </c:pt>
                <c:pt idx="26">
                  <c:v>2.9711888718548449</c:v>
                </c:pt>
                <c:pt idx="27">
                  <c:v>3.1568157808091648</c:v>
                </c:pt>
                <c:pt idx="28">
                  <c:v>3.3458814098395804</c:v>
                </c:pt>
                <c:pt idx="29">
                  <c:v>3.5384119014896696</c:v>
                </c:pt>
                <c:pt idx="30">
                  <c:v>3.7356589469125936</c:v>
                </c:pt>
                <c:pt idx="31">
                  <c:v>3.9357065704892045</c:v>
                </c:pt>
                <c:pt idx="32">
                  <c:v>4.138188541783351</c:v>
                </c:pt>
                <c:pt idx="33">
                  <c:v>4.3449862145154583</c:v>
                </c:pt>
                <c:pt idx="34">
                  <c:v>4.5542979520043225</c:v>
                </c:pt>
                <c:pt idx="35">
                  <c:v>4.7658276300632751</c:v>
                </c:pt>
                <c:pt idx="36">
                  <c:v>4.9816142176566958</c:v>
                </c:pt>
                <c:pt idx="37">
                  <c:v>5.1985628825134889</c:v>
                </c:pt>
                <c:pt idx="38">
                  <c:v>5.4195998304538859</c:v>
                </c:pt>
                <c:pt idx="39">
                  <c:v>5.6426467100503386</c:v>
                </c:pt>
                <c:pt idx="40">
                  <c:v>5.8684619710144057</c:v>
                </c:pt>
                <c:pt idx="41">
                  <c:v>6.0977070969777447</c:v>
                </c:pt>
                <c:pt idx="42">
                  <c:v>6.3281517357462009</c:v>
                </c:pt>
                <c:pt idx="43">
                  <c:v>6.5633593042973457</c:v>
                </c:pt>
                <c:pt idx="44">
                  <c:v>6.800281662317718</c:v>
                </c:pt>
                <c:pt idx="45">
                  <c:v>7.040240547436051</c:v>
                </c:pt>
                <c:pt idx="46">
                  <c:v>7.2841422430355349</c:v>
                </c:pt>
                <c:pt idx="47">
                  <c:v>7.5307081597065126</c:v>
                </c:pt>
                <c:pt idx="48">
                  <c:v>7.780612474495971</c:v>
                </c:pt>
                <c:pt idx="49">
                  <c:v>8.034827892402399</c:v>
                </c:pt>
                <c:pt idx="50">
                  <c:v>8.2933076574246929</c:v>
                </c:pt>
                <c:pt idx="51">
                  <c:v>8.555972936323494</c:v>
                </c:pt>
                <c:pt idx="52">
                  <c:v>8.8232704963305579</c:v>
                </c:pt>
                <c:pt idx="53">
                  <c:v>9.0957605470070426</c:v>
                </c:pt>
                <c:pt idx="54">
                  <c:v>9.3789463734327452</c:v>
                </c:pt>
                <c:pt idx="55">
                  <c:v>9.6791906386347986</c:v>
                </c:pt>
                <c:pt idx="56">
                  <c:v>9.9940451145413984</c:v>
                </c:pt>
                <c:pt idx="57">
                  <c:v>10.321338245131443</c:v>
                </c:pt>
                <c:pt idx="58">
                  <c:v>10.659867247113391</c:v>
                </c:pt>
                <c:pt idx="59">
                  <c:v>11.008265159631073</c:v>
                </c:pt>
                <c:pt idx="60">
                  <c:v>11.366394191028613</c:v>
                </c:pt>
                <c:pt idx="61">
                  <c:v>11.733314285667438</c:v>
                </c:pt>
                <c:pt idx="62">
                  <c:v>12.108781839274084</c:v>
                </c:pt>
                <c:pt idx="63">
                  <c:v>12.492964116308331</c:v>
                </c:pt>
                <c:pt idx="64">
                  <c:v>12.884737422891874</c:v>
                </c:pt>
                <c:pt idx="65">
                  <c:v>13.284321739797671</c:v>
                </c:pt>
                <c:pt idx="66">
                  <c:v>13.69168000293609</c:v>
                </c:pt>
                <c:pt idx="67">
                  <c:v>14.106288703922623</c:v>
                </c:pt>
                <c:pt idx="68">
                  <c:v>14.529003074957446</c:v>
                </c:pt>
                <c:pt idx="69">
                  <c:v>14.959166640608087</c:v>
                </c:pt>
                <c:pt idx="70">
                  <c:v>15.396605629598437</c:v>
                </c:pt>
                <c:pt idx="71">
                  <c:v>15.841520404052458</c:v>
                </c:pt>
                <c:pt idx="72">
                  <c:v>16.293631538050331</c:v>
                </c:pt>
                <c:pt idx="73">
                  <c:v>16.752989958957702</c:v>
                </c:pt>
                <c:pt idx="74">
                  <c:v>17.218729483141377</c:v>
                </c:pt>
                <c:pt idx="75">
                  <c:v>17.690485541025812</c:v>
                </c:pt>
                <c:pt idx="76">
                  <c:v>18.168648900234469</c:v>
                </c:pt>
                <c:pt idx="77">
                  <c:v>18.653053521672593</c:v>
                </c:pt>
                <c:pt idx="78">
                  <c:v>19.143186425701781</c:v>
                </c:pt>
                <c:pt idx="79">
                  <c:v>19.638823199741111</c:v>
                </c:pt>
                <c:pt idx="80">
                  <c:v>20.139733577636679</c:v>
                </c:pt>
                <c:pt idx="81">
                  <c:v>20.645738186443722</c:v>
                </c:pt>
                <c:pt idx="82">
                  <c:v>21.156833691632343</c:v>
                </c:pt>
                <c:pt idx="83">
                  <c:v>21.672771237364717</c:v>
                </c:pt>
                <c:pt idx="84">
                  <c:v>22.193232745353388</c:v>
                </c:pt>
                <c:pt idx="85">
                  <c:v>22.718155704904166</c:v>
                </c:pt>
                <c:pt idx="86">
                  <c:v>23.246886454227599</c:v>
                </c:pt>
                <c:pt idx="87">
                  <c:v>23.779163414183575</c:v>
                </c:pt>
                <c:pt idx="88">
                  <c:v>24.315023072470513</c:v>
                </c:pt>
                <c:pt idx="89">
                  <c:v>24.854445754935092</c:v>
                </c:pt>
                <c:pt idx="90">
                  <c:v>25.398135670741159</c:v>
                </c:pt>
                <c:pt idx="91">
                  <c:v>25.945115277473622</c:v>
                </c:pt>
                <c:pt idx="92">
                  <c:v>26.49503822378875</c:v>
                </c:pt>
                <c:pt idx="93">
                  <c:v>27.048733432830129</c:v>
                </c:pt>
                <c:pt idx="94">
                  <c:v>27.60668761787521</c:v>
                </c:pt>
                <c:pt idx="95">
                  <c:v>28.167496391065196</c:v>
                </c:pt>
                <c:pt idx="96">
                  <c:v>28.730760808560564</c:v>
                </c:pt>
                <c:pt idx="97">
                  <c:v>29.298032361796199</c:v>
                </c:pt>
                <c:pt idx="98">
                  <c:v>29.866758419039002</c:v>
                </c:pt>
                <c:pt idx="99">
                  <c:v>30.439478021998195</c:v>
                </c:pt>
                <c:pt idx="100">
                  <c:v>31.014046077413589</c:v>
                </c:pt>
                <c:pt idx="101">
                  <c:v>31.591503979037732</c:v>
                </c:pt>
                <c:pt idx="102">
                  <c:v>32.171848546045055</c:v>
                </c:pt>
                <c:pt idx="103">
                  <c:v>32.75411010482788</c:v>
                </c:pt>
                <c:pt idx="104">
                  <c:v>33.339419227532964</c:v>
                </c:pt>
                <c:pt idx="105">
                  <c:v>33.926281861176953</c:v>
                </c:pt>
                <c:pt idx="106">
                  <c:v>34.516517864942436</c:v>
                </c:pt>
                <c:pt idx="107">
                  <c:v>35.108197365777741</c:v>
                </c:pt>
                <c:pt idx="108">
                  <c:v>35.703773877475555</c:v>
                </c:pt>
                <c:pt idx="109">
                  <c:v>36.300240794046097</c:v>
                </c:pt>
                <c:pt idx="110">
                  <c:v>36.900889736258925</c:v>
                </c:pt>
                <c:pt idx="111">
                  <c:v>37.502165651213367</c:v>
                </c:pt>
                <c:pt idx="112">
                  <c:v>38.106697232934515</c:v>
                </c:pt>
                <c:pt idx="113">
                  <c:v>38.712619958325291</c:v>
                </c:pt>
                <c:pt idx="114">
                  <c:v>39.320430663800636</c:v>
                </c:pt>
                <c:pt idx="115">
                  <c:v>39.931151414794499</c:v>
                </c:pt>
                <c:pt idx="116">
                  <c:v>40.542760188244081</c:v>
                </c:pt>
                <c:pt idx="117">
                  <c:v>41.158292742725727</c:v>
                </c:pt>
                <c:pt idx="118">
                  <c:v>41.773731144770501</c:v>
                </c:pt>
                <c:pt idx="119">
                  <c:v>42.393612903962925</c:v>
                </c:pt>
                <c:pt idx="120">
                  <c:v>43.013835515299974</c:v>
                </c:pt>
                <c:pt idx="121">
                  <c:v>43.635368195545922</c:v>
                </c:pt>
                <c:pt idx="122">
                  <c:v>44.260268934575087</c:v>
                </c:pt>
                <c:pt idx="123">
                  <c:v>44.885185095271318</c:v>
                </c:pt>
                <c:pt idx="124">
                  <c:v>45.512824653203346</c:v>
                </c:pt>
                <c:pt idx="125">
                  <c:v>46.142565276646181</c:v>
                </c:pt>
                <c:pt idx="126">
                  <c:v>46.773080044719762</c:v>
                </c:pt>
                <c:pt idx="127">
                  <c:v>47.407553856158813</c:v>
                </c:pt>
                <c:pt idx="128">
                  <c:v>48.04203151874507</c:v>
                </c:pt>
                <c:pt idx="129">
                  <c:v>48.679512282008623</c:v>
                </c:pt>
                <c:pt idx="130">
                  <c:v>49.318780378912237</c:v>
                </c:pt>
                <c:pt idx="131">
                  <c:v>49.958219894561907</c:v>
                </c:pt>
                <c:pt idx="132">
                  <c:v>50.602105525497912</c:v>
                </c:pt>
                <c:pt idx="133">
                  <c:v>51.246012030334875</c:v>
                </c:pt>
                <c:pt idx="134">
                  <c:v>51.891765903158657</c:v>
                </c:pt>
                <c:pt idx="135">
                  <c:v>52.540484352379046</c:v>
                </c:pt>
                <c:pt idx="136">
                  <c:v>53.189210358728644</c:v>
                </c:pt>
                <c:pt idx="137">
                  <c:v>53.842214430304914</c:v>
                </c:pt>
                <c:pt idx="138">
                  <c:v>54.495715598739558</c:v>
                </c:pt>
                <c:pt idx="139">
                  <c:v>55.150557205495545</c:v>
                </c:pt>
                <c:pt idx="140">
                  <c:v>55.80876456120037</c:v>
                </c:pt>
                <c:pt idx="141">
                  <c:v>56.467046446423517</c:v>
                </c:pt>
                <c:pt idx="142">
                  <c:v>57.126626078592331</c:v>
                </c:pt>
                <c:pt idx="143">
                  <c:v>57.789624107710111</c:v>
                </c:pt>
                <c:pt idx="144">
                  <c:v>58.452641546268211</c:v>
                </c:pt>
                <c:pt idx="145">
                  <c:v>59.117571156263473</c:v>
                </c:pt>
                <c:pt idx="146">
                  <c:v>59.785328204242838</c:v>
                </c:pt>
                <c:pt idx="147">
                  <c:v>60.453008165234735</c:v>
                </c:pt>
                <c:pt idx="148">
                  <c:v>61.12441201478682</c:v>
                </c:pt>
                <c:pt idx="149">
                  <c:v>61.79688364826977</c:v>
                </c:pt>
                <c:pt idx="150">
                  <c:v>62.470570826772629</c:v>
                </c:pt>
                <c:pt idx="151">
                  <c:v>63.147853648926088</c:v>
                </c:pt>
                <c:pt idx="152">
                  <c:v>63.825138742487873</c:v>
                </c:pt>
                <c:pt idx="153">
                  <c:v>64.505731386564449</c:v>
                </c:pt>
                <c:pt idx="154">
                  <c:v>65.187734707568367</c:v>
                </c:pt>
                <c:pt idx="155">
                  <c:v>65.871320094358722</c:v>
                </c:pt>
                <c:pt idx="156">
                  <c:v>66.558088851379708</c:v>
                </c:pt>
                <c:pt idx="157">
                  <c:v>67.245123593731378</c:v>
                </c:pt>
                <c:pt idx="158">
                  <c:v>67.936697472371662</c:v>
                </c:pt>
                <c:pt idx="159">
                  <c:v>68.628252056849874</c:v>
                </c:pt>
                <c:pt idx="160">
                  <c:v>69.323472152132553</c:v>
                </c:pt>
                <c:pt idx="161">
                  <c:v>70.019653322119964</c:v>
                </c:pt>
                <c:pt idx="162">
                  <c:v>70.717383686516527</c:v>
                </c:pt>
                <c:pt idx="163">
                  <c:v>71.418407268499791</c:v>
                </c:pt>
                <c:pt idx="164">
                  <c:v>72.119406428573981</c:v>
                </c:pt>
                <c:pt idx="165">
                  <c:v>72.824523630596516</c:v>
                </c:pt>
                <c:pt idx="166">
                  <c:v>73.530209863100495</c:v>
                </c:pt>
                <c:pt idx="167">
                  <c:v>74.238573586482516</c:v>
                </c:pt>
                <c:pt idx="168">
                  <c:v>74.949086407976239</c:v>
                </c:pt>
                <c:pt idx="169">
                  <c:v>75.661921940883914</c:v>
                </c:pt>
                <c:pt idx="170">
                  <c:v>76.377213446853418</c:v>
                </c:pt>
                <c:pt idx="171">
                  <c:v>77.095192660768859</c:v>
                </c:pt>
                <c:pt idx="172">
                  <c:v>77.815089289146698</c:v>
                </c:pt>
                <c:pt idx="173">
                  <c:v>78.539113741045185</c:v>
                </c:pt>
                <c:pt idx="174">
                  <c:v>79.265257621851532</c:v>
                </c:pt>
                <c:pt idx="175">
                  <c:v>79.994768921006397</c:v>
                </c:pt>
                <c:pt idx="176">
                  <c:v>80.727910033136752</c:v>
                </c:pt>
                <c:pt idx="177">
                  <c:v>81.462595028338015</c:v>
                </c:pt>
                <c:pt idx="178">
                  <c:v>82.201603781645503</c:v>
                </c:pt>
                <c:pt idx="179">
                  <c:v>82.943078921482709</c:v>
                </c:pt>
                <c:pt idx="180">
                  <c:v>83.687373344435784</c:v>
                </c:pt>
                <c:pt idx="181">
                  <c:v>84.435851991856865</c:v>
                </c:pt>
                <c:pt idx="182">
                  <c:v>85.187973107242698</c:v>
                </c:pt>
                <c:pt idx="183">
                  <c:v>85.944142568205564</c:v>
                </c:pt>
                <c:pt idx="184">
                  <c:v>86.705228039917557</c:v>
                </c:pt>
                <c:pt idx="185">
                  <c:v>87.472184824632166</c:v>
                </c:pt>
                <c:pt idx="186">
                  <c:v>88.245949101223374</c:v>
                </c:pt>
                <c:pt idx="187">
                  <c:v>89.025244060689928</c:v>
                </c:pt>
                <c:pt idx="188">
                  <c:v>89.811347677624184</c:v>
                </c:pt>
                <c:pt idx="189">
                  <c:v>90.604606610778518</c:v>
                </c:pt>
                <c:pt idx="190">
                  <c:v>91.405701518398899</c:v>
                </c:pt>
                <c:pt idx="191">
                  <c:v>92.215785964236986</c:v>
                </c:pt>
                <c:pt idx="192">
                  <c:v>93.035270641973938</c:v>
                </c:pt>
                <c:pt idx="193">
                  <c:v>93.863854713823812</c:v>
                </c:pt>
                <c:pt idx="194">
                  <c:v>94.701579701301597</c:v>
                </c:pt>
                <c:pt idx="195">
                  <c:v>95.549550435349559</c:v>
                </c:pt>
                <c:pt idx="196">
                  <c:v>96.408143256732615</c:v>
                </c:pt>
                <c:pt idx="197">
                  <c:v>97.277463820094496</c:v>
                </c:pt>
                <c:pt idx="198">
                  <c:v>98.159725578692942</c:v>
                </c:pt>
                <c:pt idx="199">
                  <c:v>99.0598327848964</c:v>
                </c:pt>
                <c:pt idx="200">
                  <c:v>99.999989112610479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A86D-4095-ADCF-2BC7D19CAA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431344"/>
        <c:axId val="359430688"/>
      </c:scatterChart>
      <c:valAx>
        <c:axId val="359431344"/>
        <c:scaling>
          <c:orientation val="minMax"/>
          <c:max val="1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Simulated Deforestation (% of initial forest area)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30688"/>
        <c:crosses val="autoZero"/>
        <c:crossBetween val="midCat"/>
        <c:majorUnit val="10"/>
        <c:minorUnit val="1"/>
      </c:valAx>
      <c:valAx>
        <c:axId val="359430688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u="none" strike="noStrike" baseline="0">
                    <a:effectLst/>
                  </a:rPr>
                  <a:t>Carbon Disturbed (% of initial forest carbon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31344"/>
        <c:crosses val="autoZero"/>
        <c:crossBetween val="midCat"/>
        <c:majorUnit val="10"/>
        <c:minorUnit val="1"/>
      </c:valAx>
      <c:spPr>
        <a:noFill/>
        <a:ln w="12700">
          <a:solidFill>
            <a:schemeClr val="bg2"/>
          </a:solidFill>
        </a:ln>
        <a:effectLst/>
      </c:spPr>
    </c:plotArea>
    <c:legend>
      <c:legendPos val="r"/>
      <c:layout>
        <c:manualLayout>
          <c:xMode val="edge"/>
          <c:yMode val="edge"/>
          <c:x val="0.14504741697297727"/>
          <c:y val="3.1007008965887855E-2"/>
          <c:w val="0.19293205029126051"/>
          <c:h val="0.2557016094538786"/>
        </c:manualLayout>
      </c:layout>
      <c:overlay val="0"/>
      <c:spPr>
        <a:solidFill>
          <a:schemeClr val="bg1"/>
        </a:solidFill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 b="1">
          <a:solidFill>
            <a:sysClr val="windowText" lastClr="000000"/>
          </a:solidFill>
        </a:defRPr>
      </a:pPr>
      <a:endParaRPr lang="en-US"/>
    </a:p>
  </c:txPr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82617623731477"/>
          <c:y val="2.173022609982686E-2"/>
          <c:w val="0.64172485875549723"/>
          <c:h val="0.87993047141442748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Data2!$AD$1</c:f>
              <c:strCache>
                <c:ptCount val="1"/>
                <c:pt idx="0">
                  <c:v>Highest Carbon</c:v>
                </c:pt>
              </c:strCache>
            </c:strRef>
          </c:tx>
          <c:spPr>
            <a:ln w="25400" cap="rnd" cmpd="thickThin">
              <a:solidFill>
                <a:srgbClr val="00B000"/>
              </a:solidFill>
              <a:round/>
            </a:ln>
            <a:effectLst/>
          </c:spPr>
          <c:marker>
            <c:symbol val="diamond"/>
            <c:size val="6"/>
            <c:spPr>
              <a:noFill/>
              <a:ln w="12700">
                <a:solidFill>
                  <a:srgbClr val="00B000"/>
                </a:solidFill>
              </a:ln>
              <a:effectLst/>
            </c:spPr>
          </c:marker>
          <c:dPt>
            <c:idx val="2"/>
            <c:marker>
              <c:symbol val="diamond"/>
              <c:size val="18"/>
              <c:spPr>
                <a:noFill/>
                <a:ln w="12700">
                  <a:solidFill>
                    <a:srgbClr val="00B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2199-4473-895C-DA4466E506AF}"/>
              </c:ext>
            </c:extLst>
          </c:dPt>
          <c:dPt>
            <c:idx val="3"/>
            <c:marker>
              <c:symbol val="diamond"/>
              <c:size val="18"/>
              <c:spPr>
                <a:noFill/>
                <a:ln w="50800">
                  <a:solidFill>
                    <a:srgbClr val="00B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DF83-46FB-B7E3-E57E67A32F3F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Data2!$AD$2:$AD$202</c:f>
              <c:numCache>
                <c:formatCode>0.0</c:formatCode>
                <c:ptCount val="201"/>
                <c:pt idx="0">
                  <c:v>0</c:v>
                </c:pt>
                <c:pt idx="1">
                  <c:v>0.94015632771407986</c:v>
                </c:pt>
                <c:pt idx="2">
                  <c:v>1.8402635339175317</c:v>
                </c:pt>
                <c:pt idx="3">
                  <c:v>2.7225252925159782</c:v>
                </c:pt>
                <c:pt idx="4">
                  <c:v>3.5918458558778448</c:v>
                </c:pt>
                <c:pt idx="5">
                  <c:v>4.4504386772609026</c:v>
                </c:pt>
                <c:pt idx="6">
                  <c:v>5.2984094113088576</c:v>
                </c:pt>
                <c:pt idx="7">
                  <c:v>6.1361343987866528</c:v>
                </c:pt>
                <c:pt idx="8">
                  <c:v>6.9647184706365239</c:v>
                </c:pt>
                <c:pt idx="9">
                  <c:v>7.7842031483734653</c:v>
                </c:pt>
                <c:pt idx="10">
                  <c:v>8.5942875942115702</c:v>
                </c:pt>
                <c:pt idx="11">
                  <c:v>9.3953825018319446</c:v>
                </c:pt>
                <c:pt idx="12">
                  <c:v>10.188641434986295</c:v>
                </c:pt>
                <c:pt idx="13">
                  <c:v>10.974745051920554</c:v>
                </c:pt>
                <c:pt idx="14">
                  <c:v>11.754040011387103</c:v>
                </c:pt>
                <c:pt idx="15">
                  <c:v>12.527804287978302</c:v>
                </c:pt>
                <c:pt idx="16">
                  <c:v>13.294761072692905</c:v>
                </c:pt>
                <c:pt idx="17">
                  <c:v>14.055846544404899</c:v>
                </c:pt>
                <c:pt idx="18">
                  <c:v>14.81201600536777</c:v>
                </c:pt>
                <c:pt idx="19">
                  <c:v>15.564137120753587</c:v>
                </c:pt>
                <c:pt idx="20">
                  <c:v>16.312615768174673</c:v>
                </c:pt>
                <c:pt idx="21">
                  <c:v>17.056910191127741</c:v>
                </c:pt>
                <c:pt idx="22">
                  <c:v>17.798385330964948</c:v>
                </c:pt>
                <c:pt idx="23">
                  <c:v>18.537394084272432</c:v>
                </c:pt>
                <c:pt idx="24">
                  <c:v>19.272079079473695</c:v>
                </c:pt>
                <c:pt idx="25">
                  <c:v>20.005220191604053</c:v>
                </c:pt>
                <c:pt idx="26">
                  <c:v>20.734731490758936</c:v>
                </c:pt>
                <c:pt idx="27">
                  <c:v>21.460875371565262</c:v>
                </c:pt>
                <c:pt idx="28">
                  <c:v>22.184899823463759</c:v>
                </c:pt>
                <c:pt idx="29">
                  <c:v>22.904796451841595</c:v>
                </c:pt>
                <c:pt idx="30">
                  <c:v>23.622775665757043</c:v>
                </c:pt>
                <c:pt idx="31">
                  <c:v>24.338067171726554</c:v>
                </c:pt>
                <c:pt idx="32">
                  <c:v>25.050902704634215</c:v>
                </c:pt>
                <c:pt idx="33">
                  <c:v>25.761415526127941</c:v>
                </c:pt>
                <c:pt idx="34">
                  <c:v>26.469779249509962</c:v>
                </c:pt>
                <c:pt idx="35">
                  <c:v>27.175465482013941</c:v>
                </c:pt>
                <c:pt idx="36">
                  <c:v>27.880582684036465</c:v>
                </c:pt>
                <c:pt idx="37">
                  <c:v>28.581581844110655</c:v>
                </c:pt>
                <c:pt idx="38">
                  <c:v>29.282605426093916</c:v>
                </c:pt>
                <c:pt idx="39">
                  <c:v>29.980335790490489</c:v>
                </c:pt>
                <c:pt idx="40">
                  <c:v>30.67651696047789</c:v>
                </c:pt>
                <c:pt idx="41">
                  <c:v>31.371737055760569</c:v>
                </c:pt>
                <c:pt idx="42">
                  <c:v>32.063291640238781</c:v>
                </c:pt>
                <c:pt idx="43">
                  <c:v>32.754865518879072</c:v>
                </c:pt>
                <c:pt idx="44">
                  <c:v>33.441900261230749</c:v>
                </c:pt>
                <c:pt idx="45">
                  <c:v>34.128669018251728</c:v>
                </c:pt>
                <c:pt idx="46">
                  <c:v>34.812254405042076</c:v>
                </c:pt>
                <c:pt idx="47">
                  <c:v>35.494257726045994</c:v>
                </c:pt>
                <c:pt idx="48">
                  <c:v>36.17485037012257</c:v>
                </c:pt>
                <c:pt idx="49">
                  <c:v>36.852135463684355</c:v>
                </c:pt>
                <c:pt idx="50">
                  <c:v>37.529418285837814</c:v>
                </c:pt>
                <c:pt idx="51">
                  <c:v>38.203105464340673</c:v>
                </c:pt>
                <c:pt idx="52">
                  <c:v>38.87557709782363</c:v>
                </c:pt>
                <c:pt idx="53">
                  <c:v>39.546980947375715</c:v>
                </c:pt>
                <c:pt idx="54">
                  <c:v>40.214660908367605</c:v>
                </c:pt>
                <c:pt idx="55">
                  <c:v>40.88241795634697</c:v>
                </c:pt>
                <c:pt idx="56">
                  <c:v>41.547347566342239</c:v>
                </c:pt>
                <c:pt idx="57">
                  <c:v>42.210365004900339</c:v>
                </c:pt>
                <c:pt idx="58">
                  <c:v>42.873363034018119</c:v>
                </c:pt>
                <c:pt idx="59">
                  <c:v>43.532942666186933</c:v>
                </c:pt>
                <c:pt idx="60">
                  <c:v>44.191224551410073</c:v>
                </c:pt>
                <c:pt idx="61">
                  <c:v>44.849431907114891</c:v>
                </c:pt>
                <c:pt idx="62">
                  <c:v>45.504273513870892</c:v>
                </c:pt>
                <c:pt idx="63">
                  <c:v>46.157774682305536</c:v>
                </c:pt>
                <c:pt idx="64">
                  <c:v>46.810778753881813</c:v>
                </c:pt>
                <c:pt idx="65">
                  <c:v>47.459504760231404</c:v>
                </c:pt>
                <c:pt idx="66">
                  <c:v>48.108223209451793</c:v>
                </c:pt>
                <c:pt idx="67">
                  <c:v>48.753977082275568</c:v>
                </c:pt>
                <c:pt idx="68">
                  <c:v>49.397883587112538</c:v>
                </c:pt>
                <c:pt idx="69">
                  <c:v>50.04176921804855</c:v>
                </c:pt>
                <c:pt idx="70">
                  <c:v>50.68120873369822</c:v>
                </c:pt>
                <c:pt idx="71">
                  <c:v>51.32047683060182</c:v>
                </c:pt>
                <c:pt idx="72">
                  <c:v>51.957957593865373</c:v>
                </c:pt>
                <c:pt idx="73">
                  <c:v>52.592435256451637</c:v>
                </c:pt>
                <c:pt idx="74">
                  <c:v>53.226909067890681</c:v>
                </c:pt>
                <c:pt idx="75">
                  <c:v>53.857423835964269</c:v>
                </c:pt>
                <c:pt idx="76">
                  <c:v>54.487164459407104</c:v>
                </c:pt>
                <c:pt idx="77">
                  <c:v>55.114804017339132</c:v>
                </c:pt>
                <c:pt idx="78">
                  <c:v>55.739720178035356</c:v>
                </c:pt>
                <c:pt idx="79">
                  <c:v>56.364620917064528</c:v>
                </c:pt>
                <c:pt idx="80">
                  <c:v>56.986153597310469</c:v>
                </c:pt>
                <c:pt idx="81">
                  <c:v>57.606376208647518</c:v>
                </c:pt>
                <c:pt idx="82">
                  <c:v>58.226257967839949</c:v>
                </c:pt>
                <c:pt idx="83">
                  <c:v>58.841696369884723</c:v>
                </c:pt>
                <c:pt idx="84">
                  <c:v>59.457228924366369</c:v>
                </c:pt>
                <c:pt idx="85">
                  <c:v>60.068837697815951</c:v>
                </c:pt>
                <c:pt idx="86">
                  <c:v>60.679558448809807</c:v>
                </c:pt>
                <c:pt idx="87">
                  <c:v>61.287369154285152</c:v>
                </c:pt>
                <c:pt idx="88">
                  <c:v>61.893291879675935</c:v>
                </c:pt>
                <c:pt idx="89">
                  <c:v>62.497823461397076</c:v>
                </c:pt>
                <c:pt idx="90">
                  <c:v>63.099099376351518</c:v>
                </c:pt>
                <c:pt idx="91">
                  <c:v>63.699748318564339</c:v>
                </c:pt>
                <c:pt idx="92">
                  <c:v>64.296215235134881</c:v>
                </c:pt>
                <c:pt idx="93">
                  <c:v>64.891791746832695</c:v>
                </c:pt>
                <c:pt idx="94">
                  <c:v>65.483471247667993</c:v>
                </c:pt>
                <c:pt idx="95">
                  <c:v>66.073707251433476</c:v>
                </c:pt>
                <c:pt idx="96">
                  <c:v>66.660569885077464</c:v>
                </c:pt>
                <c:pt idx="97">
                  <c:v>67.245879007782563</c:v>
                </c:pt>
                <c:pt idx="98">
                  <c:v>67.828140566565381</c:v>
                </c:pt>
                <c:pt idx="99">
                  <c:v>68.408485133572697</c:v>
                </c:pt>
                <c:pt idx="100">
                  <c:v>68.98594303519684</c:v>
                </c:pt>
                <c:pt idx="101">
                  <c:v>69.560511090612252</c:v>
                </c:pt>
                <c:pt idx="102">
                  <c:v>70.133230693571434</c:v>
                </c:pt>
                <c:pt idx="103">
                  <c:v>70.701956750814247</c:v>
                </c:pt>
                <c:pt idx="104">
                  <c:v>71.269228304049875</c:v>
                </c:pt>
                <c:pt idx="105">
                  <c:v>71.832492721545265</c:v>
                </c:pt>
                <c:pt idx="106">
                  <c:v>72.39330149473524</c:v>
                </c:pt>
                <c:pt idx="107">
                  <c:v>72.951255679780331</c:v>
                </c:pt>
                <c:pt idx="108">
                  <c:v>73.50495088882171</c:v>
                </c:pt>
                <c:pt idx="109">
                  <c:v>74.054873835136831</c:v>
                </c:pt>
                <c:pt idx="110">
                  <c:v>74.601853441869295</c:v>
                </c:pt>
                <c:pt idx="111">
                  <c:v>75.145543357675365</c:v>
                </c:pt>
                <c:pt idx="112">
                  <c:v>75.68496604013994</c:v>
                </c:pt>
                <c:pt idx="113">
                  <c:v>76.220825698426893</c:v>
                </c:pt>
                <c:pt idx="114">
                  <c:v>76.753102658382872</c:v>
                </c:pt>
                <c:pt idx="115">
                  <c:v>77.281833407706301</c:v>
                </c:pt>
                <c:pt idx="116">
                  <c:v>77.80675636725708</c:v>
                </c:pt>
                <c:pt idx="117">
                  <c:v>78.327217875245765</c:v>
                </c:pt>
                <c:pt idx="118">
                  <c:v>78.843155420978135</c:v>
                </c:pt>
                <c:pt idx="119">
                  <c:v>79.354250926166756</c:v>
                </c:pt>
                <c:pt idx="120">
                  <c:v>79.860255534973803</c:v>
                </c:pt>
                <c:pt idx="121">
                  <c:v>80.361165912869367</c:v>
                </c:pt>
                <c:pt idx="122">
                  <c:v>80.856802686908694</c:v>
                </c:pt>
                <c:pt idx="123">
                  <c:v>81.346935590937889</c:v>
                </c:pt>
                <c:pt idx="124">
                  <c:v>81.831340212376006</c:v>
                </c:pt>
                <c:pt idx="125">
                  <c:v>82.309503571584685</c:v>
                </c:pt>
                <c:pt idx="126">
                  <c:v>82.781259629469105</c:v>
                </c:pt>
                <c:pt idx="127">
                  <c:v>83.24699915365278</c:v>
                </c:pt>
                <c:pt idx="128">
                  <c:v>83.706357574560144</c:v>
                </c:pt>
                <c:pt idx="129">
                  <c:v>84.158468708558004</c:v>
                </c:pt>
                <c:pt idx="130">
                  <c:v>84.603383483012024</c:v>
                </c:pt>
                <c:pt idx="131">
                  <c:v>85.040822472002375</c:v>
                </c:pt>
                <c:pt idx="132">
                  <c:v>85.47098603765302</c:v>
                </c:pt>
                <c:pt idx="133">
                  <c:v>85.893700408687849</c:v>
                </c:pt>
                <c:pt idx="134">
                  <c:v>86.308309109674369</c:v>
                </c:pt>
                <c:pt idx="135">
                  <c:v>86.715667372812788</c:v>
                </c:pt>
                <c:pt idx="136">
                  <c:v>87.115251689718576</c:v>
                </c:pt>
                <c:pt idx="137">
                  <c:v>87.507024996302135</c:v>
                </c:pt>
                <c:pt idx="138">
                  <c:v>87.891207273336377</c:v>
                </c:pt>
                <c:pt idx="139">
                  <c:v>88.266674826943017</c:v>
                </c:pt>
                <c:pt idx="140">
                  <c:v>88.633594921581846</c:v>
                </c:pt>
                <c:pt idx="141">
                  <c:v>88.991723952979385</c:v>
                </c:pt>
                <c:pt idx="142">
                  <c:v>89.340121865497068</c:v>
                </c:pt>
                <c:pt idx="143">
                  <c:v>89.678650867479021</c:v>
                </c:pt>
                <c:pt idx="144">
                  <c:v>90.005943998069057</c:v>
                </c:pt>
                <c:pt idx="145">
                  <c:v>90.320798473975657</c:v>
                </c:pt>
                <c:pt idx="146">
                  <c:v>90.62104273917771</c:v>
                </c:pt>
                <c:pt idx="147">
                  <c:v>90.904228565603418</c:v>
                </c:pt>
                <c:pt idx="148">
                  <c:v>91.176718616279913</c:v>
                </c:pt>
                <c:pt idx="149">
                  <c:v>91.444016176286965</c:v>
                </c:pt>
                <c:pt idx="150">
                  <c:v>91.706681455185773</c:v>
                </c:pt>
                <c:pt idx="151">
                  <c:v>91.96516122020806</c:v>
                </c:pt>
                <c:pt idx="152">
                  <c:v>92.219376638114483</c:v>
                </c:pt>
                <c:pt idx="153">
                  <c:v>92.469280952903929</c:v>
                </c:pt>
                <c:pt idx="154">
                  <c:v>92.715846869574918</c:v>
                </c:pt>
                <c:pt idx="155">
                  <c:v>92.959748565174394</c:v>
                </c:pt>
                <c:pt idx="156">
                  <c:v>93.199707450292749</c:v>
                </c:pt>
                <c:pt idx="157">
                  <c:v>93.4366298083131</c:v>
                </c:pt>
                <c:pt idx="158">
                  <c:v>93.671837376864246</c:v>
                </c:pt>
                <c:pt idx="159">
                  <c:v>93.902282015632693</c:v>
                </c:pt>
                <c:pt idx="160">
                  <c:v>94.131527141596024</c:v>
                </c:pt>
                <c:pt idx="161">
                  <c:v>94.357342402560093</c:v>
                </c:pt>
                <c:pt idx="162">
                  <c:v>94.58038928215656</c:v>
                </c:pt>
                <c:pt idx="163">
                  <c:v>94.801426230096936</c:v>
                </c:pt>
                <c:pt idx="164">
                  <c:v>95.018374894953737</c:v>
                </c:pt>
                <c:pt idx="165">
                  <c:v>95.234161482547151</c:v>
                </c:pt>
                <c:pt idx="166">
                  <c:v>95.445691160606103</c:v>
                </c:pt>
                <c:pt idx="167">
                  <c:v>95.655002898094978</c:v>
                </c:pt>
                <c:pt idx="168">
                  <c:v>95.861800570827072</c:v>
                </c:pt>
                <c:pt idx="169">
                  <c:v>96.064282542121219</c:v>
                </c:pt>
                <c:pt idx="170">
                  <c:v>96.264330165697814</c:v>
                </c:pt>
                <c:pt idx="171">
                  <c:v>96.461577211120755</c:v>
                </c:pt>
                <c:pt idx="172">
                  <c:v>96.65410770277083</c:v>
                </c:pt>
                <c:pt idx="173">
                  <c:v>96.843173331801253</c:v>
                </c:pt>
                <c:pt idx="174">
                  <c:v>97.028800240755572</c:v>
                </c:pt>
                <c:pt idx="175">
                  <c:v>97.210672422085153</c:v>
                </c:pt>
                <c:pt idx="176">
                  <c:v>97.388495297185642</c:v>
                </c:pt>
                <c:pt idx="177">
                  <c:v>97.561909684671946</c:v>
                </c:pt>
                <c:pt idx="178">
                  <c:v>97.730880232549822</c:v>
                </c:pt>
                <c:pt idx="179">
                  <c:v>97.895328504649356</c:v>
                </c:pt>
                <c:pt idx="180">
                  <c:v>98.055266144073073</c:v>
                </c:pt>
                <c:pt idx="181">
                  <c:v>98.210681951753173</c:v>
                </c:pt>
                <c:pt idx="182">
                  <c:v>98.361149449428524</c:v>
                </c:pt>
                <c:pt idx="183">
                  <c:v>98.505589380848377</c:v>
                </c:pt>
                <c:pt idx="184">
                  <c:v>98.644667183261163</c:v>
                </c:pt>
                <c:pt idx="185">
                  <c:v>98.779004957835355</c:v>
                </c:pt>
                <c:pt idx="186">
                  <c:v>98.908487831937464</c:v>
                </c:pt>
                <c:pt idx="187">
                  <c:v>99.033249763154402</c:v>
                </c:pt>
                <c:pt idx="188">
                  <c:v>99.153169094514666</c:v>
                </c:pt>
                <c:pt idx="189">
                  <c:v>99.267990450555331</c:v>
                </c:pt>
                <c:pt idx="190">
                  <c:v>99.377460761378444</c:v>
                </c:pt>
                <c:pt idx="191">
                  <c:v>99.480892520356534</c:v>
                </c:pt>
                <c:pt idx="192">
                  <c:v>99.576526303992864</c:v>
                </c:pt>
                <c:pt idx="193">
                  <c:v>99.665171818121109</c:v>
                </c:pt>
                <c:pt idx="194">
                  <c:v>99.746055456075638</c:v>
                </c:pt>
                <c:pt idx="195">
                  <c:v>99.81813188329582</c:v>
                </c:pt>
                <c:pt idx="196">
                  <c:v>99.88136876636959</c:v>
                </c:pt>
                <c:pt idx="197">
                  <c:v>99.935098725396628</c:v>
                </c:pt>
                <c:pt idx="198">
                  <c:v>99.978931116570834</c:v>
                </c:pt>
                <c:pt idx="199">
                  <c:v>99.999966287518461</c:v>
                </c:pt>
                <c:pt idx="200">
                  <c:v>99.999989112610436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84-4E6B-9F23-52BB8A8C561A}"/>
            </c:ext>
          </c:extLst>
        </c:ser>
        <c:ser>
          <c:idx val="3"/>
          <c:order val="1"/>
          <c:tx>
            <c:strRef>
              <c:f>Data2!$D$1</c:f>
              <c:strCache>
                <c:ptCount val="1"/>
                <c:pt idx="0">
                  <c:v>Random</c:v>
                </c:pt>
              </c:strCache>
            </c:strRef>
          </c:tx>
          <c:spPr>
            <a:ln w="19050" cap="rnd" cmpd="dbl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noFill/>
              <a:ln w="12700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Pt>
            <c:idx val="2"/>
            <c:marker>
              <c:symbol val="circle"/>
              <c:size val="18"/>
              <c:spPr>
                <a:noFill/>
                <a:ln w="12700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2199-4473-895C-DA4466E506AF}"/>
              </c:ext>
            </c:extLst>
          </c:dPt>
          <c:dPt>
            <c:idx val="3"/>
            <c:marker>
              <c:symbol val="circle"/>
              <c:size val="18"/>
              <c:spPr>
                <a:noFill/>
                <a:ln w="50800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DF83-46FB-B7E3-E57E67A32F3F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084-4E6B-9F23-52BB8A8C561A}"/>
            </c:ext>
          </c:extLst>
        </c:ser>
        <c:ser>
          <c:idx val="4"/>
          <c:order val="2"/>
          <c:tx>
            <c:strRef>
              <c:f>Data2!$AL$2</c:f>
              <c:strCache>
                <c:ptCount val="1"/>
                <c:pt idx="0">
                  <c:v>Actual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tar"/>
            <c:size val="18"/>
            <c:spPr>
              <a:solidFill>
                <a:srgbClr val="FFFF00">
                  <a:alpha val="50000"/>
                </a:srgbClr>
              </a:solidFill>
              <a:ln w="19050">
                <a:solidFill>
                  <a:schemeClr val="tx1"/>
                </a:solidFill>
              </a:ln>
              <a:effectLst/>
            </c:spPr>
          </c:marker>
          <c:xVal>
            <c:numRef>
              <c:f>Data2!$AL$21</c:f>
              <c:numCache>
                <c:formatCode>_(* #,##0.0_);_(* \(#,##0.0\);_(* "-"??_);_(@_)</c:formatCode>
                <c:ptCount val="1"/>
                <c:pt idx="0">
                  <c:v>1.4889589387783564</c:v>
                </c:pt>
              </c:numCache>
            </c:numRef>
          </c:xVal>
          <c:yVal>
            <c:numRef>
              <c:f>Data2!$AL$24</c:f>
              <c:numCache>
                <c:formatCode>_(* #,##0.0_);_(* \(#,##0.0\);_(* "-"??_);_(@_)</c:formatCode>
                <c:ptCount val="1"/>
                <c:pt idx="0">
                  <c:v>1.1774423292205645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84F0-4E9D-B082-E85BF7E53BA5}"/>
            </c:ext>
          </c:extLst>
        </c:ser>
        <c:ser>
          <c:idx val="1"/>
          <c:order val="3"/>
          <c:tx>
            <c:strRef>
              <c:f>Data2!$AB$1</c:f>
              <c:strCache>
                <c:ptCount val="1"/>
                <c:pt idx="0">
                  <c:v>Proximity</c:v>
                </c:pt>
              </c:strCache>
            </c:strRef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x"/>
            <c:size val="6"/>
            <c:spPr>
              <a:noFill/>
              <a:ln w="12700">
                <a:solidFill>
                  <a:srgbClr val="0000FF"/>
                </a:solidFill>
              </a:ln>
              <a:effectLst/>
            </c:spPr>
          </c:marker>
          <c:dPt>
            <c:idx val="2"/>
            <c:marker>
              <c:symbol val="x"/>
              <c:size val="18"/>
              <c:spPr>
                <a:noFill/>
                <a:ln w="12700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2199-4473-895C-DA4466E506AF}"/>
              </c:ext>
            </c:extLst>
          </c:dPt>
          <c:dPt>
            <c:idx val="3"/>
            <c:marker>
              <c:symbol val="x"/>
              <c:size val="18"/>
              <c:spPr>
                <a:noFill/>
                <a:ln w="50800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DF83-46FB-B7E3-E57E67A32F3F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Data2!$AB$2:$AB$202</c:f>
              <c:numCache>
                <c:formatCode>0.0</c:formatCode>
                <c:ptCount val="201"/>
                <c:pt idx="0">
                  <c:v>0</c:v>
                </c:pt>
                <c:pt idx="1">
                  <c:v>0.17359346583112772</c:v>
                </c:pt>
                <c:pt idx="2">
                  <c:v>0.5493432675397425</c:v>
                </c:pt>
                <c:pt idx="3">
                  <c:v>1.033506252973645</c:v>
                </c:pt>
                <c:pt idx="4">
                  <c:v>1.5031641102250586</c:v>
                </c:pt>
                <c:pt idx="5">
                  <c:v>1.8305503386695432</c:v>
                </c:pt>
                <c:pt idx="6">
                  <c:v>2.3776039668421518</c:v>
                </c:pt>
                <c:pt idx="7">
                  <c:v>2.61936230262465</c:v>
                </c:pt>
                <c:pt idx="8">
                  <c:v>2.8828667174653759</c:v>
                </c:pt>
                <c:pt idx="9">
                  <c:v>3.3119734292703344</c:v>
                </c:pt>
                <c:pt idx="10">
                  <c:v>3.815033767729644</c:v>
                </c:pt>
                <c:pt idx="11">
                  <c:v>4.3958637927624427</c:v>
                </c:pt>
                <c:pt idx="12">
                  <c:v>4.812406563782571</c:v>
                </c:pt>
                <c:pt idx="13">
                  <c:v>5.155946809150346</c:v>
                </c:pt>
                <c:pt idx="14">
                  <c:v>5.6976585204343317</c:v>
                </c:pt>
                <c:pt idx="15">
                  <c:v>6.0769789162584864</c:v>
                </c:pt>
                <c:pt idx="16">
                  <c:v>6.4067362217438291</c:v>
                </c:pt>
                <c:pt idx="17">
                  <c:v>6.8749334951281966</c:v>
                </c:pt>
                <c:pt idx="18">
                  <c:v>7.441228436713808</c:v>
                </c:pt>
                <c:pt idx="19">
                  <c:v>7.8437492832468561</c:v>
                </c:pt>
                <c:pt idx="20">
                  <c:v>8.2289044317926052</c:v>
                </c:pt>
                <c:pt idx="21">
                  <c:v>8.7917296135680356</c:v>
                </c:pt>
                <c:pt idx="22">
                  <c:v>9.1546449506140348</c:v>
                </c:pt>
                <c:pt idx="23">
                  <c:v>9.665898352837873</c:v>
                </c:pt>
                <c:pt idx="24">
                  <c:v>10.063379200468029</c:v>
                </c:pt>
                <c:pt idx="25">
                  <c:v>10.388195138260542</c:v>
                </c:pt>
                <c:pt idx="26">
                  <c:v>10.825457213575284</c:v>
                </c:pt>
                <c:pt idx="27">
                  <c:v>11.397033828494088</c:v>
                </c:pt>
                <c:pt idx="28">
                  <c:v>11.978913521695478</c:v>
                </c:pt>
                <c:pt idx="29">
                  <c:v>12.302999850684792</c:v>
                </c:pt>
                <c:pt idx="30">
                  <c:v>12.832332245693081</c:v>
                </c:pt>
                <c:pt idx="31">
                  <c:v>13.219586517097786</c:v>
                </c:pt>
                <c:pt idx="32">
                  <c:v>13.656596581366518</c:v>
                </c:pt>
                <c:pt idx="33">
                  <c:v>14.228587168991977</c:v>
                </c:pt>
                <c:pt idx="34">
                  <c:v>14.603678176894585</c:v>
                </c:pt>
                <c:pt idx="35">
                  <c:v>14.987752754163719</c:v>
                </c:pt>
                <c:pt idx="36">
                  <c:v>15.55620940615464</c:v>
                </c:pt>
                <c:pt idx="37">
                  <c:v>16.12080264448629</c:v>
                </c:pt>
                <c:pt idx="38">
                  <c:v>16.471768648830214</c:v>
                </c:pt>
                <c:pt idx="39">
                  <c:v>17.031783697166549</c:v>
                </c:pt>
                <c:pt idx="40">
                  <c:v>17.4192270932014</c:v>
                </c:pt>
                <c:pt idx="41">
                  <c:v>17.905404258508057</c:v>
                </c:pt>
                <c:pt idx="42">
                  <c:v>18.459545133233554</c:v>
                </c:pt>
                <c:pt idx="43">
                  <c:v>18.795349845640722</c:v>
                </c:pt>
                <c:pt idx="44">
                  <c:v>19.301389383755133</c:v>
                </c:pt>
                <c:pt idx="45">
                  <c:v>19.893690191619928</c:v>
                </c:pt>
                <c:pt idx="46">
                  <c:v>20.294526413157111</c:v>
                </c:pt>
                <c:pt idx="47">
                  <c:v>20.832060005450348</c:v>
                </c:pt>
                <c:pt idx="48">
                  <c:v>21.300530057042572</c:v>
                </c:pt>
                <c:pt idx="49">
                  <c:v>21.689322161545252</c:v>
                </c:pt>
                <c:pt idx="50">
                  <c:v>22.261639174456807</c:v>
                </c:pt>
                <c:pt idx="51">
                  <c:v>22.848650128502786</c:v>
                </c:pt>
                <c:pt idx="52">
                  <c:v>23.24583385286817</c:v>
                </c:pt>
                <c:pt idx="53">
                  <c:v>23.834051919544113</c:v>
                </c:pt>
                <c:pt idx="54">
                  <c:v>24.208186374210825</c:v>
                </c:pt>
                <c:pt idx="55">
                  <c:v>24.72822512699862</c:v>
                </c:pt>
                <c:pt idx="56">
                  <c:v>25.317928207989816</c:v>
                </c:pt>
                <c:pt idx="57">
                  <c:v>25.69839502031467</c:v>
                </c:pt>
                <c:pt idx="58">
                  <c:v>26.270150273813147</c:v>
                </c:pt>
                <c:pt idx="59">
                  <c:v>26.771557445428005</c:v>
                </c:pt>
                <c:pt idx="60">
                  <c:v>27.257249297874377</c:v>
                </c:pt>
                <c:pt idx="61">
                  <c:v>27.810602612997393</c:v>
                </c:pt>
                <c:pt idx="62">
                  <c:v>28.220952440449775</c:v>
                </c:pt>
                <c:pt idx="63">
                  <c:v>28.804957309392844</c:v>
                </c:pt>
                <c:pt idx="64">
                  <c:v>29.242637737987444</c:v>
                </c:pt>
                <c:pt idx="65">
                  <c:v>29.769034564020501</c:v>
                </c:pt>
                <c:pt idx="66">
                  <c:v>30.355835216396301</c:v>
                </c:pt>
                <c:pt idx="67">
                  <c:v>30.741495164094818</c:v>
                </c:pt>
                <c:pt idx="68">
                  <c:v>31.318127797322607</c:v>
                </c:pt>
                <c:pt idx="69">
                  <c:v>31.828414745190422</c:v>
                </c:pt>
                <c:pt idx="70">
                  <c:v>32.273661226381861</c:v>
                </c:pt>
                <c:pt idx="71">
                  <c:v>32.852174961425767</c:v>
                </c:pt>
                <c:pt idx="72">
                  <c:v>33.314289527128821</c:v>
                </c:pt>
                <c:pt idx="73">
                  <c:v>33.875635027275088</c:v>
                </c:pt>
                <c:pt idx="74">
                  <c:v>34.3493248093584</c:v>
                </c:pt>
                <c:pt idx="75">
                  <c:v>34.833297312440635</c:v>
                </c:pt>
                <c:pt idx="76">
                  <c:v>35.415196688334483</c:v>
                </c:pt>
                <c:pt idx="77">
                  <c:v>35.906938287424047</c:v>
                </c:pt>
                <c:pt idx="78">
                  <c:v>36.448938753626337</c:v>
                </c:pt>
                <c:pt idx="79">
                  <c:v>36.842880563492344</c:v>
                </c:pt>
                <c:pt idx="80">
                  <c:v>37.456306262933687</c:v>
                </c:pt>
                <c:pt idx="81">
                  <c:v>38.027034148199078</c:v>
                </c:pt>
                <c:pt idx="82">
                  <c:v>38.449054599720554</c:v>
                </c:pt>
                <c:pt idx="83">
                  <c:v>39.03609280639688</c:v>
                </c:pt>
                <c:pt idx="84">
                  <c:v>39.493633139990941</c:v>
                </c:pt>
                <c:pt idx="85">
                  <c:v>40.079571771558967</c:v>
                </c:pt>
                <c:pt idx="86">
                  <c:v>40.50259954997766</c:v>
                </c:pt>
                <c:pt idx="87">
                  <c:v>41.091022410585545</c:v>
                </c:pt>
                <c:pt idx="88">
                  <c:v>41.638842639068386</c:v>
                </c:pt>
                <c:pt idx="89">
                  <c:v>42.146321733444566</c:v>
                </c:pt>
                <c:pt idx="90">
                  <c:v>42.637290865842246</c:v>
                </c:pt>
                <c:pt idx="91">
                  <c:v>43.16416104995492</c:v>
                </c:pt>
                <c:pt idx="92">
                  <c:v>43.754225079930947</c:v>
                </c:pt>
                <c:pt idx="93">
                  <c:v>44.178677022831295</c:v>
                </c:pt>
                <c:pt idx="94">
                  <c:v>44.761349416190846</c:v>
                </c:pt>
                <c:pt idx="95">
                  <c:v>45.23951076443462</c:v>
                </c:pt>
                <c:pt idx="96">
                  <c:v>45.832873494118189</c:v>
                </c:pt>
                <c:pt idx="97">
                  <c:v>46.246390420490791</c:v>
                </c:pt>
                <c:pt idx="98">
                  <c:v>46.836849756637392</c:v>
                </c:pt>
                <c:pt idx="99">
                  <c:v>47.33768327810197</c:v>
                </c:pt>
                <c:pt idx="100">
                  <c:v>47.902106387096048</c:v>
                </c:pt>
                <c:pt idx="101">
                  <c:v>48.397476215152651</c:v>
                </c:pt>
                <c:pt idx="102">
                  <c:v>48.953181091137083</c:v>
                </c:pt>
                <c:pt idx="103">
                  <c:v>49.435554211079172</c:v>
                </c:pt>
                <c:pt idx="104">
                  <c:v>49.987679637871253</c:v>
                </c:pt>
                <c:pt idx="105">
                  <c:v>50.533738752109777</c:v>
                </c:pt>
                <c:pt idx="106">
                  <c:v>51.062168151299566</c:v>
                </c:pt>
                <c:pt idx="107">
                  <c:v>51.552291576895506</c:v>
                </c:pt>
                <c:pt idx="108">
                  <c:v>52.12629430354189</c:v>
                </c:pt>
                <c:pt idx="109">
                  <c:v>52.598159760478119</c:v>
                </c:pt>
                <c:pt idx="110">
                  <c:v>53.190815492972199</c:v>
                </c:pt>
                <c:pt idx="111">
                  <c:v>53.676814045316576</c:v>
                </c:pt>
                <c:pt idx="112">
                  <c:v>54.270491535835959</c:v>
                </c:pt>
                <c:pt idx="113">
                  <c:v>54.755657032098284</c:v>
                </c:pt>
                <c:pt idx="114">
                  <c:v>55.355163976809699</c:v>
                </c:pt>
                <c:pt idx="115">
                  <c:v>55.855689479080837</c:v>
                </c:pt>
                <c:pt idx="116">
                  <c:v>56.435512339459876</c:v>
                </c:pt>
                <c:pt idx="117">
                  <c:v>56.938623596745707</c:v>
                </c:pt>
                <c:pt idx="118">
                  <c:v>57.49091897355364</c:v>
                </c:pt>
                <c:pt idx="119">
                  <c:v>58.027151070223546</c:v>
                </c:pt>
                <c:pt idx="120">
                  <c:v>58.511547216576091</c:v>
                </c:pt>
                <c:pt idx="121">
                  <c:v>59.111199219742197</c:v>
                </c:pt>
                <c:pt idx="122">
                  <c:v>59.599495361382843</c:v>
                </c:pt>
                <c:pt idx="123">
                  <c:v>60.118017765521337</c:v>
                </c:pt>
                <c:pt idx="124">
                  <c:v>60.681933300145708</c:v>
                </c:pt>
                <c:pt idx="125">
                  <c:v>61.151769710585512</c:v>
                </c:pt>
                <c:pt idx="126">
                  <c:v>61.74379534501675</c:v>
                </c:pt>
                <c:pt idx="127">
                  <c:v>62.25141438717889</c:v>
                </c:pt>
                <c:pt idx="128">
                  <c:v>62.756299550324322</c:v>
                </c:pt>
                <c:pt idx="129">
                  <c:v>63.318662974426942</c:v>
                </c:pt>
                <c:pt idx="130">
                  <c:v>63.813290218473767</c:v>
                </c:pt>
                <c:pt idx="131">
                  <c:v>64.38919685921951</c:v>
                </c:pt>
                <c:pt idx="132">
                  <c:v>64.935849677752884</c:v>
                </c:pt>
                <c:pt idx="133">
                  <c:v>65.421425120522528</c:v>
                </c:pt>
                <c:pt idx="134">
                  <c:v>65.943859466190673</c:v>
                </c:pt>
                <c:pt idx="135">
                  <c:v>66.500977188041219</c:v>
                </c:pt>
                <c:pt idx="136">
                  <c:v>67.018563870149137</c:v>
                </c:pt>
                <c:pt idx="137">
                  <c:v>67.510974761903867</c:v>
                </c:pt>
                <c:pt idx="138">
                  <c:v>68.103605385088997</c:v>
                </c:pt>
                <c:pt idx="139">
                  <c:v>68.629636104503277</c:v>
                </c:pt>
                <c:pt idx="140">
                  <c:v>69.135875876654723</c:v>
                </c:pt>
                <c:pt idx="141">
                  <c:v>69.658827552647523</c:v>
                </c:pt>
                <c:pt idx="142">
                  <c:v>70.226292837373407</c:v>
                </c:pt>
                <c:pt idx="143">
                  <c:v>70.749981128524794</c:v>
                </c:pt>
                <c:pt idx="144">
                  <c:v>71.245771346443519</c:v>
                </c:pt>
                <c:pt idx="145">
                  <c:v>71.777607883740629</c:v>
                </c:pt>
                <c:pt idx="146">
                  <c:v>72.353054436213284</c:v>
                </c:pt>
                <c:pt idx="147">
                  <c:v>72.871238024789449</c:v>
                </c:pt>
                <c:pt idx="148">
                  <c:v>73.389764489283806</c:v>
                </c:pt>
                <c:pt idx="149">
                  <c:v>73.905519459898002</c:v>
                </c:pt>
                <c:pt idx="150">
                  <c:v>74.446620738733344</c:v>
                </c:pt>
                <c:pt idx="151">
                  <c:v>74.962947314376436</c:v>
                </c:pt>
                <c:pt idx="152">
                  <c:v>75.534811142900736</c:v>
                </c:pt>
                <c:pt idx="153">
                  <c:v>76.095236633013869</c:v>
                </c:pt>
                <c:pt idx="154">
                  <c:v>76.637283526460777</c:v>
                </c:pt>
                <c:pt idx="155">
                  <c:v>77.16990203023083</c:v>
                </c:pt>
                <c:pt idx="156">
                  <c:v>77.690703489486012</c:v>
                </c:pt>
                <c:pt idx="157">
                  <c:v>78.225468721759455</c:v>
                </c:pt>
                <c:pt idx="158">
                  <c:v>78.753250218802322</c:v>
                </c:pt>
                <c:pt idx="159">
                  <c:v>79.259556916377676</c:v>
                </c:pt>
                <c:pt idx="160">
                  <c:v>79.762020566116533</c:v>
                </c:pt>
                <c:pt idx="161">
                  <c:v>80.284518558183052</c:v>
                </c:pt>
                <c:pt idx="162">
                  <c:v>80.821585632239035</c:v>
                </c:pt>
                <c:pt idx="163">
                  <c:v>81.361541617469129</c:v>
                </c:pt>
                <c:pt idx="164">
                  <c:v>81.880150454671835</c:v>
                </c:pt>
                <c:pt idx="165">
                  <c:v>82.382597909952466</c:v>
                </c:pt>
                <c:pt idx="166">
                  <c:v>82.915060864947804</c:v>
                </c:pt>
                <c:pt idx="167">
                  <c:v>83.446442915640489</c:v>
                </c:pt>
                <c:pt idx="168">
                  <c:v>83.943586487313269</c:v>
                </c:pt>
                <c:pt idx="169">
                  <c:v>84.489900831849454</c:v>
                </c:pt>
                <c:pt idx="170">
                  <c:v>84.985386126009047</c:v>
                </c:pt>
                <c:pt idx="171">
                  <c:v>85.515090792887278</c:v>
                </c:pt>
                <c:pt idx="172">
                  <c:v>86.024605812028327</c:v>
                </c:pt>
                <c:pt idx="173">
                  <c:v>86.544052884294857</c:v>
                </c:pt>
                <c:pt idx="174">
                  <c:v>87.041179655231247</c:v>
                </c:pt>
                <c:pt idx="175">
                  <c:v>87.580956224820923</c:v>
                </c:pt>
                <c:pt idx="176">
                  <c:v>88.084363572136908</c:v>
                </c:pt>
                <c:pt idx="177">
                  <c:v>88.576439866659058</c:v>
                </c:pt>
                <c:pt idx="178">
                  <c:v>89.084791591710839</c:v>
                </c:pt>
                <c:pt idx="179">
                  <c:v>89.601182727439095</c:v>
                </c:pt>
                <c:pt idx="180">
                  <c:v>90.124756098991739</c:v>
                </c:pt>
                <c:pt idx="181">
                  <c:v>90.622782544025426</c:v>
                </c:pt>
                <c:pt idx="182">
                  <c:v>91.131454968877279</c:v>
                </c:pt>
                <c:pt idx="183">
                  <c:v>91.648931765203059</c:v>
                </c:pt>
                <c:pt idx="184">
                  <c:v>92.164242517515518</c:v>
                </c:pt>
                <c:pt idx="185">
                  <c:v>92.670081958218958</c:v>
                </c:pt>
                <c:pt idx="186">
                  <c:v>93.194910022428644</c:v>
                </c:pt>
                <c:pt idx="187">
                  <c:v>93.702426992111683</c:v>
                </c:pt>
                <c:pt idx="188">
                  <c:v>94.223770481122287</c:v>
                </c:pt>
                <c:pt idx="189">
                  <c:v>94.740472761365183</c:v>
                </c:pt>
                <c:pt idx="190">
                  <c:v>95.263125747163045</c:v>
                </c:pt>
                <c:pt idx="191">
                  <c:v>95.770282160661225</c:v>
                </c:pt>
                <c:pt idx="192">
                  <c:v>96.277631477354134</c:v>
                </c:pt>
                <c:pt idx="193">
                  <c:v>96.756007768284732</c:v>
                </c:pt>
                <c:pt idx="194">
                  <c:v>97.228114801451269</c:v>
                </c:pt>
                <c:pt idx="195">
                  <c:v>97.705532502563685</c:v>
                </c:pt>
                <c:pt idx="196">
                  <c:v>98.160279524802874</c:v>
                </c:pt>
                <c:pt idx="197">
                  <c:v>98.605261310072095</c:v>
                </c:pt>
                <c:pt idx="198">
                  <c:v>99.077156235542645</c:v>
                </c:pt>
                <c:pt idx="199">
                  <c:v>99.559687414763431</c:v>
                </c:pt>
                <c:pt idx="200">
                  <c:v>99.999969630587486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084-4E6B-9F23-52BB8A8C561A}"/>
            </c:ext>
          </c:extLst>
        </c:ser>
        <c:ser>
          <c:idx val="0"/>
          <c:order val="4"/>
          <c:tx>
            <c:strRef>
              <c:f>Data2!$AA$1</c:f>
              <c:strCache>
                <c:ptCount val="1"/>
                <c:pt idx="0">
                  <c:v>Lowest Carbon</c:v>
                </c:pt>
              </c:strCache>
            </c:strRef>
          </c:tx>
          <c:spPr>
            <a:ln w="19050" cap="rnd" cmpd="thinThick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noFill/>
              <a:ln w="12700">
                <a:solidFill>
                  <a:srgbClr val="FF0000"/>
                </a:solidFill>
              </a:ln>
              <a:effectLst/>
            </c:spPr>
          </c:marker>
          <c:dPt>
            <c:idx val="2"/>
            <c:marker>
              <c:symbol val="triangle"/>
              <c:size val="18"/>
              <c:spPr>
                <a:noFill/>
                <a:ln w="127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2199-4473-895C-DA4466E506AF}"/>
              </c:ext>
            </c:extLst>
          </c:dPt>
          <c:dPt>
            <c:idx val="3"/>
            <c:marker>
              <c:symbol val="triangle"/>
              <c:size val="18"/>
              <c:spPr>
                <a:noFill/>
                <a:ln w="508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DF83-46FB-B7E3-E57E67A32F3F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Data2!$AA$2:$AA$202</c:f>
              <c:numCache>
                <c:formatCode>0.0</c:formatCode>
                <c:ptCount val="201"/>
                <c:pt idx="0">
                  <c:v>0</c:v>
                </c:pt>
                <c:pt idx="1">
                  <c:v>2.2825091943791149E-5</c:v>
                </c:pt>
                <c:pt idx="2">
                  <c:v>2.1057996039586104E-2</c:v>
                </c:pt>
                <c:pt idx="3">
                  <c:v>6.4890387213808742E-2</c:v>
                </c:pt>
                <c:pt idx="4">
                  <c:v>0.1186203462408474</c:v>
                </c:pt>
                <c:pt idx="5">
                  <c:v>0.1818572293146046</c:v>
                </c:pt>
                <c:pt idx="6">
                  <c:v>0.25393365653481359</c:v>
                </c:pt>
                <c:pt idx="7">
                  <c:v>0.33481729448933628</c:v>
                </c:pt>
                <c:pt idx="8">
                  <c:v>0.42346280861757296</c:v>
                </c:pt>
                <c:pt idx="9">
                  <c:v>0.5190965922539067</c:v>
                </c:pt>
                <c:pt idx="10">
                  <c:v>0.62252835123200256</c:v>
                </c:pt>
                <c:pt idx="11">
                  <c:v>0.73199866205510433</c:v>
                </c:pt>
                <c:pt idx="12">
                  <c:v>0.84682001809578078</c:v>
                </c:pt>
                <c:pt idx="13">
                  <c:v>0.96673934945601736</c:v>
                </c:pt>
                <c:pt idx="14">
                  <c:v>1.0915012806729572</c:v>
                </c:pt>
                <c:pt idx="15">
                  <c:v>1.2209841547750613</c:v>
                </c:pt>
                <c:pt idx="16">
                  <c:v>1.3553219293492613</c:v>
                </c:pt>
                <c:pt idx="17">
                  <c:v>1.4943997317620468</c:v>
                </c:pt>
                <c:pt idx="18">
                  <c:v>1.6388396631819104</c:v>
                </c:pt>
                <c:pt idx="19">
                  <c:v>1.7893071608572606</c:v>
                </c:pt>
                <c:pt idx="20">
                  <c:v>1.9447229685373568</c:v>
                </c:pt>
                <c:pt idx="21">
                  <c:v>2.1046606079610539</c:v>
                </c:pt>
                <c:pt idx="22">
                  <c:v>2.2691088800606058</c:v>
                </c:pt>
                <c:pt idx="23">
                  <c:v>2.4380794279384692</c:v>
                </c:pt>
                <c:pt idx="24">
                  <c:v>2.6114938154247791</c:v>
                </c:pt>
                <c:pt idx="25">
                  <c:v>2.7893166905252782</c:v>
                </c:pt>
                <c:pt idx="26">
                  <c:v>2.9711888718548449</c:v>
                </c:pt>
                <c:pt idx="27">
                  <c:v>3.1568157808091648</c:v>
                </c:pt>
                <c:pt idx="28">
                  <c:v>3.3458814098395804</c:v>
                </c:pt>
                <c:pt idx="29">
                  <c:v>3.5384119014896696</c:v>
                </c:pt>
                <c:pt idx="30">
                  <c:v>3.7356589469125936</c:v>
                </c:pt>
                <c:pt idx="31">
                  <c:v>3.9357065704892045</c:v>
                </c:pt>
                <c:pt idx="32">
                  <c:v>4.138188541783351</c:v>
                </c:pt>
                <c:pt idx="33">
                  <c:v>4.3449862145154583</c:v>
                </c:pt>
                <c:pt idx="34">
                  <c:v>4.5542979520043225</c:v>
                </c:pt>
                <c:pt idx="35">
                  <c:v>4.7658276300632751</c:v>
                </c:pt>
                <c:pt idx="36">
                  <c:v>4.9816142176566958</c:v>
                </c:pt>
                <c:pt idx="37">
                  <c:v>5.1985628825134889</c:v>
                </c:pt>
                <c:pt idx="38">
                  <c:v>5.4195998304538859</c:v>
                </c:pt>
                <c:pt idx="39">
                  <c:v>5.6426467100503386</c:v>
                </c:pt>
                <c:pt idx="40">
                  <c:v>5.8684619710144057</c:v>
                </c:pt>
                <c:pt idx="41">
                  <c:v>6.0977070969777447</c:v>
                </c:pt>
                <c:pt idx="42">
                  <c:v>6.3281517357462009</c:v>
                </c:pt>
                <c:pt idx="43">
                  <c:v>6.5633593042973457</c:v>
                </c:pt>
                <c:pt idx="44">
                  <c:v>6.800281662317718</c:v>
                </c:pt>
                <c:pt idx="45">
                  <c:v>7.040240547436051</c:v>
                </c:pt>
                <c:pt idx="46">
                  <c:v>7.2841422430355349</c:v>
                </c:pt>
                <c:pt idx="47">
                  <c:v>7.5307081597065126</c:v>
                </c:pt>
                <c:pt idx="48">
                  <c:v>7.780612474495971</c:v>
                </c:pt>
                <c:pt idx="49">
                  <c:v>8.034827892402399</c:v>
                </c:pt>
                <c:pt idx="50">
                  <c:v>8.2933076574246929</c:v>
                </c:pt>
                <c:pt idx="51">
                  <c:v>8.555972936323494</c:v>
                </c:pt>
                <c:pt idx="52">
                  <c:v>8.8232704963305579</c:v>
                </c:pt>
                <c:pt idx="53">
                  <c:v>9.0957605470070426</c:v>
                </c:pt>
                <c:pt idx="54">
                  <c:v>9.3789463734327452</c:v>
                </c:pt>
                <c:pt idx="55">
                  <c:v>9.6791906386347986</c:v>
                </c:pt>
                <c:pt idx="56">
                  <c:v>9.9940451145413984</c:v>
                </c:pt>
                <c:pt idx="57">
                  <c:v>10.321338245131443</c:v>
                </c:pt>
                <c:pt idx="58">
                  <c:v>10.659867247113391</c:v>
                </c:pt>
                <c:pt idx="59">
                  <c:v>11.008265159631073</c:v>
                </c:pt>
                <c:pt idx="60">
                  <c:v>11.366394191028613</c:v>
                </c:pt>
                <c:pt idx="61">
                  <c:v>11.733314285667438</c:v>
                </c:pt>
                <c:pt idx="62">
                  <c:v>12.108781839274084</c:v>
                </c:pt>
                <c:pt idx="63">
                  <c:v>12.492964116308331</c:v>
                </c:pt>
                <c:pt idx="64">
                  <c:v>12.884737422891874</c:v>
                </c:pt>
                <c:pt idx="65">
                  <c:v>13.284321739797671</c:v>
                </c:pt>
                <c:pt idx="66">
                  <c:v>13.69168000293609</c:v>
                </c:pt>
                <c:pt idx="67">
                  <c:v>14.106288703922623</c:v>
                </c:pt>
                <c:pt idx="68">
                  <c:v>14.529003074957446</c:v>
                </c:pt>
                <c:pt idx="69">
                  <c:v>14.959166640608087</c:v>
                </c:pt>
                <c:pt idx="70">
                  <c:v>15.396605629598437</c:v>
                </c:pt>
                <c:pt idx="71">
                  <c:v>15.841520404052458</c:v>
                </c:pt>
                <c:pt idx="72">
                  <c:v>16.293631538050331</c:v>
                </c:pt>
                <c:pt idx="73">
                  <c:v>16.752989958957702</c:v>
                </c:pt>
                <c:pt idx="74">
                  <c:v>17.218729483141377</c:v>
                </c:pt>
                <c:pt idx="75">
                  <c:v>17.690485541025812</c:v>
                </c:pt>
                <c:pt idx="76">
                  <c:v>18.168648900234469</c:v>
                </c:pt>
                <c:pt idx="77">
                  <c:v>18.653053521672593</c:v>
                </c:pt>
                <c:pt idx="78">
                  <c:v>19.143186425701781</c:v>
                </c:pt>
                <c:pt idx="79">
                  <c:v>19.638823199741111</c:v>
                </c:pt>
                <c:pt idx="80">
                  <c:v>20.139733577636679</c:v>
                </c:pt>
                <c:pt idx="81">
                  <c:v>20.645738186443722</c:v>
                </c:pt>
                <c:pt idx="82">
                  <c:v>21.156833691632343</c:v>
                </c:pt>
                <c:pt idx="83">
                  <c:v>21.672771237364717</c:v>
                </c:pt>
                <c:pt idx="84">
                  <c:v>22.193232745353388</c:v>
                </c:pt>
                <c:pt idx="85">
                  <c:v>22.718155704904166</c:v>
                </c:pt>
                <c:pt idx="86">
                  <c:v>23.246886454227599</c:v>
                </c:pt>
                <c:pt idx="87">
                  <c:v>23.779163414183575</c:v>
                </c:pt>
                <c:pt idx="88">
                  <c:v>24.315023072470513</c:v>
                </c:pt>
                <c:pt idx="89">
                  <c:v>24.854445754935092</c:v>
                </c:pt>
                <c:pt idx="90">
                  <c:v>25.398135670741159</c:v>
                </c:pt>
                <c:pt idx="91">
                  <c:v>25.945115277473622</c:v>
                </c:pt>
                <c:pt idx="92">
                  <c:v>26.49503822378875</c:v>
                </c:pt>
                <c:pt idx="93">
                  <c:v>27.048733432830129</c:v>
                </c:pt>
                <c:pt idx="94">
                  <c:v>27.60668761787521</c:v>
                </c:pt>
                <c:pt idx="95">
                  <c:v>28.167496391065196</c:v>
                </c:pt>
                <c:pt idx="96">
                  <c:v>28.730760808560564</c:v>
                </c:pt>
                <c:pt idx="97">
                  <c:v>29.298032361796199</c:v>
                </c:pt>
                <c:pt idx="98">
                  <c:v>29.866758419039002</c:v>
                </c:pt>
                <c:pt idx="99">
                  <c:v>30.439478021998195</c:v>
                </c:pt>
                <c:pt idx="100">
                  <c:v>31.014046077413589</c:v>
                </c:pt>
                <c:pt idx="101">
                  <c:v>31.591503979037732</c:v>
                </c:pt>
                <c:pt idx="102">
                  <c:v>32.171848546045055</c:v>
                </c:pt>
                <c:pt idx="103">
                  <c:v>32.75411010482788</c:v>
                </c:pt>
                <c:pt idx="104">
                  <c:v>33.339419227532964</c:v>
                </c:pt>
                <c:pt idx="105">
                  <c:v>33.926281861176953</c:v>
                </c:pt>
                <c:pt idx="106">
                  <c:v>34.516517864942436</c:v>
                </c:pt>
                <c:pt idx="107">
                  <c:v>35.108197365777741</c:v>
                </c:pt>
                <c:pt idx="108">
                  <c:v>35.703773877475555</c:v>
                </c:pt>
                <c:pt idx="109">
                  <c:v>36.300240794046097</c:v>
                </c:pt>
                <c:pt idx="110">
                  <c:v>36.900889736258925</c:v>
                </c:pt>
                <c:pt idx="111">
                  <c:v>37.502165651213367</c:v>
                </c:pt>
                <c:pt idx="112">
                  <c:v>38.106697232934515</c:v>
                </c:pt>
                <c:pt idx="113">
                  <c:v>38.712619958325291</c:v>
                </c:pt>
                <c:pt idx="114">
                  <c:v>39.320430663800636</c:v>
                </c:pt>
                <c:pt idx="115">
                  <c:v>39.931151414794499</c:v>
                </c:pt>
                <c:pt idx="116">
                  <c:v>40.542760188244081</c:v>
                </c:pt>
                <c:pt idx="117">
                  <c:v>41.158292742725727</c:v>
                </c:pt>
                <c:pt idx="118">
                  <c:v>41.773731144770501</c:v>
                </c:pt>
                <c:pt idx="119">
                  <c:v>42.393612903962925</c:v>
                </c:pt>
                <c:pt idx="120">
                  <c:v>43.013835515299974</c:v>
                </c:pt>
                <c:pt idx="121">
                  <c:v>43.635368195545922</c:v>
                </c:pt>
                <c:pt idx="122">
                  <c:v>44.260268934575087</c:v>
                </c:pt>
                <c:pt idx="123">
                  <c:v>44.885185095271318</c:v>
                </c:pt>
                <c:pt idx="124">
                  <c:v>45.512824653203346</c:v>
                </c:pt>
                <c:pt idx="125">
                  <c:v>46.142565276646181</c:v>
                </c:pt>
                <c:pt idx="126">
                  <c:v>46.773080044719762</c:v>
                </c:pt>
                <c:pt idx="127">
                  <c:v>47.407553856158813</c:v>
                </c:pt>
                <c:pt idx="128">
                  <c:v>48.04203151874507</c:v>
                </c:pt>
                <c:pt idx="129">
                  <c:v>48.679512282008623</c:v>
                </c:pt>
                <c:pt idx="130">
                  <c:v>49.318780378912237</c:v>
                </c:pt>
                <c:pt idx="131">
                  <c:v>49.958219894561907</c:v>
                </c:pt>
                <c:pt idx="132">
                  <c:v>50.602105525497912</c:v>
                </c:pt>
                <c:pt idx="133">
                  <c:v>51.246012030334875</c:v>
                </c:pt>
                <c:pt idx="134">
                  <c:v>51.891765903158657</c:v>
                </c:pt>
                <c:pt idx="135">
                  <c:v>52.540484352379046</c:v>
                </c:pt>
                <c:pt idx="136">
                  <c:v>53.189210358728644</c:v>
                </c:pt>
                <c:pt idx="137">
                  <c:v>53.842214430304914</c:v>
                </c:pt>
                <c:pt idx="138">
                  <c:v>54.495715598739558</c:v>
                </c:pt>
                <c:pt idx="139">
                  <c:v>55.150557205495545</c:v>
                </c:pt>
                <c:pt idx="140">
                  <c:v>55.80876456120037</c:v>
                </c:pt>
                <c:pt idx="141">
                  <c:v>56.467046446423517</c:v>
                </c:pt>
                <c:pt idx="142">
                  <c:v>57.126626078592331</c:v>
                </c:pt>
                <c:pt idx="143">
                  <c:v>57.789624107710111</c:v>
                </c:pt>
                <c:pt idx="144">
                  <c:v>58.452641546268211</c:v>
                </c:pt>
                <c:pt idx="145">
                  <c:v>59.117571156263473</c:v>
                </c:pt>
                <c:pt idx="146">
                  <c:v>59.785328204242838</c:v>
                </c:pt>
                <c:pt idx="147">
                  <c:v>60.453008165234735</c:v>
                </c:pt>
                <c:pt idx="148">
                  <c:v>61.12441201478682</c:v>
                </c:pt>
                <c:pt idx="149">
                  <c:v>61.79688364826977</c:v>
                </c:pt>
                <c:pt idx="150">
                  <c:v>62.470570826772629</c:v>
                </c:pt>
                <c:pt idx="151">
                  <c:v>63.147853648926088</c:v>
                </c:pt>
                <c:pt idx="152">
                  <c:v>63.825138742487873</c:v>
                </c:pt>
                <c:pt idx="153">
                  <c:v>64.505731386564449</c:v>
                </c:pt>
                <c:pt idx="154">
                  <c:v>65.187734707568367</c:v>
                </c:pt>
                <c:pt idx="155">
                  <c:v>65.871320094358722</c:v>
                </c:pt>
                <c:pt idx="156">
                  <c:v>66.558088851379708</c:v>
                </c:pt>
                <c:pt idx="157">
                  <c:v>67.245123593731378</c:v>
                </c:pt>
                <c:pt idx="158">
                  <c:v>67.936697472371662</c:v>
                </c:pt>
                <c:pt idx="159">
                  <c:v>68.628252056849874</c:v>
                </c:pt>
                <c:pt idx="160">
                  <c:v>69.323472152132553</c:v>
                </c:pt>
                <c:pt idx="161">
                  <c:v>70.019653322119964</c:v>
                </c:pt>
                <c:pt idx="162">
                  <c:v>70.717383686516527</c:v>
                </c:pt>
                <c:pt idx="163">
                  <c:v>71.418407268499791</c:v>
                </c:pt>
                <c:pt idx="164">
                  <c:v>72.119406428573981</c:v>
                </c:pt>
                <c:pt idx="165">
                  <c:v>72.824523630596516</c:v>
                </c:pt>
                <c:pt idx="166">
                  <c:v>73.530209863100495</c:v>
                </c:pt>
                <c:pt idx="167">
                  <c:v>74.238573586482516</c:v>
                </c:pt>
                <c:pt idx="168">
                  <c:v>74.949086407976239</c:v>
                </c:pt>
                <c:pt idx="169">
                  <c:v>75.661921940883914</c:v>
                </c:pt>
                <c:pt idx="170">
                  <c:v>76.377213446853418</c:v>
                </c:pt>
                <c:pt idx="171">
                  <c:v>77.095192660768859</c:v>
                </c:pt>
                <c:pt idx="172">
                  <c:v>77.815089289146698</c:v>
                </c:pt>
                <c:pt idx="173">
                  <c:v>78.539113741045185</c:v>
                </c:pt>
                <c:pt idx="174">
                  <c:v>79.265257621851532</c:v>
                </c:pt>
                <c:pt idx="175">
                  <c:v>79.994768921006397</c:v>
                </c:pt>
                <c:pt idx="176">
                  <c:v>80.727910033136752</c:v>
                </c:pt>
                <c:pt idx="177">
                  <c:v>81.462595028338015</c:v>
                </c:pt>
                <c:pt idx="178">
                  <c:v>82.201603781645503</c:v>
                </c:pt>
                <c:pt idx="179">
                  <c:v>82.943078921482709</c:v>
                </c:pt>
                <c:pt idx="180">
                  <c:v>83.687373344435784</c:v>
                </c:pt>
                <c:pt idx="181">
                  <c:v>84.435851991856865</c:v>
                </c:pt>
                <c:pt idx="182">
                  <c:v>85.187973107242698</c:v>
                </c:pt>
                <c:pt idx="183">
                  <c:v>85.944142568205564</c:v>
                </c:pt>
                <c:pt idx="184">
                  <c:v>86.705228039917557</c:v>
                </c:pt>
                <c:pt idx="185">
                  <c:v>87.472184824632166</c:v>
                </c:pt>
                <c:pt idx="186">
                  <c:v>88.245949101223374</c:v>
                </c:pt>
                <c:pt idx="187">
                  <c:v>89.025244060689928</c:v>
                </c:pt>
                <c:pt idx="188">
                  <c:v>89.811347677624184</c:v>
                </c:pt>
                <c:pt idx="189">
                  <c:v>90.604606610778518</c:v>
                </c:pt>
                <c:pt idx="190">
                  <c:v>91.405701518398899</c:v>
                </c:pt>
                <c:pt idx="191">
                  <c:v>92.215785964236986</c:v>
                </c:pt>
                <c:pt idx="192">
                  <c:v>93.035270641973938</c:v>
                </c:pt>
                <c:pt idx="193">
                  <c:v>93.863854713823812</c:v>
                </c:pt>
                <c:pt idx="194">
                  <c:v>94.701579701301597</c:v>
                </c:pt>
                <c:pt idx="195">
                  <c:v>95.549550435349559</c:v>
                </c:pt>
                <c:pt idx="196">
                  <c:v>96.408143256732615</c:v>
                </c:pt>
                <c:pt idx="197">
                  <c:v>97.277463820094496</c:v>
                </c:pt>
                <c:pt idx="198">
                  <c:v>98.159725578692942</c:v>
                </c:pt>
                <c:pt idx="199">
                  <c:v>99.0598327848964</c:v>
                </c:pt>
                <c:pt idx="200">
                  <c:v>99.999989112610479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5084-4E6B-9F23-52BB8A8C56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431344"/>
        <c:axId val="359430688"/>
      </c:scatterChart>
      <c:valAx>
        <c:axId val="359431344"/>
        <c:scaling>
          <c:orientation val="minMax"/>
          <c:max val="3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Simulated Deforestation (% of initial forest area)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30688"/>
        <c:crosses val="autoZero"/>
        <c:crossBetween val="midCat"/>
        <c:majorUnit val="0.5"/>
        <c:minorUnit val="0.1"/>
      </c:valAx>
      <c:valAx>
        <c:axId val="359430688"/>
        <c:scaling>
          <c:orientation val="minMax"/>
          <c:max val="3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u="none" strike="noStrike" baseline="0">
                    <a:effectLst/>
                  </a:rPr>
                  <a:t>Carbon Disturbed (% of initial forest carbon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31344"/>
        <c:crosses val="autoZero"/>
        <c:crossBetween val="midCat"/>
        <c:majorUnit val="0.5"/>
        <c:minorUnit val="0.1"/>
      </c:valAx>
      <c:spPr>
        <a:noFill/>
        <a:ln w="12700">
          <a:solidFill>
            <a:schemeClr val="bg2"/>
          </a:solidFill>
        </a:ln>
        <a:effectLst/>
      </c:spPr>
    </c:plotArea>
    <c:legend>
      <c:legendPos val="r"/>
      <c:layout>
        <c:manualLayout>
          <c:xMode val="edge"/>
          <c:yMode val="edge"/>
          <c:x val="0.14504741697297727"/>
          <c:y val="3.1007008965887855E-2"/>
          <c:w val="0.19293205029126051"/>
          <c:h val="0.2557016094538786"/>
        </c:manualLayout>
      </c:layout>
      <c:overlay val="0"/>
      <c:spPr>
        <a:solidFill>
          <a:schemeClr val="bg1"/>
        </a:solidFill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 b="1">
          <a:solidFill>
            <a:sysClr val="windowText" lastClr="000000"/>
          </a:solidFill>
        </a:defRPr>
      </a:pPr>
      <a:endParaRPr lang="en-US"/>
    </a:p>
  </c:txPr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82617623731477"/>
          <c:y val="2.173022609982686E-2"/>
          <c:w val="0.64172485875549723"/>
          <c:h val="0.87993047141442748"/>
        </c:manualLayout>
      </c:layout>
      <c:scatterChart>
        <c:scatterStyle val="smoothMarker"/>
        <c:varyColors val="0"/>
        <c:ser>
          <c:idx val="3"/>
          <c:order val="0"/>
          <c:tx>
            <c:strRef>
              <c:f>Data2!$Y$1</c:f>
              <c:strCache>
                <c:ptCount val="1"/>
                <c:pt idx="0">
                  <c:v>Proximity</c:v>
                </c:pt>
              </c:strCache>
            </c:strRef>
          </c:tx>
          <c:spPr>
            <a:ln w="25400" cap="rnd">
              <a:solidFill>
                <a:srgbClr val="0000FF"/>
              </a:solidFill>
              <a:round/>
            </a:ln>
            <a:effectLst/>
          </c:spPr>
          <c:marker>
            <c:symbol val="x"/>
            <c:size val="6"/>
            <c:spPr>
              <a:noFill/>
              <a:ln w="12700">
                <a:solidFill>
                  <a:srgbClr val="0000FF"/>
                </a:solidFill>
              </a:ln>
              <a:effectLst/>
            </c:spPr>
          </c:marker>
          <c:dPt>
            <c:idx val="2"/>
            <c:marker>
              <c:symbol val="x"/>
              <c:size val="18"/>
              <c:spPr>
                <a:noFill/>
                <a:ln w="12700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EC55-48C0-ADCB-F5D85432D89F}"/>
              </c:ext>
            </c:extLst>
          </c:dPt>
          <c:dPt>
            <c:idx val="3"/>
            <c:marker>
              <c:symbol val="x"/>
              <c:size val="18"/>
              <c:spPr>
                <a:noFill/>
                <a:ln w="50800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EC55-48C0-ADCB-F5D85432D89F}"/>
              </c:ext>
            </c:extLst>
          </c:dPt>
          <c:xVal>
            <c:numRef>
              <c:f>Data2!$AH$2:$AH$202</c:f>
              <c:numCache>
                <c:formatCode>_(* #,##0.00_);_(* \(#,##0.00\);_(* "-"??_);_(@_)</c:formatCode>
                <c:ptCount val="201"/>
                <c:pt idx="0" formatCode="_(* #,##0.0_);_(* \(#,##0.0\);_(* &quot;-&quot;??_);_(@_)">
                  <c:v>0</c:v>
                </c:pt>
                <c:pt idx="1">
                  <c:v>0.14743266954402934</c:v>
                </c:pt>
                <c:pt idx="2">
                  <c:v>0.46655641122006636</c:v>
                </c:pt>
                <c:pt idx="3">
                  <c:v>0.87775530684190572</c:v>
                </c:pt>
                <c:pt idx="4" formatCode="_(* #,##0.0_);_(* \(#,##0.0\);_(* &quot;-&quot;??_);_(@_)">
                  <c:v>1.2766350189058628</c:v>
                </c:pt>
                <c:pt idx="5" formatCode="_(* #,##0.0_);_(* \(#,##0.0\);_(* &quot;-&quot;??_);_(@_)">
                  <c:v>1.5546836505201223</c:v>
                </c:pt>
                <c:pt idx="6" formatCode="_(* #,##0.0_);_(* \(#,##0.0\);_(* &quot;-&quot;??_);_(@_)">
                  <c:v>2.0192954744680041</c:v>
                </c:pt>
                <c:pt idx="7" formatCode="_(* #,##0.0_);_(* \(#,##0.0\);_(* &quot;-&quot;??_);_(@_)">
                  <c:v>2.2246204655803377</c:v>
                </c:pt>
                <c:pt idx="8" formatCode="_(* #,##0.0_);_(* \(#,##0.0\);_(* &quot;-&quot;??_);_(@_)">
                  <c:v>2.4484143689430269</c:v>
                </c:pt>
                <c:pt idx="9" formatCode="_(* #,##0.0_);_(* \(#,##0.0\);_(* &quot;-&quot;??_);_(@_)">
                  <c:v>2.8128540541452862</c:v>
                </c:pt>
                <c:pt idx="10" formatCode="_(* #,##0.0_);_(* \(#,##0.0\);_(* &quot;-&quot;??_);_(@_)">
                  <c:v>3.2401024432806782</c:v>
                </c:pt>
                <c:pt idx="11" formatCode="_(* #,##0.0_);_(* \(#,##0.0\);_(* &quot;-&quot;??_);_(@_)">
                  <c:v>3.7334005103013297</c:v>
                </c:pt>
                <c:pt idx="12" formatCode="_(* #,##0.0_);_(* \(#,##0.0\);_(* &quot;-&quot;??_);_(@_)">
                  <c:v>4.0871696594840925</c:v>
                </c:pt>
                <c:pt idx="13" formatCode="_(* #,##0.0_);_(* \(#,##0.0\);_(* &quot;-&quot;??_);_(@_)">
                  <c:v>4.3789378733848014</c:v>
                </c:pt>
                <c:pt idx="14" formatCode="_(* #,##0.0_);_(* \(#,##0.0\);_(* &quot;-&quot;??_);_(@_)">
                  <c:v>4.8390128153503955</c:v>
                </c:pt>
                <c:pt idx="15" formatCode="_(* #,##0.0_);_(* \(#,##0.0\);_(* &quot;-&quot;??_);_(@_)">
                  <c:v>5.161169057240607</c:v>
                </c:pt>
                <c:pt idx="16" formatCode="_(* #,##0.0_);_(* \(#,##0.0\);_(* &quot;-&quot;??_);_(@_)">
                  <c:v>5.4412314410209106</c:v>
                </c:pt>
                <c:pt idx="17" formatCode="_(* #,##0.0_);_(* \(#,##0.0\);_(* &quot;-&quot;??_);_(@_)">
                  <c:v>5.8388706814024758</c:v>
                </c:pt>
                <c:pt idx="18" formatCode="_(* #,##0.0_);_(* \(#,##0.0\);_(* &quot;-&quot;??_);_(@_)">
                  <c:v>6.319824123903973</c:v>
                </c:pt>
                <c:pt idx="19" formatCode="_(* #,##0.0_);_(* \(#,##0.0\);_(* &quot;-&quot;??_);_(@_)">
                  <c:v>6.6616844737008982</c:v>
                </c:pt>
                <c:pt idx="20" formatCode="_(* #,##0.0_);_(* \(#,##0.0\);_(* &quot;-&quot;??_);_(@_)">
                  <c:v>6.9887961623053938</c:v>
                </c:pt>
                <c:pt idx="21" formatCode="_(* #,##0.0_);_(* \(#,##0.0\);_(* &quot;-&quot;??_);_(@_)">
                  <c:v>7.4668027430166584</c:v>
                </c:pt>
                <c:pt idx="22" formatCode="_(* #,##0.0_);_(* \(#,##0.0\);_(* &quot;-&quot;??_);_(@_)">
                  <c:v>7.7750261931505085</c:v>
                </c:pt>
                <c:pt idx="23" formatCode="_(* #,##0.0_);_(* \(#,##0.0\);_(* &quot;-&quot;??_);_(@_)">
                  <c:v>8.2092329390233836</c:v>
                </c:pt>
                <c:pt idx="24" formatCode="_(* #,##0.0_);_(* \(#,##0.0\);_(* &quot;-&quot;??_);_(@_)">
                  <c:v>8.546812825329388</c:v>
                </c:pt>
                <c:pt idx="25" formatCode="_(* #,##0.0_);_(* \(#,##0.0\);_(* &quot;-&quot;??_);_(@_)">
                  <c:v>8.8226785129571912</c:v>
                </c:pt>
                <c:pt idx="26" formatCode="_(* #,##0.0_);_(* \(#,##0.0\);_(* &quot;-&quot;??_);_(@_)">
                  <c:v>9.194044536127258</c:v>
                </c:pt>
                <c:pt idx="27" formatCode="_(* #,##0.0_);_(* \(#,##0.0\);_(* &quot;-&quot;??_);_(@_)">
                  <c:v>9.6794836958499886</c:v>
                </c:pt>
                <c:pt idx="28" formatCode="_(* #,##0.0_);_(* \(#,##0.0\);_(* &quot;-&quot;??_);_(@_)">
                  <c:v>10.173673244468116</c:v>
                </c:pt>
                <c:pt idx="29" formatCode="_(* #,##0.0_);_(* \(#,##0.0\);_(* &quot;-&quot;??_);_(@_)">
                  <c:v>10.44891927643628</c:v>
                </c:pt>
                <c:pt idx="30" formatCode="_(* #,##0.0_);_(* \(#,##0.0\);_(* &quot;-&quot;??_);_(@_)">
                  <c:v>10.898480483700414</c:v>
                </c:pt>
                <c:pt idx="31" formatCode="_(* #,##0.0_);_(* \(#,##0.0\);_(* &quot;-&quot;??_);_(@_)">
                  <c:v>11.227374954193129</c:v>
                </c:pt>
                <c:pt idx="32" formatCode="_(* #,##0.0_);_(* \(#,##0.0\);_(* &quot;-&quot;??_);_(@_)">
                  <c:v>11.5985269447607</c:v>
                </c:pt>
                <c:pt idx="33" formatCode="_(* #,##0.0_);_(* \(#,##0.0\);_(* &quot;-&quot;??_);_(@_)">
                  <c:v>12.084317690880811</c:v>
                </c:pt>
                <c:pt idx="34" formatCode="_(* #,##0.0_);_(* \(#,##0.0\);_(* &quot;-&quot;??_);_(@_)">
                  <c:v>12.402881919967859</c:v>
                </c:pt>
                <c:pt idx="35" formatCode="_(* #,##0.0_);_(* \(#,##0.0\);_(* &quot;-&quot;??_);_(@_)">
                  <c:v>12.729075881011694</c:v>
                </c:pt>
                <c:pt idx="36" formatCode="_(* #,##0.0_);_(* \(#,##0.0\);_(* &quot;-&quot;??_);_(@_)">
                  <c:v>13.211865260910431</c:v>
                </c:pt>
                <c:pt idx="37" formatCode="_(* #,##0.0_);_(* \(#,##0.0\);_(* &quot;-&quot;??_);_(@_)">
                  <c:v>13.691373449396737</c:v>
                </c:pt>
                <c:pt idx="38" formatCode="_(* #,##0.0_);_(* \(#,##0.0\);_(* &quot;-&quot;??_);_(@_)">
                  <c:v>13.989448349231751</c:v>
                </c:pt>
                <c:pt idx="39" formatCode="_(* #,##0.0_);_(* \(#,##0.0\);_(* &quot;-&quot;??_);_(@_)">
                  <c:v>14.465068287838045</c:v>
                </c:pt>
                <c:pt idx="40" formatCode="_(* #,##0.0_);_(* \(#,##0.0\);_(* &quot;-&quot;??_);_(@_)">
                  <c:v>14.794123381594803</c:v>
                </c:pt>
                <c:pt idx="41" formatCode="_(* #,##0.0_);_(* \(#,##0.0\);_(* &quot;-&quot;??_);_(@_)">
                  <c:v>15.207032917154388</c:v>
                </c:pt>
                <c:pt idx="42" formatCode="_(* #,##0.0_);_(* \(#,##0.0\);_(* &quot;-&quot;??_);_(@_)">
                  <c:v>15.677663928944426</c:v>
                </c:pt>
                <c:pt idx="43" formatCode="_(* #,##0.0_);_(* \(#,##0.0\);_(* &quot;-&quot;??_);_(@_)">
                  <c:v>15.962862366331558</c:v>
                </c:pt>
                <c:pt idx="44" formatCode="_(* #,##0.0_);_(* \(#,##0.0\);_(* &quot;-&quot;??_);_(@_)">
                  <c:v>16.392640985254996</c:v>
                </c:pt>
                <c:pt idx="45" formatCode="_(* #,##0.0_);_(* \(#,##0.0\);_(* &quot;-&quot;??_);_(@_)">
                  <c:v>16.895681170889297</c:v>
                </c:pt>
                <c:pt idx="46" formatCode="_(* #,##0.0_);_(* \(#,##0.0\);_(* &quot;-&quot;??_);_(@_)">
                  <c:v>17.236110771209955</c:v>
                </c:pt>
                <c:pt idx="47" formatCode="_(* #,##0.0_);_(* \(#,##0.0\);_(* &quot;-&quot;??_);_(@_)">
                  <c:v>17.692637242998234</c:v>
                </c:pt>
                <c:pt idx="48" formatCode="_(* #,##0.0_);_(* \(#,##0.0\);_(* &quot;-&quot;??_);_(@_)">
                  <c:v>18.090508153501627</c:v>
                </c:pt>
                <c:pt idx="49" formatCode="_(* #,##0.0_);_(* \(#,##0.0\);_(* &quot;-&quot;??_);_(@_)">
                  <c:v>18.420708703332423</c:v>
                </c:pt>
                <c:pt idx="50" formatCode="_(* #,##0.0_);_(* \(#,##0.0\);_(* &quot;-&quot;??_);_(@_)">
                  <c:v>18.906776681957254</c:v>
                </c:pt>
                <c:pt idx="51" formatCode="_(* #,##0.0_);_(* \(#,##0.0\);_(* &quot;-&quot;??_);_(@_)">
                  <c:v>19.405324202696182</c:v>
                </c:pt>
                <c:pt idx="52" formatCode="_(* #,##0.0_);_(* \(#,##0.0\);_(* &quot;-&quot;??_);_(@_)">
                  <c:v>19.742651742660119</c:v>
                </c:pt>
                <c:pt idx="53" formatCode="_(* #,##0.0_);_(* \(#,##0.0\);_(* &quot;-&quot;??_);_(@_)">
                  <c:v>20.242224462340861</c:v>
                </c:pt>
                <c:pt idx="54" formatCode="_(* #,##0.0_);_(* \(#,##0.0\);_(* &quot;-&quot;??_);_(@_)">
                  <c:v>20.559976292202776</c:v>
                </c:pt>
                <c:pt idx="55" formatCode="_(* #,##0.0_);_(* \(#,##0.0\);_(* &quot;-&quot;??_);_(@_)">
                  <c:v>21.001644423101421</c:v>
                </c:pt>
                <c:pt idx="56" formatCode="_(* #,##0.0_);_(* \(#,##0.0\);_(* &quot;-&quot;??_);_(@_)">
                  <c:v>21.502478363207484</c:v>
                </c:pt>
                <c:pt idx="57" formatCode="_(* #,##0.0_);_(* \(#,##0.0\);_(* &quot;-&quot;??_);_(@_)">
                  <c:v>21.825608254908179</c:v>
                </c:pt>
                <c:pt idx="58" formatCode="_(* #,##0.0_);_(* \(#,##0.0\);_(* &quot;-&quot;??_);_(@_)">
                  <c:v>22.311199132108054</c:v>
                </c:pt>
                <c:pt idx="59" formatCode="_(* #,##0.0_);_(* \(#,##0.0\);_(* &quot;-&quot;??_);_(@_)">
                  <c:v>22.737043489127878</c:v>
                </c:pt>
                <c:pt idx="60" formatCode="_(* #,##0.0_);_(* \(#,##0.0\);_(* &quot;-&quot;??_);_(@_)">
                  <c:v>23.149540849204861</c:v>
                </c:pt>
                <c:pt idx="61" formatCode="_(* #,##0.0_);_(* \(#,##0.0\);_(* &quot;-&quot;??_);_(@_)">
                  <c:v>23.619502987808559</c:v>
                </c:pt>
                <c:pt idx="62" formatCode="_(* #,##0.0_);_(* \(#,##0.0\);_(* &quot;-&quot;??_);_(@_)">
                  <c:v>23.968012479329914</c:v>
                </c:pt>
                <c:pt idx="63" formatCode="_(* #,##0.0_);_(* \(#,##0.0\);_(* &quot;-&quot;??_);_(@_)">
                  <c:v>24.46400693651039</c:v>
                </c:pt>
                <c:pt idx="64" formatCode="_(* #,##0.0_);_(* \(#,##0.0\);_(* &quot;-&quot;??_);_(@_)">
                  <c:v>24.835728266492072</c:v>
                </c:pt>
                <c:pt idx="65" formatCode="_(* #,##0.0_);_(* \(#,##0.0\);_(* &quot;-&quot;??_);_(@_)">
                  <c:v>25.282796299438978</c:v>
                </c:pt>
                <c:pt idx="66" formatCode="_(* #,##0.0_);_(* \(#,##0.0\);_(* &quot;-&quot;??_);_(@_)">
                  <c:v>25.781165211285593</c:v>
                </c:pt>
                <c:pt idx="67" formatCode="_(* #,##0.0_);_(* \(#,##0.0\);_(* &quot;-&quot;??_);_(@_)">
                  <c:v>26.108705625051602</c:v>
                </c:pt>
                <c:pt idx="68" formatCode="_(* #,##0.0_);_(* \(#,##0.0\);_(* &quot;-&quot;??_);_(@_)">
                  <c:v>26.598438853522765</c:v>
                </c:pt>
                <c:pt idx="69" formatCode="_(* #,##0.0_);_(* \(#,##0.0\);_(* &quot;-&quot;??_);_(@_)">
                  <c:v>27.03182479116407</c:v>
                </c:pt>
                <c:pt idx="70" formatCode="_(* #,##0.0_);_(* \(#,##0.0\);_(* &quot;-&quot;??_);_(@_)">
                  <c:v>27.409971958241183</c:v>
                </c:pt>
                <c:pt idx="71" formatCode="_(* #,##0.0_);_(* \(#,##0.0\);_(* &quot;-&quot;??_);_(@_)">
                  <c:v>27.901302803656659</c:v>
                </c:pt>
                <c:pt idx="72" formatCode="_(* #,##0.0_);_(* \(#,##0.0\);_(* &quot;-&quot;??_);_(@_)">
                  <c:v>28.29377600954944</c:v>
                </c:pt>
                <c:pt idx="73" formatCode="_(* #,##0.0_);_(* \(#,##0.0\);_(* &quot;-&quot;??_);_(@_)">
                  <c:v>28.770525898877658</c:v>
                </c:pt>
                <c:pt idx="74" formatCode="_(* #,##0.0_);_(* \(#,##0.0\);_(* &quot;-&quot;??_);_(@_)">
                  <c:v>29.172829918639611</c:v>
                </c:pt>
                <c:pt idx="75" formatCode="_(* #,##0.0_);_(* \(#,##0.0\);_(* &quot;-&quot;??_);_(@_)">
                  <c:v>29.583867037886563</c:v>
                </c:pt>
                <c:pt idx="76" formatCode="_(* #,##0.0_);_(* \(#,##0.0\);_(* &quot;-&quot;??_);_(@_)">
                  <c:v>30.078073302985803</c:v>
                </c:pt>
                <c:pt idx="77" formatCode="_(* #,##0.0_);_(* \(#,##0.0\);_(* &quot;-&quot;??_);_(@_)">
                  <c:v>30.49570870379145</c:v>
                </c:pt>
                <c:pt idx="78" formatCode="_(* #,##0.0_);_(* \(#,##0.0\);_(* &quot;-&quot;??_);_(@_)">
                  <c:v>30.956028884875035</c:v>
                </c:pt>
                <c:pt idx="79" formatCode="_(* #,##0.0_);_(* \(#,##0.0\);_(* &quot;-&quot;??_);_(@_)">
                  <c:v>31.290603071728658</c:v>
                </c:pt>
                <c:pt idx="80" formatCode="_(* #,##0.0_);_(* \(#,##0.0\);_(* &quot;-&quot;??_);_(@_)">
                  <c:v>31.811584596019035</c:v>
                </c:pt>
                <c:pt idx="81" formatCode="_(* #,##0.0_);_(* \(#,##0.0\);_(* &quot;-&quot;??_);_(@_)">
                  <c:v>32.296302930923133</c:v>
                </c:pt>
                <c:pt idx="82" formatCode="_(* #,##0.0_);_(* \(#,##0.0\);_(* &quot;-&quot;??_);_(@_)">
                  <c:v>32.654724265920358</c:v>
                </c:pt>
                <c:pt idx="83" formatCode="_(* #,##0.0_);_(* \(#,##0.0\);_(* &quot;-&quot;??_);_(@_)">
                  <c:v>33.153294932277269</c:v>
                </c:pt>
                <c:pt idx="84" formatCode="_(* #,##0.0_);_(* \(#,##0.0\);_(* &quot;-&quot;??_);_(@_)">
                  <c:v>33.541883249716925</c:v>
                </c:pt>
                <c:pt idx="85" formatCode="_(* #,##0.0_);_(* \(#,##0.0\);_(* &quot;-&quot;??_);_(@_)">
                  <c:v>34.039520048587491</c:v>
                </c:pt>
                <c:pt idx="86" formatCode="_(* #,##0.0_);_(* \(#,##0.0\);_(* &quot;-&quot;??_);_(@_)">
                  <c:v>34.398796904804072</c:v>
                </c:pt>
                <c:pt idx="87" formatCode="_(* #,##0.0_);_(* \(#,##0.0\);_(* &quot;-&quot;??_);_(@_)">
                  <c:v>34.898543555663316</c:v>
                </c:pt>
                <c:pt idx="88" formatCode="_(* #,##0.0_);_(* \(#,##0.0\);_(* &quot;-&quot;??_);_(@_)">
                  <c:v>35.363806452102153</c:v>
                </c:pt>
                <c:pt idx="89" formatCode="_(* #,##0.0_);_(* \(#,##0.0\);_(* &quot;-&quot;??_);_(@_)">
                  <c:v>35.794807683994428</c:v>
                </c:pt>
                <c:pt idx="90" formatCode="_(* #,##0.0_);_(* \(#,##0.0\);_(* &quot;-&quot;??_);_(@_)">
                  <c:v>36.211787030000011</c:v>
                </c:pt>
                <c:pt idx="91" formatCode="_(* #,##0.0_);_(* \(#,##0.0\);_(* &quot;-&quot;??_);_(@_)">
                  <c:v>36.659257085252264</c:v>
                </c:pt>
                <c:pt idx="92" formatCode="_(* #,##0.0_);_(* \(#,##0.0\);_(* &quot;-&quot;??_);_(@_)">
                  <c:v>37.160397578788491</c:v>
                </c:pt>
                <c:pt idx="93" formatCode="_(* #,##0.0_);_(* \(#,##0.0\);_(* &quot;-&quot;??_);_(@_)">
                  <c:v>37.520883975758203</c:v>
                </c:pt>
                <c:pt idx="94" formatCode="_(* #,##0.0_);_(* \(#,##0.0\);_(* &quot;-&quot;??_);_(@_)">
                  <c:v>38.015746763428886</c:v>
                </c:pt>
                <c:pt idx="95" formatCode="_(* #,##0.0_);_(* \(#,##0.0\);_(* &quot;-&quot;??_);_(@_)">
                  <c:v>38.421848477608215</c:v>
                </c:pt>
                <c:pt idx="96" formatCode="_(* #,##0.0_);_(* \(#,##0.0\);_(* &quot;-&quot;??_);_(@_)">
                  <c:v>38.925790551846667</c:v>
                </c:pt>
                <c:pt idx="97" formatCode="_(* #,##0.0_);_(* \(#,##0.0\);_(* &quot;-&quot;??_);_(@_)">
                  <c:v>39.276989855719449</c:v>
                </c:pt>
                <c:pt idx="98" formatCode="_(* #,##0.0_);_(* \(#,##0.0\);_(* &quot;-&quot;??_);_(@_)">
                  <c:v>39.778466082192011</c:v>
                </c:pt>
                <c:pt idx="99" formatCode="_(* #,##0.0_);_(* \(#,##0.0\);_(* &quot;-&quot;??_);_(@_)">
                  <c:v>40.20382323900165</c:v>
                </c:pt>
                <c:pt idx="100" formatCode="_(* #,##0.0_);_(* \(#,##0.0\);_(* &quot;-&quot;??_);_(@_)">
                  <c:v>40.683186936897336</c:v>
                </c:pt>
                <c:pt idx="101" formatCode="_(* #,##0.0_);_(* \(#,##0.0\);_(* &quot;-&quot;??_);_(@_)">
                  <c:v>41.103903787109886</c:v>
                </c:pt>
                <c:pt idx="102" formatCode="_(* #,##0.0_);_(* \(#,##0.0\);_(* &quot;-&quot;??_);_(@_)">
                  <c:v>41.57586310281777</c:v>
                </c:pt>
                <c:pt idx="103" formatCode="_(* #,##0.0_);_(* \(#,##0.0\);_(* &quot;-&quot;??_);_(@_)">
                  <c:v>41.985541868368358</c:v>
                </c:pt>
                <c:pt idx="104" formatCode="_(* #,##0.0_);_(* \(#,##0.0\);_(* &quot;-&quot;??_);_(@_)">
                  <c:v>42.454461163258635</c:v>
                </c:pt>
                <c:pt idx="105" formatCode="_(* #,##0.0_);_(* \(#,##0.0\);_(* &quot;-&quot;??_);_(@_)">
                  <c:v>42.918228348017493</c:v>
                </c:pt>
                <c:pt idx="106" formatCode="_(* #,##0.0_);_(* \(#,##0.0\);_(* &quot;-&quot;??_);_(@_)">
                  <c:v>43.367022642290564</c:v>
                </c:pt>
                <c:pt idx="107" formatCode="_(* #,##0.0_);_(* \(#,##0.0\);_(* &quot;-&quot;??_);_(@_)">
                  <c:v>43.783283730780894</c:v>
                </c:pt>
                <c:pt idx="108" formatCode="_(* #,##0.0_);_(* \(#,##0.0\);_(* &quot;-&quot;??_);_(@_)">
                  <c:v>44.270783383546352</c:v>
                </c:pt>
                <c:pt idx="109" formatCode="_(* #,##0.0_);_(* \(#,##0.0\);_(* &quot;-&quot;??_);_(@_)">
                  <c:v>44.671538006703642</c:v>
                </c:pt>
                <c:pt idx="110" formatCode="_(* #,##0.0_);_(* \(#,##0.0\);_(* &quot;-&quot;??_);_(@_)">
                  <c:v>45.174879629291993</c:v>
                </c:pt>
                <c:pt idx="111" formatCode="_(* #,##0.0_);_(* \(#,##0.0\);_(* &quot;-&quot;??_);_(@_)">
                  <c:v>45.587637469131245</c:v>
                </c:pt>
                <c:pt idx="112" formatCode="_(* #,##0.0_);_(* \(#,##0.0\);_(* &quot;-&quot;??_);_(@_)">
                  <c:v>46.091846869274335</c:v>
                </c:pt>
                <c:pt idx="113" formatCode="_(* #,##0.0_);_(* \(#,##0.0\);_(* &quot;-&quot;??_);_(@_)">
                  <c:v>46.503897195835549</c:v>
                </c:pt>
                <c:pt idx="114" formatCode="_(* #,##0.0_);_(* \(#,##0.0\);_(* &quot;-&quot;??_);_(@_)">
                  <c:v>47.013057542659723</c:v>
                </c:pt>
                <c:pt idx="115" formatCode="_(* #,##0.0_);_(* \(#,##0.0\);_(* &quot;-&quot;??_);_(@_)">
                  <c:v>47.438153099231464</c:v>
                </c:pt>
                <c:pt idx="116" formatCode="_(* #,##0.0_);_(* \(#,##0.0\);_(* &quot;-&quot;??_);_(@_)">
                  <c:v>47.930595782825883</c:v>
                </c:pt>
                <c:pt idx="117" formatCode="_(* #,##0.0_);_(* \(#,##0.0\);_(* &quot;-&quot;??_);_(@_)">
                  <c:v>48.357887417244079</c:v>
                </c:pt>
                <c:pt idx="118" formatCode="_(* #,##0.0_);_(* \(#,##0.0\);_(* &quot;-&quot;??_);_(@_)">
                  <c:v>48.826951050427319</c:v>
                </c:pt>
                <c:pt idx="119" formatCode="_(* #,##0.0_);_(* \(#,##0.0\);_(* &quot;-&quot;??_);_(@_)">
                  <c:v>49.282372163939421</c:v>
                </c:pt>
                <c:pt idx="120" formatCode="_(* #,##0.0_);_(* \(#,##0.0\);_(* &quot;-&quot;??_);_(@_)">
                  <c:v>49.693769082778921</c:v>
                </c:pt>
                <c:pt idx="121" formatCode="_(* #,##0.0_);_(* \(#,##0.0\);_(* &quot;-&quot;??_);_(@_)">
                  <c:v>50.203052627530582</c:v>
                </c:pt>
                <c:pt idx="122" formatCode="_(* #,##0.0_);_(* \(#,##0.0\);_(* &quot;-&quot;??_);_(@_)">
                  <c:v>50.61776180650488</c:v>
                </c:pt>
                <c:pt idx="123" formatCode="_(* #,##0.0_);_(* \(#,##0.0\);_(* &quot;-&quot;??_);_(@_)">
                  <c:v>51.058142104775406</c:v>
                </c:pt>
                <c:pt idx="124" formatCode="_(* #,##0.0_);_(* \(#,##0.0\);_(* &quot;-&quot;??_);_(@_)">
                  <c:v>51.537074720522007</c:v>
                </c:pt>
                <c:pt idx="125" formatCode="_(* #,##0.0_);_(* \(#,##0.0\);_(* &quot;-&quot;??_);_(@_)">
                  <c:v>51.936106077540416</c:v>
                </c:pt>
                <c:pt idx="126" formatCode="_(* #,##0.0_);_(* \(#,##0.0\);_(* &quot;-&quot;??_);_(@_)">
                  <c:v>52.438912558791301</c:v>
                </c:pt>
                <c:pt idx="127" formatCode="_(* #,##0.0_);_(* \(#,##0.0\);_(* &quot;-&quot;??_);_(@_)">
                  <c:v>52.870032648127797</c:v>
                </c:pt>
                <c:pt idx="128" formatCode="_(* #,##0.0_);_(* \(#,##0.0\);_(* &quot;-&quot;??_);_(@_)">
                  <c:v>53.298830858125612</c:v>
                </c:pt>
                <c:pt idx="129" formatCode="_(* #,##0.0_);_(* \(#,##0.0\);_(* &quot;-&quot;??_);_(@_)">
                  <c:v>53.776445268739579</c:v>
                </c:pt>
                <c:pt idx="130" formatCode="_(* #,##0.0_);_(* \(#,##0.0\);_(* &quot;-&quot;??_);_(@_)">
                  <c:v>54.196531443469048</c:v>
                </c:pt>
                <c:pt idx="131" formatCode="_(* #,##0.0_);_(* \(#,##0.0\);_(* &quot;-&quot;??_);_(@_)">
                  <c:v>54.685648087616684</c:v>
                </c:pt>
                <c:pt idx="132" formatCode="_(* #,##0.0_);_(* \(#,##0.0\);_(* &quot;-&quot;??_);_(@_)">
                  <c:v>55.149919504540563</c:v>
                </c:pt>
                <c:pt idx="133" formatCode="_(* #,##0.0_);_(* \(#,##0.0\);_(* &quot;-&quot;??_);_(@_)">
                  <c:v>55.562317998054112</c:v>
                </c:pt>
                <c:pt idx="134" formatCode="_(* #,##0.0_);_(* \(#,##0.0\);_(* &quot;-&quot;??_);_(@_)">
                  <c:v>56.006020702384419</c:v>
                </c:pt>
                <c:pt idx="135" formatCode="_(* #,##0.0_);_(* \(#,##0.0\);_(* &quot;-&quot;??_);_(@_)">
                  <c:v>56.479179945962265</c:v>
                </c:pt>
                <c:pt idx="136" formatCode="_(* #,##0.0_);_(* \(#,##0.0\);_(* &quot;-&quot;??_);_(@_)">
                  <c:v>56.918765536919025</c:v>
                </c:pt>
                <c:pt idx="137" formatCode="_(* #,##0.0_);_(* \(#,##0.0\);_(* &quot;-&quot;??_);_(@_)">
                  <c:v>57.336969366978963</c:v>
                </c:pt>
                <c:pt idx="138" formatCode="_(* #,##0.0_);_(* \(#,##0.0\);_(* &quot;-&quot;??_);_(@_)">
                  <c:v>57.840289664268965</c:v>
                </c:pt>
                <c:pt idx="139" formatCode="_(* #,##0.0_);_(* \(#,##0.0\);_(* &quot;-&quot;??_);_(@_)">
                  <c:v>58.287046763414963</c:v>
                </c:pt>
                <c:pt idx="140" formatCode="_(* #,##0.0_);_(* \(#,##0.0\);_(* &quot;-&quot;??_);_(@_)">
                  <c:v>58.716995440805015</c:v>
                </c:pt>
                <c:pt idx="141" formatCode="_(* #,##0.0_);_(* \(#,##0.0\);_(* &quot;-&quot;??_);_(@_)">
                  <c:v>59.161137513002274</c:v>
                </c:pt>
                <c:pt idx="142" formatCode="_(* #,##0.0_);_(* \(#,##0.0\);_(* &quot;-&quot;??_);_(@_)">
                  <c:v>59.64308492617328</c:v>
                </c:pt>
                <c:pt idx="143" formatCode="_(* #,##0.0_);_(* \(#,##0.0\);_(* &quot;-&quot;??_);_(@_)">
                  <c:v>60.087852604517273</c:v>
                </c:pt>
                <c:pt idx="144" formatCode="_(* #,##0.0_);_(* \(#,##0.0\);_(* &quot;-&quot;??_);_(@_)">
                  <c:v>60.508926491207703</c:v>
                </c:pt>
                <c:pt idx="145" formatCode="_(* #,##0.0_);_(* \(#,##0.0\);_(* &quot;-&quot;??_);_(@_)">
                  <c:v>60.960614462752908</c:v>
                </c:pt>
                <c:pt idx="146" formatCode="_(* #,##0.0_);_(* \(#,##0.0\);_(* &quot;-&quot;??_);_(@_)">
                  <c:v>61.449340354621938</c:v>
                </c:pt>
                <c:pt idx="147" formatCode="_(* #,##0.0_);_(* \(#,##0.0\);_(* &quot;-&quot;??_);_(@_)">
                  <c:v>61.889432897344754</c:v>
                </c:pt>
                <c:pt idx="148" formatCode="_(* #,##0.0_);_(* \(#,##0.0\);_(* &quot;-&quot;??_);_(@_)">
                  <c:v>62.32981664406941</c:v>
                </c:pt>
                <c:pt idx="149" formatCode="_(* #,##0.0_);_(* \(#,##0.0\);_(* &quot;-&quot;??_);_(@_)">
                  <c:v>62.767846565208409</c:v>
                </c:pt>
                <c:pt idx="150" formatCode="_(* #,##0.0_);_(* \(#,##0.0\);_(* &quot;-&quot;??_);_(@_)">
                  <c:v>63.227403067813114</c:v>
                </c:pt>
                <c:pt idx="151" formatCode="_(* #,##0.0_);_(* \(#,##0.0\);_(* &quot;-&quot;??_);_(@_)">
                  <c:v>63.665918452243773</c:v>
                </c:pt>
                <c:pt idx="152" formatCode="_(* #,##0.0_);_(* \(#,##0.0\);_(* &quot;-&quot;??_);_(@_)">
                  <c:v>64.151601542049846</c:v>
                </c:pt>
                <c:pt idx="153" formatCode="_(* #,##0.0_);_(* \(#,##0.0\);_(* &quot;-&quot;??_);_(@_)">
                  <c:v>64.627570068240104</c:v>
                </c:pt>
                <c:pt idx="154" formatCode="_(* #,##0.0_);_(* \(#,##0.0\);_(* &quot;-&quot;??_);_(@_)">
                  <c:v>65.087929679912747</c:v>
                </c:pt>
                <c:pt idx="155" formatCode="_(* #,##0.0_);_(* \(#,##0.0\);_(* &quot;-&quot;??_);_(@_)">
                  <c:v>65.540281774407788</c:v>
                </c:pt>
                <c:pt idx="156" formatCode="_(* #,##0.0_);_(* \(#,##0.0\);_(* &quot;-&quot;??_);_(@_)">
                  <c:v>65.982597670762516</c:v>
                </c:pt>
                <c:pt idx="157" formatCode="_(* #,##0.0_);_(* \(#,##0.0\);_(* &quot;-&quot;??_);_(@_)">
                  <c:v>66.436772978548021</c:v>
                </c:pt>
                <c:pt idx="158" formatCode="_(* #,##0.0_);_(* \(#,##0.0\);_(* &quot;-&quot;??_);_(@_)">
                  <c:v>66.885017010501798</c:v>
                </c:pt>
                <c:pt idx="159" formatCode="_(* #,##0.0_);_(* \(#,##0.0\);_(* &quot;-&quot;??_);_(@_)">
                  <c:v>67.315022527553751</c:v>
                </c:pt>
                <c:pt idx="160" formatCode="_(* #,##0.0_);_(* \(#,##0.0\);_(* &quot;-&quot;??_);_(@_)">
                  <c:v>67.741764149855953</c:v>
                </c:pt>
                <c:pt idx="161" formatCode="_(* #,##0.0_);_(* \(#,##0.0\);_(* &quot;-&quot;??_);_(@_)">
                  <c:v>68.185520908976713</c:v>
                </c:pt>
                <c:pt idx="162" formatCode="_(* #,##0.0_);_(* \(#,##0.0\);_(* &quot;-&quot;??_);_(@_)">
                  <c:v>68.641651167527471</c:v>
                </c:pt>
                <c:pt idx="163" formatCode="_(* #,##0.0_);_(* \(#,##0.0\);_(* &quot;-&quot;??_);_(@_)">
                  <c:v>69.100234973995114</c:v>
                </c:pt>
                <c:pt idx="164" formatCode="_(* #,##0.0_);_(* \(#,##0.0\);_(* &quot;-&quot;??_);_(@_)">
                  <c:v>69.54068867973713</c:v>
                </c:pt>
                <c:pt idx="165" formatCode="_(* #,##0.0_);_(* \(#,##0.0\);_(* &quot;-&quot;??_);_(@_)">
                  <c:v>69.967416548110307</c:v>
                </c:pt>
                <c:pt idx="166" formatCode="_(* #,##0.0_);_(* \(#,##0.0\);_(* &quot;-&quot;??_);_(@_)">
                  <c:v>70.419636535264843</c:v>
                </c:pt>
                <c:pt idx="167" formatCode="_(* #,##0.0_);_(* \(#,##0.0\);_(* &quot;-&quot;??_);_(@_)">
                  <c:v>70.870938512020203</c:v>
                </c:pt>
                <c:pt idx="168" formatCode="_(* #,##0.0_);_(* \(#,##0.0\);_(* &quot;-&quot;??_);_(@_)">
                  <c:v>71.293161800019263</c:v>
                </c:pt>
                <c:pt idx="169" formatCode="_(* #,##0.0_);_(* \(#,##0.0\);_(* &quot;-&quot;??_);_(@_)">
                  <c:v>71.757145751486206</c:v>
                </c:pt>
                <c:pt idx="170" formatCode="_(* #,##0.0_);_(* \(#,##0.0\);_(* &quot;-&quot;??_);_(@_)">
                  <c:v>72.17796066688642</c:v>
                </c:pt>
                <c:pt idx="171" formatCode="_(* #,##0.0_);_(* \(#,##0.0\);_(* &quot;-&quot;??_);_(@_)">
                  <c:v>72.627838044090012</c:v>
                </c:pt>
                <c:pt idx="172" formatCode="_(* #,##0.0_);_(* \(#,##0.0\);_(* &quot;-&quot;??_);_(@_)">
                  <c:v>73.060568383824219</c:v>
                </c:pt>
                <c:pt idx="173" formatCode="_(* #,##0.0_);_(* \(#,##0.0\);_(* &quot;-&quot;??_);_(@_)">
                  <c:v>73.50173400134571</c:v>
                </c:pt>
                <c:pt idx="174" formatCode="_(* #,##0.0_);_(* \(#,##0.0\);_(* &quot;-&quot;??_);_(@_)">
                  <c:v>73.923943020504609</c:v>
                </c:pt>
                <c:pt idx="175" formatCode="_(* #,##0.0_);_(* \(#,##0.0\);_(* &quot;-&quot;??_);_(@_)">
                  <c:v>74.382374449538588</c:v>
                </c:pt>
                <c:pt idx="176" formatCode="_(* #,##0.0_);_(* \(#,##0.0\);_(* &quot;-&quot;??_);_(@_)">
                  <c:v>74.809917552774252</c:v>
                </c:pt>
                <c:pt idx="177" formatCode="_(* #,##0.0_);_(* \(#,##0.0\);_(* &quot;-&quot;??_);_(@_)">
                  <c:v>75.227837209907591</c:v>
                </c:pt>
                <c:pt idx="178" formatCode="_(* #,##0.0_);_(* \(#,##0.0\);_(* &quot;-&quot;??_);_(@_)">
                  <c:v>75.659579565720719</c:v>
                </c:pt>
                <c:pt idx="179" formatCode="_(* #,##0.0_);_(* \(#,##0.0\);_(* &quot;-&quot;??_);_(@_)">
                  <c:v>76.098149780934648</c:v>
                </c:pt>
                <c:pt idx="180" formatCode="_(* #,##0.0_);_(* \(#,##0.0\);_(* &quot;-&quot;??_);_(@_)">
                  <c:v>76.542819858236214</c:v>
                </c:pt>
                <c:pt idx="181" formatCode="_(* #,##0.0_);_(* \(#,##0.0\);_(* &quot;-&quot;??_);_(@_)">
                  <c:v>76.965792969253357</c:v>
                </c:pt>
                <c:pt idx="182" formatCode="_(* #,##0.0_);_(* \(#,##0.0\);_(* &quot;-&quot;??_);_(@_)">
                  <c:v>77.397807694924538</c:v>
                </c:pt>
                <c:pt idx="183" formatCode="_(* #,##0.0_);_(* \(#,##0.0\);_(* &quot;-&quot;??_);_(@_)">
                  <c:v>77.837299960051723</c:v>
                </c:pt>
                <c:pt idx="184" formatCode="_(* #,##0.0_);_(* \(#,##0.0\);_(* &quot;-&quot;??_);_(@_)">
                  <c:v>78.274952607254903</c:v>
                </c:pt>
                <c:pt idx="185" formatCode="_(* #,##0.0_);_(* \(#,##0.0\);_(* &quot;-&quot;??_);_(@_)">
                  <c:v>78.704561283748035</c:v>
                </c:pt>
                <c:pt idx="186" formatCode="_(* #,##0.0_);_(* \(#,##0.0\);_(* &quot;-&quot;??_);_(@_)">
                  <c:v>79.150296969636869</c:v>
                </c:pt>
                <c:pt idx="187" formatCode="_(* #,##0.0_);_(* \(#,##0.0\);_(* &quot;-&quot;??_);_(@_)">
                  <c:v>79.581330368970342</c:v>
                </c:pt>
                <c:pt idx="188" formatCode="_(* #,##0.0_);_(* \(#,##0.0\);_(* &quot;-&quot;??_);_(@_)">
                  <c:v>80.024106610381423</c:v>
                </c:pt>
                <c:pt idx="189" formatCode="_(* #,##0.0_);_(* \(#,##0.0\);_(* &quot;-&quot;??_);_(@_)">
                  <c:v>80.462941080163873</c:v>
                </c:pt>
                <c:pt idx="190" formatCode="_(* #,##0.0_);_(* \(#,##0.0\);_(* &quot;-&quot;??_);_(@_)">
                  <c:v>80.906829475227624</c:v>
                </c:pt>
                <c:pt idx="191" formatCode="_(* #,##0.0_);_(* \(#,##0.0\);_(* &quot;-&quot;??_);_(@_)">
                  <c:v>81.337556654735351</c:v>
                </c:pt>
                <c:pt idx="192" formatCode="_(* #,##0.0_);_(* \(#,##0.0\);_(* &quot;-&quot;??_);_(@_)">
                  <c:v>81.768447666636348</c:v>
                </c:pt>
                <c:pt idx="193" formatCode="_(* #,##0.0_);_(* \(#,##0.0\);_(* &quot;-&quot;??_);_(@_)">
                  <c:v>82.17473193131643</c:v>
                </c:pt>
                <c:pt idx="194" formatCode="_(* #,##0.0_);_(* \(#,##0.0\);_(* &quot;-&quot;??_);_(@_)">
                  <c:v>82.575691724802937</c:v>
                </c:pt>
                <c:pt idx="195" formatCode="_(* #,##0.0_);_(* \(#,##0.0\);_(* &quot;-&quot;??_);_(@_)">
                  <c:v>82.981161860591627</c:v>
                </c:pt>
                <c:pt idx="196" formatCode="_(* #,##0.0_);_(* \(#,##0.0\);_(* &quot;-&quot;??_);_(@_)">
                  <c:v>83.367377822897154</c:v>
                </c:pt>
                <c:pt idx="197" formatCode="_(* #,##0.0_);_(* \(#,##0.0\);_(* &quot;-&quot;??_);_(@_)">
                  <c:v>83.745300184125497</c:v>
                </c:pt>
                <c:pt idx="198" formatCode="_(* #,##0.0_);_(* \(#,##0.0\);_(* &quot;-&quot;??_);_(@_)">
                  <c:v>84.146079834864679</c:v>
                </c:pt>
                <c:pt idx="199" formatCode="_(* #,##0.0_);_(* \(#,##0.0\);_(* &quot;-&quot;??_);_(@_)">
                  <c:v>84.555892839923018</c:v>
                </c:pt>
                <c:pt idx="200" formatCode="_(* #,##0.0_);_(* \(#,##0.0\);_(* &quot;-&quot;??_);_(@_)">
                  <c:v>84.929823863887066</c:v>
                </c:pt>
              </c:numCache>
            </c:numRef>
          </c:xVal>
          <c:yVal>
            <c:numRef>
              <c:f>Data2!$Y$2:$Y$202</c:f>
              <c:numCache>
                <c:formatCode>0.0</c:formatCode>
                <c:ptCount val="201"/>
                <c:pt idx="0">
                  <c:v>0</c:v>
                </c:pt>
                <c:pt idx="1">
                  <c:v>3.7552376739137761</c:v>
                </c:pt>
                <c:pt idx="2">
                  <c:v>7.5696536661853635</c:v>
                </c:pt>
                <c:pt idx="3">
                  <c:v>9.6615194996777607</c:v>
                </c:pt>
                <c:pt idx="4">
                  <c:v>10.160087756220058</c:v>
                </c:pt>
                <c:pt idx="5">
                  <c:v>10.599506133525912</c:v>
                </c:pt>
                <c:pt idx="6">
                  <c:v>11.146279300876925</c:v>
                </c:pt>
                <c:pt idx="7">
                  <c:v>10.718862444223797</c:v>
                </c:pt>
                <c:pt idx="8">
                  <c:v>11.164849332684266</c:v>
                </c:pt>
                <c:pt idx="9">
                  <c:v>10.865807842630298</c:v>
                </c:pt>
                <c:pt idx="10">
                  <c:v>10.598637767434704</c:v>
                </c:pt>
                <c:pt idx="11">
                  <c:v>10.913152236195375</c:v>
                </c:pt>
                <c:pt idx="12">
                  <c:v>10.621236292515997</c:v>
                </c:pt>
                <c:pt idx="13">
                  <c:v>10.482939908730918</c:v>
                </c:pt>
                <c:pt idx="14">
                  <c:v>10.299462535938195</c:v>
                </c:pt>
                <c:pt idx="15">
                  <c:v>10.1037061785972</c:v>
                </c:pt>
                <c:pt idx="16">
                  <c:v>10.075627876966472</c:v>
                </c:pt>
                <c:pt idx="17">
                  <c:v>9.8022716336168756</c:v>
                </c:pt>
                <c:pt idx="18">
                  <c:v>9.6218953097493642</c:v>
                </c:pt>
                <c:pt idx="19">
                  <c:v>9.409274976361953</c:v>
                </c:pt>
                <c:pt idx="20">
                  <c:v>9.2456984392886614</c:v>
                </c:pt>
                <c:pt idx="21">
                  <c:v>9.1552716709696575</c:v>
                </c:pt>
                <c:pt idx="22">
                  <c:v>8.9746221308276226</c:v>
                </c:pt>
                <c:pt idx="23">
                  <c:v>8.7654317065277123</c:v>
                </c:pt>
                <c:pt idx="24">
                  <c:v>8.5957690191709091</c:v>
                </c:pt>
                <c:pt idx="25">
                  <c:v>8.4456041957736208</c:v>
                </c:pt>
                <c:pt idx="26">
                  <c:v>8.2779566490108056</c:v>
                </c:pt>
                <c:pt idx="27">
                  <c:v>8.1299592103893623</c:v>
                </c:pt>
                <c:pt idx="28">
                  <c:v>7.9748989412456694</c:v>
                </c:pt>
                <c:pt idx="29">
                  <c:v>7.8075730554652267</c:v>
                </c:pt>
                <c:pt idx="30">
                  <c:v>7.6652826572979871</c:v>
                </c:pt>
                <c:pt idx="31">
                  <c:v>7.5024046043818275</c:v>
                </c:pt>
                <c:pt idx="32">
                  <c:v>7.35199329659351</c:v>
                </c:pt>
                <c:pt idx="33">
                  <c:v>7.214260669377536</c:v>
                </c:pt>
                <c:pt idx="34">
                  <c:v>7.0944792905235605</c:v>
                </c:pt>
                <c:pt idx="35">
                  <c:v>6.978780290607272</c:v>
                </c:pt>
                <c:pt idx="36">
                  <c:v>6.8608362415887001</c:v>
                </c:pt>
                <c:pt idx="37">
                  <c:v>6.7326671738069006</c:v>
                </c:pt>
                <c:pt idx="38">
                  <c:v>6.6178652907426407</c:v>
                </c:pt>
                <c:pt idx="39">
                  <c:v>6.5054370769638163</c:v>
                </c:pt>
                <c:pt idx="40">
                  <c:v>6.408186229406974</c:v>
                </c:pt>
                <c:pt idx="41">
                  <c:v>6.309198624192133</c:v>
                </c:pt>
                <c:pt idx="42">
                  <c:v>6.2075831696525992</c:v>
                </c:pt>
                <c:pt idx="43">
                  <c:v>6.095504343117832</c:v>
                </c:pt>
                <c:pt idx="44">
                  <c:v>5.9874376709589283</c:v>
                </c:pt>
                <c:pt idx="45">
                  <c:v>5.8975030448326562</c:v>
                </c:pt>
                <c:pt idx="46">
                  <c:v>5.8029459897159636</c:v>
                </c:pt>
                <c:pt idx="47">
                  <c:v>5.7077459682591538</c:v>
                </c:pt>
                <c:pt idx="48">
                  <c:v>5.6137495564067104</c:v>
                </c:pt>
                <c:pt idx="49">
                  <c:v>5.5182553120285274</c:v>
                </c:pt>
                <c:pt idx="50">
                  <c:v>5.4506301984997707</c:v>
                </c:pt>
                <c:pt idx="51">
                  <c:v>5.3594363128391196</c:v>
                </c:pt>
                <c:pt idx="52">
                  <c:v>5.2766701587886571</c:v>
                </c:pt>
                <c:pt idx="53">
                  <c:v>5.1888758117879439</c:v>
                </c:pt>
                <c:pt idx="54">
                  <c:v>5.115436715653531</c:v>
                </c:pt>
                <c:pt idx="55">
                  <c:v>5.0383833031841592</c:v>
                </c:pt>
                <c:pt idx="56">
                  <c:v>4.9632838177821483</c:v>
                </c:pt>
                <c:pt idx="57">
                  <c:v>4.8825146262945038</c:v>
                </c:pt>
                <c:pt idx="58">
                  <c:v>4.810423962411714</c:v>
                </c:pt>
                <c:pt idx="59">
                  <c:v>4.7385758021881665</c:v>
                </c:pt>
                <c:pt idx="60">
                  <c:v>4.6705302561872086</c:v>
                </c:pt>
                <c:pt idx="61">
                  <c:v>4.6032930781031771</c:v>
                </c:pt>
                <c:pt idx="62">
                  <c:v>4.5326892414255209</c:v>
                </c:pt>
                <c:pt idx="63">
                  <c:v>4.4717799993355669</c:v>
                </c:pt>
                <c:pt idx="64">
                  <c:v>4.4074163780180857</c:v>
                </c:pt>
                <c:pt idx="65">
                  <c:v>4.3443652402300179</c:v>
                </c:pt>
                <c:pt idx="66">
                  <c:v>4.2845084786943843</c:v>
                </c:pt>
                <c:pt idx="67">
                  <c:v>4.2257914217900368</c:v>
                </c:pt>
                <c:pt idx="68">
                  <c:v>4.1662839095237967</c:v>
                </c:pt>
                <c:pt idx="69">
                  <c:v>4.1103480117392914</c:v>
                </c:pt>
                <c:pt idx="70">
                  <c:v>4.0535683946822285</c:v>
                </c:pt>
                <c:pt idx="71">
                  <c:v>4.0007820496707645</c:v>
                </c:pt>
                <c:pt idx="72">
                  <c:v>3.9500463018672476</c:v>
                </c:pt>
                <c:pt idx="73">
                  <c:v>3.8995280320225745</c:v>
                </c:pt>
                <c:pt idx="74">
                  <c:v>3.8520935528039799</c:v>
                </c:pt>
                <c:pt idx="75">
                  <c:v>3.805350506281163</c:v>
                </c:pt>
                <c:pt idx="76">
                  <c:v>3.757595078795255</c:v>
                </c:pt>
                <c:pt idx="77">
                  <c:v>3.710524515032823</c:v>
                </c:pt>
                <c:pt idx="78">
                  <c:v>3.6652019686440398</c:v>
                </c:pt>
                <c:pt idx="79">
                  <c:v>3.6204860612712433</c:v>
                </c:pt>
                <c:pt idx="80">
                  <c:v>3.576885109590108</c:v>
                </c:pt>
                <c:pt idx="81">
                  <c:v>3.5348815052344698</c:v>
                </c:pt>
                <c:pt idx="82">
                  <c:v>3.4954503943034902</c:v>
                </c:pt>
                <c:pt idx="83">
                  <c:v>3.4574761406382843</c:v>
                </c:pt>
                <c:pt idx="84">
                  <c:v>3.4183844019836678</c:v>
                </c:pt>
                <c:pt idx="85">
                  <c:v>3.3797115846097325</c:v>
                </c:pt>
                <c:pt idx="86">
                  <c:v>3.3419359799401898</c:v>
                </c:pt>
                <c:pt idx="87">
                  <c:v>3.3055132254318811</c:v>
                </c:pt>
                <c:pt idx="88">
                  <c:v>3.2689543480584806</c:v>
                </c:pt>
                <c:pt idx="89">
                  <c:v>3.2341659779964842</c:v>
                </c:pt>
                <c:pt idx="90">
                  <c:v>3.1987390794542478</c:v>
                </c:pt>
                <c:pt idx="91">
                  <c:v>3.1650187128523157</c:v>
                </c:pt>
                <c:pt idx="92">
                  <c:v>3.1315704075103534</c:v>
                </c:pt>
                <c:pt idx="93">
                  <c:v>3.0997486559879777</c:v>
                </c:pt>
                <c:pt idx="94">
                  <c:v>3.0677035682009097</c:v>
                </c:pt>
                <c:pt idx="95">
                  <c:v>3.0372208372501919</c:v>
                </c:pt>
                <c:pt idx="96">
                  <c:v>3.0086907106930445</c:v>
                </c:pt>
                <c:pt idx="97">
                  <c:v>2.9794413686857379</c:v>
                </c:pt>
                <c:pt idx="98">
                  <c:v>2.950356930459523</c:v>
                </c:pt>
                <c:pt idx="99">
                  <c:v>2.9218588428797316</c:v>
                </c:pt>
                <c:pt idx="100">
                  <c:v>2.8935078454637302</c:v>
                </c:pt>
                <c:pt idx="101">
                  <c:v>2.8669696266988445</c:v>
                </c:pt>
                <c:pt idx="102">
                  <c:v>2.8401238130036446</c:v>
                </c:pt>
                <c:pt idx="103">
                  <c:v>2.8137982442193428</c:v>
                </c:pt>
                <c:pt idx="104">
                  <c:v>2.787977942735548</c:v>
                </c:pt>
                <c:pt idx="105">
                  <c:v>2.762247347421797</c:v>
                </c:pt>
                <c:pt idx="106">
                  <c:v>2.7377960517500686</c:v>
                </c:pt>
                <c:pt idx="107">
                  <c:v>2.7134072486205651</c:v>
                </c:pt>
                <c:pt idx="108">
                  <c:v>2.6898589924828942</c:v>
                </c:pt>
                <c:pt idx="109">
                  <c:v>2.6667418313543965</c:v>
                </c:pt>
                <c:pt idx="110">
                  <c:v>2.6432790075461838</c:v>
                </c:pt>
                <c:pt idx="111">
                  <c:v>2.6206173189825486</c:v>
                </c:pt>
                <c:pt idx="112">
                  <c:v>2.5979840405159598</c:v>
                </c:pt>
                <c:pt idx="113">
                  <c:v>2.5753786652823449</c:v>
                </c:pt>
                <c:pt idx="114">
                  <c:v>2.5539070552599394</c:v>
                </c:pt>
                <c:pt idx="115">
                  <c:v>2.5335392272134984</c:v>
                </c:pt>
                <c:pt idx="116">
                  <c:v>2.51207247322017</c:v>
                </c:pt>
                <c:pt idx="117">
                  <c:v>2.4924088490290357</c:v>
                </c:pt>
                <c:pt idx="118">
                  <c:v>2.4730776589814916</c:v>
                </c:pt>
                <c:pt idx="119">
                  <c:v>2.4537175621216982</c:v>
                </c:pt>
                <c:pt idx="120">
                  <c:v>2.4332795565568377</c:v>
                </c:pt>
                <c:pt idx="121">
                  <c:v>2.414220255396041</c:v>
                </c:pt>
                <c:pt idx="122">
                  <c:v>2.3954728788815238</c:v>
                </c:pt>
                <c:pt idx="123">
                  <c:v>2.3770298317243888</c:v>
                </c:pt>
                <c:pt idx="124">
                  <c:v>2.3582068607683859</c:v>
                </c:pt>
                <c:pt idx="125">
                  <c:v>2.3403561785936136</c:v>
                </c:pt>
                <c:pt idx="126">
                  <c:v>2.3227883795628861</c:v>
                </c:pt>
                <c:pt idx="127">
                  <c:v>2.3048362027101992</c:v>
                </c:pt>
                <c:pt idx="128">
                  <c:v>2.2884749531157347</c:v>
                </c:pt>
                <c:pt idx="129">
                  <c:v>2.27204167689835</c:v>
                </c:pt>
                <c:pt idx="130">
                  <c:v>2.2548931322906909</c:v>
                </c:pt>
                <c:pt idx="131">
                  <c:v>2.2389662480298518</c:v>
                </c:pt>
                <c:pt idx="132">
                  <c:v>2.2223275641245879</c:v>
                </c:pt>
                <c:pt idx="133">
                  <c:v>2.2065691230746842</c:v>
                </c:pt>
                <c:pt idx="134">
                  <c:v>2.1907328054786257</c:v>
                </c:pt>
                <c:pt idx="135">
                  <c:v>2.1751308370358169</c:v>
                </c:pt>
                <c:pt idx="136">
                  <c:v>2.1597580540311583</c:v>
                </c:pt>
                <c:pt idx="137">
                  <c:v>2.1446094433484353</c:v>
                </c:pt>
                <c:pt idx="138">
                  <c:v>2.1293766587096838</c:v>
                </c:pt>
                <c:pt idx="139">
                  <c:v>2.1158691796320572</c:v>
                </c:pt>
                <c:pt idx="140">
                  <c:v>2.1010587895171429</c:v>
                </c:pt>
                <c:pt idx="141">
                  <c:v>2.0864583371657051</c:v>
                </c:pt>
                <c:pt idx="142">
                  <c:v>2.0723581642522317</c:v>
                </c:pt>
                <c:pt idx="143">
                  <c:v>2.0587476651431293</c:v>
                </c:pt>
                <c:pt idx="144">
                  <c:v>2.0456165368062322</c:v>
                </c:pt>
                <c:pt idx="145">
                  <c:v>2.0332433448507561</c:v>
                </c:pt>
                <c:pt idx="146">
                  <c:v>2.0207526295134883</c:v>
                </c:pt>
                <c:pt idx="147">
                  <c:v>2.0075777131142716</c:v>
                </c:pt>
                <c:pt idx="148">
                  <c:v>1.9959938245286721</c:v>
                </c:pt>
                <c:pt idx="149">
                  <c:v>1.9831614045247268</c:v>
                </c:pt>
                <c:pt idx="150">
                  <c:v>1.9707787214409</c:v>
                </c:pt>
                <c:pt idx="151">
                  <c:v>1.9577290500550284</c:v>
                </c:pt>
                <c:pt idx="152">
                  <c:v>1.9451261274932099</c:v>
                </c:pt>
                <c:pt idx="153">
                  <c:v>1.9329610973686331</c:v>
                </c:pt>
                <c:pt idx="154">
                  <c:v>1.9206824718522946</c:v>
                </c:pt>
                <c:pt idx="155">
                  <c:v>1.9088318466393588</c:v>
                </c:pt>
                <c:pt idx="156">
                  <c:v>1.897133010319447</c:v>
                </c:pt>
                <c:pt idx="157">
                  <c:v>1.885316906633566</c:v>
                </c:pt>
                <c:pt idx="158">
                  <c:v>1.8733858530321141</c:v>
                </c:pt>
                <c:pt idx="159">
                  <c:v>1.8621303599332384</c:v>
                </c:pt>
                <c:pt idx="160">
                  <c:v>1.8504932683469015</c:v>
                </c:pt>
                <c:pt idx="161">
                  <c:v>1.8397790155880513</c:v>
                </c:pt>
                <c:pt idx="162">
                  <c:v>1.8289390566061954</c:v>
                </c:pt>
                <c:pt idx="163">
                  <c:v>1.8182319827735478</c:v>
                </c:pt>
                <c:pt idx="164">
                  <c:v>1.8074007546417088</c:v>
                </c:pt>
                <c:pt idx="165">
                  <c:v>1.7967007498329732</c:v>
                </c:pt>
                <c:pt idx="166">
                  <c:v>1.7861295979958189</c:v>
                </c:pt>
                <c:pt idx="167">
                  <c:v>1.775435025482061</c:v>
                </c:pt>
                <c:pt idx="168">
                  <c:v>1.7648677596721298</c:v>
                </c:pt>
                <c:pt idx="169">
                  <c:v>1.7544255408537308</c:v>
                </c:pt>
                <c:pt idx="170">
                  <c:v>1.7441061624802934</c:v>
                </c:pt>
                <c:pt idx="171">
                  <c:v>1.7339074696165337</c:v>
                </c:pt>
                <c:pt idx="172">
                  <c:v>1.7243125010343252</c:v>
                </c:pt>
                <c:pt idx="173">
                  <c:v>1.7145872098693271</c:v>
                </c:pt>
                <c:pt idx="174">
                  <c:v>1.705213391756889</c:v>
                </c:pt>
                <c:pt idx="175">
                  <c:v>1.6959466090882325</c:v>
                </c:pt>
                <c:pt idx="176">
                  <c:v>1.686785038985755</c:v>
                </c:pt>
                <c:pt idx="177">
                  <c:v>1.6774912822418708</c:v>
                </c:pt>
                <c:pt idx="178">
                  <c:v>1.6680676299459594</c:v>
                </c:pt>
                <c:pt idx="179">
                  <c:v>1.659215149988547</c:v>
                </c:pt>
                <c:pt idx="180">
                  <c:v>1.6504609464207467</c:v>
                </c:pt>
                <c:pt idx="181">
                  <c:v>1.6413427289383897</c:v>
                </c:pt>
                <c:pt idx="182">
                  <c:v>1.6323247078092575</c:v>
                </c:pt>
                <c:pt idx="183">
                  <c:v>1.623405240532769</c:v>
                </c:pt>
                <c:pt idx="184">
                  <c:v>1.6145827203135239</c:v>
                </c:pt>
                <c:pt idx="185">
                  <c:v>1.6060808473473254</c:v>
                </c:pt>
                <c:pt idx="186">
                  <c:v>1.5974463087468103</c:v>
                </c:pt>
                <c:pt idx="187">
                  <c:v>1.5889041149118091</c:v>
                </c:pt>
                <c:pt idx="188">
                  <c:v>1.5804527923070784</c:v>
                </c:pt>
                <c:pt idx="189">
                  <c:v>1.572090898582222</c:v>
                </c:pt>
                <c:pt idx="190">
                  <c:v>1.563817021751067</c:v>
                </c:pt>
                <c:pt idx="191">
                  <c:v>1.5556297793968152</c:v>
                </c:pt>
                <c:pt idx="192">
                  <c:v>1.5475278179020342</c:v>
                </c:pt>
                <c:pt idx="193">
                  <c:v>1.5399414012555028</c:v>
                </c:pt>
                <c:pt idx="194">
                  <c:v>1.5326477978109205</c:v>
                </c:pt>
                <c:pt idx="195">
                  <c:v>1.5256424623339271</c:v>
                </c:pt>
                <c:pt idx="196">
                  <c:v>1.5180711363865331</c:v>
                </c:pt>
                <c:pt idx="197">
                  <c:v>1.5105766443633999</c:v>
                </c:pt>
                <c:pt idx="198">
                  <c:v>1.503368097658891</c:v>
                </c:pt>
                <c:pt idx="199">
                  <c:v>1.496022734516224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C55-48C0-ADCB-F5D85432D89F}"/>
            </c:ext>
          </c:extLst>
        </c:ser>
        <c:ser>
          <c:idx val="0"/>
          <c:order val="1"/>
          <c:tx>
            <c:strRef>
              <c:f>Data2!$X$1</c:f>
              <c:strCache>
                <c:ptCount val="1"/>
                <c:pt idx="0">
                  <c:v>Lowest Carbon</c:v>
                </c:pt>
              </c:strCache>
            </c:strRef>
          </c:tx>
          <c:spPr>
            <a:ln w="25400" cap="rnd" cmpd="thinThick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noFill/>
              <a:ln w="12700">
                <a:solidFill>
                  <a:srgbClr val="FF0000"/>
                </a:solidFill>
              </a:ln>
              <a:effectLst/>
            </c:spPr>
          </c:marker>
          <c:dPt>
            <c:idx val="2"/>
            <c:marker>
              <c:symbol val="triangle"/>
              <c:size val="18"/>
              <c:spPr>
                <a:noFill/>
                <a:ln w="127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EC55-48C0-ADCB-F5D85432D89F}"/>
              </c:ext>
            </c:extLst>
          </c:dPt>
          <c:dPt>
            <c:idx val="3"/>
            <c:marker>
              <c:symbol val="triangle"/>
              <c:size val="18"/>
              <c:spPr>
                <a:noFill/>
                <a:ln w="508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EC55-48C0-ADCB-F5D85432D89F}"/>
              </c:ext>
            </c:extLst>
          </c:dPt>
          <c:xVal>
            <c:numRef>
              <c:f>Data2!$AG$2:$AG$202</c:f>
              <c:numCache>
                <c:formatCode>_(* #,##0.0_);_(* \(#,##0.0\);_(* "-"??_);_(@_)</c:formatCode>
                <c:ptCount val="201"/>
                <c:pt idx="0">
                  <c:v>0</c:v>
                </c:pt>
                <c:pt idx="1">
                  <c:v>1.9385316271838764E-5</c:v>
                </c:pt>
                <c:pt idx="2">
                  <c:v>1.7884524377109776E-2</c:v>
                </c:pt>
                <c:pt idx="3">
                  <c:v>5.5111308302262629E-2</c:v>
                </c:pt>
                <c:pt idx="4">
                  <c:v>0.10074408172447046</c:v>
                </c:pt>
                <c:pt idx="5">
                  <c:v>0.1544510714465219</c:v>
                </c:pt>
                <c:pt idx="6" formatCode="_(* #,##0.00_);_(* \(#,##0.00\);_(* &quot;-&quot;??_);_(@_)">
                  <c:v>0.21566547272248221</c:v>
                </c:pt>
                <c:pt idx="7">
                  <c:v>0.28435982483403366</c:v>
                </c:pt>
                <c:pt idx="8">
                  <c:v>0.35964632671045049</c:v>
                </c:pt>
                <c:pt idx="9">
                  <c:v>0.44086795537369106</c:v>
                </c:pt>
                <c:pt idx="10">
                  <c:v>0.52871239277094761</c:v>
                </c:pt>
                <c:pt idx="11">
                  <c:v>0.62168536317160261</c:v>
                </c:pt>
                <c:pt idx="12">
                  <c:v>0.71920296823059948</c:v>
                </c:pt>
                <c:pt idx="13">
                  <c:v>0.82105027606402858</c:v>
                </c:pt>
                <c:pt idx="14">
                  <c:v>0.92701039667522556</c:v>
                </c:pt>
                <c:pt idx="15">
                  <c:v>1.0369800069811659</c:v>
                </c:pt>
                <c:pt idx="16">
                  <c:v>1.1510728769590339</c:v>
                </c:pt>
                <c:pt idx="17">
                  <c:v>1.2691914454538928</c:v>
                </c:pt>
                <c:pt idx="18">
                  <c:v>1.3918640620528555</c:v>
                </c:pt>
                <c:pt idx="19">
                  <c:v>1.5196558816105536</c:v>
                </c:pt>
                <c:pt idx="20">
                  <c:v>1.6516502934158241</c:v>
                </c:pt>
                <c:pt idx="21">
                  <c:v>1.7874850901226587</c:v>
                </c:pt>
                <c:pt idx="22">
                  <c:v>1.9271507603796574</c:v>
                </c:pt>
                <c:pt idx="23">
                  <c:v>2.070657192656232</c:v>
                </c:pt>
                <c:pt idx="24">
                  <c:v>2.2179377712312398</c:v>
                </c:pt>
                <c:pt idx="25">
                  <c:v>2.368962471709108</c:v>
                </c:pt>
                <c:pt idx="26">
                  <c:v>2.523426241879458</c:v>
                </c:pt>
                <c:pt idx="27">
                  <c:v>2.6810788965765249</c:v>
                </c:pt>
                <c:pt idx="28">
                  <c:v>2.8416520510643308</c:v>
                </c:pt>
                <c:pt idx="29">
                  <c:v>3.0051679081658329</c:v>
                </c:pt>
                <c:pt idx="30">
                  <c:v>3.1726895272955749</c:v>
                </c:pt>
                <c:pt idx="31">
                  <c:v>3.3425896732407581</c:v>
                </c:pt>
                <c:pt idx="32">
                  <c:v>3.5145573070425633</c:v>
                </c:pt>
                <c:pt idx="33">
                  <c:v>3.6901902595872551</c:v>
                </c:pt>
                <c:pt idx="34">
                  <c:v>3.8679584035501309</c:v>
                </c:pt>
                <c:pt idx="35">
                  <c:v>4.0476102411046542</c:v>
                </c:pt>
                <c:pt idx="36">
                  <c:v>4.2308774655268184</c:v>
                </c:pt>
                <c:pt idx="37">
                  <c:v>4.4151316404216576</c:v>
                </c:pt>
                <c:pt idx="38">
                  <c:v>4.6028579879929374</c:v>
                </c:pt>
                <c:pt idx="39">
                  <c:v>4.7922913674979055</c:v>
                </c:pt>
                <c:pt idx="40">
                  <c:v>4.984075929136309</c:v>
                </c:pt>
                <c:pt idx="41">
                  <c:v>5.1787734699620191</c:v>
                </c:pt>
                <c:pt idx="42">
                  <c:v>5.3744897552097246</c:v>
                </c:pt>
                <c:pt idx="43">
                  <c:v>5.5742511895611191</c:v>
                </c:pt>
                <c:pt idx="44">
                  <c:v>5.7754689920306523</c:v>
                </c:pt>
                <c:pt idx="45">
                  <c:v>5.9792657123992656</c:v>
                </c:pt>
                <c:pt idx="46">
                  <c:v>6.1864110557817655</c:v>
                </c:pt>
                <c:pt idx="47">
                  <c:v>6.3958191181148036</c:v>
                </c:pt>
                <c:pt idx="48">
                  <c:v>6.6080624769508063</c:v>
                </c:pt>
                <c:pt idx="49">
                  <c:v>6.8239672491825907</c:v>
                </c:pt>
                <c:pt idx="50">
                  <c:v>7.043493725008716</c:v>
                </c:pt>
                <c:pt idx="51">
                  <c:v>7.2665749514775122</c:v>
                </c:pt>
                <c:pt idx="52">
                  <c:v>7.4935903673272275</c:v>
                </c:pt>
                <c:pt idx="53">
                  <c:v>7.7250157576959149</c:v>
                </c:pt>
                <c:pt idx="54">
                  <c:v>7.9655250543280181</c:v>
                </c:pt>
                <c:pt idx="55">
                  <c:v>8.2205220573666349</c:v>
                </c:pt>
                <c:pt idx="56">
                  <c:v>8.487927490391133</c:v>
                </c:pt>
                <c:pt idx="57">
                  <c:v>8.765897054137584</c:v>
                </c:pt>
                <c:pt idx="58">
                  <c:v>9.053409226564785</c:v>
                </c:pt>
                <c:pt idx="59">
                  <c:v>9.3493030498727272</c:v>
                </c:pt>
                <c:pt idx="60">
                  <c:v>9.653461497815238</c:v>
                </c:pt>
                <c:pt idx="61">
                  <c:v>9.9650861825517847</c:v>
                </c:pt>
                <c:pt idx="62">
                  <c:v>10.283970211339161</c:v>
                </c:pt>
                <c:pt idx="63">
                  <c:v>10.610255641631586</c:v>
                </c:pt>
                <c:pt idx="64">
                  <c:v>10.942988121907614</c:v>
                </c:pt>
                <c:pt idx="65">
                  <c:v>11.282354481506994</c:v>
                </c:pt>
                <c:pt idx="66">
                  <c:v>11.628323241954124</c:v>
                </c:pt>
                <c:pt idx="67">
                  <c:v>11.980449788365098</c:v>
                </c:pt>
                <c:pt idx="68">
                  <c:v>12.339460468161747</c:v>
                </c:pt>
                <c:pt idx="69">
                  <c:v>12.704797737746237</c:v>
                </c:pt>
                <c:pt idx="70">
                  <c:v>13.076314013435017</c:v>
                </c:pt>
                <c:pt idx="71">
                  <c:v>13.454179462478745</c:v>
                </c:pt>
                <c:pt idx="72">
                  <c:v>13.838156768863815</c:v>
                </c:pt>
                <c:pt idx="73">
                  <c:v>14.228289185125298</c:v>
                </c:pt>
                <c:pt idx="74">
                  <c:v>14.623841062805782</c:v>
                </c:pt>
                <c:pt idx="75">
                  <c:v>15.024502773512856</c:v>
                </c:pt>
                <c:pt idx="76">
                  <c:v>15.430606195601639</c:v>
                </c:pt>
                <c:pt idx="77">
                  <c:v>15.84201031231858</c:v>
                </c:pt>
                <c:pt idx="78">
                  <c:v>16.258279450828017</c:v>
                </c:pt>
                <c:pt idx="79">
                  <c:v>16.679223017862359</c:v>
                </c:pt>
                <c:pt idx="80">
                  <c:v>17.104645448723289</c:v>
                </c:pt>
                <c:pt idx="81">
                  <c:v>17.534394402238494</c:v>
                </c:pt>
                <c:pt idx="82">
                  <c:v>17.968467046396746</c:v>
                </c:pt>
                <c:pt idx="83">
                  <c:v>18.406652028309118</c:v>
                </c:pt>
                <c:pt idx="84">
                  <c:v>18.848679204564281</c:v>
                </c:pt>
                <c:pt idx="85">
                  <c:v>19.294495484923647</c:v>
                </c:pt>
                <c:pt idx="86">
                  <c:v>19.743545715412164</c:v>
                </c:pt>
                <c:pt idx="87">
                  <c:v>20.195607737259408</c:v>
                </c:pt>
                <c:pt idx="88">
                  <c:v>20.650712539412787</c:v>
                </c:pt>
                <c:pt idx="89">
                  <c:v>21.108843412643466</c:v>
                </c:pt>
                <c:pt idx="90">
                  <c:v>21.570598440735562</c:v>
                </c:pt>
                <c:pt idx="91">
                  <c:v>22.035147398385615</c:v>
                </c:pt>
                <c:pt idx="92">
                  <c:v>22.502196129918104</c:v>
                </c:pt>
                <c:pt idx="93">
                  <c:v>22.972448638512656</c:v>
                </c:pt>
                <c:pt idx="94">
                  <c:v>23.446318289024056</c:v>
                </c:pt>
                <c:pt idx="95">
                  <c:v>23.922612336955243</c:v>
                </c:pt>
                <c:pt idx="96">
                  <c:v>24.400991959903092</c:v>
                </c:pt>
                <c:pt idx="97">
                  <c:v>24.882774837210683</c:v>
                </c:pt>
                <c:pt idx="98">
                  <c:v>25.365793022584811</c:v>
                </c:pt>
                <c:pt idx="99">
                  <c:v>25.85220292033183</c:v>
                </c:pt>
                <c:pt idx="100">
                  <c:v>26.340182705970879</c:v>
                </c:pt>
                <c:pt idx="101">
                  <c:v>26.830616833650328</c:v>
                </c:pt>
                <c:pt idx="102">
                  <c:v>27.323502601899797</c:v>
                </c:pt>
                <c:pt idx="103">
                  <c:v>27.818016468382133</c:v>
                </c:pt>
                <c:pt idx="104">
                  <c:v>28.315118626321826</c:v>
                </c:pt>
                <c:pt idx="105">
                  <c:v>28.813540178766335</c:v>
                </c:pt>
                <c:pt idx="106">
                  <c:v>29.314826729383384</c:v>
                </c:pt>
                <c:pt idx="107">
                  <c:v>29.817339239891634</c:v>
                </c:pt>
                <c:pt idx="108">
                  <c:v>30.32316147586651</c:v>
                </c:pt>
                <c:pt idx="109">
                  <c:v>30.829739931361132</c:v>
                </c:pt>
                <c:pt idx="110">
                  <c:v>31.339870174946345</c:v>
                </c:pt>
                <c:pt idx="111">
                  <c:v>31.850532905538397</c:v>
                </c:pt>
                <c:pt idx="112">
                  <c:v>32.363960669020734</c:v>
                </c:pt>
                <c:pt idx="113">
                  <c:v>32.878569928730194</c:v>
                </c:pt>
                <c:pt idx="114">
                  <c:v>33.394782647087027</c:v>
                </c:pt>
                <c:pt idx="115">
                  <c:v>33.913466862727667</c:v>
                </c:pt>
                <c:pt idx="116">
                  <c:v>34.432905274504868</c:v>
                </c:pt>
                <c:pt idx="117">
                  <c:v>34.95567614761346</c:v>
                </c:pt>
                <c:pt idx="118">
                  <c:v>35.478367057198966</c:v>
                </c:pt>
                <c:pt idx="119">
                  <c:v>36.004831703329678</c:v>
                </c:pt>
                <c:pt idx="120">
                  <c:v>36.531585834674374</c:v>
                </c:pt>
                <c:pt idx="121">
                  <c:v>37.059452605573789</c:v>
                </c:pt>
                <c:pt idx="122">
                  <c:v>37.590179863734143</c:v>
                </c:pt>
                <c:pt idx="123">
                  <c:v>38.120920219493144</c:v>
                </c:pt>
                <c:pt idx="124">
                  <c:v>38.653973552430053</c:v>
                </c:pt>
                <c:pt idx="125">
                  <c:v>39.188811317146488</c:v>
                </c:pt>
                <c:pt idx="126">
                  <c:v>39.724306561733933</c:v>
                </c:pt>
                <c:pt idx="127">
                  <c:v>40.263164215899515</c:v>
                </c:pt>
                <c:pt idx="128">
                  <c:v>40.80202514083863</c:v>
                </c:pt>
                <c:pt idx="129">
                  <c:v>41.343436594668006</c:v>
                </c:pt>
                <c:pt idx="130">
                  <c:v>41.886366028270743</c:v>
                </c:pt>
                <c:pt idx="131">
                  <c:v>42.429441047556793</c:v>
                </c:pt>
                <c:pt idx="132">
                  <c:v>42.976292145871092</c:v>
                </c:pt>
                <c:pt idx="133">
                  <c:v>43.523160972358085</c:v>
                </c:pt>
                <c:pt idx="134">
                  <c:v>44.071598765698887</c:v>
                </c:pt>
                <c:pt idx="135">
                  <c:v>44.622554369316283</c:v>
                </c:pt>
                <c:pt idx="136">
                  <c:v>45.173516391192152</c:v>
                </c:pt>
                <c:pt idx="137">
                  <c:v>45.728111767433248</c:v>
                </c:pt>
                <c:pt idx="138">
                  <c:v>46.283129327288805</c:v>
                </c:pt>
                <c:pt idx="139">
                  <c:v>46.839285319395429</c:v>
                </c:pt>
                <c:pt idx="140">
                  <c:v>47.398299837024105</c:v>
                </c:pt>
                <c:pt idx="141">
                  <c:v>47.957377652460643</c:v>
                </c:pt>
                <c:pt idx="142">
                  <c:v>48.517557642427064</c:v>
                </c:pt>
                <c:pt idx="143">
                  <c:v>49.080640871782904</c:v>
                </c:pt>
                <c:pt idx="144">
                  <c:v>49.643740585547235</c:v>
                </c:pt>
                <c:pt idx="145">
                  <c:v>50.208464303638323</c:v>
                </c:pt>
                <c:pt idx="146">
                  <c:v>50.775589360558435</c:v>
                </c:pt>
                <c:pt idx="147">
                  <c:v>51.342648947615984</c:v>
                </c:pt>
                <c:pt idx="148">
                  <c:v>51.912871227629083</c:v>
                </c:pt>
                <c:pt idx="149">
                  <c:v>52.48400037492933</c:v>
                </c:pt>
                <c:pt idx="150">
                  <c:v>53.056161882787485</c:v>
                </c:pt>
                <c:pt idx="151">
                  <c:v>53.63137716539228</c:v>
                </c:pt>
                <c:pt idx="152">
                  <c:v>54.206594377100757</c:v>
                </c:pt>
                <c:pt idx="153">
                  <c:v>54.784620686488765</c:v>
                </c:pt>
                <c:pt idx="154">
                  <c:v>55.363845081670291</c:v>
                </c:pt>
                <c:pt idx="155">
                  <c:v>55.944413122945711</c:v>
                </c:pt>
                <c:pt idx="156">
                  <c:v>56.527684795772018</c:v>
                </c:pt>
                <c:pt idx="157">
                  <c:v>57.111182369539797</c:v>
                </c:pt>
                <c:pt idx="158">
                  <c:v>57.6985350249332</c:v>
                </c:pt>
                <c:pt idx="159">
                  <c:v>58.285871293823753</c:v>
                </c:pt>
                <c:pt idx="160">
                  <c:v>58.876320675529684</c:v>
                </c:pt>
                <c:pt idx="161">
                  <c:v>59.467586296537426</c:v>
                </c:pt>
                <c:pt idx="162">
                  <c:v>60.060167646027764</c:v>
                </c:pt>
                <c:pt idx="163">
                  <c:v>60.65554592026335</c:v>
                </c:pt>
                <c:pt idx="164">
                  <c:v>61.25090345300827</c:v>
                </c:pt>
                <c:pt idx="165">
                  <c:v>61.849758432588715</c:v>
                </c:pt>
                <c:pt idx="166">
                  <c:v>62.449096688901555</c:v>
                </c:pt>
                <c:pt idx="167">
                  <c:v>63.05070893419169</c:v>
                </c:pt>
                <c:pt idx="168">
                  <c:v>63.654146405277054</c:v>
                </c:pt>
                <c:pt idx="169">
                  <c:v>64.259556551674237</c:v>
                </c:pt>
                <c:pt idx="170">
                  <c:v>64.86705255230045</c:v>
                </c:pt>
                <c:pt idx="171">
                  <c:v>65.47683121924436</c:v>
                </c:pt>
                <c:pt idx="172">
                  <c:v>66.088238343408477</c:v>
                </c:pt>
                <c:pt idx="173">
                  <c:v>66.703151221882763</c:v>
                </c:pt>
                <c:pt idx="174">
                  <c:v>67.319864128142058</c:v>
                </c:pt>
                <c:pt idx="175">
                  <c:v>67.939436977742091</c:v>
                </c:pt>
                <c:pt idx="176">
                  <c:v>68.562092622045</c:v>
                </c:pt>
                <c:pt idx="177">
                  <c:v>69.18605948391891</c:v>
                </c:pt>
                <c:pt idx="178">
                  <c:v>69.813698507051953</c:v>
                </c:pt>
                <c:pt idx="179">
                  <c:v>70.443432228556631</c:v>
                </c:pt>
                <c:pt idx="180">
                  <c:v>71.075560362973007</c:v>
                </c:pt>
                <c:pt idx="181">
                  <c:v>71.711242152939377</c:v>
                </c:pt>
                <c:pt idx="182">
                  <c:v>72.350017485471966</c:v>
                </c:pt>
                <c:pt idx="183">
                  <c:v>72.992231071816732</c:v>
                </c:pt>
                <c:pt idx="184">
                  <c:v>73.638619818699823</c:v>
                </c:pt>
                <c:pt idx="185">
                  <c:v>74.289995062888906</c:v>
                </c:pt>
                <c:pt idx="186">
                  <c:v>74.947151899694177</c:v>
                </c:pt>
                <c:pt idx="187">
                  <c:v>75.609005937150457</c:v>
                </c:pt>
                <c:pt idx="188">
                  <c:v>76.276642557157672</c:v>
                </c:pt>
                <c:pt idx="189">
                  <c:v>76.950356176473079</c:v>
                </c:pt>
                <c:pt idx="190">
                  <c:v>77.630724877121608</c:v>
                </c:pt>
                <c:pt idx="191">
                  <c:v>78.318728379063273</c:v>
                </c:pt>
                <c:pt idx="192">
                  <c:v>79.014715483824006</c:v>
                </c:pt>
                <c:pt idx="193">
                  <c:v>79.718430690324496</c:v>
                </c:pt>
                <c:pt idx="194">
                  <c:v>80.429909262725019</c:v>
                </c:pt>
                <c:pt idx="195">
                  <c:v>81.150089532283772</c:v>
                </c:pt>
                <c:pt idx="196">
                  <c:v>81.879291124646613</c:v>
                </c:pt>
                <c:pt idx="197">
                  <c:v>82.617603772143624</c:v>
                </c:pt>
                <c:pt idx="198">
                  <c:v>83.366907357298814</c:v>
                </c:pt>
                <c:pt idx="199">
                  <c:v>84.131367054275486</c:v>
                </c:pt>
                <c:pt idx="200">
                  <c:v>84.929840409939899</c:v>
                </c:pt>
              </c:numCache>
            </c:numRef>
          </c:xVal>
          <c:yVal>
            <c:numRef>
              <c:f>Data2!$X$2:$X$202</c:f>
              <c:numCache>
                <c:formatCode>0.0</c:formatCode>
                <c:ptCount val="201"/>
                <c:pt idx="0">
                  <c:v>0</c:v>
                </c:pt>
                <c:pt idx="1">
                  <c:v>0.20665544183191781</c:v>
                </c:pt>
                <c:pt idx="2">
                  <c:v>0.43863678308748982</c:v>
                </c:pt>
                <c:pt idx="3">
                  <c:v>0.53115042007445068</c:v>
                </c:pt>
                <c:pt idx="4">
                  <c:v>0.78200071327943854</c:v>
                </c:pt>
                <c:pt idx="5" formatCode="0.00">
                  <c:v>1.0547248947548218</c:v>
                </c:pt>
                <c:pt idx="6" formatCode="0.00">
                  <c:v>1.3192813666088496</c:v>
                </c:pt>
                <c:pt idx="7">
                  <c:v>1.5572412448494664</c:v>
                </c:pt>
                <c:pt idx="8">
                  <c:v>1.7836388971711259</c:v>
                </c:pt>
                <c:pt idx="9">
                  <c:v>2.0228837413077576</c:v>
                </c:pt>
                <c:pt idx="10">
                  <c:v>2.2294418802272737</c:v>
                </c:pt>
                <c:pt idx="11">
                  <c:v>2.4594554410866469</c:v>
                </c:pt>
                <c:pt idx="12">
                  <c:v>2.6163194259047655</c:v>
                </c:pt>
                <c:pt idx="13">
                  <c:v>2.8163225821692466</c:v>
                </c:pt>
                <c:pt idx="14">
                  <c:v>2.9626696165668704</c:v>
                </c:pt>
                <c:pt idx="15">
                  <c:v>3.0736903744928377</c:v>
                </c:pt>
                <c:pt idx="16" formatCode="0.00">
                  <c:v>3.0996440868773858</c:v>
                </c:pt>
                <c:pt idx="17" formatCode="0.00">
                  <c:v>3.1164608945026115</c:v>
                </c:pt>
                <c:pt idx="18" formatCode="0.00">
                  <c:v>3.1046503024715637</c:v>
                </c:pt>
                <c:pt idx="19">
                  <c:v>3.087966349055058</c:v>
                </c:pt>
                <c:pt idx="20">
                  <c:v>3.0329281459042599</c:v>
                </c:pt>
                <c:pt idx="21">
                  <c:v>2.9970481454377076</c:v>
                </c:pt>
                <c:pt idx="22">
                  <c:v>2.9884424904093323</c:v>
                </c:pt>
                <c:pt idx="23">
                  <c:v>2.9436751092926747</c:v>
                </c:pt>
                <c:pt idx="24">
                  <c:v>2.9103117037715762</c:v>
                </c:pt>
                <c:pt idx="25">
                  <c:v>2.8715945531703104</c:v>
                </c:pt>
                <c:pt idx="26">
                  <c:v>2.83258202952319</c:v>
                </c:pt>
                <c:pt idx="27">
                  <c:v>2.8077671899602912</c:v>
                </c:pt>
                <c:pt idx="28">
                  <c:v>2.7957575264269861</c:v>
                </c:pt>
                <c:pt idx="29">
                  <c:v>2.7804363017402247</c:v>
                </c:pt>
                <c:pt idx="30">
                  <c:v>2.739783794766681</c:v>
                </c:pt>
                <c:pt idx="31">
                  <c:v>2.7066470129955635</c:v>
                </c:pt>
                <c:pt idx="32">
                  <c:v>2.6778971379251884</c:v>
                </c:pt>
                <c:pt idx="33">
                  <c:v>2.6507602327683473</c:v>
                </c:pt>
                <c:pt idx="34">
                  <c:v>2.6087511764705211</c:v>
                </c:pt>
                <c:pt idx="35">
                  <c:v>2.5723950000041542</c:v>
                </c:pt>
                <c:pt idx="36">
                  <c:v>2.5456737467116128</c:v>
                </c:pt>
                <c:pt idx="37">
                  <c:v>2.5181454521414834</c:v>
                </c:pt>
                <c:pt idx="38">
                  <c:v>2.4919744367947971</c:v>
                </c:pt>
                <c:pt idx="39">
                  <c:v>2.4527015280981237</c:v>
                </c:pt>
                <c:pt idx="40">
                  <c:v>2.430302331174151</c:v>
                </c:pt>
                <c:pt idx="41">
                  <c:v>2.4099091107029431</c:v>
                </c:pt>
                <c:pt idx="42">
                  <c:v>2.3885181560527791</c:v>
                </c:pt>
                <c:pt idx="43">
                  <c:v>2.3615223088747896</c:v>
                </c:pt>
                <c:pt idx="44">
                  <c:v>2.3302029867698435</c:v>
                </c:pt>
                <c:pt idx="45">
                  <c:v>2.3145247581328188</c:v>
                </c:pt>
                <c:pt idx="46">
                  <c:v>2.2959856147934121</c:v>
                </c:pt>
                <c:pt idx="47">
                  <c:v>2.2807703900096379</c:v>
                </c:pt>
                <c:pt idx="48">
                  <c:v>2.2627904435530053</c:v>
                </c:pt>
                <c:pt idx="49">
                  <c:v>2.2446833098396</c:v>
                </c:pt>
                <c:pt idx="50">
                  <c:v>2.236976203433434</c:v>
                </c:pt>
                <c:pt idx="51">
                  <c:v>2.2295557602379237</c:v>
                </c:pt>
                <c:pt idx="52">
                  <c:v>2.2153902282149351</c:v>
                </c:pt>
                <c:pt idx="53">
                  <c:v>2.1979077790096961</c:v>
                </c:pt>
                <c:pt idx="54">
                  <c:v>2.2096149817635022</c:v>
                </c:pt>
                <c:pt idx="55">
                  <c:v>2.219442394929489</c:v>
                </c:pt>
                <c:pt idx="56">
                  <c:v>2.2383880420589417</c:v>
                </c:pt>
                <c:pt idx="57">
                  <c:v>2.243123468319185</c:v>
                </c:pt>
                <c:pt idx="58">
                  <c:v>2.2455942850072503</c:v>
                </c:pt>
                <c:pt idx="59">
                  <c:v>2.2521371025004235</c:v>
                </c:pt>
                <c:pt idx="60">
                  <c:v>2.252343749479703</c:v>
                </c:pt>
                <c:pt idx="61">
                  <c:v>2.2545549927035089</c:v>
                </c:pt>
                <c:pt idx="62">
                  <c:v>2.2500979334793341</c:v>
                </c:pt>
                <c:pt idx="63">
                  <c:v>2.2542261734539313</c:v>
                </c:pt>
                <c:pt idx="64">
                  <c:v>2.258871849133663</c:v>
                </c:pt>
                <c:pt idx="65">
                  <c:v>2.2532857975587457</c:v>
                </c:pt>
                <c:pt idx="66">
                  <c:v>2.2547013533133438</c:v>
                </c:pt>
                <c:pt idx="67">
                  <c:v>2.2511734826148246</c:v>
                </c:pt>
                <c:pt idx="68">
                  <c:v>2.2574129126146008</c:v>
                </c:pt>
                <c:pt idx="69">
                  <c:v>2.2479870595656268</c:v>
                </c:pt>
                <c:pt idx="70">
                  <c:v>2.2464594127310287</c:v>
                </c:pt>
                <c:pt idx="71">
                  <c:v>2.238017909755329</c:v>
                </c:pt>
                <c:pt idx="72">
                  <c:v>2.235520627417853</c:v>
                </c:pt>
                <c:pt idx="73">
                  <c:v>2.2404249775426233</c:v>
                </c:pt>
                <c:pt idx="74">
                  <c:v>2.2346194634265739</c:v>
                </c:pt>
                <c:pt idx="75">
                  <c:v>2.2295132216022409</c:v>
                </c:pt>
                <c:pt idx="76">
                  <c:v>2.2283360026997006</c:v>
                </c:pt>
                <c:pt idx="77">
                  <c:v>2.2234366104172856</c:v>
                </c:pt>
                <c:pt idx="78">
                  <c:v>2.2255395315213398</c:v>
                </c:pt>
                <c:pt idx="79">
                  <c:v>2.2254996895118482</c:v>
                </c:pt>
                <c:pt idx="80">
                  <c:v>2.2197788204904843</c:v>
                </c:pt>
                <c:pt idx="81">
                  <c:v>2.2131742077886014</c:v>
                </c:pt>
                <c:pt idx="82">
                  <c:v>2.2158028135811199</c:v>
                </c:pt>
                <c:pt idx="83">
                  <c:v>2.2118905844630734</c:v>
                </c:pt>
                <c:pt idx="84">
                  <c:v>2.2070833155394571</c:v>
                </c:pt>
                <c:pt idx="85">
                  <c:v>2.2023857670224181</c:v>
                </c:pt>
                <c:pt idx="86">
                  <c:v>2.1968312769978109</c:v>
                </c:pt>
                <c:pt idx="87">
                  <c:v>2.1909247684743867</c:v>
                </c:pt>
                <c:pt idx="88">
                  <c:v>2.1856195448198514</c:v>
                </c:pt>
                <c:pt idx="89">
                  <c:v>2.1818270801332273</c:v>
                </c:pt>
                <c:pt idx="90">
                  <c:v>2.1790376488030505</c:v>
                </c:pt>
                <c:pt idx="91">
                  <c:v>2.174029427974506</c:v>
                </c:pt>
                <c:pt idx="92">
                  <c:v>2.1704795890641009</c:v>
                </c:pt>
                <c:pt idx="93">
                  <c:v>2.1629892756293434</c:v>
                </c:pt>
                <c:pt idx="94">
                  <c:v>2.1574201144232026</c:v>
                </c:pt>
                <c:pt idx="95">
                  <c:v>2.1497809752936621</c:v>
                </c:pt>
                <c:pt idx="96">
                  <c:v>2.1448915515401317</c:v>
                </c:pt>
                <c:pt idx="97">
                  <c:v>2.1358203663189634</c:v>
                </c:pt>
                <c:pt idx="98">
                  <c:v>2.1290488175710083</c:v>
                </c:pt>
                <c:pt idx="99">
                  <c:v>2.1198941219476386</c:v>
                </c:pt>
                <c:pt idx="100">
                  <c:v>2.1138260984513386</c:v>
                </c:pt>
                <c:pt idx="101">
                  <c:v>2.1049965088918885</c:v>
                </c:pt>
                <c:pt idx="102">
                  <c:v>2.0971511974206756</c:v>
                </c:pt>
                <c:pt idx="103">
                  <c:v>2.0878415884570649</c:v>
                </c:pt>
                <c:pt idx="104">
                  <c:v>2.081904038431972</c:v>
                </c:pt>
                <c:pt idx="105">
                  <c:v>2.07251495230356</c:v>
                </c:pt>
                <c:pt idx="106">
                  <c:v>2.0648682093543562</c:v>
                </c:pt>
                <c:pt idx="107">
                  <c:v>2.0550308641922443</c:v>
                </c:pt>
                <c:pt idx="108">
                  <c:v>2.0465273041668373</c:v>
                </c:pt>
                <c:pt idx="109">
                  <c:v>2.0358887150411946</c:v>
                </c:pt>
                <c:pt idx="110">
                  <c:v>2.0269523167987193</c:v>
                </c:pt>
                <c:pt idx="111">
                  <c:v>2.0170506127158374</c:v>
                </c:pt>
                <c:pt idx="112" formatCode="0.000">
                  <c:v>2.0084366713242696</c:v>
                </c:pt>
                <c:pt idx="113" formatCode="0.000">
                  <c:v>1.9973970348953056</c:v>
                </c:pt>
                <c:pt idx="114" formatCode="0.000">
                  <c:v>1.9934785997711901</c:v>
                </c:pt>
                <c:pt idx="115">
                  <c:v>1.9849256632397032</c:v>
                </c:pt>
                <c:pt idx="116">
                  <c:v>1.9783105164905737</c:v>
                </c:pt>
                <c:pt idx="117">
                  <c:v>1.973583991399483</c:v>
                </c:pt>
                <c:pt idx="118">
                  <c:v>1.9640007410723443</c:v>
                </c:pt>
                <c:pt idx="119">
                  <c:v>1.9566737170805806</c:v>
                </c:pt>
                <c:pt idx="120">
                  <c:v>1.9473868903832345</c:v>
                </c:pt>
                <c:pt idx="121">
                  <c:v>1.9379077297915155</c:v>
                </c:pt>
                <c:pt idx="122">
                  <c:v>1.9296049471752246</c:v>
                </c:pt>
                <c:pt idx="123">
                  <c:v>1.921435298229905</c:v>
                </c:pt>
                <c:pt idx="124">
                  <c:v>1.9130600935269435</c:v>
                </c:pt>
                <c:pt idx="125">
                  <c:v>1.9018216809467958</c:v>
                </c:pt>
                <c:pt idx="126">
                  <c:v>1.8937315250595219</c:v>
                </c:pt>
                <c:pt idx="127">
                  <c:v>1.8854395180888615</c:v>
                </c:pt>
                <c:pt idx="128">
                  <c:v>1.876950410861669</c:v>
                </c:pt>
                <c:pt idx="129">
                  <c:v>1.868591330511904</c:v>
                </c:pt>
                <c:pt idx="130">
                  <c:v>1.861959547467793</c:v>
                </c:pt>
                <c:pt idx="131">
                  <c:v>1.8551099852737198</c:v>
                </c:pt>
                <c:pt idx="132">
                  <c:v>1.8471019286430606</c:v>
                </c:pt>
                <c:pt idx="133">
                  <c:v>1.8395257402812375</c:v>
                </c:pt>
                <c:pt idx="134">
                  <c:v>1.8314402301430608</c:v>
                </c:pt>
                <c:pt idx="135">
                  <c:v>1.8243978476827583</c:v>
                </c:pt>
                <c:pt idx="136">
                  <c:v>1.8143981841353929</c:v>
                </c:pt>
                <c:pt idx="137">
                  <c:v>1.8063655756064456</c:v>
                </c:pt>
                <c:pt idx="138">
                  <c:v>1.7999557549134988</c:v>
                </c:pt>
                <c:pt idx="139">
                  <c:v>1.7930382972188452</c:v>
                </c:pt>
                <c:pt idx="140">
                  <c:v>1.7871102048372867</c:v>
                </c:pt>
                <c:pt idx="141">
                  <c:v>1.7812651358060989</c:v>
                </c:pt>
                <c:pt idx="142">
                  <c:v>1.7731569094998048</c:v>
                </c:pt>
                <c:pt idx="143">
                  <c:v>1.7660340327282766</c:v>
                </c:pt>
                <c:pt idx="144">
                  <c:v>1.7581421205869103</c:v>
                </c:pt>
                <c:pt idx="145">
                  <c:v>1.7506450514980008</c:v>
                </c:pt>
                <c:pt idx="146">
                  <c:v>1.7452448451055982</c:v>
                </c:pt>
                <c:pt idx="147">
                  <c:v>1.7387848481637229</c:v>
                </c:pt>
                <c:pt idx="148">
                  <c:v>1.7318488777503187</c:v>
                </c:pt>
                <c:pt idx="149">
                  <c:v>1.726401565644148</c:v>
                </c:pt>
                <c:pt idx="150">
                  <c:v>1.7193614306919924</c:v>
                </c:pt>
                <c:pt idx="151">
                  <c:v>1.713240475410549</c:v>
                </c:pt>
                <c:pt idx="152">
                  <c:v>1.7069254495935575</c:v>
                </c:pt>
                <c:pt idx="153">
                  <c:v>1.699876187982718</c:v>
                </c:pt>
                <c:pt idx="154">
                  <c:v>1.6934581417032526</c:v>
                </c:pt>
                <c:pt idx="155">
                  <c:v>1.6871221425606329</c:v>
                </c:pt>
                <c:pt idx="156">
                  <c:v>1.6805998697390809</c:v>
                </c:pt>
                <c:pt idx="157">
                  <c:v>1.6746900718681619</c:v>
                </c:pt>
                <c:pt idx="158">
                  <c:v>1.6701712976075567</c:v>
                </c:pt>
                <c:pt idx="159">
                  <c:v>1.6672791737843882</c:v>
                </c:pt>
                <c:pt idx="160">
                  <c:v>1.6618214996461433</c:v>
                </c:pt>
                <c:pt idx="161">
                  <c:v>1.657464976993265</c:v>
                </c:pt>
                <c:pt idx="162">
                  <c:v>1.6531616343467797</c:v>
                </c:pt>
                <c:pt idx="163">
                  <c:v>1.6483998118633718</c:v>
                </c:pt>
                <c:pt idx="164">
                  <c:v>1.6436954628562028</c:v>
                </c:pt>
                <c:pt idx="165">
                  <c:v>1.6387952955927692</c:v>
                </c:pt>
                <c:pt idx="166">
                  <c:v>1.6349565604106091</c:v>
                </c:pt>
                <c:pt idx="167">
                  <c:v>1.6291693064846002</c:v>
                </c:pt>
                <c:pt idx="168">
                  <c:v>1.6254324815777816</c:v>
                </c:pt>
                <c:pt idx="169">
                  <c:v>1.6187837863401238</c:v>
                </c:pt>
                <c:pt idx="170">
                  <c:v>1.6136818632351013</c:v>
                </c:pt>
                <c:pt idx="171">
                  <c:v>1.610586432774924</c:v>
                </c:pt>
                <c:pt idx="172">
                  <c:v>1.6055904750113577</c:v>
                </c:pt>
                <c:pt idx="173">
                  <c:v>1.6013736100662601</c:v>
                </c:pt>
                <c:pt idx="174">
                  <c:v>1.5976832109961669</c:v>
                </c:pt>
                <c:pt idx="175">
                  <c:v>1.5928451913337094</c:v>
                </c:pt>
                <c:pt idx="176">
                  <c:v>1.5880616874774691</c:v>
                </c:pt>
                <c:pt idx="177">
                  <c:v>1.5838021468332761</c:v>
                </c:pt>
                <c:pt idx="178">
                  <c:v>1.5798238945302014</c:v>
                </c:pt>
                <c:pt idx="179">
                  <c:v>1.5751919899747273</c:v>
                </c:pt>
                <c:pt idx="180">
                  <c:v>1.5722300232863093</c:v>
                </c:pt>
                <c:pt idx="181">
                  <c:v>1.5688404198418957</c:v>
                </c:pt>
                <c:pt idx="182">
                  <c:v>1.5648014622110242</c:v>
                </c:pt>
                <c:pt idx="183">
                  <c:v>1.5601237826624599</c:v>
                </c:pt>
                <c:pt idx="184">
                  <c:v>1.5575328714962082</c:v>
                </c:pt>
                <c:pt idx="185">
                  <c:v>1.5540694798470951</c:v>
                </c:pt>
                <c:pt idx="186">
                  <c:v>1.5510906490482286</c:v>
                </c:pt>
                <c:pt idx="187">
                  <c:v>1.5492565974656982</c:v>
                </c:pt>
                <c:pt idx="188">
                  <c:v>1.5458914945564683</c:v>
                </c:pt>
                <c:pt idx="189">
                  <c:v>1.5414601637065408</c:v>
                </c:pt>
                <c:pt idx="190">
                  <c:v>1.537732557769375</c:v>
                </c:pt>
                <c:pt idx="191">
                  <c:v>1.534697644757623</c:v>
                </c:pt>
                <c:pt idx="192">
                  <c:v>1.5312603086135648</c:v>
                </c:pt>
                <c:pt idx="193">
                  <c:v>1.5265638309323335</c:v>
                </c:pt>
                <c:pt idx="194">
                  <c:v>1.522988597479082</c:v>
                </c:pt>
                <c:pt idx="195">
                  <c:v>1.5171009595143004</c:v>
                </c:pt>
                <c:pt idx="196">
                  <c:v>1.5119104433398534</c:v>
                </c:pt>
                <c:pt idx="197">
                  <c:v>1.5052929942987392</c:v>
                </c:pt>
                <c:pt idx="198">
                  <c:v>1.5004243261312207</c:v>
                </c:pt>
                <c:pt idx="199">
                  <c:v>1.4941399322747941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C55-48C0-ADCB-F5D85432D89F}"/>
            </c:ext>
          </c:extLst>
        </c:ser>
        <c:ser>
          <c:idx val="1"/>
          <c:order val="2"/>
          <c:tx>
            <c:strRef>
              <c:f>Data2!$V$1</c:f>
              <c:strCache>
                <c:ptCount val="1"/>
                <c:pt idx="0">
                  <c:v>Random</c:v>
                </c:pt>
              </c:strCache>
            </c:strRef>
          </c:tx>
          <c:spPr>
            <a:ln w="25400" cap="rnd" cmpd="dbl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noFill/>
              <a:ln w="12700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Pt>
            <c:idx val="2"/>
            <c:marker>
              <c:symbol val="circle"/>
              <c:size val="18"/>
              <c:spPr>
                <a:noFill/>
                <a:ln w="12700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EC55-48C0-ADCB-F5D85432D89F}"/>
              </c:ext>
            </c:extLst>
          </c:dPt>
          <c:dPt>
            <c:idx val="3"/>
            <c:marker>
              <c:symbol val="circle"/>
              <c:size val="18"/>
              <c:spPr>
                <a:noFill/>
                <a:ln w="50800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EC55-48C0-ADCB-F5D85432D89F}"/>
              </c:ext>
            </c:extLst>
          </c:dPt>
          <c:xVal>
            <c:numRef>
              <c:f>Data2!$AI$2:$AI$202</c:f>
              <c:numCache>
                <c:formatCode>_(* #,##0.0_);_(* \(#,##0.0\);_(* "-"??_);_(@_)</c:formatCode>
                <c:ptCount val="201"/>
                <c:pt idx="0">
                  <c:v>0</c:v>
                </c:pt>
                <c:pt idx="1">
                  <c:v>0.42464924828291734</c:v>
                </c:pt>
                <c:pt idx="2" formatCode="_(* #,##0.00_);_(* \(#,##0.00\);_(* &quot;-&quot;??_);_(@_)">
                  <c:v>0.84929849656583467</c:v>
                </c:pt>
                <c:pt idx="3">
                  <c:v>1.2739477448487522</c:v>
                </c:pt>
                <c:pt idx="4">
                  <c:v>1.6985969931316693</c:v>
                </c:pt>
                <c:pt idx="5">
                  <c:v>2.1232462414145865</c:v>
                </c:pt>
                <c:pt idx="6">
                  <c:v>2.5478954896975043</c:v>
                </c:pt>
                <c:pt idx="7">
                  <c:v>2.9725447379804217</c:v>
                </c:pt>
                <c:pt idx="8">
                  <c:v>3.3971939862633391</c:v>
                </c:pt>
                <c:pt idx="9">
                  <c:v>3.8218432345462561</c:v>
                </c:pt>
                <c:pt idx="10">
                  <c:v>4.246492482829173</c:v>
                </c:pt>
                <c:pt idx="11">
                  <c:v>4.6711417311120904</c:v>
                </c:pt>
                <c:pt idx="12">
                  <c:v>5.0957909793950078</c:v>
                </c:pt>
                <c:pt idx="13">
                  <c:v>5.5204402276779243</c:v>
                </c:pt>
                <c:pt idx="14">
                  <c:v>5.9450894759608417</c:v>
                </c:pt>
                <c:pt idx="15">
                  <c:v>6.3697387242437582</c:v>
                </c:pt>
                <c:pt idx="16">
                  <c:v>6.7943879725266756</c:v>
                </c:pt>
                <c:pt idx="17">
                  <c:v>7.219037220809593</c:v>
                </c:pt>
                <c:pt idx="18">
                  <c:v>7.6436864690925104</c:v>
                </c:pt>
                <c:pt idx="19">
                  <c:v>8.0683357173754278</c:v>
                </c:pt>
                <c:pt idx="20">
                  <c:v>8.492984965658346</c:v>
                </c:pt>
                <c:pt idx="21">
                  <c:v>8.9176342139412643</c:v>
                </c:pt>
                <c:pt idx="22">
                  <c:v>9.3422834622241826</c:v>
                </c:pt>
                <c:pt idx="23">
                  <c:v>9.7669327105071009</c:v>
                </c:pt>
                <c:pt idx="24">
                  <c:v>10.191581958790017</c:v>
                </c:pt>
                <c:pt idx="25">
                  <c:v>10.616231207072936</c:v>
                </c:pt>
                <c:pt idx="26">
                  <c:v>11.040880455355854</c:v>
                </c:pt>
                <c:pt idx="27">
                  <c:v>11.465529703638772</c:v>
                </c:pt>
                <c:pt idx="28">
                  <c:v>11.89017895192169</c:v>
                </c:pt>
                <c:pt idx="29">
                  <c:v>12.314828200204607</c:v>
                </c:pt>
                <c:pt idx="30">
                  <c:v>12.739477448487525</c:v>
                </c:pt>
                <c:pt idx="31">
                  <c:v>13.164126696770444</c:v>
                </c:pt>
                <c:pt idx="32">
                  <c:v>13.588775945053362</c:v>
                </c:pt>
                <c:pt idx="33">
                  <c:v>14.01342519333628</c:v>
                </c:pt>
                <c:pt idx="34">
                  <c:v>14.438074441619197</c:v>
                </c:pt>
                <c:pt idx="35">
                  <c:v>14.862723689902115</c:v>
                </c:pt>
                <c:pt idx="36">
                  <c:v>15.287372938185031</c:v>
                </c:pt>
                <c:pt idx="37">
                  <c:v>15.71202218646795</c:v>
                </c:pt>
                <c:pt idx="38">
                  <c:v>16.136671434750866</c:v>
                </c:pt>
                <c:pt idx="39">
                  <c:v>16.561320683033784</c:v>
                </c:pt>
                <c:pt idx="40">
                  <c:v>16.985969931316703</c:v>
                </c:pt>
                <c:pt idx="41">
                  <c:v>17.410619179599621</c:v>
                </c:pt>
                <c:pt idx="42">
                  <c:v>17.835268427882539</c:v>
                </c:pt>
                <c:pt idx="43">
                  <c:v>18.259917676165458</c:v>
                </c:pt>
                <c:pt idx="44">
                  <c:v>18.684566924448376</c:v>
                </c:pt>
                <c:pt idx="45">
                  <c:v>19.109216172731294</c:v>
                </c:pt>
                <c:pt idx="46">
                  <c:v>19.533865421014212</c:v>
                </c:pt>
                <c:pt idx="47">
                  <c:v>19.958514669297127</c:v>
                </c:pt>
                <c:pt idx="48">
                  <c:v>20.383163917580045</c:v>
                </c:pt>
                <c:pt idx="49">
                  <c:v>20.807813165862964</c:v>
                </c:pt>
                <c:pt idx="50">
                  <c:v>21.232462414145882</c:v>
                </c:pt>
                <c:pt idx="51">
                  <c:v>21.6571116624288</c:v>
                </c:pt>
                <c:pt idx="52">
                  <c:v>22.081760910711719</c:v>
                </c:pt>
                <c:pt idx="53">
                  <c:v>22.506410158994637</c:v>
                </c:pt>
                <c:pt idx="54">
                  <c:v>22.931059407277555</c:v>
                </c:pt>
                <c:pt idx="55">
                  <c:v>23.355708655560473</c:v>
                </c:pt>
                <c:pt idx="56">
                  <c:v>23.780357903843388</c:v>
                </c:pt>
                <c:pt idx="57">
                  <c:v>24.205007152126306</c:v>
                </c:pt>
                <c:pt idx="58">
                  <c:v>24.629656400409225</c:v>
                </c:pt>
                <c:pt idx="59">
                  <c:v>25.054305648692143</c:v>
                </c:pt>
                <c:pt idx="60">
                  <c:v>25.478954896975061</c:v>
                </c:pt>
                <c:pt idx="61">
                  <c:v>25.903604145257979</c:v>
                </c:pt>
                <c:pt idx="62">
                  <c:v>26.328253393540898</c:v>
                </c:pt>
                <c:pt idx="63">
                  <c:v>26.752902641823816</c:v>
                </c:pt>
                <c:pt idx="64">
                  <c:v>27.177551890106734</c:v>
                </c:pt>
                <c:pt idx="65">
                  <c:v>27.602201138389653</c:v>
                </c:pt>
                <c:pt idx="66">
                  <c:v>28.026850386672567</c:v>
                </c:pt>
                <c:pt idx="67">
                  <c:v>28.451499634955486</c:v>
                </c:pt>
                <c:pt idx="68">
                  <c:v>28.876148883238404</c:v>
                </c:pt>
                <c:pt idx="69">
                  <c:v>29.300798131521322</c:v>
                </c:pt>
                <c:pt idx="70">
                  <c:v>29.72544737980424</c:v>
                </c:pt>
                <c:pt idx="71">
                  <c:v>30.150096628087159</c:v>
                </c:pt>
                <c:pt idx="72">
                  <c:v>30.574745876370077</c:v>
                </c:pt>
                <c:pt idx="73">
                  <c:v>30.999395124652995</c:v>
                </c:pt>
                <c:pt idx="74">
                  <c:v>31.424044372935914</c:v>
                </c:pt>
                <c:pt idx="75">
                  <c:v>31.848693621218832</c:v>
                </c:pt>
                <c:pt idx="76">
                  <c:v>32.273342869501747</c:v>
                </c:pt>
                <c:pt idx="77">
                  <c:v>32.697992117784665</c:v>
                </c:pt>
                <c:pt idx="78">
                  <c:v>33.122641366067583</c:v>
                </c:pt>
                <c:pt idx="79">
                  <c:v>33.547290614350501</c:v>
                </c:pt>
                <c:pt idx="80">
                  <c:v>33.97193986263342</c:v>
                </c:pt>
                <c:pt idx="81">
                  <c:v>34.396589110916338</c:v>
                </c:pt>
                <c:pt idx="82">
                  <c:v>34.821238359199256</c:v>
                </c:pt>
                <c:pt idx="83">
                  <c:v>35.245887607482175</c:v>
                </c:pt>
                <c:pt idx="84">
                  <c:v>35.670536855765093</c:v>
                </c:pt>
                <c:pt idx="85">
                  <c:v>36.095186104048011</c:v>
                </c:pt>
                <c:pt idx="86">
                  <c:v>36.519835352330929</c:v>
                </c:pt>
                <c:pt idx="87">
                  <c:v>36.944484600613848</c:v>
                </c:pt>
                <c:pt idx="88">
                  <c:v>37.369133848896766</c:v>
                </c:pt>
                <c:pt idx="89">
                  <c:v>37.793783097179684</c:v>
                </c:pt>
                <c:pt idx="90">
                  <c:v>38.218432345462602</c:v>
                </c:pt>
                <c:pt idx="91">
                  <c:v>38.643081593745514</c:v>
                </c:pt>
                <c:pt idx="92">
                  <c:v>39.067730842028432</c:v>
                </c:pt>
                <c:pt idx="93">
                  <c:v>39.49238009031135</c:v>
                </c:pt>
                <c:pt idx="94">
                  <c:v>39.917029338594268</c:v>
                </c:pt>
                <c:pt idx="95">
                  <c:v>40.341678586877187</c:v>
                </c:pt>
                <c:pt idx="96">
                  <c:v>40.766327835160105</c:v>
                </c:pt>
                <c:pt idx="97">
                  <c:v>41.190977083443023</c:v>
                </c:pt>
                <c:pt idx="98">
                  <c:v>41.615626331725942</c:v>
                </c:pt>
                <c:pt idx="99">
                  <c:v>42.04027558000886</c:v>
                </c:pt>
                <c:pt idx="100">
                  <c:v>42.464924828291778</c:v>
                </c:pt>
                <c:pt idx="101">
                  <c:v>42.889574076574696</c:v>
                </c:pt>
                <c:pt idx="102">
                  <c:v>43.314223324857615</c:v>
                </c:pt>
                <c:pt idx="103">
                  <c:v>43.738872573140533</c:v>
                </c:pt>
                <c:pt idx="104">
                  <c:v>44.163521821423451</c:v>
                </c:pt>
                <c:pt idx="105">
                  <c:v>44.58817106970637</c:v>
                </c:pt>
                <c:pt idx="106">
                  <c:v>45.012820317989288</c:v>
                </c:pt>
                <c:pt idx="107">
                  <c:v>45.437469566272206</c:v>
                </c:pt>
                <c:pt idx="108">
                  <c:v>45.862118814555124</c:v>
                </c:pt>
                <c:pt idx="109">
                  <c:v>46.286768062838043</c:v>
                </c:pt>
                <c:pt idx="110">
                  <c:v>46.711417311120954</c:v>
                </c:pt>
                <c:pt idx="111">
                  <c:v>47.136066559403872</c:v>
                </c:pt>
                <c:pt idx="112">
                  <c:v>47.56071580768679</c:v>
                </c:pt>
                <c:pt idx="113">
                  <c:v>47.985365055969709</c:v>
                </c:pt>
                <c:pt idx="114">
                  <c:v>48.410014304252627</c:v>
                </c:pt>
                <c:pt idx="115">
                  <c:v>48.834663552535545</c:v>
                </c:pt>
                <c:pt idx="116">
                  <c:v>49.259312800818464</c:v>
                </c:pt>
                <c:pt idx="117">
                  <c:v>49.683962049101382</c:v>
                </c:pt>
                <c:pt idx="118">
                  <c:v>50.1086112973843</c:v>
                </c:pt>
                <c:pt idx="119">
                  <c:v>50.533260545667218</c:v>
                </c:pt>
                <c:pt idx="120">
                  <c:v>50.957909793950137</c:v>
                </c:pt>
                <c:pt idx="121">
                  <c:v>51.382559042233055</c:v>
                </c:pt>
                <c:pt idx="122">
                  <c:v>51.807208290515973</c:v>
                </c:pt>
                <c:pt idx="123">
                  <c:v>52.231857538798891</c:v>
                </c:pt>
                <c:pt idx="124">
                  <c:v>52.65650678708181</c:v>
                </c:pt>
                <c:pt idx="125">
                  <c:v>53.081156035364728</c:v>
                </c:pt>
                <c:pt idx="126">
                  <c:v>53.505805283647646</c:v>
                </c:pt>
                <c:pt idx="127">
                  <c:v>53.930454531930565</c:v>
                </c:pt>
                <c:pt idx="128">
                  <c:v>54.355103780213483</c:v>
                </c:pt>
                <c:pt idx="129">
                  <c:v>54.779753028496401</c:v>
                </c:pt>
                <c:pt idx="130">
                  <c:v>55.204402276779312</c:v>
                </c:pt>
                <c:pt idx="131">
                  <c:v>55.629051525062231</c:v>
                </c:pt>
                <c:pt idx="132">
                  <c:v>56.053700773345149</c:v>
                </c:pt>
                <c:pt idx="133">
                  <c:v>56.478350021628067</c:v>
                </c:pt>
                <c:pt idx="134">
                  <c:v>56.902999269910985</c:v>
                </c:pt>
                <c:pt idx="135">
                  <c:v>57.327648518193904</c:v>
                </c:pt>
                <c:pt idx="136">
                  <c:v>57.752297766476822</c:v>
                </c:pt>
                <c:pt idx="137">
                  <c:v>58.17694701475974</c:v>
                </c:pt>
                <c:pt idx="138">
                  <c:v>58.601596263042659</c:v>
                </c:pt>
                <c:pt idx="139">
                  <c:v>59.026245511325577</c:v>
                </c:pt>
                <c:pt idx="140">
                  <c:v>59.450894759608495</c:v>
                </c:pt>
                <c:pt idx="141">
                  <c:v>59.875544007891413</c:v>
                </c:pt>
                <c:pt idx="142">
                  <c:v>60.300193256174332</c:v>
                </c:pt>
                <c:pt idx="143">
                  <c:v>60.72484250445725</c:v>
                </c:pt>
                <c:pt idx="144">
                  <c:v>61.149491752740168</c:v>
                </c:pt>
                <c:pt idx="145">
                  <c:v>61.574141001023087</c:v>
                </c:pt>
                <c:pt idx="146">
                  <c:v>61.998790249306005</c:v>
                </c:pt>
                <c:pt idx="147">
                  <c:v>62.423439497588923</c:v>
                </c:pt>
                <c:pt idx="148">
                  <c:v>62.848088745871841</c:v>
                </c:pt>
                <c:pt idx="149">
                  <c:v>63.272737994154753</c:v>
                </c:pt>
                <c:pt idx="150">
                  <c:v>63.697387242437671</c:v>
                </c:pt>
                <c:pt idx="151">
                  <c:v>64.122036490720589</c:v>
                </c:pt>
                <c:pt idx="152">
                  <c:v>64.546685739003507</c:v>
                </c:pt>
                <c:pt idx="153">
                  <c:v>64.971334987286426</c:v>
                </c:pt>
                <c:pt idx="154">
                  <c:v>65.395984235569344</c:v>
                </c:pt>
                <c:pt idx="155">
                  <c:v>65.820633483852262</c:v>
                </c:pt>
                <c:pt idx="156">
                  <c:v>66.24528273213518</c:v>
                </c:pt>
                <c:pt idx="157">
                  <c:v>66.669931980418099</c:v>
                </c:pt>
                <c:pt idx="158">
                  <c:v>67.094581228701017</c:v>
                </c:pt>
                <c:pt idx="159">
                  <c:v>67.519230476983935</c:v>
                </c:pt>
                <c:pt idx="160">
                  <c:v>67.943879725266854</c:v>
                </c:pt>
                <c:pt idx="161">
                  <c:v>68.368528973549772</c:v>
                </c:pt>
                <c:pt idx="162">
                  <c:v>68.79317822183269</c:v>
                </c:pt>
                <c:pt idx="163">
                  <c:v>69.217827470115608</c:v>
                </c:pt>
                <c:pt idx="164">
                  <c:v>69.642476718398527</c:v>
                </c:pt>
                <c:pt idx="165">
                  <c:v>70.067125966681445</c:v>
                </c:pt>
                <c:pt idx="166">
                  <c:v>70.491775214964363</c:v>
                </c:pt>
                <c:pt idx="167">
                  <c:v>70.916424463247282</c:v>
                </c:pt>
                <c:pt idx="168">
                  <c:v>71.3410737115302</c:v>
                </c:pt>
                <c:pt idx="169">
                  <c:v>71.765722959813118</c:v>
                </c:pt>
                <c:pt idx="170">
                  <c:v>72.190372208096036</c:v>
                </c:pt>
                <c:pt idx="171">
                  <c:v>72.615021456378955</c:v>
                </c:pt>
                <c:pt idx="172">
                  <c:v>73.039670704661873</c:v>
                </c:pt>
                <c:pt idx="173">
                  <c:v>73.464319952944791</c:v>
                </c:pt>
                <c:pt idx="174">
                  <c:v>73.88896920122771</c:v>
                </c:pt>
                <c:pt idx="175">
                  <c:v>74.313618449510628</c:v>
                </c:pt>
                <c:pt idx="176">
                  <c:v>74.738267697793546</c:v>
                </c:pt>
                <c:pt idx="177">
                  <c:v>75.162916946076464</c:v>
                </c:pt>
                <c:pt idx="178">
                  <c:v>75.587566194359383</c:v>
                </c:pt>
                <c:pt idx="179">
                  <c:v>76.012215442642287</c:v>
                </c:pt>
                <c:pt idx="180">
                  <c:v>76.436864690925205</c:v>
                </c:pt>
                <c:pt idx="181">
                  <c:v>76.861513939208123</c:v>
                </c:pt>
                <c:pt idx="182">
                  <c:v>77.286163187491042</c:v>
                </c:pt>
                <c:pt idx="183">
                  <c:v>77.71081243577396</c:v>
                </c:pt>
                <c:pt idx="184">
                  <c:v>78.135461684056878</c:v>
                </c:pt>
                <c:pt idx="185">
                  <c:v>78.560110932339796</c:v>
                </c:pt>
                <c:pt idx="186">
                  <c:v>78.984760180622715</c:v>
                </c:pt>
                <c:pt idx="187">
                  <c:v>79.409409428905633</c:v>
                </c:pt>
                <c:pt idx="188">
                  <c:v>79.834058677188551</c:v>
                </c:pt>
                <c:pt idx="189">
                  <c:v>80.258707925471469</c:v>
                </c:pt>
                <c:pt idx="190">
                  <c:v>80.683357173754388</c:v>
                </c:pt>
                <c:pt idx="191">
                  <c:v>81.108006422037306</c:v>
                </c:pt>
                <c:pt idx="192">
                  <c:v>81.532655670320224</c:v>
                </c:pt>
                <c:pt idx="193">
                  <c:v>81.957304918603143</c:v>
                </c:pt>
                <c:pt idx="194">
                  <c:v>82.381954166886061</c:v>
                </c:pt>
                <c:pt idx="195">
                  <c:v>82.806603415168979</c:v>
                </c:pt>
                <c:pt idx="196">
                  <c:v>83.231252663451897</c:v>
                </c:pt>
                <c:pt idx="197">
                  <c:v>83.655901911734816</c:v>
                </c:pt>
                <c:pt idx="198">
                  <c:v>84.080551160017734</c:v>
                </c:pt>
                <c:pt idx="199">
                  <c:v>84.505200408300652</c:v>
                </c:pt>
                <c:pt idx="200">
                  <c:v>84.929849656583571</c:v>
                </c:pt>
              </c:numCache>
            </c:numRef>
          </c:xVal>
          <c:yVal>
            <c:numRef>
              <c:f>Data2!$V$2:$V$202</c:f>
              <c:numCache>
                <c:formatCode>0.0</c:formatCode>
                <c:ptCount val="201"/>
                <c:pt idx="0">
                  <c:v>0</c:v>
                </c:pt>
                <c:pt idx="1">
                  <c:v>0.37571241750240253</c:v>
                </c:pt>
                <c:pt idx="2">
                  <c:v>0.60182587005700761</c:v>
                </c:pt>
                <c:pt idx="3">
                  <c:v>0.75285509406022211</c:v>
                </c:pt>
                <c:pt idx="4">
                  <c:v>0.86087398868057419</c:v>
                </c:pt>
                <c:pt idx="5">
                  <c:v>0.94196533411873695</c:v>
                </c:pt>
                <c:pt idx="6">
                  <c:v>1.0050821716973843</c:v>
                </c:pt>
                <c:pt idx="7">
                  <c:v>1.0556045184526193</c:v>
                </c:pt>
                <c:pt idx="8" formatCode="0.000">
                  <c:v>1.0969600908996131</c:v>
                </c:pt>
                <c:pt idx="9" formatCode="0.000">
                  <c:v>1.1314362122964987</c:v>
                </c:pt>
                <c:pt idx="10">
                  <c:v>1.1606176532183159</c:v>
                </c:pt>
                <c:pt idx="11">
                  <c:v>1.1856371329791662</c:v>
                </c:pt>
                <c:pt idx="12">
                  <c:v>1.2073257734118927</c:v>
                </c:pt>
                <c:pt idx="13">
                  <c:v>1.2263072132149089</c:v>
                </c:pt>
                <c:pt idx="14">
                  <c:v>1.2430585502101974</c:v>
                </c:pt>
                <c:pt idx="15">
                  <c:v>1.2579509953580568</c:v>
                </c:pt>
                <c:pt idx="16">
                  <c:v>1.271277704135505</c:v>
                </c:pt>
                <c:pt idx="17">
                  <c:v>1.2832732680619776</c:v>
                </c:pt>
                <c:pt idx="18">
                  <c:v>1.2941276432913624</c:v>
                </c:pt>
                <c:pt idx="19">
                  <c:v>1.3039962844519384</c:v>
                </c:pt>
                <c:pt idx="20">
                  <c:v>1.3130076375086133</c:v>
                </c:pt>
                <c:pt idx="21">
                  <c:v>1.3212687611974407</c:v>
                </c:pt>
                <c:pt idx="22">
                  <c:v>1.3288696005520482</c:v>
                </c:pt>
                <c:pt idx="23">
                  <c:v>1.3358862751005696</c:v>
                </c:pt>
                <c:pt idx="24">
                  <c:v>1.3423836369721298</c:v>
                </c:pt>
                <c:pt idx="25">
                  <c:v>1.3484172812861599</c:v>
                </c:pt>
                <c:pt idx="26">
                  <c:v>1.3540351409276847</c:v>
                </c:pt>
                <c:pt idx="27">
                  <c:v>1.3592787626111382</c:v>
                </c:pt>
                <c:pt idx="28">
                  <c:v>1.3641843361466168</c:v>
                </c:pt>
                <c:pt idx="29">
                  <c:v>1.368783530856889</c:v>
                </c:pt>
                <c:pt idx="30">
                  <c:v>1.3731041800241712</c:v>
                </c:pt>
                <c:pt idx="31">
                  <c:v>1.3771708446335773</c:v>
                </c:pt>
                <c:pt idx="32">
                  <c:v>1.3810052805380975</c:v>
                </c:pt>
                <c:pt idx="33">
                  <c:v>1.3846268278123086</c:v>
                </c:pt>
                <c:pt idx="34">
                  <c:v>1.3880527370067433</c:v>
                </c:pt>
                <c:pt idx="35">
                  <c:v>1.3912984439194753</c:v>
                </c:pt>
                <c:pt idx="36">
                  <c:v>1.3943778021199922</c:v>
                </c:pt>
                <c:pt idx="37">
                  <c:v>1.3973032806144638</c:v>
                </c:pt>
                <c:pt idx="38">
                  <c:v>1.4000861326005603</c:v>
                </c:pt>
                <c:pt idx="39">
                  <c:v>1.4027365401275838</c:v>
                </c:pt>
                <c:pt idx="40">
                  <c:v>1.4052637385822322</c:v>
                </c:pt>
                <c:pt idx="41">
                  <c:v>1.4076761242078628</c:v>
                </c:pt>
                <c:pt idx="42">
                  <c:v>1.4099813472951637</c:v>
                </c:pt>
                <c:pt idx="43">
                  <c:v>1.4121863932235681</c:v>
                </c:pt>
                <c:pt idx="44">
                  <c:v>1.4142976531620071</c:v>
                </c:pt>
                <c:pt idx="45">
                  <c:v>1.416320985936284</c:v>
                </c:pt>
                <c:pt idx="46">
                  <c:v>1.4182617723243942</c:v>
                </c:pt>
                <c:pt idx="47">
                  <c:v>1.4201249628393977</c:v>
                </c:pt>
                <c:pt idx="48">
                  <c:v>1.4219151198932976</c:v>
                </c:pt>
                <c:pt idx="49">
                  <c:v>1.4236364550980041</c:v>
                </c:pt>
                <c:pt idx="50">
                  <c:v>1.4252928623453724</c:v>
                </c:pt>
                <c:pt idx="51">
                  <c:v>1.4268879472132387</c:v>
                </c:pt>
                <c:pt idx="52">
                  <c:v>1.4284250531648666</c:v>
                </c:pt>
                <c:pt idx="53">
                  <c:v>1.4299072849424534</c:v>
                </c:pt>
                <c:pt idx="54">
                  <c:v>1.4313375294991568</c:v>
                </c:pt>
                <c:pt idx="55">
                  <c:v>1.4327184747665913</c:v>
                </c:pt>
                <c:pt idx="56">
                  <c:v>1.4340526265145099</c:v>
                </c:pt>
                <c:pt idx="57">
                  <c:v>1.4353423235251608</c:v>
                </c:pt>
                <c:pt idx="58">
                  <c:v>1.436589751275644</c:v>
                </c:pt>
                <c:pt idx="59">
                  <c:v>1.4377969542966595</c:v>
                </c:pt>
                <c:pt idx="60">
                  <c:v>1.4389658473546614</c:v>
                </c:pt>
                <c:pt idx="61">
                  <c:v>1.4400982255860573</c:v>
                </c:pt>
                <c:pt idx="62">
                  <c:v>1.4411957736962755</c:v>
                </c:pt>
                <c:pt idx="63">
                  <c:v>1.4422600743228422</c:v>
                </c:pt>
                <c:pt idx="64">
                  <c:v>1.4432926156497852</c:v>
                </c:pt>
                <c:pt idx="65">
                  <c:v>1.4442947983504006</c:v>
                </c:pt>
                <c:pt idx="66">
                  <c:v>1.4452679419265064</c:v>
                </c:pt>
                <c:pt idx="67">
                  <c:v>1.4462132905045049</c:v>
                </c:pt>
                <c:pt idx="68">
                  <c:v>1.4471320181417968</c:v>
                </c:pt>
                <c:pt idx="69">
                  <c:v>1.448025233691137</c:v>
                </c:pt>
                <c:pt idx="70">
                  <c:v>1.4488939852653013</c:v>
                </c:pt>
                <c:pt idx="71">
                  <c:v>1.4497392643398708</c:v>
                </c:pt>
                <c:pt idx="72">
                  <c:v>1.4505620095278882</c:v>
                </c:pt>
                <c:pt idx="73">
                  <c:v>1.4513631100566091</c:v>
                </c:pt>
                <c:pt idx="74">
                  <c:v>1.452143408973416</c:v>
                </c:pt>
                <c:pt idx="75">
                  <c:v>1.4529037061051977</c:v>
                </c:pt>
                <c:pt idx="76">
                  <c:v>1.4536447607930281</c:v>
                </c:pt>
                <c:pt idx="77">
                  <c:v>1.4543672944218062</c:v>
                </c:pt>
                <c:pt idx="78">
                  <c:v>1.4550719927625662</c:v>
                </c:pt>
                <c:pt idx="79">
                  <c:v>1.4557595081434487</c:v>
                </c:pt>
                <c:pt idx="80">
                  <c:v>1.4564304614637729</c:v>
                </c:pt>
                <c:pt idx="81">
                  <c:v>1.4570854440642949</c:v>
                </c:pt>
                <c:pt idx="82">
                  <c:v>1.4577250194654723</c:v>
                </c:pt>
                <c:pt idx="83">
                  <c:v>1.458349724984497</c:v>
                </c:pt>
                <c:pt idx="84">
                  <c:v>1.4589600732408294</c:v>
                </c:pt>
                <c:pt idx="85">
                  <c:v>1.4595565535591148</c:v>
                </c:pt>
                <c:pt idx="86">
                  <c:v>1.4601396332775449</c:v>
                </c:pt>
                <c:pt idx="87">
                  <c:v>1.4607097589690139</c:v>
                </c:pt>
                <c:pt idx="88">
                  <c:v>1.4612673575817836</c:v>
                </c:pt>
                <c:pt idx="89">
                  <c:v>1.4618128375057728</c:v>
                </c:pt>
                <c:pt idx="90">
                  <c:v>1.4623465895700716</c:v>
                </c:pt>
                <c:pt idx="91">
                  <c:v>1.4628689879768009</c:v>
                </c:pt>
                <c:pt idx="92">
                  <c:v>1.4633803911760039</c:v>
                </c:pt>
                <c:pt idx="93">
                  <c:v>1.4638811426858727</c:v>
                </c:pt>
                <c:pt idx="94">
                  <c:v>1.4643715718622476</c:v>
                </c:pt>
                <c:pt idx="95">
                  <c:v>1.4648519946210177</c:v>
                </c:pt>
                <c:pt idx="96">
                  <c:v>1.4653227141167495</c:v>
                </c:pt>
                <c:pt idx="97">
                  <c:v>1.4657840213806066</c:v>
                </c:pt>
                <c:pt idx="98">
                  <c:v>1.4662361959203813</c:v>
                </c:pt>
                <c:pt idx="99">
                  <c:v>1.4666795062852405</c:v>
                </c:pt>
                <c:pt idx="100">
                  <c:v>1.4671142105975763</c:v>
                </c:pt>
                <c:pt idx="101">
                  <c:v>1.4675405570541868</c:v>
                </c:pt>
                <c:pt idx="102">
                  <c:v>1.4679587843988167</c:v>
                </c:pt>
                <c:pt idx="103">
                  <c:v>1.468369122367962</c:v>
                </c:pt>
                <c:pt idx="104">
                  <c:v>1.4687717921116779</c:v>
                </c:pt>
                <c:pt idx="105">
                  <c:v>1.469167006591015</c:v>
                </c:pt>
                <c:pt idx="106">
                  <c:v>1.4695549709535842</c:v>
                </c:pt>
                <c:pt idx="107">
                  <c:v>1.4699358828886366</c:v>
                </c:pt>
                <c:pt idx="108">
                  <c:v>1.4703099329629581</c:v>
                </c:pt>
                <c:pt idx="109">
                  <c:v>1.4706773049387711</c:v>
                </c:pt>
                <c:pt idx="110">
                  <c:v>1.4710381760747597</c:v>
                </c:pt>
                <c:pt idx="111">
                  <c:v>1.471392717411256</c:v>
                </c:pt>
                <c:pt idx="112">
                  <c:v>1.4717410940405491</c:v>
                </c:pt>
                <c:pt idx="113">
                  <c:v>1.4720834653632153</c:v>
                </c:pt>
                <c:pt idx="114">
                  <c:v>1.4724199853313069</c:v>
                </c:pt>
                <c:pt idx="115">
                  <c:v>1.4727508026791751</c:v>
                </c:pt>
                <c:pt idx="116">
                  <c:v>1.4730760611426621</c:v>
                </c:pt>
                <c:pt idx="117">
                  <c:v>1.4733958996673282</c:v>
                </c:pt>
                <c:pt idx="118">
                  <c:v>1.4737104526063645</c:v>
                </c:pt>
                <c:pt idx="119">
                  <c:v>1.4740198499087658</c:v>
                </c:pt>
                <c:pt idx="120">
                  <c:v>1.4743242172983313</c:v>
                </c:pt>
                <c:pt idx="121">
                  <c:v>1.4746236764440039</c:v>
                </c:pt>
                <c:pt idx="122">
                  <c:v>1.4749183451220338</c:v>
                </c:pt>
                <c:pt idx="123">
                  <c:v>1.475208337370423</c:v>
                </c:pt>
                <c:pt idx="124">
                  <c:v>1.4754937636360743</c:v>
                </c:pt>
                <c:pt idx="125">
                  <c:v>1.4757747309150415</c:v>
                </c:pt>
                <c:pt idx="126">
                  <c:v>1.4760513428862625</c:v>
                </c:pt>
                <c:pt idx="127">
                  <c:v>1.4763237000391154</c:v>
                </c:pt>
                <c:pt idx="128">
                  <c:v>1.4765918997951384</c:v>
                </c:pt>
                <c:pt idx="129">
                  <c:v>1.4768560366242129</c:v>
                </c:pt>
                <c:pt idx="130">
                  <c:v>1.4771162021555129</c:v>
                </c:pt>
                <c:pt idx="131">
                  <c:v>1.4773724852834791</c:v>
                </c:pt>
                <c:pt idx="132">
                  <c:v>1.4776249722690906</c:v>
                </c:pt>
                <c:pt idx="133">
                  <c:v>1.4778737468366672</c:v>
                </c:pt>
                <c:pt idx="134">
                  <c:v>1.4781188902664313</c:v>
                </c:pt>
                <c:pt idx="135">
                  <c:v>1.4783604814830487</c:v>
                </c:pt>
                <c:pt idx="136">
                  <c:v>1.4785985971403457</c:v>
                </c:pt>
                <c:pt idx="137">
                  <c:v>1.4788333117023991</c:v>
                </c:pt>
                <c:pt idx="138">
                  <c:v>1.4790646975211719</c:v>
                </c:pt>
                <c:pt idx="139">
                  <c:v>1.4792928249108721</c:v>
                </c:pt>
                <c:pt idx="140">
                  <c:v>1.4795177622191951</c:v>
                </c:pt>
                <c:pt idx="141">
                  <c:v>1.4797395758955882</c:v>
                </c:pt>
                <c:pt idx="142">
                  <c:v>1.4799583305567008</c:v>
                </c:pt>
                <c:pt idx="143">
                  <c:v>1.4801740890491426</c:v>
                </c:pt>
                <c:pt idx="144">
                  <c:v>1.4803869125096774</c:v>
                </c:pt>
                <c:pt idx="145">
                  <c:v>1.4805968604229793</c:v>
                </c:pt>
                <c:pt idx="146">
                  <c:v>1.4808039906770651</c:v>
                </c:pt>
                <c:pt idx="147">
                  <c:v>1.4810083596165065</c:v>
                </c:pt>
                <c:pt idx="148">
                  <c:v>1.4812100220935307</c:v>
                </c:pt>
                <c:pt idx="149">
                  <c:v>1.4814090315171022</c:v>
                </c:pt>
                <c:pt idx="150">
                  <c:v>1.4816054399000838</c:v>
                </c:pt>
                <c:pt idx="151">
                  <c:v>1.4817992979045531</c:v>
                </c:pt>
                <c:pt idx="152">
                  <c:v>1.4819906548853747</c:v>
                </c:pt>
                <c:pt idx="153">
                  <c:v>1.4821795589320894</c:v>
                </c:pt>
                <c:pt idx="154">
                  <c:v>1.4823660569092056</c:v>
                </c:pt>
                <c:pt idx="155">
                  <c:v>1.4825501944949606</c:v>
                </c:pt>
                <c:pt idx="156">
                  <c:v>1.4827320162186186</c:v>
                </c:pt>
                <c:pt idx="157">
                  <c:v>1.4829115654963732</c:v>
                </c:pt>
                <c:pt idx="158">
                  <c:v>1.4830888846659076</c:v>
                </c:pt>
                <c:pt idx="159">
                  <c:v>1.4832640150196768</c:v>
                </c:pt>
                <c:pt idx="160">
                  <c:v>1.4834369968369692</c:v>
                </c:pt>
                <c:pt idx="161">
                  <c:v>1.4836078694147865</c:v>
                </c:pt>
                <c:pt idx="162">
                  <c:v>1.4837766710976097</c:v>
                </c:pt>
                <c:pt idx="163">
                  <c:v>1.4839434393060826</c:v>
                </c:pt>
                <c:pt idx="164">
                  <c:v>1.4841082105646706</c:v>
                </c:pt>
                <c:pt idx="165">
                  <c:v>1.4842710205283269</c:v>
                </c:pt>
                <c:pt idx="166">
                  <c:v>1.4844319040082148</c:v>
                </c:pt>
                <c:pt idx="167">
                  <c:v>1.4845908949965225</c:v>
                </c:pt>
                <c:pt idx="168">
                  <c:v>1.4847480266904056</c:v>
                </c:pt>
                <c:pt idx="169">
                  <c:v>1.4849033315150952</c:v>
                </c:pt>
                <c:pt idx="170">
                  <c:v>1.485056841146206</c:v>
                </c:pt>
                <c:pt idx="171">
                  <c:v>1.4852085865312739</c:v>
                </c:pt>
                <c:pt idx="172">
                  <c:v>1.4853585979105539</c:v>
                </c:pt>
                <c:pt idx="173">
                  <c:v>1.4855069048371135</c:v>
                </c:pt>
                <c:pt idx="174">
                  <c:v>1.48565353619624</c:v>
                </c:pt>
                <c:pt idx="175">
                  <c:v>1.4857985202241972</c:v>
                </c:pt>
                <c:pt idx="176">
                  <c:v>1.4859418845263508</c:v>
                </c:pt>
                <c:pt idx="177">
                  <c:v>1.4860836560946933</c:v>
                </c:pt>
                <c:pt idx="178">
                  <c:v>1.4862238613247836</c:v>
                </c:pt>
                <c:pt idx="179">
                  <c:v>1.4863625260321318</c:v>
                </c:pt>
                <c:pt idx="180">
                  <c:v>1.4864996754680462</c:v>
                </c:pt>
                <c:pt idx="181">
                  <c:v>1.4866353343349603</c:v>
                </c:pt>
                <c:pt idx="182">
                  <c:v>1.4867695268012679</c:v>
                </c:pt>
                <c:pt idx="183">
                  <c:v>1.486902276515677</c:v>
                </c:pt>
                <c:pt idx="184">
                  <c:v>1.4870336066211023</c:v>
                </c:pt>
                <c:pt idx="185">
                  <c:v>1.4871635397681162</c:v>
                </c:pt>
                <c:pt idx="186">
                  <c:v>1.487292098127972</c:v>
                </c:pt>
                <c:pt idx="187">
                  <c:v>1.4874193034052166</c:v>
                </c:pt>
                <c:pt idx="188">
                  <c:v>1.4875451768499051</c:v>
                </c:pt>
                <c:pt idx="189">
                  <c:v>1.4876697392694365</c:v>
                </c:pt>
                <c:pt idx="190">
                  <c:v>1.4877930110400195</c:v>
                </c:pt>
                <c:pt idx="191">
                  <c:v>1.4879150121177849</c:v>
                </c:pt>
                <c:pt idx="192">
                  <c:v>1.4880357620495541</c:v>
                </c:pt>
                <c:pt idx="193">
                  <c:v>1.4881552799832811</c:v>
                </c:pt>
                <c:pt idx="194">
                  <c:v>1.4882735846781745</c:v>
                </c:pt>
                <c:pt idx="195">
                  <c:v>1.4883906945145122</c:v>
                </c:pt>
                <c:pt idx="196">
                  <c:v>1.488506627503162</c:v>
                </c:pt>
                <c:pt idx="197">
                  <c:v>1.4886214012948162</c:v>
                </c:pt>
                <c:pt idx="198">
                  <c:v>1.4887350331889486</c:v>
                </c:pt>
                <c:pt idx="199">
                  <c:v>1.4888475401425088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EC55-48C0-ADCB-F5D85432D89F}"/>
            </c:ext>
          </c:extLst>
        </c:ser>
        <c:ser>
          <c:idx val="2"/>
          <c:order val="3"/>
          <c:tx>
            <c:strRef>
              <c:f>Data2!$U$1</c:f>
              <c:strCache>
                <c:ptCount val="1"/>
                <c:pt idx="0">
                  <c:v>Highest Carbon</c:v>
                </c:pt>
              </c:strCache>
            </c:strRef>
          </c:tx>
          <c:spPr>
            <a:ln w="25400" cap="rnd" cmpd="thickThin">
              <a:solidFill>
                <a:srgbClr val="00B000"/>
              </a:solidFill>
              <a:round/>
            </a:ln>
            <a:effectLst/>
          </c:spPr>
          <c:marker>
            <c:symbol val="diamond"/>
            <c:size val="6"/>
            <c:spPr>
              <a:noFill/>
              <a:ln w="12700">
                <a:solidFill>
                  <a:srgbClr val="00B000"/>
                </a:solidFill>
              </a:ln>
              <a:effectLst/>
            </c:spPr>
          </c:marker>
          <c:dPt>
            <c:idx val="2"/>
            <c:marker>
              <c:symbol val="diamond"/>
              <c:size val="18"/>
              <c:spPr>
                <a:noFill/>
                <a:ln w="12700">
                  <a:solidFill>
                    <a:srgbClr val="00B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EC55-48C0-ADCB-F5D85432D89F}"/>
              </c:ext>
            </c:extLst>
          </c:dPt>
          <c:dPt>
            <c:idx val="3"/>
            <c:marker>
              <c:symbol val="diamond"/>
              <c:size val="18"/>
              <c:spPr>
                <a:noFill/>
                <a:ln w="50800">
                  <a:solidFill>
                    <a:srgbClr val="00B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EC55-48C0-ADCB-F5D85432D89F}"/>
              </c:ext>
            </c:extLst>
          </c:dPt>
          <c:xVal>
            <c:numRef>
              <c:f>Data2!$AJ$2:$AJ$202</c:f>
              <c:numCache>
                <c:formatCode>_(* #,##0.0_);_(* \(#,##0.0\);_(* "-"??_);_(@_)</c:formatCode>
                <c:ptCount val="201"/>
                <c:pt idx="0">
                  <c:v>0</c:v>
                </c:pt>
                <c:pt idx="1">
                  <c:v>0.79847335566442412</c:v>
                </c:pt>
                <c:pt idx="2">
                  <c:v>1.5629330526410896</c:v>
                </c:pt>
                <c:pt idx="3">
                  <c:v>2.3122366377962793</c:v>
                </c:pt>
                <c:pt idx="4">
                  <c:v>3.0505492852932767</c:v>
                </c:pt>
                <c:pt idx="5">
                  <c:v>3.7797508776561264</c:v>
                </c:pt>
                <c:pt idx="6">
                  <c:v>4.4999311472148813</c:v>
                </c:pt>
                <c:pt idx="7">
                  <c:v>5.2114097196154052</c:v>
                </c:pt>
                <c:pt idx="8">
                  <c:v>5.9151249261158991</c:v>
                </c:pt>
                <c:pt idx="9">
                  <c:v>6.6111120308766207</c:v>
                </c:pt>
                <c:pt idx="10">
                  <c:v>7.2991155328182913</c:v>
                </c:pt>
                <c:pt idx="11">
                  <c:v>7.9794842334668195</c:v>
                </c:pt>
                <c:pt idx="12">
                  <c:v>8.6531978527822275</c:v>
                </c:pt>
                <c:pt idx="13">
                  <c:v>9.3208344727894588</c:v>
                </c:pt>
                <c:pt idx="14">
                  <c:v>9.9826885102457315</c:v>
                </c:pt>
                <c:pt idx="15">
                  <c:v>10.63984534705099</c:v>
                </c:pt>
                <c:pt idx="16">
                  <c:v>11.291220591240069</c:v>
                </c:pt>
                <c:pt idx="17">
                  <c:v>11.937609338123163</c:v>
                </c:pt>
                <c:pt idx="18">
                  <c:v>12.579822924467924</c:v>
                </c:pt>
                <c:pt idx="19">
                  <c:v>13.218598257000519</c:v>
                </c:pt>
                <c:pt idx="20">
                  <c:v>13.854280046966878</c:v>
                </c:pt>
                <c:pt idx="21">
                  <c:v>14.486408181383254</c:v>
                </c:pt>
                <c:pt idx="22">
                  <c:v>15.116141902887936</c:v>
                </c:pt>
                <c:pt idx="23">
                  <c:v>15.743780926020971</c:v>
                </c:pt>
                <c:pt idx="24">
                  <c:v>16.367747787894885</c:v>
                </c:pt>
                <c:pt idx="25">
                  <c:v>16.990403432197802</c:v>
                </c:pt>
                <c:pt idx="26">
                  <c:v>17.609976281797831</c:v>
                </c:pt>
                <c:pt idx="27">
                  <c:v>18.226689188057122</c:v>
                </c:pt>
                <c:pt idx="28">
                  <c:v>18.841602066531419</c:v>
                </c:pt>
                <c:pt idx="29">
                  <c:v>19.453009190695532</c:v>
                </c:pt>
                <c:pt idx="30">
                  <c:v>20.062787857639439</c:v>
                </c:pt>
                <c:pt idx="31">
                  <c:v>20.670283858265655</c:v>
                </c:pt>
                <c:pt idx="32">
                  <c:v>21.275694004662839</c:v>
                </c:pt>
                <c:pt idx="33">
                  <c:v>21.87913147574821</c:v>
                </c:pt>
                <c:pt idx="34">
                  <c:v>22.480743721038333</c:v>
                </c:pt>
                <c:pt idx="35">
                  <c:v>23.080081977351178</c:v>
                </c:pt>
                <c:pt idx="36">
                  <c:v>23.678936956931611</c:v>
                </c:pt>
                <c:pt idx="37">
                  <c:v>24.274294489676535</c:v>
                </c:pt>
                <c:pt idx="38">
                  <c:v>24.869672763912114</c:v>
                </c:pt>
                <c:pt idx="39">
                  <c:v>25.462254113402455</c:v>
                </c:pt>
                <c:pt idx="40">
                  <c:v>26.053519734410198</c:v>
                </c:pt>
                <c:pt idx="41">
                  <c:v>26.643969116116132</c:v>
                </c:pt>
                <c:pt idx="42">
                  <c:v>27.231305385006685</c:v>
                </c:pt>
                <c:pt idx="43">
                  <c:v>27.818658040400088</c:v>
                </c:pt>
                <c:pt idx="44">
                  <c:v>28.402155614167864</c:v>
                </c:pt>
                <c:pt idx="45">
                  <c:v>28.98542728699417</c:v>
                </c:pt>
                <c:pt idx="46">
                  <c:v>29.56599532826959</c:v>
                </c:pt>
                <c:pt idx="47">
                  <c:v>30.14521972345112</c:v>
                </c:pt>
                <c:pt idx="48">
                  <c:v>30.723246032839125</c:v>
                </c:pt>
                <c:pt idx="49">
                  <c:v>31.298463244547598</c:v>
                </c:pt>
                <c:pt idx="50">
                  <c:v>31.8736785271524</c:v>
                </c:pt>
                <c:pt idx="51">
                  <c:v>32.445840035010555</c:v>
                </c:pt>
                <c:pt idx="52">
                  <c:v>33.016969182310802</c:v>
                </c:pt>
                <c:pt idx="53">
                  <c:v>33.587191462323901</c:v>
                </c:pt>
                <c:pt idx="54">
                  <c:v>34.15425104938145</c:v>
                </c:pt>
                <c:pt idx="55">
                  <c:v>34.721376106301562</c:v>
                </c:pt>
                <c:pt idx="56">
                  <c:v>35.28609982439265</c:v>
                </c:pt>
                <c:pt idx="57">
                  <c:v>35.849199538156974</c:v>
                </c:pt>
                <c:pt idx="58">
                  <c:v>36.412282767512821</c:v>
                </c:pt>
                <c:pt idx="59">
                  <c:v>36.972462757479242</c:v>
                </c:pt>
                <c:pt idx="60">
                  <c:v>37.53154057291578</c:v>
                </c:pt>
                <c:pt idx="61">
                  <c:v>38.090555090544456</c:v>
                </c:pt>
                <c:pt idx="62">
                  <c:v>38.646711082651073</c:v>
                </c:pt>
                <c:pt idx="63">
                  <c:v>39.201728642506637</c:v>
                </c:pt>
                <c:pt idx="64">
                  <c:v>39.756324018747733</c:v>
                </c:pt>
                <c:pt idx="65">
                  <c:v>40.307286040623602</c:v>
                </c:pt>
                <c:pt idx="66">
                  <c:v>40.858241644240998</c:v>
                </c:pt>
                <c:pt idx="67">
                  <c:v>41.406679437581793</c:v>
                </c:pt>
                <c:pt idx="68">
                  <c:v>41.953548264068793</c:v>
                </c:pt>
                <c:pt idx="69">
                  <c:v>42.500399362383092</c:v>
                </c:pt>
                <c:pt idx="70">
                  <c:v>43.043474381669142</c:v>
                </c:pt>
                <c:pt idx="71">
                  <c:v>43.586403815271879</c:v>
                </c:pt>
                <c:pt idx="72">
                  <c:v>44.127815269101255</c:v>
                </c:pt>
                <c:pt idx="73">
                  <c:v>44.66667619404037</c:v>
                </c:pt>
                <c:pt idx="74">
                  <c:v>45.205533848205953</c:v>
                </c:pt>
                <c:pt idx="75">
                  <c:v>45.741029092793397</c:v>
                </c:pt>
                <c:pt idx="76">
                  <c:v>46.275866857509833</c:v>
                </c:pt>
                <c:pt idx="77">
                  <c:v>46.808920190446742</c:v>
                </c:pt>
                <c:pt idx="78">
                  <c:v>47.339660546205742</c:v>
                </c:pt>
                <c:pt idx="79">
                  <c:v>47.870387804366096</c:v>
                </c:pt>
                <c:pt idx="80">
                  <c:v>48.398254575265511</c:v>
                </c:pt>
                <c:pt idx="81">
                  <c:v>48.925008706610207</c:v>
                </c:pt>
                <c:pt idx="82">
                  <c:v>49.451473352740919</c:v>
                </c:pt>
                <c:pt idx="83">
                  <c:v>49.974164262326426</c:v>
                </c:pt>
                <c:pt idx="84">
                  <c:v>50.496935135435017</c:v>
                </c:pt>
                <c:pt idx="85">
                  <c:v>51.016373547212218</c:v>
                </c:pt>
                <c:pt idx="86">
                  <c:v>51.535057762852858</c:v>
                </c:pt>
                <c:pt idx="87">
                  <c:v>52.051270481209684</c:v>
                </c:pt>
                <c:pt idx="88">
                  <c:v>52.565879740919151</c:v>
                </c:pt>
                <c:pt idx="89">
                  <c:v>53.079307504401484</c:v>
                </c:pt>
                <c:pt idx="90">
                  <c:v>53.589970234993537</c:v>
                </c:pt>
                <c:pt idx="91">
                  <c:v>54.100100478578753</c:v>
                </c:pt>
                <c:pt idx="92">
                  <c:v>54.606678934073372</c:v>
                </c:pt>
                <c:pt idx="93">
                  <c:v>55.112501170048247</c:v>
                </c:pt>
                <c:pt idx="94">
                  <c:v>55.615013680556494</c:v>
                </c:pt>
                <c:pt idx="95">
                  <c:v>56.11630023117354</c:v>
                </c:pt>
                <c:pt idx="96">
                  <c:v>56.614721783618052</c:v>
                </c:pt>
                <c:pt idx="97">
                  <c:v>57.111823941557745</c:v>
                </c:pt>
                <c:pt idx="98">
                  <c:v>57.606337808040081</c:v>
                </c:pt>
                <c:pt idx="99">
                  <c:v>58.099223576289546</c:v>
                </c:pt>
                <c:pt idx="100">
                  <c:v>58.589657703968996</c:v>
                </c:pt>
                <c:pt idx="101">
                  <c:v>59.077637489608044</c:v>
                </c:pt>
                <c:pt idx="102">
                  <c:v>59.564047387355068</c:v>
                </c:pt>
                <c:pt idx="103">
                  <c:v>60.047065572729203</c:v>
                </c:pt>
                <c:pt idx="104">
                  <c:v>60.528848450036797</c:v>
                </c:pt>
                <c:pt idx="105">
                  <c:v>61.007228072984645</c:v>
                </c:pt>
                <c:pt idx="106">
                  <c:v>61.483522120915836</c:v>
                </c:pt>
                <c:pt idx="107">
                  <c:v>61.95739177142724</c:v>
                </c:pt>
                <c:pt idx="108">
                  <c:v>62.427644280021788</c:v>
                </c:pt>
                <c:pt idx="109">
                  <c:v>62.894693011554274</c:v>
                </c:pt>
                <c:pt idx="110">
                  <c:v>63.359241969204326</c:v>
                </c:pt>
                <c:pt idx="111">
                  <c:v>63.820996997296419</c:v>
                </c:pt>
                <c:pt idx="112">
                  <c:v>64.279127870527105</c:v>
                </c:pt>
                <c:pt idx="113">
                  <c:v>64.734232672680491</c:v>
                </c:pt>
                <c:pt idx="114">
                  <c:v>65.186294694527732</c:v>
                </c:pt>
                <c:pt idx="115">
                  <c:v>65.635344925016256</c:v>
                </c:pt>
                <c:pt idx="116">
                  <c:v>66.081161205375622</c:v>
                </c:pt>
                <c:pt idx="117">
                  <c:v>66.523188381630789</c:v>
                </c:pt>
                <c:pt idx="118">
                  <c:v>66.96137336354316</c:v>
                </c:pt>
                <c:pt idx="119">
                  <c:v>67.395446007701423</c:v>
                </c:pt>
                <c:pt idx="120">
                  <c:v>67.82519496121661</c:v>
                </c:pt>
                <c:pt idx="121">
                  <c:v>68.250617392077544</c:v>
                </c:pt>
                <c:pt idx="122">
                  <c:v>68.671560959111886</c:v>
                </c:pt>
                <c:pt idx="123">
                  <c:v>69.087830097621335</c:v>
                </c:pt>
                <c:pt idx="124">
                  <c:v>69.499234214338273</c:v>
                </c:pt>
                <c:pt idx="125">
                  <c:v>69.905337636427063</c:v>
                </c:pt>
                <c:pt idx="126">
                  <c:v>70.305999347134133</c:v>
                </c:pt>
                <c:pt idx="127">
                  <c:v>70.701551224814608</c:v>
                </c:pt>
                <c:pt idx="128">
                  <c:v>71.091683641076088</c:v>
                </c:pt>
                <c:pt idx="129">
                  <c:v>71.475660947461151</c:v>
                </c:pt>
                <c:pt idx="130">
                  <c:v>71.853526396504876</c:v>
                </c:pt>
                <c:pt idx="131">
                  <c:v>72.225042672193666</c:v>
                </c:pt>
                <c:pt idx="132">
                  <c:v>72.590379941778153</c:v>
                </c:pt>
                <c:pt idx="133">
                  <c:v>72.949390621574793</c:v>
                </c:pt>
                <c:pt idx="134">
                  <c:v>73.301517167985764</c:v>
                </c:pt>
                <c:pt idx="135">
                  <c:v>73.6474859284329</c:v>
                </c:pt>
                <c:pt idx="136">
                  <c:v>73.986852288032281</c:v>
                </c:pt>
                <c:pt idx="137">
                  <c:v>74.319584768308303</c:v>
                </c:pt>
                <c:pt idx="138">
                  <c:v>74.645870198600733</c:v>
                </c:pt>
                <c:pt idx="139">
                  <c:v>74.964754227388113</c:v>
                </c:pt>
                <c:pt idx="140">
                  <c:v>75.276378912124656</c:v>
                </c:pt>
                <c:pt idx="141">
                  <c:v>75.580537360067169</c:v>
                </c:pt>
                <c:pt idx="142">
                  <c:v>75.876431183375118</c:v>
                </c:pt>
                <c:pt idx="143">
                  <c:v>76.163943355802303</c:v>
                </c:pt>
                <c:pt idx="144">
                  <c:v>76.441912919548756</c:v>
                </c:pt>
                <c:pt idx="145">
                  <c:v>76.709318352573263</c:v>
                </c:pt>
                <c:pt idx="146">
                  <c:v>76.964315355611873</c:v>
                </c:pt>
                <c:pt idx="147">
                  <c:v>77.204824652243985</c:v>
                </c:pt>
                <c:pt idx="148">
                  <c:v>77.43625004261267</c:v>
                </c:pt>
                <c:pt idx="149">
                  <c:v>77.663265458462377</c:v>
                </c:pt>
                <c:pt idx="150">
                  <c:v>77.886346684931183</c:v>
                </c:pt>
                <c:pt idx="151">
                  <c:v>78.105873160757298</c:v>
                </c:pt>
                <c:pt idx="152">
                  <c:v>78.321777932989079</c:v>
                </c:pt>
                <c:pt idx="153">
                  <c:v>78.534021291825084</c:v>
                </c:pt>
                <c:pt idx="154">
                  <c:v>78.743429354158124</c:v>
                </c:pt>
                <c:pt idx="155">
                  <c:v>78.950574697540631</c:v>
                </c:pt>
                <c:pt idx="156">
                  <c:v>79.154371417909246</c:v>
                </c:pt>
                <c:pt idx="157">
                  <c:v>79.355589220378775</c:v>
                </c:pt>
                <c:pt idx="158">
                  <c:v>79.555350654730162</c:v>
                </c:pt>
                <c:pt idx="159">
                  <c:v>79.751066939977861</c:v>
                </c:pt>
                <c:pt idx="160">
                  <c:v>79.945764480803561</c:v>
                </c:pt>
                <c:pt idx="161">
                  <c:v>80.137549042441961</c:v>
                </c:pt>
                <c:pt idx="162">
                  <c:v>80.326982421946937</c:v>
                </c:pt>
                <c:pt idx="163">
                  <c:v>80.514708769518222</c:v>
                </c:pt>
                <c:pt idx="164">
                  <c:v>80.698962944413054</c:v>
                </c:pt>
                <c:pt idx="165">
                  <c:v>80.882230168835221</c:v>
                </c:pt>
                <c:pt idx="166">
                  <c:v>81.061882006389737</c:v>
                </c:pt>
                <c:pt idx="167">
                  <c:v>81.239650150352617</c:v>
                </c:pt>
                <c:pt idx="168">
                  <c:v>81.415283102897291</c:v>
                </c:pt>
                <c:pt idx="169">
                  <c:v>81.58725073669909</c:v>
                </c:pt>
                <c:pt idx="170">
                  <c:v>81.757150882644282</c:v>
                </c:pt>
                <c:pt idx="171">
                  <c:v>81.924672501774026</c:v>
                </c:pt>
                <c:pt idx="172">
                  <c:v>82.088188358875527</c:v>
                </c:pt>
                <c:pt idx="173">
                  <c:v>82.248761513363348</c:v>
                </c:pt>
                <c:pt idx="174">
                  <c:v>82.406414168060408</c:v>
                </c:pt>
                <c:pt idx="175">
                  <c:v>82.56087793823076</c:v>
                </c:pt>
                <c:pt idx="176">
                  <c:v>82.711902638708622</c:v>
                </c:pt>
                <c:pt idx="177">
                  <c:v>82.859183217283629</c:v>
                </c:pt>
                <c:pt idx="178">
                  <c:v>83.00268964956021</c:v>
                </c:pt>
                <c:pt idx="179">
                  <c:v>83.142355319817213</c:v>
                </c:pt>
                <c:pt idx="180">
                  <c:v>83.278190116524044</c:v>
                </c:pt>
                <c:pt idx="181">
                  <c:v>83.410184528329324</c:v>
                </c:pt>
                <c:pt idx="182">
                  <c:v>83.537976347887025</c:v>
                </c:pt>
                <c:pt idx="183">
                  <c:v>83.660648964485972</c:v>
                </c:pt>
                <c:pt idx="184">
                  <c:v>83.778767532980837</c:v>
                </c:pt>
                <c:pt idx="185">
                  <c:v>83.892860402958704</c:v>
                </c:pt>
                <c:pt idx="186">
                  <c:v>84.002830013264642</c:v>
                </c:pt>
                <c:pt idx="187">
                  <c:v>84.108790133875843</c:v>
                </c:pt>
                <c:pt idx="188">
                  <c:v>84.210637441709281</c:v>
                </c:pt>
                <c:pt idx="189">
                  <c:v>84.308155046768263</c:v>
                </c:pt>
                <c:pt idx="190">
                  <c:v>84.401128017168929</c:v>
                </c:pt>
                <c:pt idx="191">
                  <c:v>84.488972454566181</c:v>
                </c:pt>
                <c:pt idx="192">
                  <c:v>84.570194083229424</c:v>
                </c:pt>
                <c:pt idx="193">
                  <c:v>84.645480585105844</c:v>
                </c:pt>
                <c:pt idx="194">
                  <c:v>84.714174937217393</c:v>
                </c:pt>
                <c:pt idx="195">
                  <c:v>84.775389338493355</c:v>
                </c:pt>
                <c:pt idx="196">
                  <c:v>84.8290963282154</c:v>
                </c:pt>
                <c:pt idx="197">
                  <c:v>84.874729101637598</c:v>
                </c:pt>
                <c:pt idx="198">
                  <c:v>84.911955885562747</c:v>
                </c:pt>
                <c:pt idx="199">
                  <c:v>84.929821024623593</c:v>
                </c:pt>
                <c:pt idx="200">
                  <c:v>84.929840409939857</c:v>
                </c:pt>
              </c:numCache>
            </c:numRef>
          </c:xVal>
          <c:yVal>
            <c:numRef>
              <c:f>Data2!$U$2:$U$202</c:f>
              <c:numCache>
                <c:formatCode>0.0</c:formatCode>
                <c:ptCount val="201"/>
                <c:pt idx="0">
                  <c:v>0</c:v>
                </c:pt>
                <c:pt idx="1">
                  <c:v>0.11355489269320719</c:v>
                </c:pt>
                <c:pt idx="2">
                  <c:v>0.14027687354204879</c:v>
                </c:pt>
                <c:pt idx="3">
                  <c:v>0.2062729672056923</c:v>
                </c:pt>
                <c:pt idx="4">
                  <c:v>0.20616394864043711</c:v>
                </c:pt>
                <c:pt idx="5">
                  <c:v>0.24223401609825423</c:v>
                </c:pt>
                <c:pt idx="6">
                  <c:v>0.25650809122710261</c:v>
                </c:pt>
                <c:pt idx="7">
                  <c:v>0.31340703759626698</c:v>
                </c:pt>
                <c:pt idx="8">
                  <c:v>0.34117460041330866</c:v>
                </c:pt>
                <c:pt idx="9">
                  <c:v>0.38501858316255289</c:v>
                </c:pt>
                <c:pt idx="10">
                  <c:v>0.42851089290560546</c:v>
                </c:pt>
                <c:pt idx="11">
                  <c:v>0.45692528490396966</c:v>
                </c:pt>
                <c:pt idx="12">
                  <c:v>0.47326415238665459</c:v>
                </c:pt>
                <c:pt idx="13">
                  <c:v>0.50052522898706719</c:v>
                </c:pt>
                <c:pt idx="14">
                  <c:v>0.54167983418281518</c:v>
                </c:pt>
                <c:pt idx="15">
                  <c:v>0.56674546417199234</c:v>
                </c:pt>
                <c:pt idx="16">
                  <c:v>0.58480650948343105</c:v>
                </c:pt>
                <c:pt idx="17">
                  <c:v>0.60937740942921681</c:v>
                </c:pt>
                <c:pt idx="18">
                  <c:v>0.61379854541548551</c:v>
                </c:pt>
                <c:pt idx="19">
                  <c:v>0.62348641395873405</c:v>
                </c:pt>
                <c:pt idx="20">
                  <c:v>0.63775624776560758</c:v>
                </c:pt>
                <c:pt idx="21">
                  <c:v>0.65430551539085846</c:v>
                </c:pt>
                <c:pt idx="22">
                  <c:v>0.65788614569467241</c:v>
                </c:pt>
                <c:pt idx="23">
                  <c:v>0.66599129744880037</c:v>
                </c:pt>
                <c:pt idx="24">
                  <c:v>0.67195578010545576</c:v>
                </c:pt>
                <c:pt idx="25">
                  <c:v>0.67452256680190326</c:v>
                </c:pt>
                <c:pt idx="26">
                  <c:v>0.67691231648372696</c:v>
                </c:pt>
                <c:pt idx="27">
                  <c:v>0.68607784793084514</c:v>
                </c:pt>
                <c:pt idx="28">
                  <c:v>0.69196807720603815</c:v>
                </c:pt>
                <c:pt idx="29">
                  <c:v>0.69358871519535981</c:v>
                </c:pt>
                <c:pt idx="30">
                  <c:v>0.70520139261617809</c:v>
                </c:pt>
                <c:pt idx="31">
                  <c:v>0.70633750690457076</c:v>
                </c:pt>
                <c:pt idx="32">
                  <c:v>0.70027316557953101</c:v>
                </c:pt>
                <c:pt idx="33">
                  <c:v>0.70842033345471389</c:v>
                </c:pt>
                <c:pt idx="34">
                  <c:v>0.7071272280512122</c:v>
                </c:pt>
                <c:pt idx="35">
                  <c:v>0.71466585156324991</c:v>
                </c:pt>
                <c:pt idx="36">
                  <c:v>0.71754852355647136</c:v>
                </c:pt>
                <c:pt idx="37">
                  <c:v>0.72132799998429198</c:v>
                </c:pt>
                <c:pt idx="38">
                  <c:v>0.724923275592539</c:v>
                </c:pt>
                <c:pt idx="39">
                  <c:v>0.73033037951441004</c:v>
                </c:pt>
                <c:pt idx="40">
                  <c:v>0.7354864016736401</c:v>
                </c:pt>
                <c:pt idx="41">
                  <c:v>0.73662233011400879</c:v>
                </c:pt>
                <c:pt idx="42">
                  <c:v>0.74696329102654524</c:v>
                </c:pt>
                <c:pt idx="43">
                  <c:v>0.75142261333549532</c:v>
                </c:pt>
                <c:pt idx="44">
                  <c:v>0.7512607369146479</c:v>
                </c:pt>
                <c:pt idx="45">
                  <c:v>0.74936998010939515</c:v>
                </c:pt>
                <c:pt idx="46">
                  <c:v>0.74840655637893405</c:v>
                </c:pt>
                <c:pt idx="47">
                  <c:v>0.74748170395896152</c:v>
                </c:pt>
                <c:pt idx="48">
                  <c:v>0.74495980783765803</c:v>
                </c:pt>
                <c:pt idx="49">
                  <c:v>0.74493785115481859</c:v>
                </c:pt>
                <c:pt idx="50">
                  <c:v>0.74570255750236447</c:v>
                </c:pt>
                <c:pt idx="51">
                  <c:v>0.74412511499201961</c:v>
                </c:pt>
                <c:pt idx="52">
                  <c:v>0.74714854590912116</c:v>
                </c:pt>
                <c:pt idx="53">
                  <c:v>0.74634531640815072</c:v>
                </c:pt>
                <c:pt idx="54">
                  <c:v>0.74703165521254389</c:v>
                </c:pt>
                <c:pt idx="55">
                  <c:v>0.75056680089077243</c:v>
                </c:pt>
                <c:pt idx="56">
                  <c:v>0.74904047144845509</c:v>
                </c:pt>
                <c:pt idx="57">
                  <c:v>0.74687093632708235</c:v>
                </c:pt>
                <c:pt idx="58">
                  <c:v>0.74682087772326167</c:v>
                </c:pt>
                <c:pt idx="59">
                  <c:v>0.74475725397399173</c:v>
                </c:pt>
                <c:pt idx="60">
                  <c:v>0.7480476939461288</c:v>
                </c:pt>
                <c:pt idx="61">
                  <c:v>0.75123547715031391</c:v>
                </c:pt>
                <c:pt idx="62">
                  <c:v>0.75240290329574755</c:v>
                </c:pt>
                <c:pt idx="63">
                  <c:v>0.75479718239536109</c:v>
                </c:pt>
                <c:pt idx="64">
                  <c:v>0.75401156364968258</c:v>
                </c:pt>
                <c:pt idx="65">
                  <c:v>0.74957403312624804</c:v>
                </c:pt>
                <c:pt idx="66">
                  <c:v>0.75130143202007171</c:v>
                </c:pt>
                <c:pt idx="67">
                  <c:v>0.75119449225615642</c:v>
                </c:pt>
                <c:pt idx="68">
                  <c:v>0.75226380750524069</c:v>
                </c:pt>
                <c:pt idx="69">
                  <c:v>0.75272494612289387</c:v>
                </c:pt>
                <c:pt idx="70">
                  <c:v>0.75545574680113481</c:v>
                </c:pt>
                <c:pt idx="71">
                  <c:v>0.75867576887641053</c:v>
                </c:pt>
                <c:pt idx="72">
                  <c:v>0.75903298866510738</c:v>
                </c:pt>
                <c:pt idx="73">
                  <c:v>0.75938080763467108</c:v>
                </c:pt>
                <c:pt idx="74">
                  <c:v>0.7602605782393772</c:v>
                </c:pt>
                <c:pt idx="75">
                  <c:v>0.76165186229048121</c:v>
                </c:pt>
                <c:pt idx="76">
                  <c:v>0.75826231187218995</c:v>
                </c:pt>
                <c:pt idx="77">
                  <c:v>0.75964373535634899</c:v>
                </c:pt>
                <c:pt idx="78">
                  <c:v>0.76150535317337198</c:v>
                </c:pt>
                <c:pt idx="79">
                  <c:v>0.76332161974125168</c:v>
                </c:pt>
                <c:pt idx="80">
                  <c:v>0.76358843728861858</c:v>
                </c:pt>
                <c:pt idx="81">
                  <c:v>0.76434483429503552</c:v>
                </c:pt>
                <c:pt idx="82">
                  <c:v>0.76802416275030283</c:v>
                </c:pt>
                <c:pt idx="83">
                  <c:v>0.76871143507776429</c:v>
                </c:pt>
                <c:pt idx="84">
                  <c:v>0.77608764191877011</c:v>
                </c:pt>
                <c:pt idx="85">
                  <c:v>0.78092943994743069</c:v>
                </c:pt>
                <c:pt idx="86">
                  <c:v>0.78332158738121882</c:v>
                </c:pt>
                <c:pt idx="87">
                  <c:v>0.79168081763581832</c:v>
                </c:pt>
                <c:pt idx="88">
                  <c:v>0.79115448388735043</c:v>
                </c:pt>
                <c:pt idx="89">
                  <c:v>0.79381095356181197</c:v>
                </c:pt>
                <c:pt idx="90">
                  <c:v>0.79506578969309272</c:v>
                </c:pt>
                <c:pt idx="91">
                  <c:v>0.79762430263141892</c:v>
                </c:pt>
                <c:pt idx="92">
                  <c:v>0.79837385958562757</c:v>
                </c:pt>
                <c:pt idx="93">
                  <c:v>0.80171324526564325</c:v>
                </c:pt>
                <c:pt idx="94">
                  <c:v>0.80369459042764368</c:v>
                </c:pt>
                <c:pt idx="95">
                  <c:v>0.80818814873320732</c:v>
                </c:pt>
                <c:pt idx="96">
                  <c:v>0.81090660611897347</c:v>
                </c:pt>
                <c:pt idx="97">
                  <c:v>0.81732373918248158</c:v>
                </c:pt>
                <c:pt idx="98">
                  <c:v>0.8203112505790402</c:v>
                </c:pt>
                <c:pt idx="99">
                  <c:v>0.82487587169335641</c:v>
                </c:pt>
                <c:pt idx="100">
                  <c:v>0.82854233979874814</c:v>
                </c:pt>
                <c:pt idx="101">
                  <c:v>0.83494619360500844</c:v>
                </c:pt>
                <c:pt idx="102">
                  <c:v>0.83844758120678065</c:v>
                </c:pt>
                <c:pt idx="103">
                  <c:v>0.84424471488854835</c:v>
                </c:pt>
                <c:pt idx="104">
                  <c:v>0.84798429531538377</c:v>
                </c:pt>
                <c:pt idx="105">
                  <c:v>0.85551876169310348</c:v>
                </c:pt>
                <c:pt idx="106">
                  <c:v>0.86061861964897468</c:v>
                </c:pt>
                <c:pt idx="107">
                  <c:v>0.8675235323752466</c:v>
                </c:pt>
                <c:pt idx="108">
                  <c:v>0.87280055936784939</c:v>
                </c:pt>
                <c:pt idx="109">
                  <c:v>0.88133887976950542</c:v>
                </c:pt>
                <c:pt idx="110">
                  <c:v>0.88861881128370068</c:v>
                </c:pt>
                <c:pt idx="111">
                  <c:v>0.89760382806246175</c:v>
                </c:pt>
                <c:pt idx="112">
                  <c:v>0.90570762836209773</c:v>
                </c:pt>
                <c:pt idx="113">
                  <c:v>0.91259246802138771</c:v>
                </c:pt>
                <c:pt idx="114">
                  <c:v>0.91900338700697659</c:v>
                </c:pt>
                <c:pt idx="115">
                  <c:v>0.92566056171068956</c:v>
                </c:pt>
                <c:pt idx="116">
                  <c:v>0.93290911544417998</c:v>
                </c:pt>
                <c:pt idx="117">
                  <c:v>0.94003785308813048</c:v>
                </c:pt>
                <c:pt idx="118">
                  <c:v>0.94774074043776979</c:v>
                </c:pt>
                <c:pt idx="119">
                  <c:v>0.95977417365845641</c:v>
                </c:pt>
                <c:pt idx="120">
                  <c:v>0.96549410937462121</c:v>
                </c:pt>
                <c:pt idx="121">
                  <c:v>0.97179702390585598</c:v>
                </c:pt>
                <c:pt idx="122">
                  <c:v>0.98168117308845371</c:v>
                </c:pt>
                <c:pt idx="123">
                  <c:v>0.99273865438073394</c:v>
                </c:pt>
                <c:pt idx="124" formatCode="0.00">
                  <c:v>0.99934036358240597</c:v>
                </c:pt>
                <c:pt idx="125">
                  <c:v>1.008128725800884</c:v>
                </c:pt>
                <c:pt idx="126">
                  <c:v>1.0145106831540822</c:v>
                </c:pt>
                <c:pt idx="127">
                  <c:v>1.0204731753355427</c:v>
                </c:pt>
                <c:pt idx="128">
                  <c:v>1.0324186414243948</c:v>
                </c:pt>
                <c:pt idx="129">
                  <c:v>1.040060854865019</c:v>
                </c:pt>
                <c:pt idx="130">
                  <c:v>1.0444398073381012</c:v>
                </c:pt>
                <c:pt idx="131">
                  <c:v>1.0525052385880411</c:v>
                </c:pt>
                <c:pt idx="132">
                  <c:v>1.0564178088211746</c:v>
                </c:pt>
                <c:pt idx="133">
                  <c:v>1.0682839379805686</c:v>
                </c:pt>
                <c:pt idx="134">
                  <c:v>1.0750845138403966</c:v>
                </c:pt>
                <c:pt idx="135">
                  <c:v>1.0842174466003001</c:v>
                </c:pt>
                <c:pt idx="136">
                  <c:v>1.0899027447528329</c:v>
                </c:pt>
                <c:pt idx="137">
                  <c:v>1.1002994820252794</c:v>
                </c:pt>
                <c:pt idx="138">
                  <c:v>1.110253366349103</c:v>
                </c:pt>
                <c:pt idx="139">
                  <c:v>1.1162287255780599</c:v>
                </c:pt>
                <c:pt idx="140">
                  <c:v>1.1250548674579184</c:v>
                </c:pt>
                <c:pt idx="141" formatCode="0.000">
                  <c:v>1.1328857560634489</c:v>
                </c:pt>
                <c:pt idx="142">
                  <c:v>1.1432146319797509</c:v>
                </c:pt>
                <c:pt idx="143">
                  <c:v>1.1516790433082906</c:v>
                </c:pt>
                <c:pt idx="144">
                  <c:v>1.1608864384297679</c:v>
                </c:pt>
                <c:pt idx="145">
                  <c:v>1.1753619072104919</c:v>
                </c:pt>
                <c:pt idx="146">
                  <c:v>1.1859822745657898</c:v>
                </c:pt>
                <c:pt idx="147">
                  <c:v>1.1970233613154959</c:v>
                </c:pt>
                <c:pt idx="148">
                  <c:v>1.1973467785158101</c:v>
                </c:pt>
                <c:pt idx="149">
                  <c:v>1.1990479559229972</c:v>
                </c:pt>
                <c:pt idx="150">
                  <c:v>1.2031984890822764</c:v>
                </c:pt>
                <c:pt idx="151">
                  <c:v>1.2072954453485216</c:v>
                </c:pt>
                <c:pt idx="152">
                  <c:v>1.2080864970645371</c:v>
                </c:pt>
                <c:pt idx="153">
                  <c:v>1.2091367890487605</c:v>
                </c:pt>
                <c:pt idx="154">
                  <c:v>1.2112443782591367</c:v>
                </c:pt>
                <c:pt idx="155">
                  <c:v>1.2125274265675561</c:v>
                </c:pt>
                <c:pt idx="156">
                  <c:v>1.2148516290632831</c:v>
                </c:pt>
                <c:pt idx="157">
                  <c:v>1.2129442010763569</c:v>
                </c:pt>
                <c:pt idx="158">
                  <c:v>1.2126266568814075</c:v>
                </c:pt>
                <c:pt idx="159">
                  <c:v>1.2141289391861729</c:v>
                </c:pt>
                <c:pt idx="160">
                  <c:v>1.21612850305637</c:v>
                </c:pt>
                <c:pt idx="161">
                  <c:v>1.2178474814148184</c:v>
                </c:pt>
                <c:pt idx="162">
                  <c:v>1.2157248816857602</c:v>
                </c:pt>
                <c:pt idx="163">
                  <c:v>1.2171723812380508</c:v>
                </c:pt>
                <c:pt idx="164">
                  <c:v>1.2186025838353076</c:v>
                </c:pt>
                <c:pt idx="165">
                  <c:v>1.2205161648875815</c:v>
                </c:pt>
                <c:pt idx="166">
                  <c:v>1.2206662031509454</c:v>
                </c:pt>
                <c:pt idx="167">
                  <c:v>1.2200727541962655</c:v>
                </c:pt>
                <c:pt idx="168">
                  <c:v>1.2229274318358805</c:v>
                </c:pt>
                <c:pt idx="169">
                  <c:v>1.2257490695129252</c:v>
                </c:pt>
                <c:pt idx="170">
                  <c:v>1.2280522565520224</c:v>
                </c:pt>
                <c:pt idx="171">
                  <c:v>1.22936266495754</c:v>
                </c:pt>
                <c:pt idx="172">
                  <c:v>1.2354628431583481</c:v>
                </c:pt>
                <c:pt idx="173">
                  <c:v>1.2422111514243712</c:v>
                </c:pt>
                <c:pt idx="174">
                  <c:v>1.246983357418447</c:v>
                </c:pt>
                <c:pt idx="175">
                  <c:v>1.2498122277302091</c:v>
                </c:pt>
                <c:pt idx="176">
                  <c:v>1.2530795590422315</c:v>
                </c:pt>
                <c:pt idx="177">
                  <c:v>1.2574791480060687</c:v>
                </c:pt>
                <c:pt idx="178">
                  <c:v>1.2606684902945164</c:v>
                </c:pt>
                <c:pt idx="179">
                  <c:v>1.2689082074336451</c:v>
                </c:pt>
                <c:pt idx="180">
                  <c:v>1.2738402344174784</c:v>
                </c:pt>
                <c:pt idx="181">
                  <c:v>1.2768896332356376</c:v>
                </c:pt>
                <c:pt idx="182">
                  <c:v>1.2846831029292367</c:v>
                </c:pt>
                <c:pt idx="183">
                  <c:v>1.2930728214579761</c:v>
                </c:pt>
                <c:pt idx="184">
                  <c:v>1.3043008280854613</c:v>
                </c:pt>
                <c:pt idx="185">
                  <c:v>1.3160837852143745</c:v>
                </c:pt>
                <c:pt idx="186">
                  <c:v>1.3348765905602253</c:v>
                </c:pt>
                <c:pt idx="187">
                  <c:v>1.3552528021897803</c:v>
                </c:pt>
                <c:pt idx="188">
                  <c:v>1.3780725039893118</c:v>
                </c:pt>
                <c:pt idx="189">
                  <c:v>1.3956120177359717</c:v>
                </c:pt>
                <c:pt idx="190">
                  <c:v>1.4162548767292402</c:v>
                </c:pt>
                <c:pt idx="191">
                  <c:v>1.4329944933738696</c:v>
                </c:pt>
                <c:pt idx="192">
                  <c:v>1.4493513283109642</c:v>
                </c:pt>
                <c:pt idx="193">
                  <c:v>1.4625298089727319</c:v>
                </c:pt>
                <c:pt idx="194">
                  <c:v>1.4738624597469145</c:v>
                </c:pt>
                <c:pt idx="195">
                  <c:v>1.4838028266370256</c:v>
                </c:pt>
                <c:pt idx="196">
                  <c:v>1.4913094194642911</c:v>
                </c:pt>
                <c:pt idx="197">
                  <c:v>1.4953612210741261</c:v>
                </c:pt>
                <c:pt idx="198">
                  <c:v>1.4928554119095063</c:v>
                </c:pt>
                <c:pt idx="199">
                  <c:v>1.4943491290742619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EC55-48C0-ADCB-F5D85432D89F}"/>
            </c:ext>
          </c:extLst>
        </c:ser>
        <c:ser>
          <c:idx val="5"/>
          <c:order val="4"/>
          <c:tx>
            <c:strRef>
              <c:f>Data2!$W$1</c:f>
              <c:strCache>
                <c:ptCount val="1"/>
                <c:pt idx="0">
                  <c:v>Required Figure of Merit</c:v>
                </c:pt>
              </c:strCache>
            </c:strRef>
          </c:tx>
          <c:spPr>
            <a:ln w="76200" cap="rnd" cmpd="tri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Data2!$AI$2:$AI$202</c:f>
              <c:numCache>
                <c:formatCode>_(* #,##0.0_);_(* \(#,##0.0\);_(* "-"??_);_(@_)</c:formatCode>
                <c:ptCount val="201"/>
                <c:pt idx="0">
                  <c:v>0</c:v>
                </c:pt>
                <c:pt idx="1">
                  <c:v>0.42464924828291734</c:v>
                </c:pt>
                <c:pt idx="2" formatCode="_(* #,##0.00_);_(* \(#,##0.00\);_(* &quot;-&quot;??_);_(@_)">
                  <c:v>0.84929849656583467</c:v>
                </c:pt>
                <c:pt idx="3">
                  <c:v>1.2739477448487522</c:v>
                </c:pt>
                <c:pt idx="4">
                  <c:v>1.6985969931316693</c:v>
                </c:pt>
                <c:pt idx="5">
                  <c:v>2.1232462414145865</c:v>
                </c:pt>
                <c:pt idx="6">
                  <c:v>2.5478954896975043</c:v>
                </c:pt>
                <c:pt idx="7">
                  <c:v>2.9725447379804217</c:v>
                </c:pt>
                <c:pt idx="8">
                  <c:v>3.3971939862633391</c:v>
                </c:pt>
                <c:pt idx="9">
                  <c:v>3.8218432345462561</c:v>
                </c:pt>
                <c:pt idx="10">
                  <c:v>4.246492482829173</c:v>
                </c:pt>
                <c:pt idx="11">
                  <c:v>4.6711417311120904</c:v>
                </c:pt>
                <c:pt idx="12">
                  <c:v>5.0957909793950078</c:v>
                </c:pt>
                <c:pt idx="13">
                  <c:v>5.5204402276779243</c:v>
                </c:pt>
                <c:pt idx="14">
                  <c:v>5.9450894759608417</c:v>
                </c:pt>
                <c:pt idx="15">
                  <c:v>6.3697387242437582</c:v>
                </c:pt>
                <c:pt idx="16">
                  <c:v>6.7943879725266756</c:v>
                </c:pt>
                <c:pt idx="17">
                  <c:v>7.219037220809593</c:v>
                </c:pt>
                <c:pt idx="18">
                  <c:v>7.6436864690925104</c:v>
                </c:pt>
                <c:pt idx="19">
                  <c:v>8.0683357173754278</c:v>
                </c:pt>
                <c:pt idx="20">
                  <c:v>8.492984965658346</c:v>
                </c:pt>
                <c:pt idx="21">
                  <c:v>8.9176342139412643</c:v>
                </c:pt>
                <c:pt idx="22">
                  <c:v>9.3422834622241826</c:v>
                </c:pt>
                <c:pt idx="23">
                  <c:v>9.7669327105071009</c:v>
                </c:pt>
                <c:pt idx="24">
                  <c:v>10.191581958790017</c:v>
                </c:pt>
                <c:pt idx="25">
                  <c:v>10.616231207072936</c:v>
                </c:pt>
                <c:pt idx="26">
                  <c:v>11.040880455355854</c:v>
                </c:pt>
                <c:pt idx="27">
                  <c:v>11.465529703638772</c:v>
                </c:pt>
                <c:pt idx="28">
                  <c:v>11.89017895192169</c:v>
                </c:pt>
                <c:pt idx="29">
                  <c:v>12.314828200204607</c:v>
                </c:pt>
                <c:pt idx="30">
                  <c:v>12.739477448487525</c:v>
                </c:pt>
                <c:pt idx="31">
                  <c:v>13.164126696770444</c:v>
                </c:pt>
                <c:pt idx="32">
                  <c:v>13.588775945053362</c:v>
                </c:pt>
                <c:pt idx="33">
                  <c:v>14.01342519333628</c:v>
                </c:pt>
                <c:pt idx="34">
                  <c:v>14.438074441619197</c:v>
                </c:pt>
                <c:pt idx="35">
                  <c:v>14.862723689902115</c:v>
                </c:pt>
                <c:pt idx="36">
                  <c:v>15.287372938185031</c:v>
                </c:pt>
                <c:pt idx="37">
                  <c:v>15.71202218646795</c:v>
                </c:pt>
                <c:pt idx="38">
                  <c:v>16.136671434750866</c:v>
                </c:pt>
                <c:pt idx="39">
                  <c:v>16.561320683033784</c:v>
                </c:pt>
                <c:pt idx="40">
                  <c:v>16.985969931316703</c:v>
                </c:pt>
                <c:pt idx="41">
                  <c:v>17.410619179599621</c:v>
                </c:pt>
                <c:pt idx="42">
                  <c:v>17.835268427882539</c:v>
                </c:pt>
                <c:pt idx="43">
                  <c:v>18.259917676165458</c:v>
                </c:pt>
                <c:pt idx="44">
                  <c:v>18.684566924448376</c:v>
                </c:pt>
                <c:pt idx="45">
                  <c:v>19.109216172731294</c:v>
                </c:pt>
                <c:pt idx="46">
                  <c:v>19.533865421014212</c:v>
                </c:pt>
                <c:pt idx="47">
                  <c:v>19.958514669297127</c:v>
                </c:pt>
                <c:pt idx="48">
                  <c:v>20.383163917580045</c:v>
                </c:pt>
                <c:pt idx="49">
                  <c:v>20.807813165862964</c:v>
                </c:pt>
                <c:pt idx="50">
                  <c:v>21.232462414145882</c:v>
                </c:pt>
                <c:pt idx="51">
                  <c:v>21.6571116624288</c:v>
                </c:pt>
                <c:pt idx="52">
                  <c:v>22.081760910711719</c:v>
                </c:pt>
                <c:pt idx="53">
                  <c:v>22.506410158994637</c:v>
                </c:pt>
                <c:pt idx="54">
                  <c:v>22.931059407277555</c:v>
                </c:pt>
                <c:pt idx="55">
                  <c:v>23.355708655560473</c:v>
                </c:pt>
                <c:pt idx="56">
                  <c:v>23.780357903843388</c:v>
                </c:pt>
                <c:pt idx="57">
                  <c:v>24.205007152126306</c:v>
                </c:pt>
                <c:pt idx="58">
                  <c:v>24.629656400409225</c:v>
                </c:pt>
                <c:pt idx="59">
                  <c:v>25.054305648692143</c:v>
                </c:pt>
                <c:pt idx="60">
                  <c:v>25.478954896975061</c:v>
                </c:pt>
                <c:pt idx="61">
                  <c:v>25.903604145257979</c:v>
                </c:pt>
                <c:pt idx="62">
                  <c:v>26.328253393540898</c:v>
                </c:pt>
                <c:pt idx="63">
                  <c:v>26.752902641823816</c:v>
                </c:pt>
                <c:pt idx="64">
                  <c:v>27.177551890106734</c:v>
                </c:pt>
                <c:pt idx="65">
                  <c:v>27.602201138389653</c:v>
                </c:pt>
                <c:pt idx="66">
                  <c:v>28.026850386672567</c:v>
                </c:pt>
                <c:pt idx="67">
                  <c:v>28.451499634955486</c:v>
                </c:pt>
                <c:pt idx="68">
                  <c:v>28.876148883238404</c:v>
                </c:pt>
                <c:pt idx="69">
                  <c:v>29.300798131521322</c:v>
                </c:pt>
                <c:pt idx="70">
                  <c:v>29.72544737980424</c:v>
                </c:pt>
                <c:pt idx="71">
                  <c:v>30.150096628087159</c:v>
                </c:pt>
                <c:pt idx="72">
                  <c:v>30.574745876370077</c:v>
                </c:pt>
                <c:pt idx="73">
                  <c:v>30.999395124652995</c:v>
                </c:pt>
                <c:pt idx="74">
                  <c:v>31.424044372935914</c:v>
                </c:pt>
                <c:pt idx="75">
                  <c:v>31.848693621218832</c:v>
                </c:pt>
                <c:pt idx="76">
                  <c:v>32.273342869501747</c:v>
                </c:pt>
                <c:pt idx="77">
                  <c:v>32.697992117784665</c:v>
                </c:pt>
                <c:pt idx="78">
                  <c:v>33.122641366067583</c:v>
                </c:pt>
                <c:pt idx="79">
                  <c:v>33.547290614350501</c:v>
                </c:pt>
                <c:pt idx="80">
                  <c:v>33.97193986263342</c:v>
                </c:pt>
                <c:pt idx="81">
                  <c:v>34.396589110916338</c:v>
                </c:pt>
                <c:pt idx="82">
                  <c:v>34.821238359199256</c:v>
                </c:pt>
                <c:pt idx="83">
                  <c:v>35.245887607482175</c:v>
                </c:pt>
                <c:pt idx="84">
                  <c:v>35.670536855765093</c:v>
                </c:pt>
                <c:pt idx="85">
                  <c:v>36.095186104048011</c:v>
                </c:pt>
                <c:pt idx="86">
                  <c:v>36.519835352330929</c:v>
                </c:pt>
                <c:pt idx="87">
                  <c:v>36.944484600613848</c:v>
                </c:pt>
                <c:pt idx="88">
                  <c:v>37.369133848896766</c:v>
                </c:pt>
                <c:pt idx="89">
                  <c:v>37.793783097179684</c:v>
                </c:pt>
                <c:pt idx="90">
                  <c:v>38.218432345462602</c:v>
                </c:pt>
                <c:pt idx="91">
                  <c:v>38.643081593745514</c:v>
                </c:pt>
                <c:pt idx="92">
                  <c:v>39.067730842028432</c:v>
                </c:pt>
                <c:pt idx="93">
                  <c:v>39.49238009031135</c:v>
                </c:pt>
                <c:pt idx="94">
                  <c:v>39.917029338594268</c:v>
                </c:pt>
                <c:pt idx="95">
                  <c:v>40.341678586877187</c:v>
                </c:pt>
                <c:pt idx="96">
                  <c:v>40.766327835160105</c:v>
                </c:pt>
                <c:pt idx="97">
                  <c:v>41.190977083443023</c:v>
                </c:pt>
                <c:pt idx="98">
                  <c:v>41.615626331725942</c:v>
                </c:pt>
                <c:pt idx="99">
                  <c:v>42.04027558000886</c:v>
                </c:pt>
                <c:pt idx="100">
                  <c:v>42.464924828291778</c:v>
                </c:pt>
                <c:pt idx="101">
                  <c:v>42.889574076574696</c:v>
                </c:pt>
                <c:pt idx="102">
                  <c:v>43.314223324857615</c:v>
                </c:pt>
                <c:pt idx="103">
                  <c:v>43.738872573140533</c:v>
                </c:pt>
                <c:pt idx="104">
                  <c:v>44.163521821423451</c:v>
                </c:pt>
                <c:pt idx="105">
                  <c:v>44.58817106970637</c:v>
                </c:pt>
                <c:pt idx="106">
                  <c:v>45.012820317989288</c:v>
                </c:pt>
                <c:pt idx="107">
                  <c:v>45.437469566272206</c:v>
                </c:pt>
                <c:pt idx="108">
                  <c:v>45.862118814555124</c:v>
                </c:pt>
                <c:pt idx="109">
                  <c:v>46.286768062838043</c:v>
                </c:pt>
                <c:pt idx="110">
                  <c:v>46.711417311120954</c:v>
                </c:pt>
                <c:pt idx="111">
                  <c:v>47.136066559403872</c:v>
                </c:pt>
                <c:pt idx="112">
                  <c:v>47.56071580768679</c:v>
                </c:pt>
                <c:pt idx="113">
                  <c:v>47.985365055969709</c:v>
                </c:pt>
                <c:pt idx="114">
                  <c:v>48.410014304252627</c:v>
                </c:pt>
                <c:pt idx="115">
                  <c:v>48.834663552535545</c:v>
                </c:pt>
                <c:pt idx="116">
                  <c:v>49.259312800818464</c:v>
                </c:pt>
                <c:pt idx="117">
                  <c:v>49.683962049101382</c:v>
                </c:pt>
                <c:pt idx="118">
                  <c:v>50.1086112973843</c:v>
                </c:pt>
                <c:pt idx="119">
                  <c:v>50.533260545667218</c:v>
                </c:pt>
                <c:pt idx="120">
                  <c:v>50.957909793950137</c:v>
                </c:pt>
                <c:pt idx="121">
                  <c:v>51.382559042233055</c:v>
                </c:pt>
                <c:pt idx="122">
                  <c:v>51.807208290515973</c:v>
                </c:pt>
                <c:pt idx="123">
                  <c:v>52.231857538798891</c:v>
                </c:pt>
                <c:pt idx="124">
                  <c:v>52.65650678708181</c:v>
                </c:pt>
                <c:pt idx="125">
                  <c:v>53.081156035364728</c:v>
                </c:pt>
                <c:pt idx="126">
                  <c:v>53.505805283647646</c:v>
                </c:pt>
                <c:pt idx="127">
                  <c:v>53.930454531930565</c:v>
                </c:pt>
                <c:pt idx="128">
                  <c:v>54.355103780213483</c:v>
                </c:pt>
                <c:pt idx="129">
                  <c:v>54.779753028496401</c:v>
                </c:pt>
                <c:pt idx="130">
                  <c:v>55.204402276779312</c:v>
                </c:pt>
                <c:pt idx="131">
                  <c:v>55.629051525062231</c:v>
                </c:pt>
                <c:pt idx="132">
                  <c:v>56.053700773345149</c:v>
                </c:pt>
                <c:pt idx="133">
                  <c:v>56.478350021628067</c:v>
                </c:pt>
                <c:pt idx="134">
                  <c:v>56.902999269910985</c:v>
                </c:pt>
                <c:pt idx="135">
                  <c:v>57.327648518193904</c:v>
                </c:pt>
                <c:pt idx="136">
                  <c:v>57.752297766476822</c:v>
                </c:pt>
                <c:pt idx="137">
                  <c:v>58.17694701475974</c:v>
                </c:pt>
                <c:pt idx="138">
                  <c:v>58.601596263042659</c:v>
                </c:pt>
                <c:pt idx="139">
                  <c:v>59.026245511325577</c:v>
                </c:pt>
                <c:pt idx="140">
                  <c:v>59.450894759608495</c:v>
                </c:pt>
                <c:pt idx="141">
                  <c:v>59.875544007891413</c:v>
                </c:pt>
                <c:pt idx="142">
                  <c:v>60.300193256174332</c:v>
                </c:pt>
                <c:pt idx="143">
                  <c:v>60.72484250445725</c:v>
                </c:pt>
                <c:pt idx="144">
                  <c:v>61.149491752740168</c:v>
                </c:pt>
                <c:pt idx="145">
                  <c:v>61.574141001023087</c:v>
                </c:pt>
                <c:pt idx="146">
                  <c:v>61.998790249306005</c:v>
                </c:pt>
                <c:pt idx="147">
                  <c:v>62.423439497588923</c:v>
                </c:pt>
                <c:pt idx="148">
                  <c:v>62.848088745871841</c:v>
                </c:pt>
                <c:pt idx="149">
                  <c:v>63.272737994154753</c:v>
                </c:pt>
                <c:pt idx="150">
                  <c:v>63.697387242437671</c:v>
                </c:pt>
                <c:pt idx="151">
                  <c:v>64.122036490720589</c:v>
                </c:pt>
                <c:pt idx="152">
                  <c:v>64.546685739003507</c:v>
                </c:pt>
                <c:pt idx="153">
                  <c:v>64.971334987286426</c:v>
                </c:pt>
                <c:pt idx="154">
                  <c:v>65.395984235569344</c:v>
                </c:pt>
                <c:pt idx="155">
                  <c:v>65.820633483852262</c:v>
                </c:pt>
                <c:pt idx="156">
                  <c:v>66.24528273213518</c:v>
                </c:pt>
                <c:pt idx="157">
                  <c:v>66.669931980418099</c:v>
                </c:pt>
                <c:pt idx="158">
                  <c:v>67.094581228701017</c:v>
                </c:pt>
                <c:pt idx="159">
                  <c:v>67.519230476983935</c:v>
                </c:pt>
                <c:pt idx="160">
                  <c:v>67.943879725266854</c:v>
                </c:pt>
                <c:pt idx="161">
                  <c:v>68.368528973549772</c:v>
                </c:pt>
                <c:pt idx="162">
                  <c:v>68.79317822183269</c:v>
                </c:pt>
                <c:pt idx="163">
                  <c:v>69.217827470115608</c:v>
                </c:pt>
                <c:pt idx="164">
                  <c:v>69.642476718398527</c:v>
                </c:pt>
                <c:pt idx="165">
                  <c:v>70.067125966681445</c:v>
                </c:pt>
                <c:pt idx="166">
                  <c:v>70.491775214964363</c:v>
                </c:pt>
                <c:pt idx="167">
                  <c:v>70.916424463247282</c:v>
                </c:pt>
                <c:pt idx="168">
                  <c:v>71.3410737115302</c:v>
                </c:pt>
                <c:pt idx="169">
                  <c:v>71.765722959813118</c:v>
                </c:pt>
                <c:pt idx="170">
                  <c:v>72.190372208096036</c:v>
                </c:pt>
                <c:pt idx="171">
                  <c:v>72.615021456378955</c:v>
                </c:pt>
                <c:pt idx="172">
                  <c:v>73.039670704661873</c:v>
                </c:pt>
                <c:pt idx="173">
                  <c:v>73.464319952944791</c:v>
                </c:pt>
                <c:pt idx="174">
                  <c:v>73.88896920122771</c:v>
                </c:pt>
                <c:pt idx="175">
                  <c:v>74.313618449510628</c:v>
                </c:pt>
                <c:pt idx="176">
                  <c:v>74.738267697793546</c:v>
                </c:pt>
                <c:pt idx="177">
                  <c:v>75.162916946076464</c:v>
                </c:pt>
                <c:pt idx="178">
                  <c:v>75.587566194359383</c:v>
                </c:pt>
                <c:pt idx="179">
                  <c:v>76.012215442642287</c:v>
                </c:pt>
                <c:pt idx="180">
                  <c:v>76.436864690925205</c:v>
                </c:pt>
                <c:pt idx="181">
                  <c:v>76.861513939208123</c:v>
                </c:pt>
                <c:pt idx="182">
                  <c:v>77.286163187491042</c:v>
                </c:pt>
                <c:pt idx="183">
                  <c:v>77.71081243577396</c:v>
                </c:pt>
                <c:pt idx="184">
                  <c:v>78.135461684056878</c:v>
                </c:pt>
                <c:pt idx="185">
                  <c:v>78.560110932339796</c:v>
                </c:pt>
                <c:pt idx="186">
                  <c:v>78.984760180622715</c:v>
                </c:pt>
                <c:pt idx="187">
                  <c:v>79.409409428905633</c:v>
                </c:pt>
                <c:pt idx="188">
                  <c:v>79.834058677188551</c:v>
                </c:pt>
                <c:pt idx="189">
                  <c:v>80.258707925471469</c:v>
                </c:pt>
                <c:pt idx="190">
                  <c:v>80.683357173754388</c:v>
                </c:pt>
                <c:pt idx="191">
                  <c:v>81.108006422037306</c:v>
                </c:pt>
                <c:pt idx="192">
                  <c:v>81.532655670320224</c:v>
                </c:pt>
                <c:pt idx="193">
                  <c:v>81.957304918603143</c:v>
                </c:pt>
                <c:pt idx="194">
                  <c:v>82.381954166886061</c:v>
                </c:pt>
                <c:pt idx="195">
                  <c:v>82.806603415168979</c:v>
                </c:pt>
                <c:pt idx="196">
                  <c:v>83.231252663451897</c:v>
                </c:pt>
                <c:pt idx="197">
                  <c:v>83.655901911734816</c:v>
                </c:pt>
                <c:pt idx="198">
                  <c:v>84.080551160017734</c:v>
                </c:pt>
                <c:pt idx="199">
                  <c:v>84.505200408300652</c:v>
                </c:pt>
                <c:pt idx="200">
                  <c:v>84.929849656583571</c:v>
                </c:pt>
              </c:numCache>
            </c:numRef>
          </c:xVal>
          <c:yVal>
            <c:numRef>
              <c:f>Data2!$W$2:$W$202</c:f>
              <c:numCache>
                <c:formatCode>0.0</c:formatCode>
                <c:ptCount val="201"/>
                <c:pt idx="0">
                  <c:v>1.1298541449952451</c:v>
                </c:pt>
                <c:pt idx="1">
                  <c:v>1.1298541449952451</c:v>
                </c:pt>
                <c:pt idx="2">
                  <c:v>1.1298541449952451</c:v>
                </c:pt>
                <c:pt idx="3">
                  <c:v>1.1298541449952451</c:v>
                </c:pt>
                <c:pt idx="4">
                  <c:v>1.1298541449952451</c:v>
                </c:pt>
                <c:pt idx="5">
                  <c:v>1.1298541449952451</c:v>
                </c:pt>
                <c:pt idx="6">
                  <c:v>1.1298541449952451</c:v>
                </c:pt>
                <c:pt idx="7">
                  <c:v>1.1298541449952451</c:v>
                </c:pt>
                <c:pt idx="8" formatCode="0.000">
                  <c:v>1.1298541449952451</c:v>
                </c:pt>
                <c:pt idx="9" formatCode="0.000">
                  <c:v>1.1298541449952451</c:v>
                </c:pt>
                <c:pt idx="10">
                  <c:v>1.1298541449952451</c:v>
                </c:pt>
                <c:pt idx="11">
                  <c:v>1.1298541449952451</c:v>
                </c:pt>
                <c:pt idx="12">
                  <c:v>1.1298541449952451</c:v>
                </c:pt>
                <c:pt idx="13">
                  <c:v>1.1298541449952451</c:v>
                </c:pt>
                <c:pt idx="14">
                  <c:v>1.1298541449952451</c:v>
                </c:pt>
                <c:pt idx="15">
                  <c:v>1.1298541449952451</c:v>
                </c:pt>
                <c:pt idx="16">
                  <c:v>1.1298541449952451</c:v>
                </c:pt>
                <c:pt idx="17">
                  <c:v>1.1298541449952451</c:v>
                </c:pt>
                <c:pt idx="18">
                  <c:v>1.1298541449952451</c:v>
                </c:pt>
                <c:pt idx="19">
                  <c:v>1.1298541449952451</c:v>
                </c:pt>
                <c:pt idx="20">
                  <c:v>1.1298541449952451</c:v>
                </c:pt>
                <c:pt idx="21">
                  <c:v>1.1298541449952451</c:v>
                </c:pt>
                <c:pt idx="22">
                  <c:v>1.1298541449952451</c:v>
                </c:pt>
                <c:pt idx="23">
                  <c:v>1.1298541449952451</c:v>
                </c:pt>
                <c:pt idx="24">
                  <c:v>1.1298541449952451</c:v>
                </c:pt>
                <c:pt idx="25">
                  <c:v>1.1298541449952451</c:v>
                </c:pt>
                <c:pt idx="26">
                  <c:v>1.1298541449952451</c:v>
                </c:pt>
                <c:pt idx="27">
                  <c:v>1.1298541449952451</c:v>
                </c:pt>
                <c:pt idx="28">
                  <c:v>1.1298541449952451</c:v>
                </c:pt>
                <c:pt idx="29">
                  <c:v>1.1298541449952451</c:v>
                </c:pt>
                <c:pt idx="30">
                  <c:v>1.1298541449952451</c:v>
                </c:pt>
                <c:pt idx="31">
                  <c:v>1.1298541449952451</c:v>
                </c:pt>
                <c:pt idx="32">
                  <c:v>1.1298541449952451</c:v>
                </c:pt>
                <c:pt idx="33">
                  <c:v>1.1298541449952451</c:v>
                </c:pt>
                <c:pt idx="34">
                  <c:v>1.1298541449952451</c:v>
                </c:pt>
                <c:pt idx="35">
                  <c:v>1.1298541449952451</c:v>
                </c:pt>
                <c:pt idx="36">
                  <c:v>1.1298541449952451</c:v>
                </c:pt>
                <c:pt idx="37">
                  <c:v>1.1298541449952451</c:v>
                </c:pt>
                <c:pt idx="38">
                  <c:v>1.1298541449952451</c:v>
                </c:pt>
                <c:pt idx="39">
                  <c:v>1.1298541449952451</c:v>
                </c:pt>
                <c:pt idx="40">
                  <c:v>1.1298541449952451</c:v>
                </c:pt>
                <c:pt idx="41">
                  <c:v>1.1298541449952451</c:v>
                </c:pt>
                <c:pt idx="42">
                  <c:v>1.1298541449952451</c:v>
                </c:pt>
                <c:pt idx="43">
                  <c:v>1.1298541449952451</c:v>
                </c:pt>
                <c:pt idx="44">
                  <c:v>1.1298541449952451</c:v>
                </c:pt>
                <c:pt idx="45">
                  <c:v>1.1298541449952451</c:v>
                </c:pt>
                <c:pt idx="46">
                  <c:v>1.1298541449952451</c:v>
                </c:pt>
                <c:pt idx="47">
                  <c:v>1.1298541449952451</c:v>
                </c:pt>
                <c:pt idx="48">
                  <c:v>1.1298541449952451</c:v>
                </c:pt>
                <c:pt idx="49">
                  <c:v>1.1298541449952451</c:v>
                </c:pt>
                <c:pt idx="50">
                  <c:v>1.1298541449952451</c:v>
                </c:pt>
                <c:pt idx="51">
                  <c:v>1.1298541449952451</c:v>
                </c:pt>
                <c:pt idx="52">
                  <c:v>1.1298541449952451</c:v>
                </c:pt>
                <c:pt idx="53">
                  <c:v>1.1298541449952451</c:v>
                </c:pt>
                <c:pt idx="54">
                  <c:v>1.1298541449952451</c:v>
                </c:pt>
                <c:pt idx="55">
                  <c:v>1.1298541449952451</c:v>
                </c:pt>
                <c:pt idx="56">
                  <c:v>1.1298541449952451</c:v>
                </c:pt>
                <c:pt idx="57">
                  <c:v>1.1298541449952451</c:v>
                </c:pt>
                <c:pt idx="58">
                  <c:v>1.1298541449952451</c:v>
                </c:pt>
                <c:pt idx="59">
                  <c:v>1.1298541449952451</c:v>
                </c:pt>
                <c:pt idx="60">
                  <c:v>1.1298541449952451</c:v>
                </c:pt>
                <c:pt idx="61">
                  <c:v>1.1298541449952451</c:v>
                </c:pt>
                <c:pt idx="62">
                  <c:v>1.1298541449952451</c:v>
                </c:pt>
                <c:pt idx="63">
                  <c:v>1.1298541449952451</c:v>
                </c:pt>
                <c:pt idx="64">
                  <c:v>1.1298541449952451</c:v>
                </c:pt>
                <c:pt idx="65">
                  <c:v>1.1298541449952451</c:v>
                </c:pt>
                <c:pt idx="66">
                  <c:v>1.1298541449952451</c:v>
                </c:pt>
                <c:pt idx="67">
                  <c:v>1.1298541449952451</c:v>
                </c:pt>
                <c:pt idx="68">
                  <c:v>1.1298541449952451</c:v>
                </c:pt>
                <c:pt idx="69">
                  <c:v>1.1298541449952451</c:v>
                </c:pt>
                <c:pt idx="70">
                  <c:v>1.1298541449952451</c:v>
                </c:pt>
                <c:pt idx="71">
                  <c:v>1.1298541449952451</c:v>
                </c:pt>
                <c:pt idx="72">
                  <c:v>1.1298541449952451</c:v>
                </c:pt>
                <c:pt idx="73">
                  <c:v>1.1298541449952451</c:v>
                </c:pt>
                <c:pt idx="74">
                  <c:v>1.1298541449952451</c:v>
                </c:pt>
                <c:pt idx="75">
                  <c:v>1.1298541449952451</c:v>
                </c:pt>
                <c:pt idx="76">
                  <c:v>1.1298541449952451</c:v>
                </c:pt>
                <c:pt idx="77">
                  <c:v>1.1298541449952451</c:v>
                </c:pt>
                <c:pt idx="78">
                  <c:v>1.1298541449952451</c:v>
                </c:pt>
                <c:pt idx="79">
                  <c:v>1.1298541449952451</c:v>
                </c:pt>
                <c:pt idx="80">
                  <c:v>1.1298541449952451</c:v>
                </c:pt>
                <c:pt idx="81">
                  <c:v>1.1298541449952451</c:v>
                </c:pt>
                <c:pt idx="82">
                  <c:v>1.1298541449952451</c:v>
                </c:pt>
                <c:pt idx="83">
                  <c:v>1.1298541449952451</c:v>
                </c:pt>
                <c:pt idx="84">
                  <c:v>1.1298541449952451</c:v>
                </c:pt>
                <c:pt idx="85">
                  <c:v>1.1298541449952451</c:v>
                </c:pt>
                <c:pt idx="86">
                  <c:v>1.1298541449952451</c:v>
                </c:pt>
                <c:pt idx="87">
                  <c:v>1.1298541449952451</c:v>
                </c:pt>
                <c:pt idx="88">
                  <c:v>1.1298541449952451</c:v>
                </c:pt>
                <c:pt idx="89">
                  <c:v>1.1298541449952451</c:v>
                </c:pt>
                <c:pt idx="90">
                  <c:v>1.1298541449952451</c:v>
                </c:pt>
                <c:pt idx="91">
                  <c:v>1.1298541449952451</c:v>
                </c:pt>
                <c:pt idx="92">
                  <c:v>1.1298541449952451</c:v>
                </c:pt>
                <c:pt idx="93">
                  <c:v>1.1298541449952451</c:v>
                </c:pt>
                <c:pt idx="94">
                  <c:v>1.1298541449952451</c:v>
                </c:pt>
                <c:pt idx="95">
                  <c:v>1.1298541449952451</c:v>
                </c:pt>
                <c:pt idx="96">
                  <c:v>1.1298541449952451</c:v>
                </c:pt>
                <c:pt idx="97">
                  <c:v>1.1298541449952451</c:v>
                </c:pt>
                <c:pt idx="98">
                  <c:v>1.1298541449952451</c:v>
                </c:pt>
                <c:pt idx="99">
                  <c:v>1.1298541449952451</c:v>
                </c:pt>
                <c:pt idx="100">
                  <c:v>1.1298541449952451</c:v>
                </c:pt>
                <c:pt idx="101">
                  <c:v>1.1298541449952451</c:v>
                </c:pt>
                <c:pt idx="102">
                  <c:v>1.1298541449952451</c:v>
                </c:pt>
                <c:pt idx="103">
                  <c:v>1.1298541449952451</c:v>
                </c:pt>
                <c:pt idx="104">
                  <c:v>1.1298541449952451</c:v>
                </c:pt>
                <c:pt idx="105">
                  <c:v>1.1298541449952451</c:v>
                </c:pt>
                <c:pt idx="106">
                  <c:v>1.1298541449952451</c:v>
                </c:pt>
                <c:pt idx="107">
                  <c:v>1.1298541449952451</c:v>
                </c:pt>
                <c:pt idx="108">
                  <c:v>1.1298541449952451</c:v>
                </c:pt>
                <c:pt idx="109">
                  <c:v>1.1298541449952451</c:v>
                </c:pt>
                <c:pt idx="110">
                  <c:v>1.1298541449952451</c:v>
                </c:pt>
                <c:pt idx="111">
                  <c:v>1.1298541449952451</c:v>
                </c:pt>
                <c:pt idx="112">
                  <c:v>1.1298541449952451</c:v>
                </c:pt>
                <c:pt idx="113">
                  <c:v>1.1298541449952451</c:v>
                </c:pt>
                <c:pt idx="114">
                  <c:v>1.1298541449952451</c:v>
                </c:pt>
                <c:pt idx="115">
                  <c:v>1.1298541449952451</c:v>
                </c:pt>
                <c:pt idx="116">
                  <c:v>1.1298541449952451</c:v>
                </c:pt>
                <c:pt idx="117">
                  <c:v>1.1298541449952451</c:v>
                </c:pt>
                <c:pt idx="118">
                  <c:v>1.1298541449952451</c:v>
                </c:pt>
                <c:pt idx="119">
                  <c:v>1.1298541449952451</c:v>
                </c:pt>
                <c:pt idx="120">
                  <c:v>1.1298541449952451</c:v>
                </c:pt>
                <c:pt idx="121">
                  <c:v>1.1298541449952451</c:v>
                </c:pt>
                <c:pt idx="122">
                  <c:v>1.1298541449952451</c:v>
                </c:pt>
                <c:pt idx="123">
                  <c:v>1.1298541449952451</c:v>
                </c:pt>
                <c:pt idx="124">
                  <c:v>1.1298541449952451</c:v>
                </c:pt>
                <c:pt idx="125">
                  <c:v>1.1298541449952451</c:v>
                </c:pt>
                <c:pt idx="126">
                  <c:v>1.1298541449952451</c:v>
                </c:pt>
                <c:pt idx="127">
                  <c:v>1.1298541449952451</c:v>
                </c:pt>
                <c:pt idx="128">
                  <c:v>1.1298541449952451</c:v>
                </c:pt>
                <c:pt idx="129">
                  <c:v>1.1298541449952451</c:v>
                </c:pt>
                <c:pt idx="130">
                  <c:v>1.1298541449952451</c:v>
                </c:pt>
                <c:pt idx="131">
                  <c:v>1.1298541449952451</c:v>
                </c:pt>
                <c:pt idx="132">
                  <c:v>1.1298541449952451</c:v>
                </c:pt>
                <c:pt idx="133">
                  <c:v>1.1298541449952451</c:v>
                </c:pt>
                <c:pt idx="134">
                  <c:v>1.1298541449952451</c:v>
                </c:pt>
                <c:pt idx="135">
                  <c:v>1.1298541449952451</c:v>
                </c:pt>
                <c:pt idx="136">
                  <c:v>1.1298541449952451</c:v>
                </c:pt>
                <c:pt idx="137">
                  <c:v>1.1298541449952451</c:v>
                </c:pt>
                <c:pt idx="138">
                  <c:v>1.1298541449952451</c:v>
                </c:pt>
                <c:pt idx="139">
                  <c:v>1.1298541449952451</c:v>
                </c:pt>
                <c:pt idx="140">
                  <c:v>1.1298541449952451</c:v>
                </c:pt>
                <c:pt idx="141" formatCode="0.000">
                  <c:v>1.1298541449952451</c:v>
                </c:pt>
                <c:pt idx="142">
                  <c:v>1.1298541449952451</c:v>
                </c:pt>
                <c:pt idx="143">
                  <c:v>1.1298541449952451</c:v>
                </c:pt>
                <c:pt idx="144">
                  <c:v>1.1298541449952451</c:v>
                </c:pt>
                <c:pt idx="145">
                  <c:v>1.1298541449952451</c:v>
                </c:pt>
                <c:pt idx="146">
                  <c:v>1.1298541449952451</c:v>
                </c:pt>
                <c:pt idx="147">
                  <c:v>1.1298541449952451</c:v>
                </c:pt>
                <c:pt idx="148">
                  <c:v>1.1298541449952451</c:v>
                </c:pt>
                <c:pt idx="149">
                  <c:v>1.1298541449952451</c:v>
                </c:pt>
                <c:pt idx="150">
                  <c:v>1.1298541449952451</c:v>
                </c:pt>
                <c:pt idx="151">
                  <c:v>1.1298541449952451</c:v>
                </c:pt>
                <c:pt idx="152">
                  <c:v>1.1298541449952451</c:v>
                </c:pt>
                <c:pt idx="153">
                  <c:v>1.1298541449952451</c:v>
                </c:pt>
                <c:pt idx="154">
                  <c:v>1.1298541449952451</c:v>
                </c:pt>
                <c:pt idx="155">
                  <c:v>1.1298541449952451</c:v>
                </c:pt>
                <c:pt idx="156">
                  <c:v>1.1298541449952451</c:v>
                </c:pt>
                <c:pt idx="157">
                  <c:v>1.1298541449952451</c:v>
                </c:pt>
                <c:pt idx="158">
                  <c:v>1.1298541449952451</c:v>
                </c:pt>
                <c:pt idx="159">
                  <c:v>1.1298541449952451</c:v>
                </c:pt>
                <c:pt idx="160">
                  <c:v>1.1298541449952451</c:v>
                </c:pt>
                <c:pt idx="161">
                  <c:v>1.1298541449952451</c:v>
                </c:pt>
                <c:pt idx="162">
                  <c:v>1.1298541449952451</c:v>
                </c:pt>
                <c:pt idx="163">
                  <c:v>1.1298541449952451</c:v>
                </c:pt>
                <c:pt idx="164">
                  <c:v>1.1298541449952451</c:v>
                </c:pt>
                <c:pt idx="165">
                  <c:v>1.1298541449952451</c:v>
                </c:pt>
                <c:pt idx="166">
                  <c:v>1.1298541449952451</c:v>
                </c:pt>
                <c:pt idx="167">
                  <c:v>1.1298541449952451</c:v>
                </c:pt>
                <c:pt idx="168">
                  <c:v>1.1298541449952451</c:v>
                </c:pt>
                <c:pt idx="169">
                  <c:v>1.1298541449952451</c:v>
                </c:pt>
                <c:pt idx="170">
                  <c:v>1.1298541449952451</c:v>
                </c:pt>
                <c:pt idx="171">
                  <c:v>1.1298541449952451</c:v>
                </c:pt>
                <c:pt idx="172">
                  <c:v>1.1298541449952451</c:v>
                </c:pt>
                <c:pt idx="173">
                  <c:v>1.1298541449952451</c:v>
                </c:pt>
                <c:pt idx="174">
                  <c:v>1.1298541449952451</c:v>
                </c:pt>
                <c:pt idx="175">
                  <c:v>1.1298541449952451</c:v>
                </c:pt>
                <c:pt idx="176">
                  <c:v>1.1298541449952451</c:v>
                </c:pt>
                <c:pt idx="177">
                  <c:v>1.1298541449952451</c:v>
                </c:pt>
                <c:pt idx="178">
                  <c:v>1.1298541449952451</c:v>
                </c:pt>
                <c:pt idx="179">
                  <c:v>1.1298541449952451</c:v>
                </c:pt>
                <c:pt idx="180">
                  <c:v>1.1298541449952451</c:v>
                </c:pt>
                <c:pt idx="181">
                  <c:v>1.1298541449952451</c:v>
                </c:pt>
                <c:pt idx="182">
                  <c:v>1.1298541449952451</c:v>
                </c:pt>
                <c:pt idx="183">
                  <c:v>1.1298541449952451</c:v>
                </c:pt>
                <c:pt idx="184">
                  <c:v>1.1298541449952451</c:v>
                </c:pt>
                <c:pt idx="185">
                  <c:v>1.1298541449952451</c:v>
                </c:pt>
                <c:pt idx="186">
                  <c:v>1.1298541449952451</c:v>
                </c:pt>
                <c:pt idx="187">
                  <c:v>1.1298541449952451</c:v>
                </c:pt>
                <c:pt idx="188">
                  <c:v>1.1298541449952451</c:v>
                </c:pt>
                <c:pt idx="189">
                  <c:v>1.1298541449952451</c:v>
                </c:pt>
                <c:pt idx="190">
                  <c:v>1.1298541449952451</c:v>
                </c:pt>
                <c:pt idx="191">
                  <c:v>1.1298541449952451</c:v>
                </c:pt>
                <c:pt idx="192">
                  <c:v>1.1298541449952451</c:v>
                </c:pt>
                <c:pt idx="193">
                  <c:v>1.1298541449952451</c:v>
                </c:pt>
                <c:pt idx="194">
                  <c:v>1.1298541449952451</c:v>
                </c:pt>
                <c:pt idx="195">
                  <c:v>1.1298541449952451</c:v>
                </c:pt>
                <c:pt idx="196">
                  <c:v>1.1298541449952451</c:v>
                </c:pt>
                <c:pt idx="197">
                  <c:v>1.1298541449952451</c:v>
                </c:pt>
                <c:pt idx="198">
                  <c:v>1.1298541449952451</c:v>
                </c:pt>
                <c:pt idx="199">
                  <c:v>1.1298541449952451</c:v>
                </c:pt>
                <c:pt idx="200">
                  <c:v>1.1298541449952451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EC55-48C0-ADCB-F5D85432D8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431344"/>
        <c:axId val="359430688"/>
      </c:scatterChart>
      <c:valAx>
        <c:axId val="359431344"/>
        <c:scaling>
          <c:orientation val="minMax"/>
          <c:max val="8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u="none" strike="noStrike" baseline="0">
                    <a:effectLst/>
                  </a:rPr>
                  <a:t>Carbon Disturbed (multiple of actual carbon disturbed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30688"/>
        <c:crosses val="autoZero"/>
        <c:crossBetween val="midCat"/>
        <c:majorUnit val="5"/>
        <c:minorUnit val="1"/>
      </c:valAx>
      <c:valAx>
        <c:axId val="359430688"/>
        <c:scaling>
          <c:orientation val="minMax"/>
          <c:max val="11.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u="none" strike="noStrike" baseline="0">
                    <a:effectLst/>
                  </a:rPr>
                  <a:t>Figure of Merit (%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31344"/>
        <c:crosses val="autoZero"/>
        <c:crossBetween val="midCat"/>
        <c:majorUnit val="0.5"/>
        <c:minorUnit val="0.1"/>
      </c:valAx>
      <c:spPr>
        <a:noFill/>
        <a:ln w="12700">
          <a:solidFill>
            <a:schemeClr val="bg2"/>
          </a:solidFill>
        </a:ln>
        <a:effectLst/>
      </c:spPr>
    </c:plotArea>
    <c:legend>
      <c:legendPos val="r"/>
      <c:layout>
        <c:manualLayout>
          <c:xMode val="edge"/>
          <c:yMode val="edge"/>
          <c:x val="0.48068408073480817"/>
          <c:y val="0.31164506852326301"/>
          <c:w val="0.28569051964357151"/>
          <c:h val="0.24632357908185201"/>
        </c:manualLayout>
      </c:layout>
      <c:overlay val="0"/>
      <c:spPr>
        <a:solidFill>
          <a:schemeClr val="bg1"/>
        </a:solidFill>
        <a:ln w="12700">
          <a:solidFill>
            <a:schemeClr val="tx1"/>
          </a:solidFill>
          <a:prstDash val="solid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 b="1">
          <a:solidFill>
            <a:sysClr val="windowText" lastClr="000000"/>
          </a:solidFill>
        </a:defRPr>
      </a:pPr>
      <a:endParaRPr lang="en-US"/>
    </a:p>
  </c:txPr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82617623731477"/>
          <c:y val="2.173022609982686E-2"/>
          <c:w val="0.64172485875549723"/>
          <c:h val="0.87993047141442748"/>
        </c:manualLayout>
      </c:layout>
      <c:scatterChart>
        <c:scatterStyle val="smoothMarker"/>
        <c:varyColors val="0"/>
        <c:ser>
          <c:idx val="3"/>
          <c:order val="0"/>
          <c:tx>
            <c:strRef>
              <c:f>Data2!$Y$1</c:f>
              <c:strCache>
                <c:ptCount val="1"/>
                <c:pt idx="0">
                  <c:v>Proximity</c:v>
                </c:pt>
              </c:strCache>
            </c:strRef>
          </c:tx>
          <c:spPr>
            <a:ln w="25400" cap="rnd">
              <a:solidFill>
                <a:srgbClr val="0000FF"/>
              </a:solidFill>
              <a:round/>
            </a:ln>
            <a:effectLst/>
          </c:spPr>
          <c:marker>
            <c:symbol val="x"/>
            <c:size val="6"/>
            <c:spPr>
              <a:noFill/>
              <a:ln w="12700">
                <a:solidFill>
                  <a:srgbClr val="0000FF"/>
                </a:solidFill>
              </a:ln>
              <a:effectLst/>
            </c:spPr>
          </c:marker>
          <c:dPt>
            <c:idx val="2"/>
            <c:marker>
              <c:symbol val="x"/>
              <c:size val="18"/>
              <c:spPr>
                <a:noFill/>
                <a:ln w="12700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4641-47C2-A6AF-E3EE94AA31E1}"/>
              </c:ext>
            </c:extLst>
          </c:dPt>
          <c:dPt>
            <c:idx val="3"/>
            <c:marker>
              <c:symbol val="x"/>
              <c:size val="18"/>
              <c:spPr>
                <a:noFill/>
                <a:ln w="50800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4641-47C2-A6AF-E3EE94AA31E1}"/>
              </c:ext>
            </c:extLst>
          </c:dPt>
          <c:xVal>
            <c:numRef>
              <c:f>Data2!$AH$2:$AH$202</c:f>
              <c:numCache>
                <c:formatCode>_(* #,##0.00_);_(* \(#,##0.00\);_(* "-"??_);_(@_)</c:formatCode>
                <c:ptCount val="201"/>
                <c:pt idx="0" formatCode="_(* #,##0.0_);_(* \(#,##0.0\);_(* &quot;-&quot;??_);_(@_)">
                  <c:v>0</c:v>
                </c:pt>
                <c:pt idx="1">
                  <c:v>0.14743266954402934</c:v>
                </c:pt>
                <c:pt idx="2">
                  <c:v>0.46655641122006636</c:v>
                </c:pt>
                <c:pt idx="3">
                  <c:v>0.87775530684190572</c:v>
                </c:pt>
                <c:pt idx="4" formatCode="_(* #,##0.0_);_(* \(#,##0.0\);_(* &quot;-&quot;??_);_(@_)">
                  <c:v>1.2766350189058628</c:v>
                </c:pt>
                <c:pt idx="5" formatCode="_(* #,##0.0_);_(* \(#,##0.0\);_(* &quot;-&quot;??_);_(@_)">
                  <c:v>1.5546836505201223</c:v>
                </c:pt>
                <c:pt idx="6" formatCode="_(* #,##0.0_);_(* \(#,##0.0\);_(* &quot;-&quot;??_);_(@_)">
                  <c:v>2.0192954744680041</c:v>
                </c:pt>
                <c:pt idx="7" formatCode="_(* #,##0.0_);_(* \(#,##0.0\);_(* &quot;-&quot;??_);_(@_)">
                  <c:v>2.2246204655803377</c:v>
                </c:pt>
                <c:pt idx="8" formatCode="_(* #,##0.0_);_(* \(#,##0.0\);_(* &quot;-&quot;??_);_(@_)">
                  <c:v>2.4484143689430269</c:v>
                </c:pt>
                <c:pt idx="9" formatCode="_(* #,##0.0_);_(* \(#,##0.0\);_(* &quot;-&quot;??_);_(@_)">
                  <c:v>2.8128540541452862</c:v>
                </c:pt>
                <c:pt idx="10" formatCode="_(* #,##0.0_);_(* \(#,##0.0\);_(* &quot;-&quot;??_);_(@_)">
                  <c:v>3.2401024432806782</c:v>
                </c:pt>
                <c:pt idx="11" formatCode="_(* #,##0.0_);_(* \(#,##0.0\);_(* &quot;-&quot;??_);_(@_)">
                  <c:v>3.7334005103013297</c:v>
                </c:pt>
                <c:pt idx="12" formatCode="_(* #,##0.0_);_(* \(#,##0.0\);_(* &quot;-&quot;??_);_(@_)">
                  <c:v>4.0871696594840925</c:v>
                </c:pt>
                <c:pt idx="13" formatCode="_(* #,##0.0_);_(* \(#,##0.0\);_(* &quot;-&quot;??_);_(@_)">
                  <c:v>4.3789378733848014</c:v>
                </c:pt>
                <c:pt idx="14" formatCode="_(* #,##0.0_);_(* \(#,##0.0\);_(* &quot;-&quot;??_);_(@_)">
                  <c:v>4.8390128153503955</c:v>
                </c:pt>
                <c:pt idx="15" formatCode="_(* #,##0.0_);_(* \(#,##0.0\);_(* &quot;-&quot;??_);_(@_)">
                  <c:v>5.161169057240607</c:v>
                </c:pt>
                <c:pt idx="16" formatCode="_(* #,##0.0_);_(* \(#,##0.0\);_(* &quot;-&quot;??_);_(@_)">
                  <c:v>5.4412314410209106</c:v>
                </c:pt>
                <c:pt idx="17" formatCode="_(* #,##0.0_);_(* \(#,##0.0\);_(* &quot;-&quot;??_);_(@_)">
                  <c:v>5.8388706814024758</c:v>
                </c:pt>
                <c:pt idx="18" formatCode="_(* #,##0.0_);_(* \(#,##0.0\);_(* &quot;-&quot;??_);_(@_)">
                  <c:v>6.319824123903973</c:v>
                </c:pt>
                <c:pt idx="19" formatCode="_(* #,##0.0_);_(* \(#,##0.0\);_(* &quot;-&quot;??_);_(@_)">
                  <c:v>6.6616844737008982</c:v>
                </c:pt>
                <c:pt idx="20" formatCode="_(* #,##0.0_);_(* \(#,##0.0\);_(* &quot;-&quot;??_);_(@_)">
                  <c:v>6.9887961623053938</c:v>
                </c:pt>
                <c:pt idx="21" formatCode="_(* #,##0.0_);_(* \(#,##0.0\);_(* &quot;-&quot;??_);_(@_)">
                  <c:v>7.4668027430166584</c:v>
                </c:pt>
                <c:pt idx="22" formatCode="_(* #,##0.0_);_(* \(#,##0.0\);_(* &quot;-&quot;??_);_(@_)">
                  <c:v>7.7750261931505085</c:v>
                </c:pt>
                <c:pt idx="23" formatCode="_(* #,##0.0_);_(* \(#,##0.0\);_(* &quot;-&quot;??_);_(@_)">
                  <c:v>8.2092329390233836</c:v>
                </c:pt>
                <c:pt idx="24" formatCode="_(* #,##0.0_);_(* \(#,##0.0\);_(* &quot;-&quot;??_);_(@_)">
                  <c:v>8.546812825329388</c:v>
                </c:pt>
                <c:pt idx="25" formatCode="_(* #,##0.0_);_(* \(#,##0.0\);_(* &quot;-&quot;??_);_(@_)">
                  <c:v>8.8226785129571912</c:v>
                </c:pt>
                <c:pt idx="26" formatCode="_(* #,##0.0_);_(* \(#,##0.0\);_(* &quot;-&quot;??_);_(@_)">
                  <c:v>9.194044536127258</c:v>
                </c:pt>
                <c:pt idx="27" formatCode="_(* #,##0.0_);_(* \(#,##0.0\);_(* &quot;-&quot;??_);_(@_)">
                  <c:v>9.6794836958499886</c:v>
                </c:pt>
                <c:pt idx="28" formatCode="_(* #,##0.0_);_(* \(#,##0.0\);_(* &quot;-&quot;??_);_(@_)">
                  <c:v>10.173673244468116</c:v>
                </c:pt>
                <c:pt idx="29" formatCode="_(* #,##0.0_);_(* \(#,##0.0\);_(* &quot;-&quot;??_);_(@_)">
                  <c:v>10.44891927643628</c:v>
                </c:pt>
                <c:pt idx="30" formatCode="_(* #,##0.0_);_(* \(#,##0.0\);_(* &quot;-&quot;??_);_(@_)">
                  <c:v>10.898480483700414</c:v>
                </c:pt>
                <c:pt idx="31" formatCode="_(* #,##0.0_);_(* \(#,##0.0\);_(* &quot;-&quot;??_);_(@_)">
                  <c:v>11.227374954193129</c:v>
                </c:pt>
                <c:pt idx="32" formatCode="_(* #,##0.0_);_(* \(#,##0.0\);_(* &quot;-&quot;??_);_(@_)">
                  <c:v>11.5985269447607</c:v>
                </c:pt>
                <c:pt idx="33" formatCode="_(* #,##0.0_);_(* \(#,##0.0\);_(* &quot;-&quot;??_);_(@_)">
                  <c:v>12.084317690880811</c:v>
                </c:pt>
                <c:pt idx="34" formatCode="_(* #,##0.0_);_(* \(#,##0.0\);_(* &quot;-&quot;??_);_(@_)">
                  <c:v>12.402881919967859</c:v>
                </c:pt>
                <c:pt idx="35" formatCode="_(* #,##0.0_);_(* \(#,##0.0\);_(* &quot;-&quot;??_);_(@_)">
                  <c:v>12.729075881011694</c:v>
                </c:pt>
                <c:pt idx="36" formatCode="_(* #,##0.0_);_(* \(#,##0.0\);_(* &quot;-&quot;??_);_(@_)">
                  <c:v>13.211865260910431</c:v>
                </c:pt>
                <c:pt idx="37" formatCode="_(* #,##0.0_);_(* \(#,##0.0\);_(* &quot;-&quot;??_);_(@_)">
                  <c:v>13.691373449396737</c:v>
                </c:pt>
                <c:pt idx="38" formatCode="_(* #,##0.0_);_(* \(#,##0.0\);_(* &quot;-&quot;??_);_(@_)">
                  <c:v>13.989448349231751</c:v>
                </c:pt>
                <c:pt idx="39" formatCode="_(* #,##0.0_);_(* \(#,##0.0\);_(* &quot;-&quot;??_);_(@_)">
                  <c:v>14.465068287838045</c:v>
                </c:pt>
                <c:pt idx="40" formatCode="_(* #,##0.0_);_(* \(#,##0.0\);_(* &quot;-&quot;??_);_(@_)">
                  <c:v>14.794123381594803</c:v>
                </c:pt>
                <c:pt idx="41" formatCode="_(* #,##0.0_);_(* \(#,##0.0\);_(* &quot;-&quot;??_);_(@_)">
                  <c:v>15.207032917154388</c:v>
                </c:pt>
                <c:pt idx="42" formatCode="_(* #,##0.0_);_(* \(#,##0.0\);_(* &quot;-&quot;??_);_(@_)">
                  <c:v>15.677663928944426</c:v>
                </c:pt>
                <c:pt idx="43" formatCode="_(* #,##0.0_);_(* \(#,##0.0\);_(* &quot;-&quot;??_);_(@_)">
                  <c:v>15.962862366331558</c:v>
                </c:pt>
                <c:pt idx="44" formatCode="_(* #,##0.0_);_(* \(#,##0.0\);_(* &quot;-&quot;??_);_(@_)">
                  <c:v>16.392640985254996</c:v>
                </c:pt>
                <c:pt idx="45" formatCode="_(* #,##0.0_);_(* \(#,##0.0\);_(* &quot;-&quot;??_);_(@_)">
                  <c:v>16.895681170889297</c:v>
                </c:pt>
                <c:pt idx="46" formatCode="_(* #,##0.0_);_(* \(#,##0.0\);_(* &quot;-&quot;??_);_(@_)">
                  <c:v>17.236110771209955</c:v>
                </c:pt>
                <c:pt idx="47" formatCode="_(* #,##0.0_);_(* \(#,##0.0\);_(* &quot;-&quot;??_);_(@_)">
                  <c:v>17.692637242998234</c:v>
                </c:pt>
                <c:pt idx="48" formatCode="_(* #,##0.0_);_(* \(#,##0.0\);_(* &quot;-&quot;??_);_(@_)">
                  <c:v>18.090508153501627</c:v>
                </c:pt>
                <c:pt idx="49" formatCode="_(* #,##0.0_);_(* \(#,##0.0\);_(* &quot;-&quot;??_);_(@_)">
                  <c:v>18.420708703332423</c:v>
                </c:pt>
                <c:pt idx="50" formatCode="_(* #,##0.0_);_(* \(#,##0.0\);_(* &quot;-&quot;??_);_(@_)">
                  <c:v>18.906776681957254</c:v>
                </c:pt>
                <c:pt idx="51" formatCode="_(* #,##0.0_);_(* \(#,##0.0\);_(* &quot;-&quot;??_);_(@_)">
                  <c:v>19.405324202696182</c:v>
                </c:pt>
                <c:pt idx="52" formatCode="_(* #,##0.0_);_(* \(#,##0.0\);_(* &quot;-&quot;??_);_(@_)">
                  <c:v>19.742651742660119</c:v>
                </c:pt>
                <c:pt idx="53" formatCode="_(* #,##0.0_);_(* \(#,##0.0\);_(* &quot;-&quot;??_);_(@_)">
                  <c:v>20.242224462340861</c:v>
                </c:pt>
                <c:pt idx="54" formatCode="_(* #,##0.0_);_(* \(#,##0.0\);_(* &quot;-&quot;??_);_(@_)">
                  <c:v>20.559976292202776</c:v>
                </c:pt>
                <c:pt idx="55" formatCode="_(* #,##0.0_);_(* \(#,##0.0\);_(* &quot;-&quot;??_);_(@_)">
                  <c:v>21.001644423101421</c:v>
                </c:pt>
                <c:pt idx="56" formatCode="_(* #,##0.0_);_(* \(#,##0.0\);_(* &quot;-&quot;??_);_(@_)">
                  <c:v>21.502478363207484</c:v>
                </c:pt>
                <c:pt idx="57" formatCode="_(* #,##0.0_);_(* \(#,##0.0\);_(* &quot;-&quot;??_);_(@_)">
                  <c:v>21.825608254908179</c:v>
                </c:pt>
                <c:pt idx="58" formatCode="_(* #,##0.0_);_(* \(#,##0.0\);_(* &quot;-&quot;??_);_(@_)">
                  <c:v>22.311199132108054</c:v>
                </c:pt>
                <c:pt idx="59" formatCode="_(* #,##0.0_);_(* \(#,##0.0\);_(* &quot;-&quot;??_);_(@_)">
                  <c:v>22.737043489127878</c:v>
                </c:pt>
                <c:pt idx="60" formatCode="_(* #,##0.0_);_(* \(#,##0.0\);_(* &quot;-&quot;??_);_(@_)">
                  <c:v>23.149540849204861</c:v>
                </c:pt>
                <c:pt idx="61" formatCode="_(* #,##0.0_);_(* \(#,##0.0\);_(* &quot;-&quot;??_);_(@_)">
                  <c:v>23.619502987808559</c:v>
                </c:pt>
                <c:pt idx="62" formatCode="_(* #,##0.0_);_(* \(#,##0.0\);_(* &quot;-&quot;??_);_(@_)">
                  <c:v>23.968012479329914</c:v>
                </c:pt>
                <c:pt idx="63" formatCode="_(* #,##0.0_);_(* \(#,##0.0\);_(* &quot;-&quot;??_);_(@_)">
                  <c:v>24.46400693651039</c:v>
                </c:pt>
                <c:pt idx="64" formatCode="_(* #,##0.0_);_(* \(#,##0.0\);_(* &quot;-&quot;??_);_(@_)">
                  <c:v>24.835728266492072</c:v>
                </c:pt>
                <c:pt idx="65" formatCode="_(* #,##0.0_);_(* \(#,##0.0\);_(* &quot;-&quot;??_);_(@_)">
                  <c:v>25.282796299438978</c:v>
                </c:pt>
                <c:pt idx="66" formatCode="_(* #,##0.0_);_(* \(#,##0.0\);_(* &quot;-&quot;??_);_(@_)">
                  <c:v>25.781165211285593</c:v>
                </c:pt>
                <c:pt idx="67" formatCode="_(* #,##0.0_);_(* \(#,##0.0\);_(* &quot;-&quot;??_);_(@_)">
                  <c:v>26.108705625051602</c:v>
                </c:pt>
                <c:pt idx="68" formatCode="_(* #,##0.0_);_(* \(#,##0.0\);_(* &quot;-&quot;??_);_(@_)">
                  <c:v>26.598438853522765</c:v>
                </c:pt>
                <c:pt idx="69" formatCode="_(* #,##0.0_);_(* \(#,##0.0\);_(* &quot;-&quot;??_);_(@_)">
                  <c:v>27.03182479116407</c:v>
                </c:pt>
                <c:pt idx="70" formatCode="_(* #,##0.0_);_(* \(#,##0.0\);_(* &quot;-&quot;??_);_(@_)">
                  <c:v>27.409971958241183</c:v>
                </c:pt>
                <c:pt idx="71" formatCode="_(* #,##0.0_);_(* \(#,##0.0\);_(* &quot;-&quot;??_);_(@_)">
                  <c:v>27.901302803656659</c:v>
                </c:pt>
                <c:pt idx="72" formatCode="_(* #,##0.0_);_(* \(#,##0.0\);_(* &quot;-&quot;??_);_(@_)">
                  <c:v>28.29377600954944</c:v>
                </c:pt>
                <c:pt idx="73" formatCode="_(* #,##0.0_);_(* \(#,##0.0\);_(* &quot;-&quot;??_);_(@_)">
                  <c:v>28.770525898877658</c:v>
                </c:pt>
                <c:pt idx="74" formatCode="_(* #,##0.0_);_(* \(#,##0.0\);_(* &quot;-&quot;??_);_(@_)">
                  <c:v>29.172829918639611</c:v>
                </c:pt>
                <c:pt idx="75" formatCode="_(* #,##0.0_);_(* \(#,##0.0\);_(* &quot;-&quot;??_);_(@_)">
                  <c:v>29.583867037886563</c:v>
                </c:pt>
                <c:pt idx="76" formatCode="_(* #,##0.0_);_(* \(#,##0.0\);_(* &quot;-&quot;??_);_(@_)">
                  <c:v>30.078073302985803</c:v>
                </c:pt>
                <c:pt idx="77" formatCode="_(* #,##0.0_);_(* \(#,##0.0\);_(* &quot;-&quot;??_);_(@_)">
                  <c:v>30.49570870379145</c:v>
                </c:pt>
                <c:pt idx="78" formatCode="_(* #,##0.0_);_(* \(#,##0.0\);_(* &quot;-&quot;??_);_(@_)">
                  <c:v>30.956028884875035</c:v>
                </c:pt>
                <c:pt idx="79" formatCode="_(* #,##0.0_);_(* \(#,##0.0\);_(* &quot;-&quot;??_);_(@_)">
                  <c:v>31.290603071728658</c:v>
                </c:pt>
                <c:pt idx="80" formatCode="_(* #,##0.0_);_(* \(#,##0.0\);_(* &quot;-&quot;??_);_(@_)">
                  <c:v>31.811584596019035</c:v>
                </c:pt>
                <c:pt idx="81" formatCode="_(* #,##0.0_);_(* \(#,##0.0\);_(* &quot;-&quot;??_);_(@_)">
                  <c:v>32.296302930923133</c:v>
                </c:pt>
                <c:pt idx="82" formatCode="_(* #,##0.0_);_(* \(#,##0.0\);_(* &quot;-&quot;??_);_(@_)">
                  <c:v>32.654724265920358</c:v>
                </c:pt>
                <c:pt idx="83" formatCode="_(* #,##0.0_);_(* \(#,##0.0\);_(* &quot;-&quot;??_);_(@_)">
                  <c:v>33.153294932277269</c:v>
                </c:pt>
                <c:pt idx="84" formatCode="_(* #,##0.0_);_(* \(#,##0.0\);_(* &quot;-&quot;??_);_(@_)">
                  <c:v>33.541883249716925</c:v>
                </c:pt>
                <c:pt idx="85" formatCode="_(* #,##0.0_);_(* \(#,##0.0\);_(* &quot;-&quot;??_);_(@_)">
                  <c:v>34.039520048587491</c:v>
                </c:pt>
                <c:pt idx="86" formatCode="_(* #,##0.0_);_(* \(#,##0.0\);_(* &quot;-&quot;??_);_(@_)">
                  <c:v>34.398796904804072</c:v>
                </c:pt>
                <c:pt idx="87" formatCode="_(* #,##0.0_);_(* \(#,##0.0\);_(* &quot;-&quot;??_);_(@_)">
                  <c:v>34.898543555663316</c:v>
                </c:pt>
                <c:pt idx="88" formatCode="_(* #,##0.0_);_(* \(#,##0.0\);_(* &quot;-&quot;??_);_(@_)">
                  <c:v>35.363806452102153</c:v>
                </c:pt>
                <c:pt idx="89" formatCode="_(* #,##0.0_);_(* \(#,##0.0\);_(* &quot;-&quot;??_);_(@_)">
                  <c:v>35.794807683994428</c:v>
                </c:pt>
                <c:pt idx="90" formatCode="_(* #,##0.0_);_(* \(#,##0.0\);_(* &quot;-&quot;??_);_(@_)">
                  <c:v>36.211787030000011</c:v>
                </c:pt>
                <c:pt idx="91" formatCode="_(* #,##0.0_);_(* \(#,##0.0\);_(* &quot;-&quot;??_);_(@_)">
                  <c:v>36.659257085252264</c:v>
                </c:pt>
                <c:pt idx="92" formatCode="_(* #,##0.0_);_(* \(#,##0.0\);_(* &quot;-&quot;??_);_(@_)">
                  <c:v>37.160397578788491</c:v>
                </c:pt>
                <c:pt idx="93" formatCode="_(* #,##0.0_);_(* \(#,##0.0\);_(* &quot;-&quot;??_);_(@_)">
                  <c:v>37.520883975758203</c:v>
                </c:pt>
                <c:pt idx="94" formatCode="_(* #,##0.0_);_(* \(#,##0.0\);_(* &quot;-&quot;??_);_(@_)">
                  <c:v>38.015746763428886</c:v>
                </c:pt>
                <c:pt idx="95" formatCode="_(* #,##0.0_);_(* \(#,##0.0\);_(* &quot;-&quot;??_);_(@_)">
                  <c:v>38.421848477608215</c:v>
                </c:pt>
                <c:pt idx="96" formatCode="_(* #,##0.0_);_(* \(#,##0.0\);_(* &quot;-&quot;??_);_(@_)">
                  <c:v>38.925790551846667</c:v>
                </c:pt>
                <c:pt idx="97" formatCode="_(* #,##0.0_);_(* \(#,##0.0\);_(* &quot;-&quot;??_);_(@_)">
                  <c:v>39.276989855719449</c:v>
                </c:pt>
                <c:pt idx="98" formatCode="_(* #,##0.0_);_(* \(#,##0.0\);_(* &quot;-&quot;??_);_(@_)">
                  <c:v>39.778466082192011</c:v>
                </c:pt>
                <c:pt idx="99" formatCode="_(* #,##0.0_);_(* \(#,##0.0\);_(* &quot;-&quot;??_);_(@_)">
                  <c:v>40.20382323900165</c:v>
                </c:pt>
                <c:pt idx="100" formatCode="_(* #,##0.0_);_(* \(#,##0.0\);_(* &quot;-&quot;??_);_(@_)">
                  <c:v>40.683186936897336</c:v>
                </c:pt>
                <c:pt idx="101" formatCode="_(* #,##0.0_);_(* \(#,##0.0\);_(* &quot;-&quot;??_);_(@_)">
                  <c:v>41.103903787109886</c:v>
                </c:pt>
                <c:pt idx="102" formatCode="_(* #,##0.0_);_(* \(#,##0.0\);_(* &quot;-&quot;??_);_(@_)">
                  <c:v>41.57586310281777</c:v>
                </c:pt>
                <c:pt idx="103" formatCode="_(* #,##0.0_);_(* \(#,##0.0\);_(* &quot;-&quot;??_);_(@_)">
                  <c:v>41.985541868368358</c:v>
                </c:pt>
                <c:pt idx="104" formatCode="_(* #,##0.0_);_(* \(#,##0.0\);_(* &quot;-&quot;??_);_(@_)">
                  <c:v>42.454461163258635</c:v>
                </c:pt>
                <c:pt idx="105" formatCode="_(* #,##0.0_);_(* \(#,##0.0\);_(* &quot;-&quot;??_);_(@_)">
                  <c:v>42.918228348017493</c:v>
                </c:pt>
                <c:pt idx="106" formatCode="_(* #,##0.0_);_(* \(#,##0.0\);_(* &quot;-&quot;??_);_(@_)">
                  <c:v>43.367022642290564</c:v>
                </c:pt>
                <c:pt idx="107" formatCode="_(* #,##0.0_);_(* \(#,##0.0\);_(* &quot;-&quot;??_);_(@_)">
                  <c:v>43.783283730780894</c:v>
                </c:pt>
                <c:pt idx="108" formatCode="_(* #,##0.0_);_(* \(#,##0.0\);_(* &quot;-&quot;??_);_(@_)">
                  <c:v>44.270783383546352</c:v>
                </c:pt>
                <c:pt idx="109" formatCode="_(* #,##0.0_);_(* \(#,##0.0\);_(* &quot;-&quot;??_);_(@_)">
                  <c:v>44.671538006703642</c:v>
                </c:pt>
                <c:pt idx="110" formatCode="_(* #,##0.0_);_(* \(#,##0.0\);_(* &quot;-&quot;??_);_(@_)">
                  <c:v>45.174879629291993</c:v>
                </c:pt>
                <c:pt idx="111" formatCode="_(* #,##0.0_);_(* \(#,##0.0\);_(* &quot;-&quot;??_);_(@_)">
                  <c:v>45.587637469131245</c:v>
                </c:pt>
                <c:pt idx="112" formatCode="_(* #,##0.0_);_(* \(#,##0.0\);_(* &quot;-&quot;??_);_(@_)">
                  <c:v>46.091846869274335</c:v>
                </c:pt>
                <c:pt idx="113" formatCode="_(* #,##0.0_);_(* \(#,##0.0\);_(* &quot;-&quot;??_);_(@_)">
                  <c:v>46.503897195835549</c:v>
                </c:pt>
                <c:pt idx="114" formatCode="_(* #,##0.0_);_(* \(#,##0.0\);_(* &quot;-&quot;??_);_(@_)">
                  <c:v>47.013057542659723</c:v>
                </c:pt>
                <c:pt idx="115" formatCode="_(* #,##0.0_);_(* \(#,##0.0\);_(* &quot;-&quot;??_);_(@_)">
                  <c:v>47.438153099231464</c:v>
                </c:pt>
                <c:pt idx="116" formatCode="_(* #,##0.0_);_(* \(#,##0.0\);_(* &quot;-&quot;??_);_(@_)">
                  <c:v>47.930595782825883</c:v>
                </c:pt>
                <c:pt idx="117" formatCode="_(* #,##0.0_);_(* \(#,##0.0\);_(* &quot;-&quot;??_);_(@_)">
                  <c:v>48.357887417244079</c:v>
                </c:pt>
                <c:pt idx="118" formatCode="_(* #,##0.0_);_(* \(#,##0.0\);_(* &quot;-&quot;??_);_(@_)">
                  <c:v>48.826951050427319</c:v>
                </c:pt>
                <c:pt idx="119" formatCode="_(* #,##0.0_);_(* \(#,##0.0\);_(* &quot;-&quot;??_);_(@_)">
                  <c:v>49.282372163939421</c:v>
                </c:pt>
                <c:pt idx="120" formatCode="_(* #,##0.0_);_(* \(#,##0.0\);_(* &quot;-&quot;??_);_(@_)">
                  <c:v>49.693769082778921</c:v>
                </c:pt>
                <c:pt idx="121" formatCode="_(* #,##0.0_);_(* \(#,##0.0\);_(* &quot;-&quot;??_);_(@_)">
                  <c:v>50.203052627530582</c:v>
                </c:pt>
                <c:pt idx="122" formatCode="_(* #,##0.0_);_(* \(#,##0.0\);_(* &quot;-&quot;??_);_(@_)">
                  <c:v>50.61776180650488</c:v>
                </c:pt>
                <c:pt idx="123" formatCode="_(* #,##0.0_);_(* \(#,##0.0\);_(* &quot;-&quot;??_);_(@_)">
                  <c:v>51.058142104775406</c:v>
                </c:pt>
                <c:pt idx="124" formatCode="_(* #,##0.0_);_(* \(#,##0.0\);_(* &quot;-&quot;??_);_(@_)">
                  <c:v>51.537074720522007</c:v>
                </c:pt>
                <c:pt idx="125" formatCode="_(* #,##0.0_);_(* \(#,##0.0\);_(* &quot;-&quot;??_);_(@_)">
                  <c:v>51.936106077540416</c:v>
                </c:pt>
                <c:pt idx="126" formatCode="_(* #,##0.0_);_(* \(#,##0.0\);_(* &quot;-&quot;??_);_(@_)">
                  <c:v>52.438912558791301</c:v>
                </c:pt>
                <c:pt idx="127" formatCode="_(* #,##0.0_);_(* \(#,##0.0\);_(* &quot;-&quot;??_);_(@_)">
                  <c:v>52.870032648127797</c:v>
                </c:pt>
                <c:pt idx="128" formatCode="_(* #,##0.0_);_(* \(#,##0.0\);_(* &quot;-&quot;??_);_(@_)">
                  <c:v>53.298830858125612</c:v>
                </c:pt>
                <c:pt idx="129" formatCode="_(* #,##0.0_);_(* \(#,##0.0\);_(* &quot;-&quot;??_);_(@_)">
                  <c:v>53.776445268739579</c:v>
                </c:pt>
                <c:pt idx="130" formatCode="_(* #,##0.0_);_(* \(#,##0.0\);_(* &quot;-&quot;??_);_(@_)">
                  <c:v>54.196531443469048</c:v>
                </c:pt>
                <c:pt idx="131" formatCode="_(* #,##0.0_);_(* \(#,##0.0\);_(* &quot;-&quot;??_);_(@_)">
                  <c:v>54.685648087616684</c:v>
                </c:pt>
                <c:pt idx="132" formatCode="_(* #,##0.0_);_(* \(#,##0.0\);_(* &quot;-&quot;??_);_(@_)">
                  <c:v>55.149919504540563</c:v>
                </c:pt>
                <c:pt idx="133" formatCode="_(* #,##0.0_);_(* \(#,##0.0\);_(* &quot;-&quot;??_);_(@_)">
                  <c:v>55.562317998054112</c:v>
                </c:pt>
                <c:pt idx="134" formatCode="_(* #,##0.0_);_(* \(#,##0.0\);_(* &quot;-&quot;??_);_(@_)">
                  <c:v>56.006020702384419</c:v>
                </c:pt>
                <c:pt idx="135" formatCode="_(* #,##0.0_);_(* \(#,##0.0\);_(* &quot;-&quot;??_);_(@_)">
                  <c:v>56.479179945962265</c:v>
                </c:pt>
                <c:pt idx="136" formatCode="_(* #,##0.0_);_(* \(#,##0.0\);_(* &quot;-&quot;??_);_(@_)">
                  <c:v>56.918765536919025</c:v>
                </c:pt>
                <c:pt idx="137" formatCode="_(* #,##0.0_);_(* \(#,##0.0\);_(* &quot;-&quot;??_);_(@_)">
                  <c:v>57.336969366978963</c:v>
                </c:pt>
                <c:pt idx="138" formatCode="_(* #,##0.0_);_(* \(#,##0.0\);_(* &quot;-&quot;??_);_(@_)">
                  <c:v>57.840289664268965</c:v>
                </c:pt>
                <c:pt idx="139" formatCode="_(* #,##0.0_);_(* \(#,##0.0\);_(* &quot;-&quot;??_);_(@_)">
                  <c:v>58.287046763414963</c:v>
                </c:pt>
                <c:pt idx="140" formatCode="_(* #,##0.0_);_(* \(#,##0.0\);_(* &quot;-&quot;??_);_(@_)">
                  <c:v>58.716995440805015</c:v>
                </c:pt>
                <c:pt idx="141" formatCode="_(* #,##0.0_);_(* \(#,##0.0\);_(* &quot;-&quot;??_);_(@_)">
                  <c:v>59.161137513002274</c:v>
                </c:pt>
                <c:pt idx="142" formatCode="_(* #,##0.0_);_(* \(#,##0.0\);_(* &quot;-&quot;??_);_(@_)">
                  <c:v>59.64308492617328</c:v>
                </c:pt>
                <c:pt idx="143" formatCode="_(* #,##0.0_);_(* \(#,##0.0\);_(* &quot;-&quot;??_);_(@_)">
                  <c:v>60.087852604517273</c:v>
                </c:pt>
                <c:pt idx="144" formatCode="_(* #,##0.0_);_(* \(#,##0.0\);_(* &quot;-&quot;??_);_(@_)">
                  <c:v>60.508926491207703</c:v>
                </c:pt>
                <c:pt idx="145" formatCode="_(* #,##0.0_);_(* \(#,##0.0\);_(* &quot;-&quot;??_);_(@_)">
                  <c:v>60.960614462752908</c:v>
                </c:pt>
                <c:pt idx="146" formatCode="_(* #,##0.0_);_(* \(#,##0.0\);_(* &quot;-&quot;??_);_(@_)">
                  <c:v>61.449340354621938</c:v>
                </c:pt>
                <c:pt idx="147" formatCode="_(* #,##0.0_);_(* \(#,##0.0\);_(* &quot;-&quot;??_);_(@_)">
                  <c:v>61.889432897344754</c:v>
                </c:pt>
                <c:pt idx="148" formatCode="_(* #,##0.0_);_(* \(#,##0.0\);_(* &quot;-&quot;??_);_(@_)">
                  <c:v>62.32981664406941</c:v>
                </c:pt>
                <c:pt idx="149" formatCode="_(* #,##0.0_);_(* \(#,##0.0\);_(* &quot;-&quot;??_);_(@_)">
                  <c:v>62.767846565208409</c:v>
                </c:pt>
                <c:pt idx="150" formatCode="_(* #,##0.0_);_(* \(#,##0.0\);_(* &quot;-&quot;??_);_(@_)">
                  <c:v>63.227403067813114</c:v>
                </c:pt>
                <c:pt idx="151" formatCode="_(* #,##0.0_);_(* \(#,##0.0\);_(* &quot;-&quot;??_);_(@_)">
                  <c:v>63.665918452243773</c:v>
                </c:pt>
                <c:pt idx="152" formatCode="_(* #,##0.0_);_(* \(#,##0.0\);_(* &quot;-&quot;??_);_(@_)">
                  <c:v>64.151601542049846</c:v>
                </c:pt>
                <c:pt idx="153" formatCode="_(* #,##0.0_);_(* \(#,##0.0\);_(* &quot;-&quot;??_);_(@_)">
                  <c:v>64.627570068240104</c:v>
                </c:pt>
                <c:pt idx="154" formatCode="_(* #,##0.0_);_(* \(#,##0.0\);_(* &quot;-&quot;??_);_(@_)">
                  <c:v>65.087929679912747</c:v>
                </c:pt>
                <c:pt idx="155" formatCode="_(* #,##0.0_);_(* \(#,##0.0\);_(* &quot;-&quot;??_);_(@_)">
                  <c:v>65.540281774407788</c:v>
                </c:pt>
                <c:pt idx="156" formatCode="_(* #,##0.0_);_(* \(#,##0.0\);_(* &quot;-&quot;??_);_(@_)">
                  <c:v>65.982597670762516</c:v>
                </c:pt>
                <c:pt idx="157" formatCode="_(* #,##0.0_);_(* \(#,##0.0\);_(* &quot;-&quot;??_);_(@_)">
                  <c:v>66.436772978548021</c:v>
                </c:pt>
                <c:pt idx="158" formatCode="_(* #,##0.0_);_(* \(#,##0.0\);_(* &quot;-&quot;??_);_(@_)">
                  <c:v>66.885017010501798</c:v>
                </c:pt>
                <c:pt idx="159" formatCode="_(* #,##0.0_);_(* \(#,##0.0\);_(* &quot;-&quot;??_);_(@_)">
                  <c:v>67.315022527553751</c:v>
                </c:pt>
                <c:pt idx="160" formatCode="_(* #,##0.0_);_(* \(#,##0.0\);_(* &quot;-&quot;??_);_(@_)">
                  <c:v>67.741764149855953</c:v>
                </c:pt>
                <c:pt idx="161" formatCode="_(* #,##0.0_);_(* \(#,##0.0\);_(* &quot;-&quot;??_);_(@_)">
                  <c:v>68.185520908976713</c:v>
                </c:pt>
                <c:pt idx="162" formatCode="_(* #,##0.0_);_(* \(#,##0.0\);_(* &quot;-&quot;??_);_(@_)">
                  <c:v>68.641651167527471</c:v>
                </c:pt>
                <c:pt idx="163" formatCode="_(* #,##0.0_);_(* \(#,##0.0\);_(* &quot;-&quot;??_);_(@_)">
                  <c:v>69.100234973995114</c:v>
                </c:pt>
                <c:pt idx="164" formatCode="_(* #,##0.0_);_(* \(#,##0.0\);_(* &quot;-&quot;??_);_(@_)">
                  <c:v>69.54068867973713</c:v>
                </c:pt>
                <c:pt idx="165" formatCode="_(* #,##0.0_);_(* \(#,##0.0\);_(* &quot;-&quot;??_);_(@_)">
                  <c:v>69.967416548110307</c:v>
                </c:pt>
                <c:pt idx="166" formatCode="_(* #,##0.0_);_(* \(#,##0.0\);_(* &quot;-&quot;??_);_(@_)">
                  <c:v>70.419636535264843</c:v>
                </c:pt>
                <c:pt idx="167" formatCode="_(* #,##0.0_);_(* \(#,##0.0\);_(* &quot;-&quot;??_);_(@_)">
                  <c:v>70.870938512020203</c:v>
                </c:pt>
                <c:pt idx="168" formatCode="_(* #,##0.0_);_(* \(#,##0.0\);_(* &quot;-&quot;??_);_(@_)">
                  <c:v>71.293161800019263</c:v>
                </c:pt>
                <c:pt idx="169" formatCode="_(* #,##0.0_);_(* \(#,##0.0\);_(* &quot;-&quot;??_);_(@_)">
                  <c:v>71.757145751486206</c:v>
                </c:pt>
                <c:pt idx="170" formatCode="_(* #,##0.0_);_(* \(#,##0.0\);_(* &quot;-&quot;??_);_(@_)">
                  <c:v>72.17796066688642</c:v>
                </c:pt>
                <c:pt idx="171" formatCode="_(* #,##0.0_);_(* \(#,##0.0\);_(* &quot;-&quot;??_);_(@_)">
                  <c:v>72.627838044090012</c:v>
                </c:pt>
                <c:pt idx="172" formatCode="_(* #,##0.0_);_(* \(#,##0.0\);_(* &quot;-&quot;??_);_(@_)">
                  <c:v>73.060568383824219</c:v>
                </c:pt>
                <c:pt idx="173" formatCode="_(* #,##0.0_);_(* \(#,##0.0\);_(* &quot;-&quot;??_);_(@_)">
                  <c:v>73.50173400134571</c:v>
                </c:pt>
                <c:pt idx="174" formatCode="_(* #,##0.0_);_(* \(#,##0.0\);_(* &quot;-&quot;??_);_(@_)">
                  <c:v>73.923943020504609</c:v>
                </c:pt>
                <c:pt idx="175" formatCode="_(* #,##0.0_);_(* \(#,##0.0\);_(* &quot;-&quot;??_);_(@_)">
                  <c:v>74.382374449538588</c:v>
                </c:pt>
                <c:pt idx="176" formatCode="_(* #,##0.0_);_(* \(#,##0.0\);_(* &quot;-&quot;??_);_(@_)">
                  <c:v>74.809917552774252</c:v>
                </c:pt>
                <c:pt idx="177" formatCode="_(* #,##0.0_);_(* \(#,##0.0\);_(* &quot;-&quot;??_);_(@_)">
                  <c:v>75.227837209907591</c:v>
                </c:pt>
                <c:pt idx="178" formatCode="_(* #,##0.0_);_(* \(#,##0.0\);_(* &quot;-&quot;??_);_(@_)">
                  <c:v>75.659579565720719</c:v>
                </c:pt>
                <c:pt idx="179" formatCode="_(* #,##0.0_);_(* \(#,##0.0\);_(* &quot;-&quot;??_);_(@_)">
                  <c:v>76.098149780934648</c:v>
                </c:pt>
                <c:pt idx="180" formatCode="_(* #,##0.0_);_(* \(#,##0.0\);_(* &quot;-&quot;??_);_(@_)">
                  <c:v>76.542819858236214</c:v>
                </c:pt>
                <c:pt idx="181" formatCode="_(* #,##0.0_);_(* \(#,##0.0\);_(* &quot;-&quot;??_);_(@_)">
                  <c:v>76.965792969253357</c:v>
                </c:pt>
                <c:pt idx="182" formatCode="_(* #,##0.0_);_(* \(#,##0.0\);_(* &quot;-&quot;??_);_(@_)">
                  <c:v>77.397807694924538</c:v>
                </c:pt>
                <c:pt idx="183" formatCode="_(* #,##0.0_);_(* \(#,##0.0\);_(* &quot;-&quot;??_);_(@_)">
                  <c:v>77.837299960051723</c:v>
                </c:pt>
                <c:pt idx="184" formatCode="_(* #,##0.0_);_(* \(#,##0.0\);_(* &quot;-&quot;??_);_(@_)">
                  <c:v>78.274952607254903</c:v>
                </c:pt>
                <c:pt idx="185" formatCode="_(* #,##0.0_);_(* \(#,##0.0\);_(* &quot;-&quot;??_);_(@_)">
                  <c:v>78.704561283748035</c:v>
                </c:pt>
                <c:pt idx="186" formatCode="_(* #,##0.0_);_(* \(#,##0.0\);_(* &quot;-&quot;??_);_(@_)">
                  <c:v>79.150296969636869</c:v>
                </c:pt>
                <c:pt idx="187" formatCode="_(* #,##0.0_);_(* \(#,##0.0\);_(* &quot;-&quot;??_);_(@_)">
                  <c:v>79.581330368970342</c:v>
                </c:pt>
                <c:pt idx="188" formatCode="_(* #,##0.0_);_(* \(#,##0.0\);_(* &quot;-&quot;??_);_(@_)">
                  <c:v>80.024106610381423</c:v>
                </c:pt>
                <c:pt idx="189" formatCode="_(* #,##0.0_);_(* \(#,##0.0\);_(* &quot;-&quot;??_);_(@_)">
                  <c:v>80.462941080163873</c:v>
                </c:pt>
                <c:pt idx="190" formatCode="_(* #,##0.0_);_(* \(#,##0.0\);_(* &quot;-&quot;??_);_(@_)">
                  <c:v>80.906829475227624</c:v>
                </c:pt>
                <c:pt idx="191" formatCode="_(* #,##0.0_);_(* \(#,##0.0\);_(* &quot;-&quot;??_);_(@_)">
                  <c:v>81.337556654735351</c:v>
                </c:pt>
                <c:pt idx="192" formatCode="_(* #,##0.0_);_(* \(#,##0.0\);_(* &quot;-&quot;??_);_(@_)">
                  <c:v>81.768447666636348</c:v>
                </c:pt>
                <c:pt idx="193" formatCode="_(* #,##0.0_);_(* \(#,##0.0\);_(* &quot;-&quot;??_);_(@_)">
                  <c:v>82.17473193131643</c:v>
                </c:pt>
                <c:pt idx="194" formatCode="_(* #,##0.0_);_(* \(#,##0.0\);_(* &quot;-&quot;??_);_(@_)">
                  <c:v>82.575691724802937</c:v>
                </c:pt>
                <c:pt idx="195" formatCode="_(* #,##0.0_);_(* \(#,##0.0\);_(* &quot;-&quot;??_);_(@_)">
                  <c:v>82.981161860591627</c:v>
                </c:pt>
                <c:pt idx="196" formatCode="_(* #,##0.0_);_(* \(#,##0.0\);_(* &quot;-&quot;??_);_(@_)">
                  <c:v>83.367377822897154</c:v>
                </c:pt>
                <c:pt idx="197" formatCode="_(* #,##0.0_);_(* \(#,##0.0\);_(* &quot;-&quot;??_);_(@_)">
                  <c:v>83.745300184125497</c:v>
                </c:pt>
                <c:pt idx="198" formatCode="_(* #,##0.0_);_(* \(#,##0.0\);_(* &quot;-&quot;??_);_(@_)">
                  <c:v>84.146079834864679</c:v>
                </c:pt>
                <c:pt idx="199" formatCode="_(* #,##0.0_);_(* \(#,##0.0\);_(* &quot;-&quot;??_);_(@_)">
                  <c:v>84.555892839923018</c:v>
                </c:pt>
                <c:pt idx="200" formatCode="_(* #,##0.0_);_(* \(#,##0.0\);_(* &quot;-&quot;??_);_(@_)">
                  <c:v>84.929823863887066</c:v>
                </c:pt>
              </c:numCache>
            </c:numRef>
          </c:xVal>
          <c:yVal>
            <c:numRef>
              <c:f>Data2!$Y$2:$Y$202</c:f>
              <c:numCache>
                <c:formatCode>0.0</c:formatCode>
                <c:ptCount val="201"/>
                <c:pt idx="0">
                  <c:v>0</c:v>
                </c:pt>
                <c:pt idx="1">
                  <c:v>3.7552376739137761</c:v>
                </c:pt>
                <c:pt idx="2">
                  <c:v>7.5696536661853635</c:v>
                </c:pt>
                <c:pt idx="3">
                  <c:v>9.6615194996777607</c:v>
                </c:pt>
                <c:pt idx="4">
                  <c:v>10.160087756220058</c:v>
                </c:pt>
                <c:pt idx="5">
                  <c:v>10.599506133525912</c:v>
                </c:pt>
                <c:pt idx="6">
                  <c:v>11.146279300876925</c:v>
                </c:pt>
                <c:pt idx="7">
                  <c:v>10.718862444223797</c:v>
                </c:pt>
                <c:pt idx="8">
                  <c:v>11.164849332684266</c:v>
                </c:pt>
                <c:pt idx="9">
                  <c:v>10.865807842630298</c:v>
                </c:pt>
                <c:pt idx="10">
                  <c:v>10.598637767434704</c:v>
                </c:pt>
                <c:pt idx="11">
                  <c:v>10.913152236195375</c:v>
                </c:pt>
                <c:pt idx="12">
                  <c:v>10.621236292515997</c:v>
                </c:pt>
                <c:pt idx="13">
                  <c:v>10.482939908730918</c:v>
                </c:pt>
                <c:pt idx="14">
                  <c:v>10.299462535938195</c:v>
                </c:pt>
                <c:pt idx="15">
                  <c:v>10.1037061785972</c:v>
                </c:pt>
                <c:pt idx="16">
                  <c:v>10.075627876966472</c:v>
                </c:pt>
                <c:pt idx="17">
                  <c:v>9.8022716336168756</c:v>
                </c:pt>
                <c:pt idx="18">
                  <c:v>9.6218953097493642</c:v>
                </c:pt>
                <c:pt idx="19">
                  <c:v>9.409274976361953</c:v>
                </c:pt>
                <c:pt idx="20">
                  <c:v>9.2456984392886614</c:v>
                </c:pt>
                <c:pt idx="21">
                  <c:v>9.1552716709696575</c:v>
                </c:pt>
                <c:pt idx="22">
                  <c:v>8.9746221308276226</c:v>
                </c:pt>
                <c:pt idx="23">
                  <c:v>8.7654317065277123</c:v>
                </c:pt>
                <c:pt idx="24">
                  <c:v>8.5957690191709091</c:v>
                </c:pt>
                <c:pt idx="25">
                  <c:v>8.4456041957736208</c:v>
                </c:pt>
                <c:pt idx="26">
                  <c:v>8.2779566490108056</c:v>
                </c:pt>
                <c:pt idx="27">
                  <c:v>8.1299592103893623</c:v>
                </c:pt>
                <c:pt idx="28">
                  <c:v>7.9748989412456694</c:v>
                </c:pt>
                <c:pt idx="29">
                  <c:v>7.8075730554652267</c:v>
                </c:pt>
                <c:pt idx="30">
                  <c:v>7.6652826572979871</c:v>
                </c:pt>
                <c:pt idx="31">
                  <c:v>7.5024046043818275</c:v>
                </c:pt>
                <c:pt idx="32">
                  <c:v>7.35199329659351</c:v>
                </c:pt>
                <c:pt idx="33">
                  <c:v>7.214260669377536</c:v>
                </c:pt>
                <c:pt idx="34">
                  <c:v>7.0944792905235605</c:v>
                </c:pt>
                <c:pt idx="35">
                  <c:v>6.978780290607272</c:v>
                </c:pt>
                <c:pt idx="36">
                  <c:v>6.8608362415887001</c:v>
                </c:pt>
                <c:pt idx="37">
                  <c:v>6.7326671738069006</c:v>
                </c:pt>
                <c:pt idx="38">
                  <c:v>6.6178652907426407</c:v>
                </c:pt>
                <c:pt idx="39">
                  <c:v>6.5054370769638163</c:v>
                </c:pt>
                <c:pt idx="40">
                  <c:v>6.408186229406974</c:v>
                </c:pt>
                <c:pt idx="41">
                  <c:v>6.309198624192133</c:v>
                </c:pt>
                <c:pt idx="42">
                  <c:v>6.2075831696525992</c:v>
                </c:pt>
                <c:pt idx="43">
                  <c:v>6.095504343117832</c:v>
                </c:pt>
                <c:pt idx="44">
                  <c:v>5.9874376709589283</c:v>
                </c:pt>
                <c:pt idx="45">
                  <c:v>5.8975030448326562</c:v>
                </c:pt>
                <c:pt idx="46">
                  <c:v>5.8029459897159636</c:v>
                </c:pt>
                <c:pt idx="47">
                  <c:v>5.7077459682591538</c:v>
                </c:pt>
                <c:pt idx="48">
                  <c:v>5.6137495564067104</c:v>
                </c:pt>
                <c:pt idx="49">
                  <c:v>5.5182553120285274</c:v>
                </c:pt>
                <c:pt idx="50">
                  <c:v>5.4506301984997707</c:v>
                </c:pt>
                <c:pt idx="51">
                  <c:v>5.3594363128391196</c:v>
                </c:pt>
                <c:pt idx="52">
                  <c:v>5.2766701587886571</c:v>
                </c:pt>
                <c:pt idx="53">
                  <c:v>5.1888758117879439</c:v>
                </c:pt>
                <c:pt idx="54">
                  <c:v>5.115436715653531</c:v>
                </c:pt>
                <c:pt idx="55">
                  <c:v>5.0383833031841592</c:v>
                </c:pt>
                <c:pt idx="56">
                  <c:v>4.9632838177821483</c:v>
                </c:pt>
                <c:pt idx="57">
                  <c:v>4.8825146262945038</c:v>
                </c:pt>
                <c:pt idx="58">
                  <c:v>4.810423962411714</c:v>
                </c:pt>
                <c:pt idx="59">
                  <c:v>4.7385758021881665</c:v>
                </c:pt>
                <c:pt idx="60">
                  <c:v>4.6705302561872086</c:v>
                </c:pt>
                <c:pt idx="61">
                  <c:v>4.6032930781031771</c:v>
                </c:pt>
                <c:pt idx="62">
                  <c:v>4.5326892414255209</c:v>
                </c:pt>
                <c:pt idx="63">
                  <c:v>4.4717799993355669</c:v>
                </c:pt>
                <c:pt idx="64">
                  <c:v>4.4074163780180857</c:v>
                </c:pt>
                <c:pt idx="65">
                  <c:v>4.3443652402300179</c:v>
                </c:pt>
                <c:pt idx="66">
                  <c:v>4.2845084786943843</c:v>
                </c:pt>
                <c:pt idx="67">
                  <c:v>4.2257914217900368</c:v>
                </c:pt>
                <c:pt idx="68">
                  <c:v>4.1662839095237967</c:v>
                </c:pt>
                <c:pt idx="69">
                  <c:v>4.1103480117392914</c:v>
                </c:pt>
                <c:pt idx="70">
                  <c:v>4.0535683946822285</c:v>
                </c:pt>
                <c:pt idx="71">
                  <c:v>4.0007820496707645</c:v>
                </c:pt>
                <c:pt idx="72">
                  <c:v>3.9500463018672476</c:v>
                </c:pt>
                <c:pt idx="73">
                  <c:v>3.8995280320225745</c:v>
                </c:pt>
                <c:pt idx="74">
                  <c:v>3.8520935528039799</c:v>
                </c:pt>
                <c:pt idx="75">
                  <c:v>3.805350506281163</c:v>
                </c:pt>
                <c:pt idx="76">
                  <c:v>3.757595078795255</c:v>
                </c:pt>
                <c:pt idx="77">
                  <c:v>3.710524515032823</c:v>
                </c:pt>
                <c:pt idx="78">
                  <c:v>3.6652019686440398</c:v>
                </c:pt>
                <c:pt idx="79">
                  <c:v>3.6204860612712433</c:v>
                </c:pt>
                <c:pt idx="80">
                  <c:v>3.576885109590108</c:v>
                </c:pt>
                <c:pt idx="81">
                  <c:v>3.5348815052344698</c:v>
                </c:pt>
                <c:pt idx="82">
                  <c:v>3.4954503943034902</c:v>
                </c:pt>
                <c:pt idx="83">
                  <c:v>3.4574761406382843</c:v>
                </c:pt>
                <c:pt idx="84">
                  <c:v>3.4183844019836678</c:v>
                </c:pt>
                <c:pt idx="85">
                  <c:v>3.3797115846097325</c:v>
                </c:pt>
                <c:pt idx="86">
                  <c:v>3.3419359799401898</c:v>
                </c:pt>
                <c:pt idx="87">
                  <c:v>3.3055132254318811</c:v>
                </c:pt>
                <c:pt idx="88">
                  <c:v>3.2689543480584806</c:v>
                </c:pt>
                <c:pt idx="89">
                  <c:v>3.2341659779964842</c:v>
                </c:pt>
                <c:pt idx="90">
                  <c:v>3.1987390794542478</c:v>
                </c:pt>
                <c:pt idx="91">
                  <c:v>3.1650187128523157</c:v>
                </c:pt>
                <c:pt idx="92">
                  <c:v>3.1315704075103534</c:v>
                </c:pt>
                <c:pt idx="93">
                  <c:v>3.0997486559879777</c:v>
                </c:pt>
                <c:pt idx="94">
                  <c:v>3.0677035682009097</c:v>
                </c:pt>
                <c:pt idx="95">
                  <c:v>3.0372208372501919</c:v>
                </c:pt>
                <c:pt idx="96">
                  <c:v>3.0086907106930445</c:v>
                </c:pt>
                <c:pt idx="97">
                  <c:v>2.9794413686857379</c:v>
                </c:pt>
                <c:pt idx="98">
                  <c:v>2.950356930459523</c:v>
                </c:pt>
                <c:pt idx="99">
                  <c:v>2.9218588428797316</c:v>
                </c:pt>
                <c:pt idx="100">
                  <c:v>2.8935078454637302</c:v>
                </c:pt>
                <c:pt idx="101">
                  <c:v>2.8669696266988445</c:v>
                </c:pt>
                <c:pt idx="102">
                  <c:v>2.8401238130036446</c:v>
                </c:pt>
                <c:pt idx="103">
                  <c:v>2.8137982442193428</c:v>
                </c:pt>
                <c:pt idx="104">
                  <c:v>2.787977942735548</c:v>
                </c:pt>
                <c:pt idx="105">
                  <c:v>2.762247347421797</c:v>
                </c:pt>
                <c:pt idx="106">
                  <c:v>2.7377960517500686</c:v>
                </c:pt>
                <c:pt idx="107">
                  <c:v>2.7134072486205651</c:v>
                </c:pt>
                <c:pt idx="108">
                  <c:v>2.6898589924828942</c:v>
                </c:pt>
                <c:pt idx="109">
                  <c:v>2.6667418313543965</c:v>
                </c:pt>
                <c:pt idx="110">
                  <c:v>2.6432790075461838</c:v>
                </c:pt>
                <c:pt idx="111">
                  <c:v>2.6206173189825486</c:v>
                </c:pt>
                <c:pt idx="112">
                  <c:v>2.5979840405159598</c:v>
                </c:pt>
                <c:pt idx="113">
                  <c:v>2.5753786652823449</c:v>
                </c:pt>
                <c:pt idx="114">
                  <c:v>2.5539070552599394</c:v>
                </c:pt>
                <c:pt idx="115">
                  <c:v>2.5335392272134984</c:v>
                </c:pt>
                <c:pt idx="116">
                  <c:v>2.51207247322017</c:v>
                </c:pt>
                <c:pt idx="117">
                  <c:v>2.4924088490290357</c:v>
                </c:pt>
                <c:pt idx="118">
                  <c:v>2.4730776589814916</c:v>
                </c:pt>
                <c:pt idx="119">
                  <c:v>2.4537175621216982</c:v>
                </c:pt>
                <c:pt idx="120">
                  <c:v>2.4332795565568377</c:v>
                </c:pt>
                <c:pt idx="121">
                  <c:v>2.414220255396041</c:v>
                </c:pt>
                <c:pt idx="122">
                  <c:v>2.3954728788815238</c:v>
                </c:pt>
                <c:pt idx="123">
                  <c:v>2.3770298317243888</c:v>
                </c:pt>
                <c:pt idx="124">
                  <c:v>2.3582068607683859</c:v>
                </c:pt>
                <c:pt idx="125">
                  <c:v>2.3403561785936136</c:v>
                </c:pt>
                <c:pt idx="126">
                  <c:v>2.3227883795628861</c:v>
                </c:pt>
                <c:pt idx="127">
                  <c:v>2.3048362027101992</c:v>
                </c:pt>
                <c:pt idx="128">
                  <c:v>2.2884749531157347</c:v>
                </c:pt>
                <c:pt idx="129">
                  <c:v>2.27204167689835</c:v>
                </c:pt>
                <c:pt idx="130">
                  <c:v>2.2548931322906909</c:v>
                </c:pt>
                <c:pt idx="131">
                  <c:v>2.2389662480298518</c:v>
                </c:pt>
                <c:pt idx="132">
                  <c:v>2.2223275641245879</c:v>
                </c:pt>
                <c:pt idx="133">
                  <c:v>2.2065691230746842</c:v>
                </c:pt>
                <c:pt idx="134">
                  <c:v>2.1907328054786257</c:v>
                </c:pt>
                <c:pt idx="135">
                  <c:v>2.1751308370358169</c:v>
                </c:pt>
                <c:pt idx="136">
                  <c:v>2.1597580540311583</c:v>
                </c:pt>
                <c:pt idx="137">
                  <c:v>2.1446094433484353</c:v>
                </c:pt>
                <c:pt idx="138">
                  <c:v>2.1293766587096838</c:v>
                </c:pt>
                <c:pt idx="139">
                  <c:v>2.1158691796320572</c:v>
                </c:pt>
                <c:pt idx="140">
                  <c:v>2.1010587895171429</c:v>
                </c:pt>
                <c:pt idx="141">
                  <c:v>2.0864583371657051</c:v>
                </c:pt>
                <c:pt idx="142">
                  <c:v>2.0723581642522317</c:v>
                </c:pt>
                <c:pt idx="143">
                  <c:v>2.0587476651431293</c:v>
                </c:pt>
                <c:pt idx="144">
                  <c:v>2.0456165368062322</c:v>
                </c:pt>
                <c:pt idx="145">
                  <c:v>2.0332433448507561</c:v>
                </c:pt>
                <c:pt idx="146">
                  <c:v>2.0207526295134883</c:v>
                </c:pt>
                <c:pt idx="147">
                  <c:v>2.0075777131142716</c:v>
                </c:pt>
                <c:pt idx="148">
                  <c:v>1.9959938245286721</c:v>
                </c:pt>
                <c:pt idx="149">
                  <c:v>1.9831614045247268</c:v>
                </c:pt>
                <c:pt idx="150">
                  <c:v>1.9707787214409</c:v>
                </c:pt>
                <c:pt idx="151">
                  <c:v>1.9577290500550284</c:v>
                </c:pt>
                <c:pt idx="152">
                  <c:v>1.9451261274932099</c:v>
                </c:pt>
                <c:pt idx="153">
                  <c:v>1.9329610973686331</c:v>
                </c:pt>
                <c:pt idx="154">
                  <c:v>1.9206824718522946</c:v>
                </c:pt>
                <c:pt idx="155">
                  <c:v>1.9088318466393588</c:v>
                </c:pt>
                <c:pt idx="156">
                  <c:v>1.897133010319447</c:v>
                </c:pt>
                <c:pt idx="157">
                  <c:v>1.885316906633566</c:v>
                </c:pt>
                <c:pt idx="158">
                  <c:v>1.8733858530321141</c:v>
                </c:pt>
                <c:pt idx="159">
                  <c:v>1.8621303599332384</c:v>
                </c:pt>
                <c:pt idx="160">
                  <c:v>1.8504932683469015</c:v>
                </c:pt>
                <c:pt idx="161">
                  <c:v>1.8397790155880513</c:v>
                </c:pt>
                <c:pt idx="162">
                  <c:v>1.8289390566061954</c:v>
                </c:pt>
                <c:pt idx="163">
                  <c:v>1.8182319827735478</c:v>
                </c:pt>
                <c:pt idx="164">
                  <c:v>1.8074007546417088</c:v>
                </c:pt>
                <c:pt idx="165">
                  <c:v>1.7967007498329732</c:v>
                </c:pt>
                <c:pt idx="166">
                  <c:v>1.7861295979958189</c:v>
                </c:pt>
                <c:pt idx="167">
                  <c:v>1.775435025482061</c:v>
                </c:pt>
                <c:pt idx="168">
                  <c:v>1.7648677596721298</c:v>
                </c:pt>
                <c:pt idx="169">
                  <c:v>1.7544255408537308</c:v>
                </c:pt>
                <c:pt idx="170">
                  <c:v>1.7441061624802934</c:v>
                </c:pt>
                <c:pt idx="171">
                  <c:v>1.7339074696165337</c:v>
                </c:pt>
                <c:pt idx="172">
                  <c:v>1.7243125010343252</c:v>
                </c:pt>
                <c:pt idx="173">
                  <c:v>1.7145872098693271</c:v>
                </c:pt>
                <c:pt idx="174">
                  <c:v>1.705213391756889</c:v>
                </c:pt>
                <c:pt idx="175">
                  <c:v>1.6959466090882325</c:v>
                </c:pt>
                <c:pt idx="176">
                  <c:v>1.686785038985755</c:v>
                </c:pt>
                <c:pt idx="177">
                  <c:v>1.6774912822418708</c:v>
                </c:pt>
                <c:pt idx="178">
                  <c:v>1.6680676299459594</c:v>
                </c:pt>
                <c:pt idx="179">
                  <c:v>1.659215149988547</c:v>
                </c:pt>
                <c:pt idx="180">
                  <c:v>1.6504609464207467</c:v>
                </c:pt>
                <c:pt idx="181">
                  <c:v>1.6413427289383897</c:v>
                </c:pt>
                <c:pt idx="182">
                  <c:v>1.6323247078092575</c:v>
                </c:pt>
                <c:pt idx="183">
                  <c:v>1.623405240532769</c:v>
                </c:pt>
                <c:pt idx="184">
                  <c:v>1.6145827203135239</c:v>
                </c:pt>
                <c:pt idx="185">
                  <c:v>1.6060808473473254</c:v>
                </c:pt>
                <c:pt idx="186">
                  <c:v>1.5974463087468103</c:v>
                </c:pt>
                <c:pt idx="187">
                  <c:v>1.5889041149118091</c:v>
                </c:pt>
                <c:pt idx="188">
                  <c:v>1.5804527923070784</c:v>
                </c:pt>
                <c:pt idx="189">
                  <c:v>1.572090898582222</c:v>
                </c:pt>
                <c:pt idx="190">
                  <c:v>1.563817021751067</c:v>
                </c:pt>
                <c:pt idx="191">
                  <c:v>1.5556297793968152</c:v>
                </c:pt>
                <c:pt idx="192">
                  <c:v>1.5475278179020342</c:v>
                </c:pt>
                <c:pt idx="193">
                  <c:v>1.5399414012555028</c:v>
                </c:pt>
                <c:pt idx="194">
                  <c:v>1.5326477978109205</c:v>
                </c:pt>
                <c:pt idx="195">
                  <c:v>1.5256424623339271</c:v>
                </c:pt>
                <c:pt idx="196">
                  <c:v>1.5180711363865331</c:v>
                </c:pt>
                <c:pt idx="197">
                  <c:v>1.5105766443633999</c:v>
                </c:pt>
                <c:pt idx="198">
                  <c:v>1.503368097658891</c:v>
                </c:pt>
                <c:pt idx="199">
                  <c:v>1.496022734516224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641-47C2-A6AF-E3EE94AA31E1}"/>
            </c:ext>
          </c:extLst>
        </c:ser>
        <c:ser>
          <c:idx val="0"/>
          <c:order val="1"/>
          <c:tx>
            <c:strRef>
              <c:f>Data2!$X$1</c:f>
              <c:strCache>
                <c:ptCount val="1"/>
                <c:pt idx="0">
                  <c:v>Lowest Carbon</c:v>
                </c:pt>
              </c:strCache>
            </c:strRef>
          </c:tx>
          <c:spPr>
            <a:ln w="25400" cap="rnd" cmpd="thinThick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noFill/>
              <a:ln w="12700">
                <a:solidFill>
                  <a:srgbClr val="FF0000"/>
                </a:solidFill>
              </a:ln>
              <a:effectLst/>
            </c:spPr>
          </c:marker>
          <c:dPt>
            <c:idx val="2"/>
            <c:marker>
              <c:symbol val="triangle"/>
              <c:size val="18"/>
              <c:spPr>
                <a:noFill/>
                <a:ln w="127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4641-47C2-A6AF-E3EE94AA31E1}"/>
              </c:ext>
            </c:extLst>
          </c:dPt>
          <c:dPt>
            <c:idx val="3"/>
            <c:marker>
              <c:symbol val="triangle"/>
              <c:size val="18"/>
              <c:spPr>
                <a:noFill/>
                <a:ln w="508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4641-47C2-A6AF-E3EE94AA31E1}"/>
              </c:ext>
            </c:extLst>
          </c:dPt>
          <c:xVal>
            <c:numRef>
              <c:f>Data2!$AG$2:$AG$202</c:f>
              <c:numCache>
                <c:formatCode>_(* #,##0.0_);_(* \(#,##0.0\);_(* "-"??_);_(@_)</c:formatCode>
                <c:ptCount val="201"/>
                <c:pt idx="0">
                  <c:v>0</c:v>
                </c:pt>
                <c:pt idx="1">
                  <c:v>1.9385316271838764E-5</c:v>
                </c:pt>
                <c:pt idx="2">
                  <c:v>1.7884524377109776E-2</c:v>
                </c:pt>
                <c:pt idx="3">
                  <c:v>5.5111308302262629E-2</c:v>
                </c:pt>
                <c:pt idx="4">
                  <c:v>0.10074408172447046</c:v>
                </c:pt>
                <c:pt idx="5">
                  <c:v>0.1544510714465219</c:v>
                </c:pt>
                <c:pt idx="6" formatCode="_(* #,##0.00_);_(* \(#,##0.00\);_(* &quot;-&quot;??_);_(@_)">
                  <c:v>0.21566547272248221</c:v>
                </c:pt>
                <c:pt idx="7">
                  <c:v>0.28435982483403366</c:v>
                </c:pt>
                <c:pt idx="8">
                  <c:v>0.35964632671045049</c:v>
                </c:pt>
                <c:pt idx="9">
                  <c:v>0.44086795537369106</c:v>
                </c:pt>
                <c:pt idx="10">
                  <c:v>0.52871239277094761</c:v>
                </c:pt>
                <c:pt idx="11">
                  <c:v>0.62168536317160261</c:v>
                </c:pt>
                <c:pt idx="12">
                  <c:v>0.71920296823059948</c:v>
                </c:pt>
                <c:pt idx="13">
                  <c:v>0.82105027606402858</c:v>
                </c:pt>
                <c:pt idx="14">
                  <c:v>0.92701039667522556</c:v>
                </c:pt>
                <c:pt idx="15">
                  <c:v>1.0369800069811659</c:v>
                </c:pt>
                <c:pt idx="16">
                  <c:v>1.1510728769590339</c:v>
                </c:pt>
                <c:pt idx="17">
                  <c:v>1.2691914454538928</c:v>
                </c:pt>
                <c:pt idx="18">
                  <c:v>1.3918640620528555</c:v>
                </c:pt>
                <c:pt idx="19">
                  <c:v>1.5196558816105536</c:v>
                </c:pt>
                <c:pt idx="20">
                  <c:v>1.6516502934158241</c:v>
                </c:pt>
                <c:pt idx="21">
                  <c:v>1.7874850901226587</c:v>
                </c:pt>
                <c:pt idx="22">
                  <c:v>1.9271507603796574</c:v>
                </c:pt>
                <c:pt idx="23">
                  <c:v>2.070657192656232</c:v>
                </c:pt>
                <c:pt idx="24">
                  <c:v>2.2179377712312398</c:v>
                </c:pt>
                <c:pt idx="25">
                  <c:v>2.368962471709108</c:v>
                </c:pt>
                <c:pt idx="26">
                  <c:v>2.523426241879458</c:v>
                </c:pt>
                <c:pt idx="27">
                  <c:v>2.6810788965765249</c:v>
                </c:pt>
                <c:pt idx="28">
                  <c:v>2.8416520510643308</c:v>
                </c:pt>
                <c:pt idx="29">
                  <c:v>3.0051679081658329</c:v>
                </c:pt>
                <c:pt idx="30">
                  <c:v>3.1726895272955749</c:v>
                </c:pt>
                <c:pt idx="31">
                  <c:v>3.3425896732407581</c:v>
                </c:pt>
                <c:pt idx="32">
                  <c:v>3.5145573070425633</c:v>
                </c:pt>
                <c:pt idx="33">
                  <c:v>3.6901902595872551</c:v>
                </c:pt>
                <c:pt idx="34">
                  <c:v>3.8679584035501309</c:v>
                </c:pt>
                <c:pt idx="35">
                  <c:v>4.0476102411046542</c:v>
                </c:pt>
                <c:pt idx="36">
                  <c:v>4.2308774655268184</c:v>
                </c:pt>
                <c:pt idx="37">
                  <c:v>4.4151316404216576</c:v>
                </c:pt>
                <c:pt idx="38">
                  <c:v>4.6028579879929374</c:v>
                </c:pt>
                <c:pt idx="39">
                  <c:v>4.7922913674979055</c:v>
                </c:pt>
                <c:pt idx="40">
                  <c:v>4.984075929136309</c:v>
                </c:pt>
                <c:pt idx="41">
                  <c:v>5.1787734699620191</c:v>
                </c:pt>
                <c:pt idx="42">
                  <c:v>5.3744897552097246</c:v>
                </c:pt>
                <c:pt idx="43">
                  <c:v>5.5742511895611191</c:v>
                </c:pt>
                <c:pt idx="44">
                  <c:v>5.7754689920306523</c:v>
                </c:pt>
                <c:pt idx="45">
                  <c:v>5.9792657123992656</c:v>
                </c:pt>
                <c:pt idx="46">
                  <c:v>6.1864110557817655</c:v>
                </c:pt>
                <c:pt idx="47">
                  <c:v>6.3958191181148036</c:v>
                </c:pt>
                <c:pt idx="48">
                  <c:v>6.6080624769508063</c:v>
                </c:pt>
                <c:pt idx="49">
                  <c:v>6.8239672491825907</c:v>
                </c:pt>
                <c:pt idx="50">
                  <c:v>7.043493725008716</c:v>
                </c:pt>
                <c:pt idx="51">
                  <c:v>7.2665749514775122</c:v>
                </c:pt>
                <c:pt idx="52">
                  <c:v>7.4935903673272275</c:v>
                </c:pt>
                <c:pt idx="53">
                  <c:v>7.7250157576959149</c:v>
                </c:pt>
                <c:pt idx="54">
                  <c:v>7.9655250543280181</c:v>
                </c:pt>
                <c:pt idx="55">
                  <c:v>8.2205220573666349</c:v>
                </c:pt>
                <c:pt idx="56">
                  <c:v>8.487927490391133</c:v>
                </c:pt>
                <c:pt idx="57">
                  <c:v>8.765897054137584</c:v>
                </c:pt>
                <c:pt idx="58">
                  <c:v>9.053409226564785</c:v>
                </c:pt>
                <c:pt idx="59">
                  <c:v>9.3493030498727272</c:v>
                </c:pt>
                <c:pt idx="60">
                  <c:v>9.653461497815238</c:v>
                </c:pt>
                <c:pt idx="61">
                  <c:v>9.9650861825517847</c:v>
                </c:pt>
                <c:pt idx="62">
                  <c:v>10.283970211339161</c:v>
                </c:pt>
                <c:pt idx="63">
                  <c:v>10.610255641631586</c:v>
                </c:pt>
                <c:pt idx="64">
                  <c:v>10.942988121907614</c:v>
                </c:pt>
                <c:pt idx="65">
                  <c:v>11.282354481506994</c:v>
                </c:pt>
                <c:pt idx="66">
                  <c:v>11.628323241954124</c:v>
                </c:pt>
                <c:pt idx="67">
                  <c:v>11.980449788365098</c:v>
                </c:pt>
                <c:pt idx="68">
                  <c:v>12.339460468161747</c:v>
                </c:pt>
                <c:pt idx="69">
                  <c:v>12.704797737746237</c:v>
                </c:pt>
                <c:pt idx="70">
                  <c:v>13.076314013435017</c:v>
                </c:pt>
                <c:pt idx="71">
                  <c:v>13.454179462478745</c:v>
                </c:pt>
                <c:pt idx="72">
                  <c:v>13.838156768863815</c:v>
                </c:pt>
                <c:pt idx="73">
                  <c:v>14.228289185125298</c:v>
                </c:pt>
                <c:pt idx="74">
                  <c:v>14.623841062805782</c:v>
                </c:pt>
                <c:pt idx="75">
                  <c:v>15.024502773512856</c:v>
                </c:pt>
                <c:pt idx="76">
                  <c:v>15.430606195601639</c:v>
                </c:pt>
                <c:pt idx="77">
                  <c:v>15.84201031231858</c:v>
                </c:pt>
                <c:pt idx="78">
                  <c:v>16.258279450828017</c:v>
                </c:pt>
                <c:pt idx="79">
                  <c:v>16.679223017862359</c:v>
                </c:pt>
                <c:pt idx="80">
                  <c:v>17.104645448723289</c:v>
                </c:pt>
                <c:pt idx="81">
                  <c:v>17.534394402238494</c:v>
                </c:pt>
                <c:pt idx="82">
                  <c:v>17.968467046396746</c:v>
                </c:pt>
                <c:pt idx="83">
                  <c:v>18.406652028309118</c:v>
                </c:pt>
                <c:pt idx="84">
                  <c:v>18.848679204564281</c:v>
                </c:pt>
                <c:pt idx="85">
                  <c:v>19.294495484923647</c:v>
                </c:pt>
                <c:pt idx="86">
                  <c:v>19.743545715412164</c:v>
                </c:pt>
                <c:pt idx="87">
                  <c:v>20.195607737259408</c:v>
                </c:pt>
                <c:pt idx="88">
                  <c:v>20.650712539412787</c:v>
                </c:pt>
                <c:pt idx="89">
                  <c:v>21.108843412643466</c:v>
                </c:pt>
                <c:pt idx="90">
                  <c:v>21.570598440735562</c:v>
                </c:pt>
                <c:pt idx="91">
                  <c:v>22.035147398385615</c:v>
                </c:pt>
                <c:pt idx="92">
                  <c:v>22.502196129918104</c:v>
                </c:pt>
                <c:pt idx="93">
                  <c:v>22.972448638512656</c:v>
                </c:pt>
                <c:pt idx="94">
                  <c:v>23.446318289024056</c:v>
                </c:pt>
                <c:pt idx="95">
                  <c:v>23.922612336955243</c:v>
                </c:pt>
                <c:pt idx="96">
                  <c:v>24.400991959903092</c:v>
                </c:pt>
                <c:pt idx="97">
                  <c:v>24.882774837210683</c:v>
                </c:pt>
                <c:pt idx="98">
                  <c:v>25.365793022584811</c:v>
                </c:pt>
                <c:pt idx="99">
                  <c:v>25.85220292033183</c:v>
                </c:pt>
                <c:pt idx="100">
                  <c:v>26.340182705970879</c:v>
                </c:pt>
                <c:pt idx="101">
                  <c:v>26.830616833650328</c:v>
                </c:pt>
                <c:pt idx="102">
                  <c:v>27.323502601899797</c:v>
                </c:pt>
                <c:pt idx="103">
                  <c:v>27.818016468382133</c:v>
                </c:pt>
                <c:pt idx="104">
                  <c:v>28.315118626321826</c:v>
                </c:pt>
                <c:pt idx="105">
                  <c:v>28.813540178766335</c:v>
                </c:pt>
                <c:pt idx="106">
                  <c:v>29.314826729383384</c:v>
                </c:pt>
                <c:pt idx="107">
                  <c:v>29.817339239891634</c:v>
                </c:pt>
                <c:pt idx="108">
                  <c:v>30.32316147586651</c:v>
                </c:pt>
                <c:pt idx="109">
                  <c:v>30.829739931361132</c:v>
                </c:pt>
                <c:pt idx="110">
                  <c:v>31.339870174946345</c:v>
                </c:pt>
                <c:pt idx="111">
                  <c:v>31.850532905538397</c:v>
                </c:pt>
                <c:pt idx="112">
                  <c:v>32.363960669020734</c:v>
                </c:pt>
                <c:pt idx="113">
                  <c:v>32.878569928730194</c:v>
                </c:pt>
                <c:pt idx="114">
                  <c:v>33.394782647087027</c:v>
                </c:pt>
                <c:pt idx="115">
                  <c:v>33.913466862727667</c:v>
                </c:pt>
                <c:pt idx="116">
                  <c:v>34.432905274504868</c:v>
                </c:pt>
                <c:pt idx="117">
                  <c:v>34.95567614761346</c:v>
                </c:pt>
                <c:pt idx="118">
                  <c:v>35.478367057198966</c:v>
                </c:pt>
                <c:pt idx="119">
                  <c:v>36.004831703329678</c:v>
                </c:pt>
                <c:pt idx="120">
                  <c:v>36.531585834674374</c:v>
                </c:pt>
                <c:pt idx="121">
                  <c:v>37.059452605573789</c:v>
                </c:pt>
                <c:pt idx="122">
                  <c:v>37.590179863734143</c:v>
                </c:pt>
                <c:pt idx="123">
                  <c:v>38.120920219493144</c:v>
                </c:pt>
                <c:pt idx="124">
                  <c:v>38.653973552430053</c:v>
                </c:pt>
                <c:pt idx="125">
                  <c:v>39.188811317146488</c:v>
                </c:pt>
                <c:pt idx="126">
                  <c:v>39.724306561733933</c:v>
                </c:pt>
                <c:pt idx="127">
                  <c:v>40.263164215899515</c:v>
                </c:pt>
                <c:pt idx="128">
                  <c:v>40.80202514083863</c:v>
                </c:pt>
                <c:pt idx="129">
                  <c:v>41.343436594668006</c:v>
                </c:pt>
                <c:pt idx="130">
                  <c:v>41.886366028270743</c:v>
                </c:pt>
                <c:pt idx="131">
                  <c:v>42.429441047556793</c:v>
                </c:pt>
                <c:pt idx="132">
                  <c:v>42.976292145871092</c:v>
                </c:pt>
                <c:pt idx="133">
                  <c:v>43.523160972358085</c:v>
                </c:pt>
                <c:pt idx="134">
                  <c:v>44.071598765698887</c:v>
                </c:pt>
                <c:pt idx="135">
                  <c:v>44.622554369316283</c:v>
                </c:pt>
                <c:pt idx="136">
                  <c:v>45.173516391192152</c:v>
                </c:pt>
                <c:pt idx="137">
                  <c:v>45.728111767433248</c:v>
                </c:pt>
                <c:pt idx="138">
                  <c:v>46.283129327288805</c:v>
                </c:pt>
                <c:pt idx="139">
                  <c:v>46.839285319395429</c:v>
                </c:pt>
                <c:pt idx="140">
                  <c:v>47.398299837024105</c:v>
                </c:pt>
                <c:pt idx="141">
                  <c:v>47.957377652460643</c:v>
                </c:pt>
                <c:pt idx="142">
                  <c:v>48.517557642427064</c:v>
                </c:pt>
                <c:pt idx="143">
                  <c:v>49.080640871782904</c:v>
                </c:pt>
                <c:pt idx="144">
                  <c:v>49.643740585547235</c:v>
                </c:pt>
                <c:pt idx="145">
                  <c:v>50.208464303638323</c:v>
                </c:pt>
                <c:pt idx="146">
                  <c:v>50.775589360558435</c:v>
                </c:pt>
                <c:pt idx="147">
                  <c:v>51.342648947615984</c:v>
                </c:pt>
                <c:pt idx="148">
                  <c:v>51.912871227629083</c:v>
                </c:pt>
                <c:pt idx="149">
                  <c:v>52.48400037492933</c:v>
                </c:pt>
                <c:pt idx="150">
                  <c:v>53.056161882787485</c:v>
                </c:pt>
                <c:pt idx="151">
                  <c:v>53.63137716539228</c:v>
                </c:pt>
                <c:pt idx="152">
                  <c:v>54.206594377100757</c:v>
                </c:pt>
                <c:pt idx="153">
                  <c:v>54.784620686488765</c:v>
                </c:pt>
                <c:pt idx="154">
                  <c:v>55.363845081670291</c:v>
                </c:pt>
                <c:pt idx="155">
                  <c:v>55.944413122945711</c:v>
                </c:pt>
                <c:pt idx="156">
                  <c:v>56.527684795772018</c:v>
                </c:pt>
                <c:pt idx="157">
                  <c:v>57.111182369539797</c:v>
                </c:pt>
                <c:pt idx="158">
                  <c:v>57.6985350249332</c:v>
                </c:pt>
                <c:pt idx="159">
                  <c:v>58.285871293823753</c:v>
                </c:pt>
                <c:pt idx="160">
                  <c:v>58.876320675529684</c:v>
                </c:pt>
                <c:pt idx="161">
                  <c:v>59.467586296537426</c:v>
                </c:pt>
                <c:pt idx="162">
                  <c:v>60.060167646027764</c:v>
                </c:pt>
                <c:pt idx="163">
                  <c:v>60.65554592026335</c:v>
                </c:pt>
                <c:pt idx="164">
                  <c:v>61.25090345300827</c:v>
                </c:pt>
                <c:pt idx="165">
                  <c:v>61.849758432588715</c:v>
                </c:pt>
                <c:pt idx="166">
                  <c:v>62.449096688901555</c:v>
                </c:pt>
                <c:pt idx="167">
                  <c:v>63.05070893419169</c:v>
                </c:pt>
                <c:pt idx="168">
                  <c:v>63.654146405277054</c:v>
                </c:pt>
                <c:pt idx="169">
                  <c:v>64.259556551674237</c:v>
                </c:pt>
                <c:pt idx="170">
                  <c:v>64.86705255230045</c:v>
                </c:pt>
                <c:pt idx="171">
                  <c:v>65.47683121924436</c:v>
                </c:pt>
                <c:pt idx="172">
                  <c:v>66.088238343408477</c:v>
                </c:pt>
                <c:pt idx="173">
                  <c:v>66.703151221882763</c:v>
                </c:pt>
                <c:pt idx="174">
                  <c:v>67.319864128142058</c:v>
                </c:pt>
                <c:pt idx="175">
                  <c:v>67.939436977742091</c:v>
                </c:pt>
                <c:pt idx="176">
                  <c:v>68.562092622045</c:v>
                </c:pt>
                <c:pt idx="177">
                  <c:v>69.18605948391891</c:v>
                </c:pt>
                <c:pt idx="178">
                  <c:v>69.813698507051953</c:v>
                </c:pt>
                <c:pt idx="179">
                  <c:v>70.443432228556631</c:v>
                </c:pt>
                <c:pt idx="180">
                  <c:v>71.075560362973007</c:v>
                </c:pt>
                <c:pt idx="181">
                  <c:v>71.711242152939377</c:v>
                </c:pt>
                <c:pt idx="182">
                  <c:v>72.350017485471966</c:v>
                </c:pt>
                <c:pt idx="183">
                  <c:v>72.992231071816732</c:v>
                </c:pt>
                <c:pt idx="184">
                  <c:v>73.638619818699823</c:v>
                </c:pt>
                <c:pt idx="185">
                  <c:v>74.289995062888906</c:v>
                </c:pt>
                <c:pt idx="186">
                  <c:v>74.947151899694177</c:v>
                </c:pt>
                <c:pt idx="187">
                  <c:v>75.609005937150457</c:v>
                </c:pt>
                <c:pt idx="188">
                  <c:v>76.276642557157672</c:v>
                </c:pt>
                <c:pt idx="189">
                  <c:v>76.950356176473079</c:v>
                </c:pt>
                <c:pt idx="190">
                  <c:v>77.630724877121608</c:v>
                </c:pt>
                <c:pt idx="191">
                  <c:v>78.318728379063273</c:v>
                </c:pt>
                <c:pt idx="192">
                  <c:v>79.014715483824006</c:v>
                </c:pt>
                <c:pt idx="193">
                  <c:v>79.718430690324496</c:v>
                </c:pt>
                <c:pt idx="194">
                  <c:v>80.429909262725019</c:v>
                </c:pt>
                <c:pt idx="195">
                  <c:v>81.150089532283772</c:v>
                </c:pt>
                <c:pt idx="196">
                  <c:v>81.879291124646613</c:v>
                </c:pt>
                <c:pt idx="197">
                  <c:v>82.617603772143624</c:v>
                </c:pt>
                <c:pt idx="198">
                  <c:v>83.366907357298814</c:v>
                </c:pt>
                <c:pt idx="199">
                  <c:v>84.131367054275486</c:v>
                </c:pt>
                <c:pt idx="200">
                  <c:v>84.929840409939899</c:v>
                </c:pt>
              </c:numCache>
            </c:numRef>
          </c:xVal>
          <c:yVal>
            <c:numRef>
              <c:f>Data2!$X$2:$X$202</c:f>
              <c:numCache>
                <c:formatCode>0.0</c:formatCode>
                <c:ptCount val="201"/>
                <c:pt idx="0">
                  <c:v>0</c:v>
                </c:pt>
                <c:pt idx="1">
                  <c:v>0.20665544183191781</c:v>
                </c:pt>
                <c:pt idx="2">
                  <c:v>0.43863678308748982</c:v>
                </c:pt>
                <c:pt idx="3">
                  <c:v>0.53115042007445068</c:v>
                </c:pt>
                <c:pt idx="4">
                  <c:v>0.78200071327943854</c:v>
                </c:pt>
                <c:pt idx="5" formatCode="0.00">
                  <c:v>1.0547248947548218</c:v>
                </c:pt>
                <c:pt idx="6" formatCode="0.00">
                  <c:v>1.3192813666088496</c:v>
                </c:pt>
                <c:pt idx="7">
                  <c:v>1.5572412448494664</c:v>
                </c:pt>
                <c:pt idx="8">
                  <c:v>1.7836388971711259</c:v>
                </c:pt>
                <c:pt idx="9">
                  <c:v>2.0228837413077576</c:v>
                </c:pt>
                <c:pt idx="10">
                  <c:v>2.2294418802272737</c:v>
                </c:pt>
                <c:pt idx="11">
                  <c:v>2.4594554410866469</c:v>
                </c:pt>
                <c:pt idx="12">
                  <c:v>2.6163194259047655</c:v>
                </c:pt>
                <c:pt idx="13">
                  <c:v>2.8163225821692466</c:v>
                </c:pt>
                <c:pt idx="14">
                  <c:v>2.9626696165668704</c:v>
                </c:pt>
                <c:pt idx="15">
                  <c:v>3.0736903744928377</c:v>
                </c:pt>
                <c:pt idx="16" formatCode="0.00">
                  <c:v>3.0996440868773858</c:v>
                </c:pt>
                <c:pt idx="17" formatCode="0.00">
                  <c:v>3.1164608945026115</c:v>
                </c:pt>
                <c:pt idx="18" formatCode="0.00">
                  <c:v>3.1046503024715637</c:v>
                </c:pt>
                <c:pt idx="19">
                  <c:v>3.087966349055058</c:v>
                </c:pt>
                <c:pt idx="20">
                  <c:v>3.0329281459042599</c:v>
                </c:pt>
                <c:pt idx="21">
                  <c:v>2.9970481454377076</c:v>
                </c:pt>
                <c:pt idx="22">
                  <c:v>2.9884424904093323</c:v>
                </c:pt>
                <c:pt idx="23">
                  <c:v>2.9436751092926747</c:v>
                </c:pt>
                <c:pt idx="24">
                  <c:v>2.9103117037715762</c:v>
                </c:pt>
                <c:pt idx="25">
                  <c:v>2.8715945531703104</c:v>
                </c:pt>
                <c:pt idx="26">
                  <c:v>2.83258202952319</c:v>
                </c:pt>
                <c:pt idx="27">
                  <c:v>2.8077671899602912</c:v>
                </c:pt>
                <c:pt idx="28">
                  <c:v>2.7957575264269861</c:v>
                </c:pt>
                <c:pt idx="29">
                  <c:v>2.7804363017402247</c:v>
                </c:pt>
                <c:pt idx="30">
                  <c:v>2.739783794766681</c:v>
                </c:pt>
                <c:pt idx="31">
                  <c:v>2.7066470129955635</c:v>
                </c:pt>
                <c:pt idx="32">
                  <c:v>2.6778971379251884</c:v>
                </c:pt>
                <c:pt idx="33">
                  <c:v>2.6507602327683473</c:v>
                </c:pt>
                <c:pt idx="34">
                  <c:v>2.6087511764705211</c:v>
                </c:pt>
                <c:pt idx="35">
                  <c:v>2.5723950000041542</c:v>
                </c:pt>
                <c:pt idx="36">
                  <c:v>2.5456737467116128</c:v>
                </c:pt>
                <c:pt idx="37">
                  <c:v>2.5181454521414834</c:v>
                </c:pt>
                <c:pt idx="38">
                  <c:v>2.4919744367947971</c:v>
                </c:pt>
                <c:pt idx="39">
                  <c:v>2.4527015280981237</c:v>
                </c:pt>
                <c:pt idx="40">
                  <c:v>2.430302331174151</c:v>
                </c:pt>
                <c:pt idx="41">
                  <c:v>2.4099091107029431</c:v>
                </c:pt>
                <c:pt idx="42">
                  <c:v>2.3885181560527791</c:v>
                </c:pt>
                <c:pt idx="43">
                  <c:v>2.3615223088747896</c:v>
                </c:pt>
                <c:pt idx="44">
                  <c:v>2.3302029867698435</c:v>
                </c:pt>
                <c:pt idx="45">
                  <c:v>2.3145247581328188</c:v>
                </c:pt>
                <c:pt idx="46">
                  <c:v>2.2959856147934121</c:v>
                </c:pt>
                <c:pt idx="47">
                  <c:v>2.2807703900096379</c:v>
                </c:pt>
                <c:pt idx="48">
                  <c:v>2.2627904435530053</c:v>
                </c:pt>
                <c:pt idx="49">
                  <c:v>2.2446833098396</c:v>
                </c:pt>
                <c:pt idx="50">
                  <c:v>2.236976203433434</c:v>
                </c:pt>
                <c:pt idx="51">
                  <c:v>2.2295557602379237</c:v>
                </c:pt>
                <c:pt idx="52">
                  <c:v>2.2153902282149351</c:v>
                </c:pt>
                <c:pt idx="53">
                  <c:v>2.1979077790096961</c:v>
                </c:pt>
                <c:pt idx="54">
                  <c:v>2.2096149817635022</c:v>
                </c:pt>
                <c:pt idx="55">
                  <c:v>2.219442394929489</c:v>
                </c:pt>
                <c:pt idx="56">
                  <c:v>2.2383880420589417</c:v>
                </c:pt>
                <c:pt idx="57">
                  <c:v>2.243123468319185</c:v>
                </c:pt>
                <c:pt idx="58">
                  <c:v>2.2455942850072503</c:v>
                </c:pt>
                <c:pt idx="59">
                  <c:v>2.2521371025004235</c:v>
                </c:pt>
                <c:pt idx="60">
                  <c:v>2.252343749479703</c:v>
                </c:pt>
                <c:pt idx="61">
                  <c:v>2.2545549927035089</c:v>
                </c:pt>
                <c:pt idx="62">
                  <c:v>2.2500979334793341</c:v>
                </c:pt>
                <c:pt idx="63">
                  <c:v>2.2542261734539313</c:v>
                </c:pt>
                <c:pt idx="64">
                  <c:v>2.258871849133663</c:v>
                </c:pt>
                <c:pt idx="65">
                  <c:v>2.2532857975587457</c:v>
                </c:pt>
                <c:pt idx="66">
                  <c:v>2.2547013533133438</c:v>
                </c:pt>
                <c:pt idx="67">
                  <c:v>2.2511734826148246</c:v>
                </c:pt>
                <c:pt idx="68">
                  <c:v>2.2574129126146008</c:v>
                </c:pt>
                <c:pt idx="69">
                  <c:v>2.2479870595656268</c:v>
                </c:pt>
                <c:pt idx="70">
                  <c:v>2.2464594127310287</c:v>
                </c:pt>
                <c:pt idx="71">
                  <c:v>2.238017909755329</c:v>
                </c:pt>
                <c:pt idx="72">
                  <c:v>2.235520627417853</c:v>
                </c:pt>
                <c:pt idx="73">
                  <c:v>2.2404249775426233</c:v>
                </c:pt>
                <c:pt idx="74">
                  <c:v>2.2346194634265739</c:v>
                </c:pt>
                <c:pt idx="75">
                  <c:v>2.2295132216022409</c:v>
                </c:pt>
                <c:pt idx="76">
                  <c:v>2.2283360026997006</c:v>
                </c:pt>
                <c:pt idx="77">
                  <c:v>2.2234366104172856</c:v>
                </c:pt>
                <c:pt idx="78">
                  <c:v>2.2255395315213398</c:v>
                </c:pt>
                <c:pt idx="79">
                  <c:v>2.2254996895118482</c:v>
                </c:pt>
                <c:pt idx="80">
                  <c:v>2.2197788204904843</c:v>
                </c:pt>
                <c:pt idx="81">
                  <c:v>2.2131742077886014</c:v>
                </c:pt>
                <c:pt idx="82">
                  <c:v>2.2158028135811199</c:v>
                </c:pt>
                <c:pt idx="83">
                  <c:v>2.2118905844630734</c:v>
                </c:pt>
                <c:pt idx="84">
                  <c:v>2.2070833155394571</c:v>
                </c:pt>
                <c:pt idx="85">
                  <c:v>2.2023857670224181</c:v>
                </c:pt>
                <c:pt idx="86">
                  <c:v>2.1968312769978109</c:v>
                </c:pt>
                <c:pt idx="87">
                  <c:v>2.1909247684743867</c:v>
                </c:pt>
                <c:pt idx="88">
                  <c:v>2.1856195448198514</c:v>
                </c:pt>
                <c:pt idx="89">
                  <c:v>2.1818270801332273</c:v>
                </c:pt>
                <c:pt idx="90">
                  <c:v>2.1790376488030505</c:v>
                </c:pt>
                <c:pt idx="91">
                  <c:v>2.174029427974506</c:v>
                </c:pt>
                <c:pt idx="92">
                  <c:v>2.1704795890641009</c:v>
                </c:pt>
                <c:pt idx="93">
                  <c:v>2.1629892756293434</c:v>
                </c:pt>
                <c:pt idx="94">
                  <c:v>2.1574201144232026</c:v>
                </c:pt>
                <c:pt idx="95">
                  <c:v>2.1497809752936621</c:v>
                </c:pt>
                <c:pt idx="96">
                  <c:v>2.1448915515401317</c:v>
                </c:pt>
                <c:pt idx="97">
                  <c:v>2.1358203663189634</c:v>
                </c:pt>
                <c:pt idx="98">
                  <c:v>2.1290488175710083</c:v>
                </c:pt>
                <c:pt idx="99">
                  <c:v>2.1198941219476386</c:v>
                </c:pt>
                <c:pt idx="100">
                  <c:v>2.1138260984513386</c:v>
                </c:pt>
                <c:pt idx="101">
                  <c:v>2.1049965088918885</c:v>
                </c:pt>
                <c:pt idx="102">
                  <c:v>2.0971511974206756</c:v>
                </c:pt>
                <c:pt idx="103">
                  <c:v>2.0878415884570649</c:v>
                </c:pt>
                <c:pt idx="104">
                  <c:v>2.081904038431972</c:v>
                </c:pt>
                <c:pt idx="105">
                  <c:v>2.07251495230356</c:v>
                </c:pt>
                <c:pt idx="106">
                  <c:v>2.0648682093543562</c:v>
                </c:pt>
                <c:pt idx="107">
                  <c:v>2.0550308641922443</c:v>
                </c:pt>
                <c:pt idx="108">
                  <c:v>2.0465273041668373</c:v>
                </c:pt>
                <c:pt idx="109">
                  <c:v>2.0358887150411946</c:v>
                </c:pt>
                <c:pt idx="110">
                  <c:v>2.0269523167987193</c:v>
                </c:pt>
                <c:pt idx="111">
                  <c:v>2.0170506127158374</c:v>
                </c:pt>
                <c:pt idx="112" formatCode="0.000">
                  <c:v>2.0084366713242696</c:v>
                </c:pt>
                <c:pt idx="113" formatCode="0.000">
                  <c:v>1.9973970348953056</c:v>
                </c:pt>
                <c:pt idx="114" formatCode="0.000">
                  <c:v>1.9934785997711901</c:v>
                </c:pt>
                <c:pt idx="115">
                  <c:v>1.9849256632397032</c:v>
                </c:pt>
                <c:pt idx="116">
                  <c:v>1.9783105164905737</c:v>
                </c:pt>
                <c:pt idx="117">
                  <c:v>1.973583991399483</c:v>
                </c:pt>
                <c:pt idx="118">
                  <c:v>1.9640007410723443</c:v>
                </c:pt>
                <c:pt idx="119">
                  <c:v>1.9566737170805806</c:v>
                </c:pt>
                <c:pt idx="120">
                  <c:v>1.9473868903832345</c:v>
                </c:pt>
                <c:pt idx="121">
                  <c:v>1.9379077297915155</c:v>
                </c:pt>
                <c:pt idx="122">
                  <c:v>1.9296049471752246</c:v>
                </c:pt>
                <c:pt idx="123">
                  <c:v>1.921435298229905</c:v>
                </c:pt>
                <c:pt idx="124">
                  <c:v>1.9130600935269435</c:v>
                </c:pt>
                <c:pt idx="125">
                  <c:v>1.9018216809467958</c:v>
                </c:pt>
                <c:pt idx="126">
                  <c:v>1.8937315250595219</c:v>
                </c:pt>
                <c:pt idx="127">
                  <c:v>1.8854395180888615</c:v>
                </c:pt>
                <c:pt idx="128">
                  <c:v>1.876950410861669</c:v>
                </c:pt>
                <c:pt idx="129">
                  <c:v>1.868591330511904</c:v>
                </c:pt>
                <c:pt idx="130">
                  <c:v>1.861959547467793</c:v>
                </c:pt>
                <c:pt idx="131">
                  <c:v>1.8551099852737198</c:v>
                </c:pt>
                <c:pt idx="132">
                  <c:v>1.8471019286430606</c:v>
                </c:pt>
                <c:pt idx="133">
                  <c:v>1.8395257402812375</c:v>
                </c:pt>
                <c:pt idx="134">
                  <c:v>1.8314402301430608</c:v>
                </c:pt>
                <c:pt idx="135">
                  <c:v>1.8243978476827583</c:v>
                </c:pt>
                <c:pt idx="136">
                  <c:v>1.8143981841353929</c:v>
                </c:pt>
                <c:pt idx="137">
                  <c:v>1.8063655756064456</c:v>
                </c:pt>
                <c:pt idx="138">
                  <c:v>1.7999557549134988</c:v>
                </c:pt>
                <c:pt idx="139">
                  <c:v>1.7930382972188452</c:v>
                </c:pt>
                <c:pt idx="140">
                  <c:v>1.7871102048372867</c:v>
                </c:pt>
                <c:pt idx="141">
                  <c:v>1.7812651358060989</c:v>
                </c:pt>
                <c:pt idx="142">
                  <c:v>1.7731569094998048</c:v>
                </c:pt>
                <c:pt idx="143">
                  <c:v>1.7660340327282766</c:v>
                </c:pt>
                <c:pt idx="144">
                  <c:v>1.7581421205869103</c:v>
                </c:pt>
                <c:pt idx="145">
                  <c:v>1.7506450514980008</c:v>
                </c:pt>
                <c:pt idx="146">
                  <c:v>1.7452448451055982</c:v>
                </c:pt>
                <c:pt idx="147">
                  <c:v>1.7387848481637229</c:v>
                </c:pt>
                <c:pt idx="148">
                  <c:v>1.7318488777503187</c:v>
                </c:pt>
                <c:pt idx="149">
                  <c:v>1.726401565644148</c:v>
                </c:pt>
                <c:pt idx="150">
                  <c:v>1.7193614306919924</c:v>
                </c:pt>
                <c:pt idx="151">
                  <c:v>1.713240475410549</c:v>
                </c:pt>
                <c:pt idx="152">
                  <c:v>1.7069254495935575</c:v>
                </c:pt>
                <c:pt idx="153">
                  <c:v>1.699876187982718</c:v>
                </c:pt>
                <c:pt idx="154">
                  <c:v>1.6934581417032526</c:v>
                </c:pt>
                <c:pt idx="155">
                  <c:v>1.6871221425606329</c:v>
                </c:pt>
                <c:pt idx="156">
                  <c:v>1.6805998697390809</c:v>
                </c:pt>
                <c:pt idx="157">
                  <c:v>1.6746900718681619</c:v>
                </c:pt>
                <c:pt idx="158">
                  <c:v>1.6701712976075567</c:v>
                </c:pt>
                <c:pt idx="159">
                  <c:v>1.6672791737843882</c:v>
                </c:pt>
                <c:pt idx="160">
                  <c:v>1.6618214996461433</c:v>
                </c:pt>
                <c:pt idx="161">
                  <c:v>1.657464976993265</c:v>
                </c:pt>
                <c:pt idx="162">
                  <c:v>1.6531616343467797</c:v>
                </c:pt>
                <c:pt idx="163">
                  <c:v>1.6483998118633718</c:v>
                </c:pt>
                <c:pt idx="164">
                  <c:v>1.6436954628562028</c:v>
                </c:pt>
                <c:pt idx="165">
                  <c:v>1.6387952955927692</c:v>
                </c:pt>
                <c:pt idx="166">
                  <c:v>1.6349565604106091</c:v>
                </c:pt>
                <c:pt idx="167">
                  <c:v>1.6291693064846002</c:v>
                </c:pt>
                <c:pt idx="168">
                  <c:v>1.6254324815777816</c:v>
                </c:pt>
                <c:pt idx="169">
                  <c:v>1.6187837863401238</c:v>
                </c:pt>
                <c:pt idx="170">
                  <c:v>1.6136818632351013</c:v>
                </c:pt>
                <c:pt idx="171">
                  <c:v>1.610586432774924</c:v>
                </c:pt>
                <c:pt idx="172">
                  <c:v>1.6055904750113577</c:v>
                </c:pt>
                <c:pt idx="173">
                  <c:v>1.6013736100662601</c:v>
                </c:pt>
                <c:pt idx="174">
                  <c:v>1.5976832109961669</c:v>
                </c:pt>
                <c:pt idx="175">
                  <c:v>1.5928451913337094</c:v>
                </c:pt>
                <c:pt idx="176">
                  <c:v>1.5880616874774691</c:v>
                </c:pt>
                <c:pt idx="177">
                  <c:v>1.5838021468332761</c:v>
                </c:pt>
                <c:pt idx="178">
                  <c:v>1.5798238945302014</c:v>
                </c:pt>
                <c:pt idx="179">
                  <c:v>1.5751919899747273</c:v>
                </c:pt>
                <c:pt idx="180">
                  <c:v>1.5722300232863093</c:v>
                </c:pt>
                <c:pt idx="181">
                  <c:v>1.5688404198418957</c:v>
                </c:pt>
                <c:pt idx="182">
                  <c:v>1.5648014622110242</c:v>
                </c:pt>
                <c:pt idx="183">
                  <c:v>1.5601237826624599</c:v>
                </c:pt>
                <c:pt idx="184">
                  <c:v>1.5575328714962082</c:v>
                </c:pt>
                <c:pt idx="185">
                  <c:v>1.5540694798470951</c:v>
                </c:pt>
                <c:pt idx="186">
                  <c:v>1.5510906490482286</c:v>
                </c:pt>
                <c:pt idx="187">
                  <c:v>1.5492565974656982</c:v>
                </c:pt>
                <c:pt idx="188">
                  <c:v>1.5458914945564683</c:v>
                </c:pt>
                <c:pt idx="189">
                  <c:v>1.5414601637065408</c:v>
                </c:pt>
                <c:pt idx="190">
                  <c:v>1.537732557769375</c:v>
                </c:pt>
                <c:pt idx="191">
                  <c:v>1.534697644757623</c:v>
                </c:pt>
                <c:pt idx="192">
                  <c:v>1.5312603086135648</c:v>
                </c:pt>
                <c:pt idx="193">
                  <c:v>1.5265638309323335</c:v>
                </c:pt>
                <c:pt idx="194">
                  <c:v>1.522988597479082</c:v>
                </c:pt>
                <c:pt idx="195">
                  <c:v>1.5171009595143004</c:v>
                </c:pt>
                <c:pt idx="196">
                  <c:v>1.5119104433398534</c:v>
                </c:pt>
                <c:pt idx="197">
                  <c:v>1.5052929942987392</c:v>
                </c:pt>
                <c:pt idx="198">
                  <c:v>1.5004243261312207</c:v>
                </c:pt>
                <c:pt idx="199">
                  <c:v>1.4941399322747941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641-47C2-A6AF-E3EE94AA31E1}"/>
            </c:ext>
          </c:extLst>
        </c:ser>
        <c:ser>
          <c:idx val="1"/>
          <c:order val="2"/>
          <c:tx>
            <c:strRef>
              <c:f>Data2!$V$1</c:f>
              <c:strCache>
                <c:ptCount val="1"/>
                <c:pt idx="0">
                  <c:v>Random</c:v>
                </c:pt>
              </c:strCache>
            </c:strRef>
          </c:tx>
          <c:spPr>
            <a:ln w="25400" cap="rnd" cmpd="dbl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noFill/>
              <a:ln w="12700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Pt>
            <c:idx val="2"/>
            <c:marker>
              <c:symbol val="circle"/>
              <c:size val="18"/>
              <c:spPr>
                <a:noFill/>
                <a:ln w="12700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4641-47C2-A6AF-E3EE94AA31E1}"/>
              </c:ext>
            </c:extLst>
          </c:dPt>
          <c:dPt>
            <c:idx val="3"/>
            <c:marker>
              <c:symbol val="circle"/>
              <c:size val="18"/>
              <c:spPr>
                <a:noFill/>
                <a:ln w="50800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4641-47C2-A6AF-E3EE94AA31E1}"/>
              </c:ext>
            </c:extLst>
          </c:dPt>
          <c:xVal>
            <c:numRef>
              <c:f>Data2!$AI$2:$AI$202</c:f>
              <c:numCache>
                <c:formatCode>_(* #,##0.0_);_(* \(#,##0.0\);_(* "-"??_);_(@_)</c:formatCode>
                <c:ptCount val="201"/>
                <c:pt idx="0">
                  <c:v>0</c:v>
                </c:pt>
                <c:pt idx="1">
                  <c:v>0.42464924828291734</c:v>
                </c:pt>
                <c:pt idx="2" formatCode="_(* #,##0.00_);_(* \(#,##0.00\);_(* &quot;-&quot;??_);_(@_)">
                  <c:v>0.84929849656583467</c:v>
                </c:pt>
                <c:pt idx="3">
                  <c:v>1.2739477448487522</c:v>
                </c:pt>
                <c:pt idx="4">
                  <c:v>1.6985969931316693</c:v>
                </c:pt>
                <c:pt idx="5">
                  <c:v>2.1232462414145865</c:v>
                </c:pt>
                <c:pt idx="6">
                  <c:v>2.5478954896975043</c:v>
                </c:pt>
                <c:pt idx="7">
                  <c:v>2.9725447379804217</c:v>
                </c:pt>
                <c:pt idx="8">
                  <c:v>3.3971939862633391</c:v>
                </c:pt>
                <c:pt idx="9">
                  <c:v>3.8218432345462561</c:v>
                </c:pt>
                <c:pt idx="10">
                  <c:v>4.246492482829173</c:v>
                </c:pt>
                <c:pt idx="11">
                  <c:v>4.6711417311120904</c:v>
                </c:pt>
                <c:pt idx="12">
                  <c:v>5.0957909793950078</c:v>
                </c:pt>
                <c:pt idx="13">
                  <c:v>5.5204402276779243</c:v>
                </c:pt>
                <c:pt idx="14">
                  <c:v>5.9450894759608417</c:v>
                </c:pt>
                <c:pt idx="15">
                  <c:v>6.3697387242437582</c:v>
                </c:pt>
                <c:pt idx="16">
                  <c:v>6.7943879725266756</c:v>
                </c:pt>
                <c:pt idx="17">
                  <c:v>7.219037220809593</c:v>
                </c:pt>
                <c:pt idx="18">
                  <c:v>7.6436864690925104</c:v>
                </c:pt>
                <c:pt idx="19">
                  <c:v>8.0683357173754278</c:v>
                </c:pt>
                <c:pt idx="20">
                  <c:v>8.492984965658346</c:v>
                </c:pt>
                <c:pt idx="21">
                  <c:v>8.9176342139412643</c:v>
                </c:pt>
                <c:pt idx="22">
                  <c:v>9.3422834622241826</c:v>
                </c:pt>
                <c:pt idx="23">
                  <c:v>9.7669327105071009</c:v>
                </c:pt>
                <c:pt idx="24">
                  <c:v>10.191581958790017</c:v>
                </c:pt>
                <c:pt idx="25">
                  <c:v>10.616231207072936</c:v>
                </c:pt>
                <c:pt idx="26">
                  <c:v>11.040880455355854</c:v>
                </c:pt>
                <c:pt idx="27">
                  <c:v>11.465529703638772</c:v>
                </c:pt>
                <c:pt idx="28">
                  <c:v>11.89017895192169</c:v>
                </c:pt>
                <c:pt idx="29">
                  <c:v>12.314828200204607</c:v>
                </c:pt>
                <c:pt idx="30">
                  <c:v>12.739477448487525</c:v>
                </c:pt>
                <c:pt idx="31">
                  <c:v>13.164126696770444</c:v>
                </c:pt>
                <c:pt idx="32">
                  <c:v>13.588775945053362</c:v>
                </c:pt>
                <c:pt idx="33">
                  <c:v>14.01342519333628</c:v>
                </c:pt>
                <c:pt idx="34">
                  <c:v>14.438074441619197</c:v>
                </c:pt>
                <c:pt idx="35">
                  <c:v>14.862723689902115</c:v>
                </c:pt>
                <c:pt idx="36">
                  <c:v>15.287372938185031</c:v>
                </c:pt>
                <c:pt idx="37">
                  <c:v>15.71202218646795</c:v>
                </c:pt>
                <c:pt idx="38">
                  <c:v>16.136671434750866</c:v>
                </c:pt>
                <c:pt idx="39">
                  <c:v>16.561320683033784</c:v>
                </c:pt>
                <c:pt idx="40">
                  <c:v>16.985969931316703</c:v>
                </c:pt>
                <c:pt idx="41">
                  <c:v>17.410619179599621</c:v>
                </c:pt>
                <c:pt idx="42">
                  <c:v>17.835268427882539</c:v>
                </c:pt>
                <c:pt idx="43">
                  <c:v>18.259917676165458</c:v>
                </c:pt>
                <c:pt idx="44">
                  <c:v>18.684566924448376</c:v>
                </c:pt>
                <c:pt idx="45">
                  <c:v>19.109216172731294</c:v>
                </c:pt>
                <c:pt idx="46">
                  <c:v>19.533865421014212</c:v>
                </c:pt>
                <c:pt idx="47">
                  <c:v>19.958514669297127</c:v>
                </c:pt>
                <c:pt idx="48">
                  <c:v>20.383163917580045</c:v>
                </c:pt>
                <c:pt idx="49">
                  <c:v>20.807813165862964</c:v>
                </c:pt>
                <c:pt idx="50">
                  <c:v>21.232462414145882</c:v>
                </c:pt>
                <c:pt idx="51">
                  <c:v>21.6571116624288</c:v>
                </c:pt>
                <c:pt idx="52">
                  <c:v>22.081760910711719</c:v>
                </c:pt>
                <c:pt idx="53">
                  <c:v>22.506410158994637</c:v>
                </c:pt>
                <c:pt idx="54">
                  <c:v>22.931059407277555</c:v>
                </c:pt>
                <c:pt idx="55">
                  <c:v>23.355708655560473</c:v>
                </c:pt>
                <c:pt idx="56">
                  <c:v>23.780357903843388</c:v>
                </c:pt>
                <c:pt idx="57">
                  <c:v>24.205007152126306</c:v>
                </c:pt>
                <c:pt idx="58">
                  <c:v>24.629656400409225</c:v>
                </c:pt>
                <c:pt idx="59">
                  <c:v>25.054305648692143</c:v>
                </c:pt>
                <c:pt idx="60">
                  <c:v>25.478954896975061</c:v>
                </c:pt>
                <c:pt idx="61">
                  <c:v>25.903604145257979</c:v>
                </c:pt>
                <c:pt idx="62">
                  <c:v>26.328253393540898</c:v>
                </c:pt>
                <c:pt idx="63">
                  <c:v>26.752902641823816</c:v>
                </c:pt>
                <c:pt idx="64">
                  <c:v>27.177551890106734</c:v>
                </c:pt>
                <c:pt idx="65">
                  <c:v>27.602201138389653</c:v>
                </c:pt>
                <c:pt idx="66">
                  <c:v>28.026850386672567</c:v>
                </c:pt>
                <c:pt idx="67">
                  <c:v>28.451499634955486</c:v>
                </c:pt>
                <c:pt idx="68">
                  <c:v>28.876148883238404</c:v>
                </c:pt>
                <c:pt idx="69">
                  <c:v>29.300798131521322</c:v>
                </c:pt>
                <c:pt idx="70">
                  <c:v>29.72544737980424</c:v>
                </c:pt>
                <c:pt idx="71">
                  <c:v>30.150096628087159</c:v>
                </c:pt>
                <c:pt idx="72">
                  <c:v>30.574745876370077</c:v>
                </c:pt>
                <c:pt idx="73">
                  <c:v>30.999395124652995</c:v>
                </c:pt>
                <c:pt idx="74">
                  <c:v>31.424044372935914</c:v>
                </c:pt>
                <c:pt idx="75">
                  <c:v>31.848693621218832</c:v>
                </c:pt>
                <c:pt idx="76">
                  <c:v>32.273342869501747</c:v>
                </c:pt>
                <c:pt idx="77">
                  <c:v>32.697992117784665</c:v>
                </c:pt>
                <c:pt idx="78">
                  <c:v>33.122641366067583</c:v>
                </c:pt>
                <c:pt idx="79">
                  <c:v>33.547290614350501</c:v>
                </c:pt>
                <c:pt idx="80">
                  <c:v>33.97193986263342</c:v>
                </c:pt>
                <c:pt idx="81">
                  <c:v>34.396589110916338</c:v>
                </c:pt>
                <c:pt idx="82">
                  <c:v>34.821238359199256</c:v>
                </c:pt>
                <c:pt idx="83">
                  <c:v>35.245887607482175</c:v>
                </c:pt>
                <c:pt idx="84">
                  <c:v>35.670536855765093</c:v>
                </c:pt>
                <c:pt idx="85">
                  <c:v>36.095186104048011</c:v>
                </c:pt>
                <c:pt idx="86">
                  <c:v>36.519835352330929</c:v>
                </c:pt>
                <c:pt idx="87">
                  <c:v>36.944484600613848</c:v>
                </c:pt>
                <c:pt idx="88">
                  <c:v>37.369133848896766</c:v>
                </c:pt>
                <c:pt idx="89">
                  <c:v>37.793783097179684</c:v>
                </c:pt>
                <c:pt idx="90">
                  <c:v>38.218432345462602</c:v>
                </c:pt>
                <c:pt idx="91">
                  <c:v>38.643081593745514</c:v>
                </c:pt>
                <c:pt idx="92">
                  <c:v>39.067730842028432</c:v>
                </c:pt>
                <c:pt idx="93">
                  <c:v>39.49238009031135</c:v>
                </c:pt>
                <c:pt idx="94">
                  <c:v>39.917029338594268</c:v>
                </c:pt>
                <c:pt idx="95">
                  <c:v>40.341678586877187</c:v>
                </c:pt>
                <c:pt idx="96">
                  <c:v>40.766327835160105</c:v>
                </c:pt>
                <c:pt idx="97">
                  <c:v>41.190977083443023</c:v>
                </c:pt>
                <c:pt idx="98">
                  <c:v>41.615626331725942</c:v>
                </c:pt>
                <c:pt idx="99">
                  <c:v>42.04027558000886</c:v>
                </c:pt>
                <c:pt idx="100">
                  <c:v>42.464924828291778</c:v>
                </c:pt>
                <c:pt idx="101">
                  <c:v>42.889574076574696</c:v>
                </c:pt>
                <c:pt idx="102">
                  <c:v>43.314223324857615</c:v>
                </c:pt>
                <c:pt idx="103">
                  <c:v>43.738872573140533</c:v>
                </c:pt>
                <c:pt idx="104">
                  <c:v>44.163521821423451</c:v>
                </c:pt>
                <c:pt idx="105">
                  <c:v>44.58817106970637</c:v>
                </c:pt>
                <c:pt idx="106">
                  <c:v>45.012820317989288</c:v>
                </c:pt>
                <c:pt idx="107">
                  <c:v>45.437469566272206</c:v>
                </c:pt>
                <c:pt idx="108">
                  <c:v>45.862118814555124</c:v>
                </c:pt>
                <c:pt idx="109">
                  <c:v>46.286768062838043</c:v>
                </c:pt>
                <c:pt idx="110">
                  <c:v>46.711417311120954</c:v>
                </c:pt>
                <c:pt idx="111">
                  <c:v>47.136066559403872</c:v>
                </c:pt>
                <c:pt idx="112">
                  <c:v>47.56071580768679</c:v>
                </c:pt>
                <c:pt idx="113">
                  <c:v>47.985365055969709</c:v>
                </c:pt>
                <c:pt idx="114">
                  <c:v>48.410014304252627</c:v>
                </c:pt>
                <c:pt idx="115">
                  <c:v>48.834663552535545</c:v>
                </c:pt>
                <c:pt idx="116">
                  <c:v>49.259312800818464</c:v>
                </c:pt>
                <c:pt idx="117">
                  <c:v>49.683962049101382</c:v>
                </c:pt>
                <c:pt idx="118">
                  <c:v>50.1086112973843</c:v>
                </c:pt>
                <c:pt idx="119">
                  <c:v>50.533260545667218</c:v>
                </c:pt>
                <c:pt idx="120">
                  <c:v>50.957909793950137</c:v>
                </c:pt>
                <c:pt idx="121">
                  <c:v>51.382559042233055</c:v>
                </c:pt>
                <c:pt idx="122">
                  <c:v>51.807208290515973</c:v>
                </c:pt>
                <c:pt idx="123">
                  <c:v>52.231857538798891</c:v>
                </c:pt>
                <c:pt idx="124">
                  <c:v>52.65650678708181</c:v>
                </c:pt>
                <c:pt idx="125">
                  <c:v>53.081156035364728</c:v>
                </c:pt>
                <c:pt idx="126">
                  <c:v>53.505805283647646</c:v>
                </c:pt>
                <c:pt idx="127">
                  <c:v>53.930454531930565</c:v>
                </c:pt>
                <c:pt idx="128">
                  <c:v>54.355103780213483</c:v>
                </c:pt>
                <c:pt idx="129">
                  <c:v>54.779753028496401</c:v>
                </c:pt>
                <c:pt idx="130">
                  <c:v>55.204402276779312</c:v>
                </c:pt>
                <c:pt idx="131">
                  <c:v>55.629051525062231</c:v>
                </c:pt>
                <c:pt idx="132">
                  <c:v>56.053700773345149</c:v>
                </c:pt>
                <c:pt idx="133">
                  <c:v>56.478350021628067</c:v>
                </c:pt>
                <c:pt idx="134">
                  <c:v>56.902999269910985</c:v>
                </c:pt>
                <c:pt idx="135">
                  <c:v>57.327648518193904</c:v>
                </c:pt>
                <c:pt idx="136">
                  <c:v>57.752297766476822</c:v>
                </c:pt>
                <c:pt idx="137">
                  <c:v>58.17694701475974</c:v>
                </c:pt>
                <c:pt idx="138">
                  <c:v>58.601596263042659</c:v>
                </c:pt>
                <c:pt idx="139">
                  <c:v>59.026245511325577</c:v>
                </c:pt>
                <c:pt idx="140">
                  <c:v>59.450894759608495</c:v>
                </c:pt>
                <c:pt idx="141">
                  <c:v>59.875544007891413</c:v>
                </c:pt>
                <c:pt idx="142">
                  <c:v>60.300193256174332</c:v>
                </c:pt>
                <c:pt idx="143">
                  <c:v>60.72484250445725</c:v>
                </c:pt>
                <c:pt idx="144">
                  <c:v>61.149491752740168</c:v>
                </c:pt>
                <c:pt idx="145">
                  <c:v>61.574141001023087</c:v>
                </c:pt>
                <c:pt idx="146">
                  <c:v>61.998790249306005</c:v>
                </c:pt>
                <c:pt idx="147">
                  <c:v>62.423439497588923</c:v>
                </c:pt>
                <c:pt idx="148">
                  <c:v>62.848088745871841</c:v>
                </c:pt>
                <c:pt idx="149">
                  <c:v>63.272737994154753</c:v>
                </c:pt>
                <c:pt idx="150">
                  <c:v>63.697387242437671</c:v>
                </c:pt>
                <c:pt idx="151">
                  <c:v>64.122036490720589</c:v>
                </c:pt>
                <c:pt idx="152">
                  <c:v>64.546685739003507</c:v>
                </c:pt>
                <c:pt idx="153">
                  <c:v>64.971334987286426</c:v>
                </c:pt>
                <c:pt idx="154">
                  <c:v>65.395984235569344</c:v>
                </c:pt>
                <c:pt idx="155">
                  <c:v>65.820633483852262</c:v>
                </c:pt>
                <c:pt idx="156">
                  <c:v>66.24528273213518</c:v>
                </c:pt>
                <c:pt idx="157">
                  <c:v>66.669931980418099</c:v>
                </c:pt>
                <c:pt idx="158">
                  <c:v>67.094581228701017</c:v>
                </c:pt>
                <c:pt idx="159">
                  <c:v>67.519230476983935</c:v>
                </c:pt>
                <c:pt idx="160">
                  <c:v>67.943879725266854</c:v>
                </c:pt>
                <c:pt idx="161">
                  <c:v>68.368528973549772</c:v>
                </c:pt>
                <c:pt idx="162">
                  <c:v>68.79317822183269</c:v>
                </c:pt>
                <c:pt idx="163">
                  <c:v>69.217827470115608</c:v>
                </c:pt>
                <c:pt idx="164">
                  <c:v>69.642476718398527</c:v>
                </c:pt>
                <c:pt idx="165">
                  <c:v>70.067125966681445</c:v>
                </c:pt>
                <c:pt idx="166">
                  <c:v>70.491775214964363</c:v>
                </c:pt>
                <c:pt idx="167">
                  <c:v>70.916424463247282</c:v>
                </c:pt>
                <c:pt idx="168">
                  <c:v>71.3410737115302</c:v>
                </c:pt>
                <c:pt idx="169">
                  <c:v>71.765722959813118</c:v>
                </c:pt>
                <c:pt idx="170">
                  <c:v>72.190372208096036</c:v>
                </c:pt>
                <c:pt idx="171">
                  <c:v>72.615021456378955</c:v>
                </c:pt>
                <c:pt idx="172">
                  <c:v>73.039670704661873</c:v>
                </c:pt>
                <c:pt idx="173">
                  <c:v>73.464319952944791</c:v>
                </c:pt>
                <c:pt idx="174">
                  <c:v>73.88896920122771</c:v>
                </c:pt>
                <c:pt idx="175">
                  <c:v>74.313618449510628</c:v>
                </c:pt>
                <c:pt idx="176">
                  <c:v>74.738267697793546</c:v>
                </c:pt>
                <c:pt idx="177">
                  <c:v>75.162916946076464</c:v>
                </c:pt>
                <c:pt idx="178">
                  <c:v>75.587566194359383</c:v>
                </c:pt>
                <c:pt idx="179">
                  <c:v>76.012215442642287</c:v>
                </c:pt>
                <c:pt idx="180">
                  <c:v>76.436864690925205</c:v>
                </c:pt>
                <c:pt idx="181">
                  <c:v>76.861513939208123</c:v>
                </c:pt>
                <c:pt idx="182">
                  <c:v>77.286163187491042</c:v>
                </c:pt>
                <c:pt idx="183">
                  <c:v>77.71081243577396</c:v>
                </c:pt>
                <c:pt idx="184">
                  <c:v>78.135461684056878</c:v>
                </c:pt>
                <c:pt idx="185">
                  <c:v>78.560110932339796</c:v>
                </c:pt>
                <c:pt idx="186">
                  <c:v>78.984760180622715</c:v>
                </c:pt>
                <c:pt idx="187">
                  <c:v>79.409409428905633</c:v>
                </c:pt>
                <c:pt idx="188">
                  <c:v>79.834058677188551</c:v>
                </c:pt>
                <c:pt idx="189">
                  <c:v>80.258707925471469</c:v>
                </c:pt>
                <c:pt idx="190">
                  <c:v>80.683357173754388</c:v>
                </c:pt>
                <c:pt idx="191">
                  <c:v>81.108006422037306</c:v>
                </c:pt>
                <c:pt idx="192">
                  <c:v>81.532655670320224</c:v>
                </c:pt>
                <c:pt idx="193">
                  <c:v>81.957304918603143</c:v>
                </c:pt>
                <c:pt idx="194">
                  <c:v>82.381954166886061</c:v>
                </c:pt>
                <c:pt idx="195">
                  <c:v>82.806603415168979</c:v>
                </c:pt>
                <c:pt idx="196">
                  <c:v>83.231252663451897</c:v>
                </c:pt>
                <c:pt idx="197">
                  <c:v>83.655901911734816</c:v>
                </c:pt>
                <c:pt idx="198">
                  <c:v>84.080551160017734</c:v>
                </c:pt>
                <c:pt idx="199">
                  <c:v>84.505200408300652</c:v>
                </c:pt>
                <c:pt idx="200">
                  <c:v>84.929849656583571</c:v>
                </c:pt>
              </c:numCache>
            </c:numRef>
          </c:xVal>
          <c:yVal>
            <c:numRef>
              <c:f>Data2!$V$2:$V$202</c:f>
              <c:numCache>
                <c:formatCode>0.0</c:formatCode>
                <c:ptCount val="201"/>
                <c:pt idx="0">
                  <c:v>0</c:v>
                </c:pt>
                <c:pt idx="1">
                  <c:v>0.37571241750240253</c:v>
                </c:pt>
                <c:pt idx="2">
                  <c:v>0.60182587005700761</c:v>
                </c:pt>
                <c:pt idx="3">
                  <c:v>0.75285509406022211</c:v>
                </c:pt>
                <c:pt idx="4">
                  <c:v>0.86087398868057419</c:v>
                </c:pt>
                <c:pt idx="5">
                  <c:v>0.94196533411873695</c:v>
                </c:pt>
                <c:pt idx="6">
                  <c:v>1.0050821716973843</c:v>
                </c:pt>
                <c:pt idx="7">
                  <c:v>1.0556045184526193</c:v>
                </c:pt>
                <c:pt idx="8" formatCode="0.000">
                  <c:v>1.0969600908996131</c:v>
                </c:pt>
                <c:pt idx="9" formatCode="0.000">
                  <c:v>1.1314362122964987</c:v>
                </c:pt>
                <c:pt idx="10">
                  <c:v>1.1606176532183159</c:v>
                </c:pt>
                <c:pt idx="11">
                  <c:v>1.1856371329791662</c:v>
                </c:pt>
                <c:pt idx="12">
                  <c:v>1.2073257734118927</c:v>
                </c:pt>
                <c:pt idx="13">
                  <c:v>1.2263072132149089</c:v>
                </c:pt>
                <c:pt idx="14">
                  <c:v>1.2430585502101974</c:v>
                </c:pt>
                <c:pt idx="15">
                  <c:v>1.2579509953580568</c:v>
                </c:pt>
                <c:pt idx="16">
                  <c:v>1.271277704135505</c:v>
                </c:pt>
                <c:pt idx="17">
                  <c:v>1.2832732680619776</c:v>
                </c:pt>
                <c:pt idx="18">
                  <c:v>1.2941276432913624</c:v>
                </c:pt>
                <c:pt idx="19">
                  <c:v>1.3039962844519384</c:v>
                </c:pt>
                <c:pt idx="20">
                  <c:v>1.3130076375086133</c:v>
                </c:pt>
                <c:pt idx="21">
                  <c:v>1.3212687611974407</c:v>
                </c:pt>
                <c:pt idx="22">
                  <c:v>1.3288696005520482</c:v>
                </c:pt>
                <c:pt idx="23">
                  <c:v>1.3358862751005696</c:v>
                </c:pt>
                <c:pt idx="24">
                  <c:v>1.3423836369721298</c:v>
                </c:pt>
                <c:pt idx="25">
                  <c:v>1.3484172812861599</c:v>
                </c:pt>
                <c:pt idx="26">
                  <c:v>1.3540351409276847</c:v>
                </c:pt>
                <c:pt idx="27">
                  <c:v>1.3592787626111382</c:v>
                </c:pt>
                <c:pt idx="28">
                  <c:v>1.3641843361466168</c:v>
                </c:pt>
                <c:pt idx="29">
                  <c:v>1.368783530856889</c:v>
                </c:pt>
                <c:pt idx="30">
                  <c:v>1.3731041800241712</c:v>
                </c:pt>
                <c:pt idx="31">
                  <c:v>1.3771708446335773</c:v>
                </c:pt>
                <c:pt idx="32">
                  <c:v>1.3810052805380975</c:v>
                </c:pt>
                <c:pt idx="33">
                  <c:v>1.3846268278123086</c:v>
                </c:pt>
                <c:pt idx="34">
                  <c:v>1.3880527370067433</c:v>
                </c:pt>
                <c:pt idx="35">
                  <c:v>1.3912984439194753</c:v>
                </c:pt>
                <c:pt idx="36">
                  <c:v>1.3943778021199922</c:v>
                </c:pt>
                <c:pt idx="37">
                  <c:v>1.3973032806144638</c:v>
                </c:pt>
                <c:pt idx="38">
                  <c:v>1.4000861326005603</c:v>
                </c:pt>
                <c:pt idx="39">
                  <c:v>1.4027365401275838</c:v>
                </c:pt>
                <c:pt idx="40">
                  <c:v>1.4052637385822322</c:v>
                </c:pt>
                <c:pt idx="41">
                  <c:v>1.4076761242078628</c:v>
                </c:pt>
                <c:pt idx="42">
                  <c:v>1.4099813472951637</c:v>
                </c:pt>
                <c:pt idx="43">
                  <c:v>1.4121863932235681</c:v>
                </c:pt>
                <c:pt idx="44">
                  <c:v>1.4142976531620071</c:v>
                </c:pt>
                <c:pt idx="45">
                  <c:v>1.416320985936284</c:v>
                </c:pt>
                <c:pt idx="46">
                  <c:v>1.4182617723243942</c:v>
                </c:pt>
                <c:pt idx="47">
                  <c:v>1.4201249628393977</c:v>
                </c:pt>
                <c:pt idx="48">
                  <c:v>1.4219151198932976</c:v>
                </c:pt>
                <c:pt idx="49">
                  <c:v>1.4236364550980041</c:v>
                </c:pt>
                <c:pt idx="50">
                  <c:v>1.4252928623453724</c:v>
                </c:pt>
                <c:pt idx="51">
                  <c:v>1.4268879472132387</c:v>
                </c:pt>
                <c:pt idx="52">
                  <c:v>1.4284250531648666</c:v>
                </c:pt>
                <c:pt idx="53">
                  <c:v>1.4299072849424534</c:v>
                </c:pt>
                <c:pt idx="54">
                  <c:v>1.4313375294991568</c:v>
                </c:pt>
                <c:pt idx="55">
                  <c:v>1.4327184747665913</c:v>
                </c:pt>
                <c:pt idx="56">
                  <c:v>1.4340526265145099</c:v>
                </c:pt>
                <c:pt idx="57">
                  <c:v>1.4353423235251608</c:v>
                </c:pt>
                <c:pt idx="58">
                  <c:v>1.436589751275644</c:v>
                </c:pt>
                <c:pt idx="59">
                  <c:v>1.4377969542966595</c:v>
                </c:pt>
                <c:pt idx="60">
                  <c:v>1.4389658473546614</c:v>
                </c:pt>
                <c:pt idx="61">
                  <c:v>1.4400982255860573</c:v>
                </c:pt>
                <c:pt idx="62">
                  <c:v>1.4411957736962755</c:v>
                </c:pt>
                <c:pt idx="63">
                  <c:v>1.4422600743228422</c:v>
                </c:pt>
                <c:pt idx="64">
                  <c:v>1.4432926156497852</c:v>
                </c:pt>
                <c:pt idx="65">
                  <c:v>1.4442947983504006</c:v>
                </c:pt>
                <c:pt idx="66">
                  <c:v>1.4452679419265064</c:v>
                </c:pt>
                <c:pt idx="67">
                  <c:v>1.4462132905045049</c:v>
                </c:pt>
                <c:pt idx="68">
                  <c:v>1.4471320181417968</c:v>
                </c:pt>
                <c:pt idx="69">
                  <c:v>1.448025233691137</c:v>
                </c:pt>
                <c:pt idx="70">
                  <c:v>1.4488939852653013</c:v>
                </c:pt>
                <c:pt idx="71">
                  <c:v>1.4497392643398708</c:v>
                </c:pt>
                <c:pt idx="72">
                  <c:v>1.4505620095278882</c:v>
                </c:pt>
                <c:pt idx="73">
                  <c:v>1.4513631100566091</c:v>
                </c:pt>
                <c:pt idx="74">
                  <c:v>1.452143408973416</c:v>
                </c:pt>
                <c:pt idx="75">
                  <c:v>1.4529037061051977</c:v>
                </c:pt>
                <c:pt idx="76">
                  <c:v>1.4536447607930281</c:v>
                </c:pt>
                <c:pt idx="77">
                  <c:v>1.4543672944218062</c:v>
                </c:pt>
                <c:pt idx="78">
                  <c:v>1.4550719927625662</c:v>
                </c:pt>
                <c:pt idx="79">
                  <c:v>1.4557595081434487</c:v>
                </c:pt>
                <c:pt idx="80">
                  <c:v>1.4564304614637729</c:v>
                </c:pt>
                <c:pt idx="81">
                  <c:v>1.4570854440642949</c:v>
                </c:pt>
                <c:pt idx="82">
                  <c:v>1.4577250194654723</c:v>
                </c:pt>
                <c:pt idx="83">
                  <c:v>1.458349724984497</c:v>
                </c:pt>
                <c:pt idx="84">
                  <c:v>1.4589600732408294</c:v>
                </c:pt>
                <c:pt idx="85">
                  <c:v>1.4595565535591148</c:v>
                </c:pt>
                <c:pt idx="86">
                  <c:v>1.4601396332775449</c:v>
                </c:pt>
                <c:pt idx="87">
                  <c:v>1.4607097589690139</c:v>
                </c:pt>
                <c:pt idx="88">
                  <c:v>1.4612673575817836</c:v>
                </c:pt>
                <c:pt idx="89">
                  <c:v>1.4618128375057728</c:v>
                </c:pt>
                <c:pt idx="90">
                  <c:v>1.4623465895700716</c:v>
                </c:pt>
                <c:pt idx="91">
                  <c:v>1.4628689879768009</c:v>
                </c:pt>
                <c:pt idx="92">
                  <c:v>1.4633803911760039</c:v>
                </c:pt>
                <c:pt idx="93">
                  <c:v>1.4638811426858727</c:v>
                </c:pt>
                <c:pt idx="94">
                  <c:v>1.4643715718622476</c:v>
                </c:pt>
                <c:pt idx="95">
                  <c:v>1.4648519946210177</c:v>
                </c:pt>
                <c:pt idx="96">
                  <c:v>1.4653227141167495</c:v>
                </c:pt>
                <c:pt idx="97">
                  <c:v>1.4657840213806066</c:v>
                </c:pt>
                <c:pt idx="98">
                  <c:v>1.4662361959203813</c:v>
                </c:pt>
                <c:pt idx="99">
                  <c:v>1.4666795062852405</c:v>
                </c:pt>
                <c:pt idx="100">
                  <c:v>1.4671142105975763</c:v>
                </c:pt>
                <c:pt idx="101">
                  <c:v>1.4675405570541868</c:v>
                </c:pt>
                <c:pt idx="102">
                  <c:v>1.4679587843988167</c:v>
                </c:pt>
                <c:pt idx="103">
                  <c:v>1.468369122367962</c:v>
                </c:pt>
                <c:pt idx="104">
                  <c:v>1.4687717921116779</c:v>
                </c:pt>
                <c:pt idx="105">
                  <c:v>1.469167006591015</c:v>
                </c:pt>
                <c:pt idx="106">
                  <c:v>1.4695549709535842</c:v>
                </c:pt>
                <c:pt idx="107">
                  <c:v>1.4699358828886366</c:v>
                </c:pt>
                <c:pt idx="108">
                  <c:v>1.4703099329629581</c:v>
                </c:pt>
                <c:pt idx="109">
                  <c:v>1.4706773049387711</c:v>
                </c:pt>
                <c:pt idx="110">
                  <c:v>1.4710381760747597</c:v>
                </c:pt>
                <c:pt idx="111">
                  <c:v>1.471392717411256</c:v>
                </c:pt>
                <c:pt idx="112">
                  <c:v>1.4717410940405491</c:v>
                </c:pt>
                <c:pt idx="113">
                  <c:v>1.4720834653632153</c:v>
                </c:pt>
                <c:pt idx="114">
                  <c:v>1.4724199853313069</c:v>
                </c:pt>
                <c:pt idx="115">
                  <c:v>1.4727508026791751</c:v>
                </c:pt>
                <c:pt idx="116">
                  <c:v>1.4730760611426621</c:v>
                </c:pt>
                <c:pt idx="117">
                  <c:v>1.4733958996673282</c:v>
                </c:pt>
                <c:pt idx="118">
                  <c:v>1.4737104526063645</c:v>
                </c:pt>
                <c:pt idx="119">
                  <c:v>1.4740198499087658</c:v>
                </c:pt>
                <c:pt idx="120">
                  <c:v>1.4743242172983313</c:v>
                </c:pt>
                <c:pt idx="121">
                  <c:v>1.4746236764440039</c:v>
                </c:pt>
                <c:pt idx="122">
                  <c:v>1.4749183451220338</c:v>
                </c:pt>
                <c:pt idx="123">
                  <c:v>1.475208337370423</c:v>
                </c:pt>
                <c:pt idx="124">
                  <c:v>1.4754937636360743</c:v>
                </c:pt>
                <c:pt idx="125">
                  <c:v>1.4757747309150415</c:v>
                </c:pt>
                <c:pt idx="126">
                  <c:v>1.4760513428862625</c:v>
                </c:pt>
                <c:pt idx="127">
                  <c:v>1.4763237000391154</c:v>
                </c:pt>
                <c:pt idx="128">
                  <c:v>1.4765918997951384</c:v>
                </c:pt>
                <c:pt idx="129">
                  <c:v>1.4768560366242129</c:v>
                </c:pt>
                <c:pt idx="130">
                  <c:v>1.4771162021555129</c:v>
                </c:pt>
                <c:pt idx="131">
                  <c:v>1.4773724852834791</c:v>
                </c:pt>
                <c:pt idx="132">
                  <c:v>1.4776249722690906</c:v>
                </c:pt>
                <c:pt idx="133">
                  <c:v>1.4778737468366672</c:v>
                </c:pt>
                <c:pt idx="134">
                  <c:v>1.4781188902664313</c:v>
                </c:pt>
                <c:pt idx="135">
                  <c:v>1.4783604814830487</c:v>
                </c:pt>
                <c:pt idx="136">
                  <c:v>1.4785985971403457</c:v>
                </c:pt>
                <c:pt idx="137">
                  <c:v>1.4788333117023991</c:v>
                </c:pt>
                <c:pt idx="138">
                  <c:v>1.4790646975211719</c:v>
                </c:pt>
                <c:pt idx="139">
                  <c:v>1.4792928249108721</c:v>
                </c:pt>
                <c:pt idx="140">
                  <c:v>1.4795177622191951</c:v>
                </c:pt>
                <c:pt idx="141">
                  <c:v>1.4797395758955882</c:v>
                </c:pt>
                <c:pt idx="142">
                  <c:v>1.4799583305567008</c:v>
                </c:pt>
                <c:pt idx="143">
                  <c:v>1.4801740890491426</c:v>
                </c:pt>
                <c:pt idx="144">
                  <c:v>1.4803869125096774</c:v>
                </c:pt>
                <c:pt idx="145">
                  <c:v>1.4805968604229793</c:v>
                </c:pt>
                <c:pt idx="146">
                  <c:v>1.4808039906770651</c:v>
                </c:pt>
                <c:pt idx="147">
                  <c:v>1.4810083596165065</c:v>
                </c:pt>
                <c:pt idx="148">
                  <c:v>1.4812100220935307</c:v>
                </c:pt>
                <c:pt idx="149">
                  <c:v>1.4814090315171022</c:v>
                </c:pt>
                <c:pt idx="150">
                  <c:v>1.4816054399000838</c:v>
                </c:pt>
                <c:pt idx="151">
                  <c:v>1.4817992979045531</c:v>
                </c:pt>
                <c:pt idx="152">
                  <c:v>1.4819906548853747</c:v>
                </c:pt>
                <c:pt idx="153">
                  <c:v>1.4821795589320894</c:v>
                </c:pt>
                <c:pt idx="154">
                  <c:v>1.4823660569092056</c:v>
                </c:pt>
                <c:pt idx="155">
                  <c:v>1.4825501944949606</c:v>
                </c:pt>
                <c:pt idx="156">
                  <c:v>1.4827320162186186</c:v>
                </c:pt>
                <c:pt idx="157">
                  <c:v>1.4829115654963732</c:v>
                </c:pt>
                <c:pt idx="158">
                  <c:v>1.4830888846659076</c:v>
                </c:pt>
                <c:pt idx="159">
                  <c:v>1.4832640150196768</c:v>
                </c:pt>
                <c:pt idx="160">
                  <c:v>1.4834369968369692</c:v>
                </c:pt>
                <c:pt idx="161">
                  <c:v>1.4836078694147865</c:v>
                </c:pt>
                <c:pt idx="162">
                  <c:v>1.4837766710976097</c:v>
                </c:pt>
                <c:pt idx="163">
                  <c:v>1.4839434393060826</c:v>
                </c:pt>
                <c:pt idx="164">
                  <c:v>1.4841082105646706</c:v>
                </c:pt>
                <c:pt idx="165">
                  <c:v>1.4842710205283269</c:v>
                </c:pt>
                <c:pt idx="166">
                  <c:v>1.4844319040082148</c:v>
                </c:pt>
                <c:pt idx="167">
                  <c:v>1.4845908949965225</c:v>
                </c:pt>
                <c:pt idx="168">
                  <c:v>1.4847480266904056</c:v>
                </c:pt>
                <c:pt idx="169">
                  <c:v>1.4849033315150952</c:v>
                </c:pt>
                <c:pt idx="170">
                  <c:v>1.485056841146206</c:v>
                </c:pt>
                <c:pt idx="171">
                  <c:v>1.4852085865312739</c:v>
                </c:pt>
                <c:pt idx="172">
                  <c:v>1.4853585979105539</c:v>
                </c:pt>
                <c:pt idx="173">
                  <c:v>1.4855069048371135</c:v>
                </c:pt>
                <c:pt idx="174">
                  <c:v>1.48565353619624</c:v>
                </c:pt>
                <c:pt idx="175">
                  <c:v>1.4857985202241972</c:v>
                </c:pt>
                <c:pt idx="176">
                  <c:v>1.4859418845263508</c:v>
                </c:pt>
                <c:pt idx="177">
                  <c:v>1.4860836560946933</c:v>
                </c:pt>
                <c:pt idx="178">
                  <c:v>1.4862238613247836</c:v>
                </c:pt>
                <c:pt idx="179">
                  <c:v>1.4863625260321318</c:v>
                </c:pt>
                <c:pt idx="180">
                  <c:v>1.4864996754680462</c:v>
                </c:pt>
                <c:pt idx="181">
                  <c:v>1.4866353343349603</c:v>
                </c:pt>
                <c:pt idx="182">
                  <c:v>1.4867695268012679</c:v>
                </c:pt>
                <c:pt idx="183">
                  <c:v>1.486902276515677</c:v>
                </c:pt>
                <c:pt idx="184">
                  <c:v>1.4870336066211023</c:v>
                </c:pt>
                <c:pt idx="185">
                  <c:v>1.4871635397681162</c:v>
                </c:pt>
                <c:pt idx="186">
                  <c:v>1.487292098127972</c:v>
                </c:pt>
                <c:pt idx="187">
                  <c:v>1.4874193034052166</c:v>
                </c:pt>
                <c:pt idx="188">
                  <c:v>1.4875451768499051</c:v>
                </c:pt>
                <c:pt idx="189">
                  <c:v>1.4876697392694365</c:v>
                </c:pt>
                <c:pt idx="190">
                  <c:v>1.4877930110400195</c:v>
                </c:pt>
                <c:pt idx="191">
                  <c:v>1.4879150121177849</c:v>
                </c:pt>
                <c:pt idx="192">
                  <c:v>1.4880357620495541</c:v>
                </c:pt>
                <c:pt idx="193">
                  <c:v>1.4881552799832811</c:v>
                </c:pt>
                <c:pt idx="194">
                  <c:v>1.4882735846781745</c:v>
                </c:pt>
                <c:pt idx="195">
                  <c:v>1.4883906945145122</c:v>
                </c:pt>
                <c:pt idx="196">
                  <c:v>1.488506627503162</c:v>
                </c:pt>
                <c:pt idx="197">
                  <c:v>1.4886214012948162</c:v>
                </c:pt>
                <c:pt idx="198">
                  <c:v>1.4887350331889486</c:v>
                </c:pt>
                <c:pt idx="199">
                  <c:v>1.4888475401425088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641-47C2-A6AF-E3EE94AA31E1}"/>
            </c:ext>
          </c:extLst>
        </c:ser>
        <c:ser>
          <c:idx val="2"/>
          <c:order val="3"/>
          <c:tx>
            <c:strRef>
              <c:f>Data2!$U$1</c:f>
              <c:strCache>
                <c:ptCount val="1"/>
                <c:pt idx="0">
                  <c:v>Highest Carbon</c:v>
                </c:pt>
              </c:strCache>
            </c:strRef>
          </c:tx>
          <c:spPr>
            <a:ln w="25400" cap="rnd" cmpd="thickThin">
              <a:solidFill>
                <a:srgbClr val="00B000"/>
              </a:solidFill>
              <a:round/>
            </a:ln>
            <a:effectLst/>
          </c:spPr>
          <c:marker>
            <c:symbol val="diamond"/>
            <c:size val="6"/>
            <c:spPr>
              <a:noFill/>
              <a:ln w="12700">
                <a:solidFill>
                  <a:srgbClr val="00B000"/>
                </a:solidFill>
              </a:ln>
              <a:effectLst/>
            </c:spPr>
          </c:marker>
          <c:dPt>
            <c:idx val="2"/>
            <c:marker>
              <c:symbol val="diamond"/>
              <c:size val="18"/>
              <c:spPr>
                <a:noFill/>
                <a:ln w="12700">
                  <a:solidFill>
                    <a:srgbClr val="00B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4641-47C2-A6AF-E3EE94AA31E1}"/>
              </c:ext>
            </c:extLst>
          </c:dPt>
          <c:dPt>
            <c:idx val="3"/>
            <c:marker>
              <c:symbol val="diamond"/>
              <c:size val="18"/>
              <c:spPr>
                <a:noFill/>
                <a:ln w="50800">
                  <a:solidFill>
                    <a:srgbClr val="00B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4641-47C2-A6AF-E3EE94AA31E1}"/>
              </c:ext>
            </c:extLst>
          </c:dPt>
          <c:xVal>
            <c:numRef>
              <c:f>Data2!$AJ$2:$AJ$202</c:f>
              <c:numCache>
                <c:formatCode>_(* #,##0.0_);_(* \(#,##0.0\);_(* "-"??_);_(@_)</c:formatCode>
                <c:ptCount val="201"/>
                <c:pt idx="0">
                  <c:v>0</c:v>
                </c:pt>
                <c:pt idx="1">
                  <c:v>0.79847335566442412</c:v>
                </c:pt>
                <c:pt idx="2">
                  <c:v>1.5629330526410896</c:v>
                </c:pt>
                <c:pt idx="3">
                  <c:v>2.3122366377962793</c:v>
                </c:pt>
                <c:pt idx="4">
                  <c:v>3.0505492852932767</c:v>
                </c:pt>
                <c:pt idx="5">
                  <c:v>3.7797508776561264</c:v>
                </c:pt>
                <c:pt idx="6">
                  <c:v>4.4999311472148813</c:v>
                </c:pt>
                <c:pt idx="7">
                  <c:v>5.2114097196154052</c:v>
                </c:pt>
                <c:pt idx="8">
                  <c:v>5.9151249261158991</c:v>
                </c:pt>
                <c:pt idx="9">
                  <c:v>6.6111120308766207</c:v>
                </c:pt>
                <c:pt idx="10">
                  <c:v>7.2991155328182913</c:v>
                </c:pt>
                <c:pt idx="11">
                  <c:v>7.9794842334668195</c:v>
                </c:pt>
                <c:pt idx="12">
                  <c:v>8.6531978527822275</c:v>
                </c:pt>
                <c:pt idx="13">
                  <c:v>9.3208344727894588</c:v>
                </c:pt>
                <c:pt idx="14">
                  <c:v>9.9826885102457315</c:v>
                </c:pt>
                <c:pt idx="15">
                  <c:v>10.63984534705099</c:v>
                </c:pt>
                <c:pt idx="16">
                  <c:v>11.291220591240069</c:v>
                </c:pt>
                <c:pt idx="17">
                  <c:v>11.937609338123163</c:v>
                </c:pt>
                <c:pt idx="18">
                  <c:v>12.579822924467924</c:v>
                </c:pt>
                <c:pt idx="19">
                  <c:v>13.218598257000519</c:v>
                </c:pt>
                <c:pt idx="20">
                  <c:v>13.854280046966878</c:v>
                </c:pt>
                <c:pt idx="21">
                  <c:v>14.486408181383254</c:v>
                </c:pt>
                <c:pt idx="22">
                  <c:v>15.116141902887936</c:v>
                </c:pt>
                <c:pt idx="23">
                  <c:v>15.743780926020971</c:v>
                </c:pt>
                <c:pt idx="24">
                  <c:v>16.367747787894885</c:v>
                </c:pt>
                <c:pt idx="25">
                  <c:v>16.990403432197802</c:v>
                </c:pt>
                <c:pt idx="26">
                  <c:v>17.609976281797831</c:v>
                </c:pt>
                <c:pt idx="27">
                  <c:v>18.226689188057122</c:v>
                </c:pt>
                <c:pt idx="28">
                  <c:v>18.841602066531419</c:v>
                </c:pt>
                <c:pt idx="29">
                  <c:v>19.453009190695532</c:v>
                </c:pt>
                <c:pt idx="30">
                  <c:v>20.062787857639439</c:v>
                </c:pt>
                <c:pt idx="31">
                  <c:v>20.670283858265655</c:v>
                </c:pt>
                <c:pt idx="32">
                  <c:v>21.275694004662839</c:v>
                </c:pt>
                <c:pt idx="33">
                  <c:v>21.87913147574821</c:v>
                </c:pt>
                <c:pt idx="34">
                  <c:v>22.480743721038333</c:v>
                </c:pt>
                <c:pt idx="35">
                  <c:v>23.080081977351178</c:v>
                </c:pt>
                <c:pt idx="36">
                  <c:v>23.678936956931611</c:v>
                </c:pt>
                <c:pt idx="37">
                  <c:v>24.274294489676535</c:v>
                </c:pt>
                <c:pt idx="38">
                  <c:v>24.869672763912114</c:v>
                </c:pt>
                <c:pt idx="39">
                  <c:v>25.462254113402455</c:v>
                </c:pt>
                <c:pt idx="40">
                  <c:v>26.053519734410198</c:v>
                </c:pt>
                <c:pt idx="41">
                  <c:v>26.643969116116132</c:v>
                </c:pt>
                <c:pt idx="42">
                  <c:v>27.231305385006685</c:v>
                </c:pt>
                <c:pt idx="43">
                  <c:v>27.818658040400088</c:v>
                </c:pt>
                <c:pt idx="44">
                  <c:v>28.402155614167864</c:v>
                </c:pt>
                <c:pt idx="45">
                  <c:v>28.98542728699417</c:v>
                </c:pt>
                <c:pt idx="46">
                  <c:v>29.56599532826959</c:v>
                </c:pt>
                <c:pt idx="47">
                  <c:v>30.14521972345112</c:v>
                </c:pt>
                <c:pt idx="48">
                  <c:v>30.723246032839125</c:v>
                </c:pt>
                <c:pt idx="49">
                  <c:v>31.298463244547598</c:v>
                </c:pt>
                <c:pt idx="50">
                  <c:v>31.8736785271524</c:v>
                </c:pt>
                <c:pt idx="51">
                  <c:v>32.445840035010555</c:v>
                </c:pt>
                <c:pt idx="52">
                  <c:v>33.016969182310802</c:v>
                </c:pt>
                <c:pt idx="53">
                  <c:v>33.587191462323901</c:v>
                </c:pt>
                <c:pt idx="54">
                  <c:v>34.15425104938145</c:v>
                </c:pt>
                <c:pt idx="55">
                  <c:v>34.721376106301562</c:v>
                </c:pt>
                <c:pt idx="56">
                  <c:v>35.28609982439265</c:v>
                </c:pt>
                <c:pt idx="57">
                  <c:v>35.849199538156974</c:v>
                </c:pt>
                <c:pt idx="58">
                  <c:v>36.412282767512821</c:v>
                </c:pt>
                <c:pt idx="59">
                  <c:v>36.972462757479242</c:v>
                </c:pt>
                <c:pt idx="60">
                  <c:v>37.53154057291578</c:v>
                </c:pt>
                <c:pt idx="61">
                  <c:v>38.090555090544456</c:v>
                </c:pt>
                <c:pt idx="62">
                  <c:v>38.646711082651073</c:v>
                </c:pt>
                <c:pt idx="63">
                  <c:v>39.201728642506637</c:v>
                </c:pt>
                <c:pt idx="64">
                  <c:v>39.756324018747733</c:v>
                </c:pt>
                <c:pt idx="65">
                  <c:v>40.307286040623602</c:v>
                </c:pt>
                <c:pt idx="66">
                  <c:v>40.858241644240998</c:v>
                </c:pt>
                <c:pt idx="67">
                  <c:v>41.406679437581793</c:v>
                </c:pt>
                <c:pt idx="68">
                  <c:v>41.953548264068793</c:v>
                </c:pt>
                <c:pt idx="69">
                  <c:v>42.500399362383092</c:v>
                </c:pt>
                <c:pt idx="70">
                  <c:v>43.043474381669142</c:v>
                </c:pt>
                <c:pt idx="71">
                  <c:v>43.586403815271879</c:v>
                </c:pt>
                <c:pt idx="72">
                  <c:v>44.127815269101255</c:v>
                </c:pt>
                <c:pt idx="73">
                  <c:v>44.66667619404037</c:v>
                </c:pt>
                <c:pt idx="74">
                  <c:v>45.205533848205953</c:v>
                </c:pt>
                <c:pt idx="75">
                  <c:v>45.741029092793397</c:v>
                </c:pt>
                <c:pt idx="76">
                  <c:v>46.275866857509833</c:v>
                </c:pt>
                <c:pt idx="77">
                  <c:v>46.808920190446742</c:v>
                </c:pt>
                <c:pt idx="78">
                  <c:v>47.339660546205742</c:v>
                </c:pt>
                <c:pt idx="79">
                  <c:v>47.870387804366096</c:v>
                </c:pt>
                <c:pt idx="80">
                  <c:v>48.398254575265511</c:v>
                </c:pt>
                <c:pt idx="81">
                  <c:v>48.925008706610207</c:v>
                </c:pt>
                <c:pt idx="82">
                  <c:v>49.451473352740919</c:v>
                </c:pt>
                <c:pt idx="83">
                  <c:v>49.974164262326426</c:v>
                </c:pt>
                <c:pt idx="84">
                  <c:v>50.496935135435017</c:v>
                </c:pt>
                <c:pt idx="85">
                  <c:v>51.016373547212218</c:v>
                </c:pt>
                <c:pt idx="86">
                  <c:v>51.535057762852858</c:v>
                </c:pt>
                <c:pt idx="87">
                  <c:v>52.051270481209684</c:v>
                </c:pt>
                <c:pt idx="88">
                  <c:v>52.565879740919151</c:v>
                </c:pt>
                <c:pt idx="89">
                  <c:v>53.079307504401484</c:v>
                </c:pt>
                <c:pt idx="90">
                  <c:v>53.589970234993537</c:v>
                </c:pt>
                <c:pt idx="91">
                  <c:v>54.100100478578753</c:v>
                </c:pt>
                <c:pt idx="92">
                  <c:v>54.606678934073372</c:v>
                </c:pt>
                <c:pt idx="93">
                  <c:v>55.112501170048247</c:v>
                </c:pt>
                <c:pt idx="94">
                  <c:v>55.615013680556494</c:v>
                </c:pt>
                <c:pt idx="95">
                  <c:v>56.11630023117354</c:v>
                </c:pt>
                <c:pt idx="96">
                  <c:v>56.614721783618052</c:v>
                </c:pt>
                <c:pt idx="97">
                  <c:v>57.111823941557745</c:v>
                </c:pt>
                <c:pt idx="98">
                  <c:v>57.606337808040081</c:v>
                </c:pt>
                <c:pt idx="99">
                  <c:v>58.099223576289546</c:v>
                </c:pt>
                <c:pt idx="100">
                  <c:v>58.589657703968996</c:v>
                </c:pt>
                <c:pt idx="101">
                  <c:v>59.077637489608044</c:v>
                </c:pt>
                <c:pt idx="102">
                  <c:v>59.564047387355068</c:v>
                </c:pt>
                <c:pt idx="103">
                  <c:v>60.047065572729203</c:v>
                </c:pt>
                <c:pt idx="104">
                  <c:v>60.528848450036797</c:v>
                </c:pt>
                <c:pt idx="105">
                  <c:v>61.007228072984645</c:v>
                </c:pt>
                <c:pt idx="106">
                  <c:v>61.483522120915836</c:v>
                </c:pt>
                <c:pt idx="107">
                  <c:v>61.95739177142724</c:v>
                </c:pt>
                <c:pt idx="108">
                  <c:v>62.427644280021788</c:v>
                </c:pt>
                <c:pt idx="109">
                  <c:v>62.894693011554274</c:v>
                </c:pt>
                <c:pt idx="110">
                  <c:v>63.359241969204326</c:v>
                </c:pt>
                <c:pt idx="111">
                  <c:v>63.820996997296419</c:v>
                </c:pt>
                <c:pt idx="112">
                  <c:v>64.279127870527105</c:v>
                </c:pt>
                <c:pt idx="113">
                  <c:v>64.734232672680491</c:v>
                </c:pt>
                <c:pt idx="114">
                  <c:v>65.186294694527732</c:v>
                </c:pt>
                <c:pt idx="115">
                  <c:v>65.635344925016256</c:v>
                </c:pt>
                <c:pt idx="116">
                  <c:v>66.081161205375622</c:v>
                </c:pt>
                <c:pt idx="117">
                  <c:v>66.523188381630789</c:v>
                </c:pt>
                <c:pt idx="118">
                  <c:v>66.96137336354316</c:v>
                </c:pt>
                <c:pt idx="119">
                  <c:v>67.395446007701423</c:v>
                </c:pt>
                <c:pt idx="120">
                  <c:v>67.82519496121661</c:v>
                </c:pt>
                <c:pt idx="121">
                  <c:v>68.250617392077544</c:v>
                </c:pt>
                <c:pt idx="122">
                  <c:v>68.671560959111886</c:v>
                </c:pt>
                <c:pt idx="123">
                  <c:v>69.087830097621335</c:v>
                </c:pt>
                <c:pt idx="124">
                  <c:v>69.499234214338273</c:v>
                </c:pt>
                <c:pt idx="125">
                  <c:v>69.905337636427063</c:v>
                </c:pt>
                <c:pt idx="126">
                  <c:v>70.305999347134133</c:v>
                </c:pt>
                <c:pt idx="127">
                  <c:v>70.701551224814608</c:v>
                </c:pt>
                <c:pt idx="128">
                  <c:v>71.091683641076088</c:v>
                </c:pt>
                <c:pt idx="129">
                  <c:v>71.475660947461151</c:v>
                </c:pt>
                <c:pt idx="130">
                  <c:v>71.853526396504876</c:v>
                </c:pt>
                <c:pt idx="131">
                  <c:v>72.225042672193666</c:v>
                </c:pt>
                <c:pt idx="132">
                  <c:v>72.590379941778153</c:v>
                </c:pt>
                <c:pt idx="133">
                  <c:v>72.949390621574793</c:v>
                </c:pt>
                <c:pt idx="134">
                  <c:v>73.301517167985764</c:v>
                </c:pt>
                <c:pt idx="135">
                  <c:v>73.6474859284329</c:v>
                </c:pt>
                <c:pt idx="136">
                  <c:v>73.986852288032281</c:v>
                </c:pt>
                <c:pt idx="137">
                  <c:v>74.319584768308303</c:v>
                </c:pt>
                <c:pt idx="138">
                  <c:v>74.645870198600733</c:v>
                </c:pt>
                <c:pt idx="139">
                  <c:v>74.964754227388113</c:v>
                </c:pt>
                <c:pt idx="140">
                  <c:v>75.276378912124656</c:v>
                </c:pt>
                <c:pt idx="141">
                  <c:v>75.580537360067169</c:v>
                </c:pt>
                <c:pt idx="142">
                  <c:v>75.876431183375118</c:v>
                </c:pt>
                <c:pt idx="143">
                  <c:v>76.163943355802303</c:v>
                </c:pt>
                <c:pt idx="144">
                  <c:v>76.441912919548756</c:v>
                </c:pt>
                <c:pt idx="145">
                  <c:v>76.709318352573263</c:v>
                </c:pt>
                <c:pt idx="146">
                  <c:v>76.964315355611873</c:v>
                </c:pt>
                <c:pt idx="147">
                  <c:v>77.204824652243985</c:v>
                </c:pt>
                <c:pt idx="148">
                  <c:v>77.43625004261267</c:v>
                </c:pt>
                <c:pt idx="149">
                  <c:v>77.663265458462377</c:v>
                </c:pt>
                <c:pt idx="150">
                  <c:v>77.886346684931183</c:v>
                </c:pt>
                <c:pt idx="151">
                  <c:v>78.105873160757298</c:v>
                </c:pt>
                <c:pt idx="152">
                  <c:v>78.321777932989079</c:v>
                </c:pt>
                <c:pt idx="153">
                  <c:v>78.534021291825084</c:v>
                </c:pt>
                <c:pt idx="154">
                  <c:v>78.743429354158124</c:v>
                </c:pt>
                <c:pt idx="155">
                  <c:v>78.950574697540631</c:v>
                </c:pt>
                <c:pt idx="156">
                  <c:v>79.154371417909246</c:v>
                </c:pt>
                <c:pt idx="157">
                  <c:v>79.355589220378775</c:v>
                </c:pt>
                <c:pt idx="158">
                  <c:v>79.555350654730162</c:v>
                </c:pt>
                <c:pt idx="159">
                  <c:v>79.751066939977861</c:v>
                </c:pt>
                <c:pt idx="160">
                  <c:v>79.945764480803561</c:v>
                </c:pt>
                <c:pt idx="161">
                  <c:v>80.137549042441961</c:v>
                </c:pt>
                <c:pt idx="162">
                  <c:v>80.326982421946937</c:v>
                </c:pt>
                <c:pt idx="163">
                  <c:v>80.514708769518222</c:v>
                </c:pt>
                <c:pt idx="164">
                  <c:v>80.698962944413054</c:v>
                </c:pt>
                <c:pt idx="165">
                  <c:v>80.882230168835221</c:v>
                </c:pt>
                <c:pt idx="166">
                  <c:v>81.061882006389737</c:v>
                </c:pt>
                <c:pt idx="167">
                  <c:v>81.239650150352617</c:v>
                </c:pt>
                <c:pt idx="168">
                  <c:v>81.415283102897291</c:v>
                </c:pt>
                <c:pt idx="169">
                  <c:v>81.58725073669909</c:v>
                </c:pt>
                <c:pt idx="170">
                  <c:v>81.757150882644282</c:v>
                </c:pt>
                <c:pt idx="171">
                  <c:v>81.924672501774026</c:v>
                </c:pt>
                <c:pt idx="172">
                  <c:v>82.088188358875527</c:v>
                </c:pt>
                <c:pt idx="173">
                  <c:v>82.248761513363348</c:v>
                </c:pt>
                <c:pt idx="174">
                  <c:v>82.406414168060408</c:v>
                </c:pt>
                <c:pt idx="175">
                  <c:v>82.56087793823076</c:v>
                </c:pt>
                <c:pt idx="176">
                  <c:v>82.711902638708622</c:v>
                </c:pt>
                <c:pt idx="177">
                  <c:v>82.859183217283629</c:v>
                </c:pt>
                <c:pt idx="178">
                  <c:v>83.00268964956021</c:v>
                </c:pt>
                <c:pt idx="179">
                  <c:v>83.142355319817213</c:v>
                </c:pt>
                <c:pt idx="180">
                  <c:v>83.278190116524044</c:v>
                </c:pt>
                <c:pt idx="181">
                  <c:v>83.410184528329324</c:v>
                </c:pt>
                <c:pt idx="182">
                  <c:v>83.537976347887025</c:v>
                </c:pt>
                <c:pt idx="183">
                  <c:v>83.660648964485972</c:v>
                </c:pt>
                <c:pt idx="184">
                  <c:v>83.778767532980837</c:v>
                </c:pt>
                <c:pt idx="185">
                  <c:v>83.892860402958704</c:v>
                </c:pt>
                <c:pt idx="186">
                  <c:v>84.002830013264642</c:v>
                </c:pt>
                <c:pt idx="187">
                  <c:v>84.108790133875843</c:v>
                </c:pt>
                <c:pt idx="188">
                  <c:v>84.210637441709281</c:v>
                </c:pt>
                <c:pt idx="189">
                  <c:v>84.308155046768263</c:v>
                </c:pt>
                <c:pt idx="190">
                  <c:v>84.401128017168929</c:v>
                </c:pt>
                <c:pt idx="191">
                  <c:v>84.488972454566181</c:v>
                </c:pt>
                <c:pt idx="192">
                  <c:v>84.570194083229424</c:v>
                </c:pt>
                <c:pt idx="193">
                  <c:v>84.645480585105844</c:v>
                </c:pt>
                <c:pt idx="194">
                  <c:v>84.714174937217393</c:v>
                </c:pt>
                <c:pt idx="195">
                  <c:v>84.775389338493355</c:v>
                </c:pt>
                <c:pt idx="196">
                  <c:v>84.8290963282154</c:v>
                </c:pt>
                <c:pt idx="197">
                  <c:v>84.874729101637598</c:v>
                </c:pt>
                <c:pt idx="198">
                  <c:v>84.911955885562747</c:v>
                </c:pt>
                <c:pt idx="199">
                  <c:v>84.929821024623593</c:v>
                </c:pt>
                <c:pt idx="200">
                  <c:v>84.929840409939857</c:v>
                </c:pt>
              </c:numCache>
            </c:numRef>
          </c:xVal>
          <c:yVal>
            <c:numRef>
              <c:f>Data2!$U$2:$U$202</c:f>
              <c:numCache>
                <c:formatCode>0.0</c:formatCode>
                <c:ptCount val="201"/>
                <c:pt idx="0">
                  <c:v>0</c:v>
                </c:pt>
                <c:pt idx="1">
                  <c:v>0.11355489269320719</c:v>
                </c:pt>
                <c:pt idx="2">
                  <c:v>0.14027687354204879</c:v>
                </c:pt>
                <c:pt idx="3">
                  <c:v>0.2062729672056923</c:v>
                </c:pt>
                <c:pt idx="4">
                  <c:v>0.20616394864043711</c:v>
                </c:pt>
                <c:pt idx="5">
                  <c:v>0.24223401609825423</c:v>
                </c:pt>
                <c:pt idx="6">
                  <c:v>0.25650809122710261</c:v>
                </c:pt>
                <c:pt idx="7">
                  <c:v>0.31340703759626698</c:v>
                </c:pt>
                <c:pt idx="8">
                  <c:v>0.34117460041330866</c:v>
                </c:pt>
                <c:pt idx="9">
                  <c:v>0.38501858316255289</c:v>
                </c:pt>
                <c:pt idx="10">
                  <c:v>0.42851089290560546</c:v>
                </c:pt>
                <c:pt idx="11">
                  <c:v>0.45692528490396966</c:v>
                </c:pt>
                <c:pt idx="12">
                  <c:v>0.47326415238665459</c:v>
                </c:pt>
                <c:pt idx="13">
                  <c:v>0.50052522898706719</c:v>
                </c:pt>
                <c:pt idx="14">
                  <c:v>0.54167983418281518</c:v>
                </c:pt>
                <c:pt idx="15">
                  <c:v>0.56674546417199234</c:v>
                </c:pt>
                <c:pt idx="16">
                  <c:v>0.58480650948343105</c:v>
                </c:pt>
                <c:pt idx="17">
                  <c:v>0.60937740942921681</c:v>
                </c:pt>
                <c:pt idx="18">
                  <c:v>0.61379854541548551</c:v>
                </c:pt>
                <c:pt idx="19">
                  <c:v>0.62348641395873405</c:v>
                </c:pt>
                <c:pt idx="20">
                  <c:v>0.63775624776560758</c:v>
                </c:pt>
                <c:pt idx="21">
                  <c:v>0.65430551539085846</c:v>
                </c:pt>
                <c:pt idx="22">
                  <c:v>0.65788614569467241</c:v>
                </c:pt>
                <c:pt idx="23">
                  <c:v>0.66599129744880037</c:v>
                </c:pt>
                <c:pt idx="24">
                  <c:v>0.67195578010545576</c:v>
                </c:pt>
                <c:pt idx="25">
                  <c:v>0.67452256680190326</c:v>
                </c:pt>
                <c:pt idx="26">
                  <c:v>0.67691231648372696</c:v>
                </c:pt>
                <c:pt idx="27">
                  <c:v>0.68607784793084514</c:v>
                </c:pt>
                <c:pt idx="28">
                  <c:v>0.69196807720603815</c:v>
                </c:pt>
                <c:pt idx="29">
                  <c:v>0.69358871519535981</c:v>
                </c:pt>
                <c:pt idx="30">
                  <c:v>0.70520139261617809</c:v>
                </c:pt>
                <c:pt idx="31">
                  <c:v>0.70633750690457076</c:v>
                </c:pt>
                <c:pt idx="32">
                  <c:v>0.70027316557953101</c:v>
                </c:pt>
                <c:pt idx="33">
                  <c:v>0.70842033345471389</c:v>
                </c:pt>
                <c:pt idx="34">
                  <c:v>0.7071272280512122</c:v>
                </c:pt>
                <c:pt idx="35">
                  <c:v>0.71466585156324991</c:v>
                </c:pt>
                <c:pt idx="36">
                  <c:v>0.71754852355647136</c:v>
                </c:pt>
                <c:pt idx="37">
                  <c:v>0.72132799998429198</c:v>
                </c:pt>
                <c:pt idx="38">
                  <c:v>0.724923275592539</c:v>
                </c:pt>
                <c:pt idx="39">
                  <c:v>0.73033037951441004</c:v>
                </c:pt>
                <c:pt idx="40">
                  <c:v>0.7354864016736401</c:v>
                </c:pt>
                <c:pt idx="41">
                  <c:v>0.73662233011400879</c:v>
                </c:pt>
                <c:pt idx="42">
                  <c:v>0.74696329102654524</c:v>
                </c:pt>
                <c:pt idx="43">
                  <c:v>0.75142261333549532</c:v>
                </c:pt>
                <c:pt idx="44">
                  <c:v>0.7512607369146479</c:v>
                </c:pt>
                <c:pt idx="45">
                  <c:v>0.74936998010939515</c:v>
                </c:pt>
                <c:pt idx="46">
                  <c:v>0.74840655637893405</c:v>
                </c:pt>
                <c:pt idx="47">
                  <c:v>0.74748170395896152</c:v>
                </c:pt>
                <c:pt idx="48">
                  <c:v>0.74495980783765803</c:v>
                </c:pt>
                <c:pt idx="49">
                  <c:v>0.74493785115481859</c:v>
                </c:pt>
                <c:pt idx="50">
                  <c:v>0.74570255750236447</c:v>
                </c:pt>
                <c:pt idx="51">
                  <c:v>0.74412511499201961</c:v>
                </c:pt>
                <c:pt idx="52">
                  <c:v>0.74714854590912116</c:v>
                </c:pt>
                <c:pt idx="53">
                  <c:v>0.74634531640815072</c:v>
                </c:pt>
                <c:pt idx="54">
                  <c:v>0.74703165521254389</c:v>
                </c:pt>
                <c:pt idx="55">
                  <c:v>0.75056680089077243</c:v>
                </c:pt>
                <c:pt idx="56">
                  <c:v>0.74904047144845509</c:v>
                </c:pt>
                <c:pt idx="57">
                  <c:v>0.74687093632708235</c:v>
                </c:pt>
                <c:pt idx="58">
                  <c:v>0.74682087772326167</c:v>
                </c:pt>
                <c:pt idx="59">
                  <c:v>0.74475725397399173</c:v>
                </c:pt>
                <c:pt idx="60">
                  <c:v>0.7480476939461288</c:v>
                </c:pt>
                <c:pt idx="61">
                  <c:v>0.75123547715031391</c:v>
                </c:pt>
                <c:pt idx="62">
                  <c:v>0.75240290329574755</c:v>
                </c:pt>
                <c:pt idx="63">
                  <c:v>0.75479718239536109</c:v>
                </c:pt>
                <c:pt idx="64">
                  <c:v>0.75401156364968258</c:v>
                </c:pt>
                <c:pt idx="65">
                  <c:v>0.74957403312624804</c:v>
                </c:pt>
                <c:pt idx="66">
                  <c:v>0.75130143202007171</c:v>
                </c:pt>
                <c:pt idx="67">
                  <c:v>0.75119449225615642</c:v>
                </c:pt>
                <c:pt idx="68">
                  <c:v>0.75226380750524069</c:v>
                </c:pt>
                <c:pt idx="69">
                  <c:v>0.75272494612289387</c:v>
                </c:pt>
                <c:pt idx="70">
                  <c:v>0.75545574680113481</c:v>
                </c:pt>
                <c:pt idx="71">
                  <c:v>0.75867576887641053</c:v>
                </c:pt>
                <c:pt idx="72">
                  <c:v>0.75903298866510738</c:v>
                </c:pt>
                <c:pt idx="73">
                  <c:v>0.75938080763467108</c:v>
                </c:pt>
                <c:pt idx="74">
                  <c:v>0.7602605782393772</c:v>
                </c:pt>
                <c:pt idx="75">
                  <c:v>0.76165186229048121</c:v>
                </c:pt>
                <c:pt idx="76">
                  <c:v>0.75826231187218995</c:v>
                </c:pt>
                <c:pt idx="77">
                  <c:v>0.75964373535634899</c:v>
                </c:pt>
                <c:pt idx="78">
                  <c:v>0.76150535317337198</c:v>
                </c:pt>
                <c:pt idx="79">
                  <c:v>0.76332161974125168</c:v>
                </c:pt>
                <c:pt idx="80">
                  <c:v>0.76358843728861858</c:v>
                </c:pt>
                <c:pt idx="81">
                  <c:v>0.76434483429503552</c:v>
                </c:pt>
                <c:pt idx="82">
                  <c:v>0.76802416275030283</c:v>
                </c:pt>
                <c:pt idx="83">
                  <c:v>0.76871143507776429</c:v>
                </c:pt>
                <c:pt idx="84">
                  <c:v>0.77608764191877011</c:v>
                </c:pt>
                <c:pt idx="85">
                  <c:v>0.78092943994743069</c:v>
                </c:pt>
                <c:pt idx="86">
                  <c:v>0.78332158738121882</c:v>
                </c:pt>
                <c:pt idx="87">
                  <c:v>0.79168081763581832</c:v>
                </c:pt>
                <c:pt idx="88">
                  <c:v>0.79115448388735043</c:v>
                </c:pt>
                <c:pt idx="89">
                  <c:v>0.79381095356181197</c:v>
                </c:pt>
                <c:pt idx="90">
                  <c:v>0.79506578969309272</c:v>
                </c:pt>
                <c:pt idx="91">
                  <c:v>0.79762430263141892</c:v>
                </c:pt>
                <c:pt idx="92">
                  <c:v>0.79837385958562757</c:v>
                </c:pt>
                <c:pt idx="93">
                  <c:v>0.80171324526564325</c:v>
                </c:pt>
                <c:pt idx="94">
                  <c:v>0.80369459042764368</c:v>
                </c:pt>
                <c:pt idx="95">
                  <c:v>0.80818814873320732</c:v>
                </c:pt>
                <c:pt idx="96">
                  <c:v>0.81090660611897347</c:v>
                </c:pt>
                <c:pt idx="97">
                  <c:v>0.81732373918248158</c:v>
                </c:pt>
                <c:pt idx="98">
                  <c:v>0.8203112505790402</c:v>
                </c:pt>
                <c:pt idx="99">
                  <c:v>0.82487587169335641</c:v>
                </c:pt>
                <c:pt idx="100">
                  <c:v>0.82854233979874814</c:v>
                </c:pt>
                <c:pt idx="101">
                  <c:v>0.83494619360500844</c:v>
                </c:pt>
                <c:pt idx="102">
                  <c:v>0.83844758120678065</c:v>
                </c:pt>
                <c:pt idx="103">
                  <c:v>0.84424471488854835</c:v>
                </c:pt>
                <c:pt idx="104">
                  <c:v>0.84798429531538377</c:v>
                </c:pt>
                <c:pt idx="105">
                  <c:v>0.85551876169310348</c:v>
                </c:pt>
                <c:pt idx="106">
                  <c:v>0.86061861964897468</c:v>
                </c:pt>
                <c:pt idx="107">
                  <c:v>0.8675235323752466</c:v>
                </c:pt>
                <c:pt idx="108">
                  <c:v>0.87280055936784939</c:v>
                </c:pt>
                <c:pt idx="109">
                  <c:v>0.88133887976950542</c:v>
                </c:pt>
                <c:pt idx="110">
                  <c:v>0.88861881128370068</c:v>
                </c:pt>
                <c:pt idx="111">
                  <c:v>0.89760382806246175</c:v>
                </c:pt>
                <c:pt idx="112">
                  <c:v>0.90570762836209773</c:v>
                </c:pt>
                <c:pt idx="113">
                  <c:v>0.91259246802138771</c:v>
                </c:pt>
                <c:pt idx="114">
                  <c:v>0.91900338700697659</c:v>
                </c:pt>
                <c:pt idx="115">
                  <c:v>0.92566056171068956</c:v>
                </c:pt>
                <c:pt idx="116">
                  <c:v>0.93290911544417998</c:v>
                </c:pt>
                <c:pt idx="117">
                  <c:v>0.94003785308813048</c:v>
                </c:pt>
                <c:pt idx="118">
                  <c:v>0.94774074043776979</c:v>
                </c:pt>
                <c:pt idx="119">
                  <c:v>0.95977417365845641</c:v>
                </c:pt>
                <c:pt idx="120">
                  <c:v>0.96549410937462121</c:v>
                </c:pt>
                <c:pt idx="121">
                  <c:v>0.97179702390585598</c:v>
                </c:pt>
                <c:pt idx="122">
                  <c:v>0.98168117308845371</c:v>
                </c:pt>
                <c:pt idx="123">
                  <c:v>0.99273865438073394</c:v>
                </c:pt>
                <c:pt idx="124" formatCode="0.00">
                  <c:v>0.99934036358240597</c:v>
                </c:pt>
                <c:pt idx="125">
                  <c:v>1.008128725800884</c:v>
                </c:pt>
                <c:pt idx="126">
                  <c:v>1.0145106831540822</c:v>
                </c:pt>
                <c:pt idx="127">
                  <c:v>1.0204731753355427</c:v>
                </c:pt>
                <c:pt idx="128">
                  <c:v>1.0324186414243948</c:v>
                </c:pt>
                <c:pt idx="129">
                  <c:v>1.040060854865019</c:v>
                </c:pt>
                <c:pt idx="130">
                  <c:v>1.0444398073381012</c:v>
                </c:pt>
                <c:pt idx="131">
                  <c:v>1.0525052385880411</c:v>
                </c:pt>
                <c:pt idx="132">
                  <c:v>1.0564178088211746</c:v>
                </c:pt>
                <c:pt idx="133">
                  <c:v>1.0682839379805686</c:v>
                </c:pt>
                <c:pt idx="134">
                  <c:v>1.0750845138403966</c:v>
                </c:pt>
                <c:pt idx="135">
                  <c:v>1.0842174466003001</c:v>
                </c:pt>
                <c:pt idx="136">
                  <c:v>1.0899027447528329</c:v>
                </c:pt>
                <c:pt idx="137">
                  <c:v>1.1002994820252794</c:v>
                </c:pt>
                <c:pt idx="138">
                  <c:v>1.110253366349103</c:v>
                </c:pt>
                <c:pt idx="139">
                  <c:v>1.1162287255780599</c:v>
                </c:pt>
                <c:pt idx="140">
                  <c:v>1.1250548674579184</c:v>
                </c:pt>
                <c:pt idx="141" formatCode="0.000">
                  <c:v>1.1328857560634489</c:v>
                </c:pt>
                <c:pt idx="142">
                  <c:v>1.1432146319797509</c:v>
                </c:pt>
                <c:pt idx="143">
                  <c:v>1.1516790433082906</c:v>
                </c:pt>
                <c:pt idx="144">
                  <c:v>1.1608864384297679</c:v>
                </c:pt>
                <c:pt idx="145">
                  <c:v>1.1753619072104919</c:v>
                </c:pt>
                <c:pt idx="146">
                  <c:v>1.1859822745657898</c:v>
                </c:pt>
                <c:pt idx="147">
                  <c:v>1.1970233613154959</c:v>
                </c:pt>
                <c:pt idx="148">
                  <c:v>1.1973467785158101</c:v>
                </c:pt>
                <c:pt idx="149">
                  <c:v>1.1990479559229972</c:v>
                </c:pt>
                <c:pt idx="150">
                  <c:v>1.2031984890822764</c:v>
                </c:pt>
                <c:pt idx="151">
                  <c:v>1.2072954453485216</c:v>
                </c:pt>
                <c:pt idx="152">
                  <c:v>1.2080864970645371</c:v>
                </c:pt>
                <c:pt idx="153">
                  <c:v>1.2091367890487605</c:v>
                </c:pt>
                <c:pt idx="154">
                  <c:v>1.2112443782591367</c:v>
                </c:pt>
                <c:pt idx="155">
                  <c:v>1.2125274265675561</c:v>
                </c:pt>
                <c:pt idx="156">
                  <c:v>1.2148516290632831</c:v>
                </c:pt>
                <c:pt idx="157">
                  <c:v>1.2129442010763569</c:v>
                </c:pt>
                <c:pt idx="158">
                  <c:v>1.2126266568814075</c:v>
                </c:pt>
                <c:pt idx="159">
                  <c:v>1.2141289391861729</c:v>
                </c:pt>
                <c:pt idx="160">
                  <c:v>1.21612850305637</c:v>
                </c:pt>
                <c:pt idx="161">
                  <c:v>1.2178474814148184</c:v>
                </c:pt>
                <c:pt idx="162">
                  <c:v>1.2157248816857602</c:v>
                </c:pt>
                <c:pt idx="163">
                  <c:v>1.2171723812380508</c:v>
                </c:pt>
                <c:pt idx="164">
                  <c:v>1.2186025838353076</c:v>
                </c:pt>
                <c:pt idx="165">
                  <c:v>1.2205161648875815</c:v>
                </c:pt>
                <c:pt idx="166">
                  <c:v>1.2206662031509454</c:v>
                </c:pt>
                <c:pt idx="167">
                  <c:v>1.2200727541962655</c:v>
                </c:pt>
                <c:pt idx="168">
                  <c:v>1.2229274318358805</c:v>
                </c:pt>
                <c:pt idx="169">
                  <c:v>1.2257490695129252</c:v>
                </c:pt>
                <c:pt idx="170">
                  <c:v>1.2280522565520224</c:v>
                </c:pt>
                <c:pt idx="171">
                  <c:v>1.22936266495754</c:v>
                </c:pt>
                <c:pt idx="172">
                  <c:v>1.2354628431583481</c:v>
                </c:pt>
                <c:pt idx="173">
                  <c:v>1.2422111514243712</c:v>
                </c:pt>
                <c:pt idx="174">
                  <c:v>1.246983357418447</c:v>
                </c:pt>
                <c:pt idx="175">
                  <c:v>1.2498122277302091</c:v>
                </c:pt>
                <c:pt idx="176">
                  <c:v>1.2530795590422315</c:v>
                </c:pt>
                <c:pt idx="177">
                  <c:v>1.2574791480060687</c:v>
                </c:pt>
                <c:pt idx="178">
                  <c:v>1.2606684902945164</c:v>
                </c:pt>
                <c:pt idx="179">
                  <c:v>1.2689082074336451</c:v>
                </c:pt>
                <c:pt idx="180">
                  <c:v>1.2738402344174784</c:v>
                </c:pt>
                <c:pt idx="181">
                  <c:v>1.2768896332356376</c:v>
                </c:pt>
                <c:pt idx="182">
                  <c:v>1.2846831029292367</c:v>
                </c:pt>
                <c:pt idx="183">
                  <c:v>1.2930728214579761</c:v>
                </c:pt>
                <c:pt idx="184">
                  <c:v>1.3043008280854613</c:v>
                </c:pt>
                <c:pt idx="185">
                  <c:v>1.3160837852143745</c:v>
                </c:pt>
                <c:pt idx="186">
                  <c:v>1.3348765905602253</c:v>
                </c:pt>
                <c:pt idx="187">
                  <c:v>1.3552528021897803</c:v>
                </c:pt>
                <c:pt idx="188">
                  <c:v>1.3780725039893118</c:v>
                </c:pt>
                <c:pt idx="189">
                  <c:v>1.3956120177359717</c:v>
                </c:pt>
                <c:pt idx="190">
                  <c:v>1.4162548767292402</c:v>
                </c:pt>
                <c:pt idx="191">
                  <c:v>1.4329944933738696</c:v>
                </c:pt>
                <c:pt idx="192">
                  <c:v>1.4493513283109642</c:v>
                </c:pt>
                <c:pt idx="193">
                  <c:v>1.4625298089727319</c:v>
                </c:pt>
                <c:pt idx="194">
                  <c:v>1.4738624597469145</c:v>
                </c:pt>
                <c:pt idx="195">
                  <c:v>1.4838028266370256</c:v>
                </c:pt>
                <c:pt idx="196">
                  <c:v>1.4913094194642911</c:v>
                </c:pt>
                <c:pt idx="197">
                  <c:v>1.4953612210741261</c:v>
                </c:pt>
                <c:pt idx="198">
                  <c:v>1.4928554119095063</c:v>
                </c:pt>
                <c:pt idx="199">
                  <c:v>1.4943491290742619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641-47C2-A6AF-E3EE94AA31E1}"/>
            </c:ext>
          </c:extLst>
        </c:ser>
        <c:ser>
          <c:idx val="5"/>
          <c:order val="4"/>
          <c:tx>
            <c:strRef>
              <c:f>Data2!$W$1</c:f>
              <c:strCache>
                <c:ptCount val="1"/>
                <c:pt idx="0">
                  <c:v>Required Figure of Merit</c:v>
                </c:pt>
              </c:strCache>
            </c:strRef>
          </c:tx>
          <c:spPr>
            <a:ln w="76200" cap="rnd" cmpd="tri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Data2!$AI$2:$AI$202</c:f>
              <c:numCache>
                <c:formatCode>_(* #,##0.0_);_(* \(#,##0.0\);_(* "-"??_);_(@_)</c:formatCode>
                <c:ptCount val="201"/>
                <c:pt idx="0">
                  <c:v>0</c:v>
                </c:pt>
                <c:pt idx="1">
                  <c:v>0.42464924828291734</c:v>
                </c:pt>
                <c:pt idx="2" formatCode="_(* #,##0.00_);_(* \(#,##0.00\);_(* &quot;-&quot;??_);_(@_)">
                  <c:v>0.84929849656583467</c:v>
                </c:pt>
                <c:pt idx="3">
                  <c:v>1.2739477448487522</c:v>
                </c:pt>
                <c:pt idx="4">
                  <c:v>1.6985969931316693</c:v>
                </c:pt>
                <c:pt idx="5">
                  <c:v>2.1232462414145865</c:v>
                </c:pt>
                <c:pt idx="6">
                  <c:v>2.5478954896975043</c:v>
                </c:pt>
                <c:pt idx="7">
                  <c:v>2.9725447379804217</c:v>
                </c:pt>
                <c:pt idx="8">
                  <c:v>3.3971939862633391</c:v>
                </c:pt>
                <c:pt idx="9">
                  <c:v>3.8218432345462561</c:v>
                </c:pt>
                <c:pt idx="10">
                  <c:v>4.246492482829173</c:v>
                </c:pt>
                <c:pt idx="11">
                  <c:v>4.6711417311120904</c:v>
                </c:pt>
                <c:pt idx="12">
                  <c:v>5.0957909793950078</c:v>
                </c:pt>
                <c:pt idx="13">
                  <c:v>5.5204402276779243</c:v>
                </c:pt>
                <c:pt idx="14">
                  <c:v>5.9450894759608417</c:v>
                </c:pt>
                <c:pt idx="15">
                  <c:v>6.3697387242437582</c:v>
                </c:pt>
                <c:pt idx="16">
                  <c:v>6.7943879725266756</c:v>
                </c:pt>
                <c:pt idx="17">
                  <c:v>7.219037220809593</c:v>
                </c:pt>
                <c:pt idx="18">
                  <c:v>7.6436864690925104</c:v>
                </c:pt>
                <c:pt idx="19">
                  <c:v>8.0683357173754278</c:v>
                </c:pt>
                <c:pt idx="20">
                  <c:v>8.492984965658346</c:v>
                </c:pt>
                <c:pt idx="21">
                  <c:v>8.9176342139412643</c:v>
                </c:pt>
                <c:pt idx="22">
                  <c:v>9.3422834622241826</c:v>
                </c:pt>
                <c:pt idx="23">
                  <c:v>9.7669327105071009</c:v>
                </c:pt>
                <c:pt idx="24">
                  <c:v>10.191581958790017</c:v>
                </c:pt>
                <c:pt idx="25">
                  <c:v>10.616231207072936</c:v>
                </c:pt>
                <c:pt idx="26">
                  <c:v>11.040880455355854</c:v>
                </c:pt>
                <c:pt idx="27">
                  <c:v>11.465529703638772</c:v>
                </c:pt>
                <c:pt idx="28">
                  <c:v>11.89017895192169</c:v>
                </c:pt>
                <c:pt idx="29">
                  <c:v>12.314828200204607</c:v>
                </c:pt>
                <c:pt idx="30">
                  <c:v>12.739477448487525</c:v>
                </c:pt>
                <c:pt idx="31">
                  <c:v>13.164126696770444</c:v>
                </c:pt>
                <c:pt idx="32">
                  <c:v>13.588775945053362</c:v>
                </c:pt>
                <c:pt idx="33">
                  <c:v>14.01342519333628</c:v>
                </c:pt>
                <c:pt idx="34">
                  <c:v>14.438074441619197</c:v>
                </c:pt>
                <c:pt idx="35">
                  <c:v>14.862723689902115</c:v>
                </c:pt>
                <c:pt idx="36">
                  <c:v>15.287372938185031</c:v>
                </c:pt>
                <c:pt idx="37">
                  <c:v>15.71202218646795</c:v>
                </c:pt>
                <c:pt idx="38">
                  <c:v>16.136671434750866</c:v>
                </c:pt>
                <c:pt idx="39">
                  <c:v>16.561320683033784</c:v>
                </c:pt>
                <c:pt idx="40">
                  <c:v>16.985969931316703</c:v>
                </c:pt>
                <c:pt idx="41">
                  <c:v>17.410619179599621</c:v>
                </c:pt>
                <c:pt idx="42">
                  <c:v>17.835268427882539</c:v>
                </c:pt>
                <c:pt idx="43">
                  <c:v>18.259917676165458</c:v>
                </c:pt>
                <c:pt idx="44">
                  <c:v>18.684566924448376</c:v>
                </c:pt>
                <c:pt idx="45">
                  <c:v>19.109216172731294</c:v>
                </c:pt>
                <c:pt idx="46">
                  <c:v>19.533865421014212</c:v>
                </c:pt>
                <c:pt idx="47">
                  <c:v>19.958514669297127</c:v>
                </c:pt>
                <c:pt idx="48">
                  <c:v>20.383163917580045</c:v>
                </c:pt>
                <c:pt idx="49">
                  <c:v>20.807813165862964</c:v>
                </c:pt>
                <c:pt idx="50">
                  <c:v>21.232462414145882</c:v>
                </c:pt>
                <c:pt idx="51">
                  <c:v>21.6571116624288</c:v>
                </c:pt>
                <c:pt idx="52">
                  <c:v>22.081760910711719</c:v>
                </c:pt>
                <c:pt idx="53">
                  <c:v>22.506410158994637</c:v>
                </c:pt>
                <c:pt idx="54">
                  <c:v>22.931059407277555</c:v>
                </c:pt>
                <c:pt idx="55">
                  <c:v>23.355708655560473</c:v>
                </c:pt>
                <c:pt idx="56">
                  <c:v>23.780357903843388</c:v>
                </c:pt>
                <c:pt idx="57">
                  <c:v>24.205007152126306</c:v>
                </c:pt>
                <c:pt idx="58">
                  <c:v>24.629656400409225</c:v>
                </c:pt>
                <c:pt idx="59">
                  <c:v>25.054305648692143</c:v>
                </c:pt>
                <c:pt idx="60">
                  <c:v>25.478954896975061</c:v>
                </c:pt>
                <c:pt idx="61">
                  <c:v>25.903604145257979</c:v>
                </c:pt>
                <c:pt idx="62">
                  <c:v>26.328253393540898</c:v>
                </c:pt>
                <c:pt idx="63">
                  <c:v>26.752902641823816</c:v>
                </c:pt>
                <c:pt idx="64">
                  <c:v>27.177551890106734</c:v>
                </c:pt>
                <c:pt idx="65">
                  <c:v>27.602201138389653</c:v>
                </c:pt>
                <c:pt idx="66">
                  <c:v>28.026850386672567</c:v>
                </c:pt>
                <c:pt idx="67">
                  <c:v>28.451499634955486</c:v>
                </c:pt>
                <c:pt idx="68">
                  <c:v>28.876148883238404</c:v>
                </c:pt>
                <c:pt idx="69">
                  <c:v>29.300798131521322</c:v>
                </c:pt>
                <c:pt idx="70">
                  <c:v>29.72544737980424</c:v>
                </c:pt>
                <c:pt idx="71">
                  <c:v>30.150096628087159</c:v>
                </c:pt>
                <c:pt idx="72">
                  <c:v>30.574745876370077</c:v>
                </c:pt>
                <c:pt idx="73">
                  <c:v>30.999395124652995</c:v>
                </c:pt>
                <c:pt idx="74">
                  <c:v>31.424044372935914</c:v>
                </c:pt>
                <c:pt idx="75">
                  <c:v>31.848693621218832</c:v>
                </c:pt>
                <c:pt idx="76">
                  <c:v>32.273342869501747</c:v>
                </c:pt>
                <c:pt idx="77">
                  <c:v>32.697992117784665</c:v>
                </c:pt>
                <c:pt idx="78">
                  <c:v>33.122641366067583</c:v>
                </c:pt>
                <c:pt idx="79">
                  <c:v>33.547290614350501</c:v>
                </c:pt>
                <c:pt idx="80">
                  <c:v>33.97193986263342</c:v>
                </c:pt>
                <c:pt idx="81">
                  <c:v>34.396589110916338</c:v>
                </c:pt>
                <c:pt idx="82">
                  <c:v>34.821238359199256</c:v>
                </c:pt>
                <c:pt idx="83">
                  <c:v>35.245887607482175</c:v>
                </c:pt>
                <c:pt idx="84">
                  <c:v>35.670536855765093</c:v>
                </c:pt>
                <c:pt idx="85">
                  <c:v>36.095186104048011</c:v>
                </c:pt>
                <c:pt idx="86">
                  <c:v>36.519835352330929</c:v>
                </c:pt>
                <c:pt idx="87">
                  <c:v>36.944484600613848</c:v>
                </c:pt>
                <c:pt idx="88">
                  <c:v>37.369133848896766</c:v>
                </c:pt>
                <c:pt idx="89">
                  <c:v>37.793783097179684</c:v>
                </c:pt>
                <c:pt idx="90">
                  <c:v>38.218432345462602</c:v>
                </c:pt>
                <c:pt idx="91">
                  <c:v>38.643081593745514</c:v>
                </c:pt>
                <c:pt idx="92">
                  <c:v>39.067730842028432</c:v>
                </c:pt>
                <c:pt idx="93">
                  <c:v>39.49238009031135</c:v>
                </c:pt>
                <c:pt idx="94">
                  <c:v>39.917029338594268</c:v>
                </c:pt>
                <c:pt idx="95">
                  <c:v>40.341678586877187</c:v>
                </c:pt>
                <c:pt idx="96">
                  <c:v>40.766327835160105</c:v>
                </c:pt>
                <c:pt idx="97">
                  <c:v>41.190977083443023</c:v>
                </c:pt>
                <c:pt idx="98">
                  <c:v>41.615626331725942</c:v>
                </c:pt>
                <c:pt idx="99">
                  <c:v>42.04027558000886</c:v>
                </c:pt>
                <c:pt idx="100">
                  <c:v>42.464924828291778</c:v>
                </c:pt>
                <c:pt idx="101">
                  <c:v>42.889574076574696</c:v>
                </c:pt>
                <c:pt idx="102">
                  <c:v>43.314223324857615</c:v>
                </c:pt>
                <c:pt idx="103">
                  <c:v>43.738872573140533</c:v>
                </c:pt>
                <c:pt idx="104">
                  <c:v>44.163521821423451</c:v>
                </c:pt>
                <c:pt idx="105">
                  <c:v>44.58817106970637</c:v>
                </c:pt>
                <c:pt idx="106">
                  <c:v>45.012820317989288</c:v>
                </c:pt>
                <c:pt idx="107">
                  <c:v>45.437469566272206</c:v>
                </c:pt>
                <c:pt idx="108">
                  <c:v>45.862118814555124</c:v>
                </c:pt>
                <c:pt idx="109">
                  <c:v>46.286768062838043</c:v>
                </c:pt>
                <c:pt idx="110">
                  <c:v>46.711417311120954</c:v>
                </c:pt>
                <c:pt idx="111">
                  <c:v>47.136066559403872</c:v>
                </c:pt>
                <c:pt idx="112">
                  <c:v>47.56071580768679</c:v>
                </c:pt>
                <c:pt idx="113">
                  <c:v>47.985365055969709</c:v>
                </c:pt>
                <c:pt idx="114">
                  <c:v>48.410014304252627</c:v>
                </c:pt>
                <c:pt idx="115">
                  <c:v>48.834663552535545</c:v>
                </c:pt>
                <c:pt idx="116">
                  <c:v>49.259312800818464</c:v>
                </c:pt>
                <c:pt idx="117">
                  <c:v>49.683962049101382</c:v>
                </c:pt>
                <c:pt idx="118">
                  <c:v>50.1086112973843</c:v>
                </c:pt>
                <c:pt idx="119">
                  <c:v>50.533260545667218</c:v>
                </c:pt>
                <c:pt idx="120">
                  <c:v>50.957909793950137</c:v>
                </c:pt>
                <c:pt idx="121">
                  <c:v>51.382559042233055</c:v>
                </c:pt>
                <c:pt idx="122">
                  <c:v>51.807208290515973</c:v>
                </c:pt>
                <c:pt idx="123">
                  <c:v>52.231857538798891</c:v>
                </c:pt>
                <c:pt idx="124">
                  <c:v>52.65650678708181</c:v>
                </c:pt>
                <c:pt idx="125">
                  <c:v>53.081156035364728</c:v>
                </c:pt>
                <c:pt idx="126">
                  <c:v>53.505805283647646</c:v>
                </c:pt>
                <c:pt idx="127">
                  <c:v>53.930454531930565</c:v>
                </c:pt>
                <c:pt idx="128">
                  <c:v>54.355103780213483</c:v>
                </c:pt>
                <c:pt idx="129">
                  <c:v>54.779753028496401</c:v>
                </c:pt>
                <c:pt idx="130">
                  <c:v>55.204402276779312</c:v>
                </c:pt>
                <c:pt idx="131">
                  <c:v>55.629051525062231</c:v>
                </c:pt>
                <c:pt idx="132">
                  <c:v>56.053700773345149</c:v>
                </c:pt>
                <c:pt idx="133">
                  <c:v>56.478350021628067</c:v>
                </c:pt>
                <c:pt idx="134">
                  <c:v>56.902999269910985</c:v>
                </c:pt>
                <c:pt idx="135">
                  <c:v>57.327648518193904</c:v>
                </c:pt>
                <c:pt idx="136">
                  <c:v>57.752297766476822</c:v>
                </c:pt>
                <c:pt idx="137">
                  <c:v>58.17694701475974</c:v>
                </c:pt>
                <c:pt idx="138">
                  <c:v>58.601596263042659</c:v>
                </c:pt>
                <c:pt idx="139">
                  <c:v>59.026245511325577</c:v>
                </c:pt>
                <c:pt idx="140">
                  <c:v>59.450894759608495</c:v>
                </c:pt>
                <c:pt idx="141">
                  <c:v>59.875544007891413</c:v>
                </c:pt>
                <c:pt idx="142">
                  <c:v>60.300193256174332</c:v>
                </c:pt>
                <c:pt idx="143">
                  <c:v>60.72484250445725</c:v>
                </c:pt>
                <c:pt idx="144">
                  <c:v>61.149491752740168</c:v>
                </c:pt>
                <c:pt idx="145">
                  <c:v>61.574141001023087</c:v>
                </c:pt>
                <c:pt idx="146">
                  <c:v>61.998790249306005</c:v>
                </c:pt>
                <c:pt idx="147">
                  <c:v>62.423439497588923</c:v>
                </c:pt>
                <c:pt idx="148">
                  <c:v>62.848088745871841</c:v>
                </c:pt>
                <c:pt idx="149">
                  <c:v>63.272737994154753</c:v>
                </c:pt>
                <c:pt idx="150">
                  <c:v>63.697387242437671</c:v>
                </c:pt>
                <c:pt idx="151">
                  <c:v>64.122036490720589</c:v>
                </c:pt>
                <c:pt idx="152">
                  <c:v>64.546685739003507</c:v>
                </c:pt>
                <c:pt idx="153">
                  <c:v>64.971334987286426</c:v>
                </c:pt>
                <c:pt idx="154">
                  <c:v>65.395984235569344</c:v>
                </c:pt>
                <c:pt idx="155">
                  <c:v>65.820633483852262</c:v>
                </c:pt>
                <c:pt idx="156">
                  <c:v>66.24528273213518</c:v>
                </c:pt>
                <c:pt idx="157">
                  <c:v>66.669931980418099</c:v>
                </c:pt>
                <c:pt idx="158">
                  <c:v>67.094581228701017</c:v>
                </c:pt>
                <c:pt idx="159">
                  <c:v>67.519230476983935</c:v>
                </c:pt>
                <c:pt idx="160">
                  <c:v>67.943879725266854</c:v>
                </c:pt>
                <c:pt idx="161">
                  <c:v>68.368528973549772</c:v>
                </c:pt>
                <c:pt idx="162">
                  <c:v>68.79317822183269</c:v>
                </c:pt>
                <c:pt idx="163">
                  <c:v>69.217827470115608</c:v>
                </c:pt>
                <c:pt idx="164">
                  <c:v>69.642476718398527</c:v>
                </c:pt>
                <c:pt idx="165">
                  <c:v>70.067125966681445</c:v>
                </c:pt>
                <c:pt idx="166">
                  <c:v>70.491775214964363</c:v>
                </c:pt>
                <c:pt idx="167">
                  <c:v>70.916424463247282</c:v>
                </c:pt>
                <c:pt idx="168">
                  <c:v>71.3410737115302</c:v>
                </c:pt>
                <c:pt idx="169">
                  <c:v>71.765722959813118</c:v>
                </c:pt>
                <c:pt idx="170">
                  <c:v>72.190372208096036</c:v>
                </c:pt>
                <c:pt idx="171">
                  <c:v>72.615021456378955</c:v>
                </c:pt>
                <c:pt idx="172">
                  <c:v>73.039670704661873</c:v>
                </c:pt>
                <c:pt idx="173">
                  <c:v>73.464319952944791</c:v>
                </c:pt>
                <c:pt idx="174">
                  <c:v>73.88896920122771</c:v>
                </c:pt>
                <c:pt idx="175">
                  <c:v>74.313618449510628</c:v>
                </c:pt>
                <c:pt idx="176">
                  <c:v>74.738267697793546</c:v>
                </c:pt>
                <c:pt idx="177">
                  <c:v>75.162916946076464</c:v>
                </c:pt>
                <c:pt idx="178">
                  <c:v>75.587566194359383</c:v>
                </c:pt>
                <c:pt idx="179">
                  <c:v>76.012215442642287</c:v>
                </c:pt>
                <c:pt idx="180">
                  <c:v>76.436864690925205</c:v>
                </c:pt>
                <c:pt idx="181">
                  <c:v>76.861513939208123</c:v>
                </c:pt>
                <c:pt idx="182">
                  <c:v>77.286163187491042</c:v>
                </c:pt>
                <c:pt idx="183">
                  <c:v>77.71081243577396</c:v>
                </c:pt>
                <c:pt idx="184">
                  <c:v>78.135461684056878</c:v>
                </c:pt>
                <c:pt idx="185">
                  <c:v>78.560110932339796</c:v>
                </c:pt>
                <c:pt idx="186">
                  <c:v>78.984760180622715</c:v>
                </c:pt>
                <c:pt idx="187">
                  <c:v>79.409409428905633</c:v>
                </c:pt>
                <c:pt idx="188">
                  <c:v>79.834058677188551</c:v>
                </c:pt>
                <c:pt idx="189">
                  <c:v>80.258707925471469</c:v>
                </c:pt>
                <c:pt idx="190">
                  <c:v>80.683357173754388</c:v>
                </c:pt>
                <c:pt idx="191">
                  <c:v>81.108006422037306</c:v>
                </c:pt>
                <c:pt idx="192">
                  <c:v>81.532655670320224</c:v>
                </c:pt>
                <c:pt idx="193">
                  <c:v>81.957304918603143</c:v>
                </c:pt>
                <c:pt idx="194">
                  <c:v>82.381954166886061</c:v>
                </c:pt>
                <c:pt idx="195">
                  <c:v>82.806603415168979</c:v>
                </c:pt>
                <c:pt idx="196">
                  <c:v>83.231252663451897</c:v>
                </c:pt>
                <c:pt idx="197">
                  <c:v>83.655901911734816</c:v>
                </c:pt>
                <c:pt idx="198">
                  <c:v>84.080551160017734</c:v>
                </c:pt>
                <c:pt idx="199">
                  <c:v>84.505200408300652</c:v>
                </c:pt>
                <c:pt idx="200">
                  <c:v>84.929849656583571</c:v>
                </c:pt>
              </c:numCache>
            </c:numRef>
          </c:xVal>
          <c:yVal>
            <c:numRef>
              <c:f>Data2!$W$2:$W$202</c:f>
              <c:numCache>
                <c:formatCode>0.0</c:formatCode>
                <c:ptCount val="201"/>
                <c:pt idx="0">
                  <c:v>1.1298541449952451</c:v>
                </c:pt>
                <c:pt idx="1">
                  <c:v>1.1298541449952451</c:v>
                </c:pt>
                <c:pt idx="2">
                  <c:v>1.1298541449952451</c:v>
                </c:pt>
                <c:pt idx="3">
                  <c:v>1.1298541449952451</c:v>
                </c:pt>
                <c:pt idx="4">
                  <c:v>1.1298541449952451</c:v>
                </c:pt>
                <c:pt idx="5">
                  <c:v>1.1298541449952451</c:v>
                </c:pt>
                <c:pt idx="6">
                  <c:v>1.1298541449952451</c:v>
                </c:pt>
                <c:pt idx="7">
                  <c:v>1.1298541449952451</c:v>
                </c:pt>
                <c:pt idx="8" formatCode="0.000">
                  <c:v>1.1298541449952451</c:v>
                </c:pt>
                <c:pt idx="9" formatCode="0.000">
                  <c:v>1.1298541449952451</c:v>
                </c:pt>
                <c:pt idx="10">
                  <c:v>1.1298541449952451</c:v>
                </c:pt>
                <c:pt idx="11">
                  <c:v>1.1298541449952451</c:v>
                </c:pt>
                <c:pt idx="12">
                  <c:v>1.1298541449952451</c:v>
                </c:pt>
                <c:pt idx="13">
                  <c:v>1.1298541449952451</c:v>
                </c:pt>
                <c:pt idx="14">
                  <c:v>1.1298541449952451</c:v>
                </c:pt>
                <c:pt idx="15">
                  <c:v>1.1298541449952451</c:v>
                </c:pt>
                <c:pt idx="16">
                  <c:v>1.1298541449952451</c:v>
                </c:pt>
                <c:pt idx="17">
                  <c:v>1.1298541449952451</c:v>
                </c:pt>
                <c:pt idx="18">
                  <c:v>1.1298541449952451</c:v>
                </c:pt>
                <c:pt idx="19">
                  <c:v>1.1298541449952451</c:v>
                </c:pt>
                <c:pt idx="20">
                  <c:v>1.1298541449952451</c:v>
                </c:pt>
                <c:pt idx="21">
                  <c:v>1.1298541449952451</c:v>
                </c:pt>
                <c:pt idx="22">
                  <c:v>1.1298541449952451</c:v>
                </c:pt>
                <c:pt idx="23">
                  <c:v>1.1298541449952451</c:v>
                </c:pt>
                <c:pt idx="24">
                  <c:v>1.1298541449952451</c:v>
                </c:pt>
                <c:pt idx="25">
                  <c:v>1.1298541449952451</c:v>
                </c:pt>
                <c:pt idx="26">
                  <c:v>1.1298541449952451</c:v>
                </c:pt>
                <c:pt idx="27">
                  <c:v>1.1298541449952451</c:v>
                </c:pt>
                <c:pt idx="28">
                  <c:v>1.1298541449952451</c:v>
                </c:pt>
                <c:pt idx="29">
                  <c:v>1.1298541449952451</c:v>
                </c:pt>
                <c:pt idx="30">
                  <c:v>1.1298541449952451</c:v>
                </c:pt>
                <c:pt idx="31">
                  <c:v>1.1298541449952451</c:v>
                </c:pt>
                <c:pt idx="32">
                  <c:v>1.1298541449952451</c:v>
                </c:pt>
                <c:pt idx="33">
                  <c:v>1.1298541449952451</c:v>
                </c:pt>
                <c:pt idx="34">
                  <c:v>1.1298541449952451</c:v>
                </c:pt>
                <c:pt idx="35">
                  <c:v>1.1298541449952451</c:v>
                </c:pt>
                <c:pt idx="36">
                  <c:v>1.1298541449952451</c:v>
                </c:pt>
                <c:pt idx="37">
                  <c:v>1.1298541449952451</c:v>
                </c:pt>
                <c:pt idx="38">
                  <c:v>1.1298541449952451</c:v>
                </c:pt>
                <c:pt idx="39">
                  <c:v>1.1298541449952451</c:v>
                </c:pt>
                <c:pt idx="40">
                  <c:v>1.1298541449952451</c:v>
                </c:pt>
                <c:pt idx="41">
                  <c:v>1.1298541449952451</c:v>
                </c:pt>
                <c:pt idx="42">
                  <c:v>1.1298541449952451</c:v>
                </c:pt>
                <c:pt idx="43">
                  <c:v>1.1298541449952451</c:v>
                </c:pt>
                <c:pt idx="44">
                  <c:v>1.1298541449952451</c:v>
                </c:pt>
                <c:pt idx="45">
                  <c:v>1.1298541449952451</c:v>
                </c:pt>
                <c:pt idx="46">
                  <c:v>1.1298541449952451</c:v>
                </c:pt>
                <c:pt idx="47">
                  <c:v>1.1298541449952451</c:v>
                </c:pt>
                <c:pt idx="48">
                  <c:v>1.1298541449952451</c:v>
                </c:pt>
                <c:pt idx="49">
                  <c:v>1.1298541449952451</c:v>
                </c:pt>
                <c:pt idx="50">
                  <c:v>1.1298541449952451</c:v>
                </c:pt>
                <c:pt idx="51">
                  <c:v>1.1298541449952451</c:v>
                </c:pt>
                <c:pt idx="52">
                  <c:v>1.1298541449952451</c:v>
                </c:pt>
                <c:pt idx="53">
                  <c:v>1.1298541449952451</c:v>
                </c:pt>
                <c:pt idx="54">
                  <c:v>1.1298541449952451</c:v>
                </c:pt>
                <c:pt idx="55">
                  <c:v>1.1298541449952451</c:v>
                </c:pt>
                <c:pt idx="56">
                  <c:v>1.1298541449952451</c:v>
                </c:pt>
                <c:pt idx="57">
                  <c:v>1.1298541449952451</c:v>
                </c:pt>
                <c:pt idx="58">
                  <c:v>1.1298541449952451</c:v>
                </c:pt>
                <c:pt idx="59">
                  <c:v>1.1298541449952451</c:v>
                </c:pt>
                <c:pt idx="60">
                  <c:v>1.1298541449952451</c:v>
                </c:pt>
                <c:pt idx="61">
                  <c:v>1.1298541449952451</c:v>
                </c:pt>
                <c:pt idx="62">
                  <c:v>1.1298541449952451</c:v>
                </c:pt>
                <c:pt idx="63">
                  <c:v>1.1298541449952451</c:v>
                </c:pt>
                <c:pt idx="64">
                  <c:v>1.1298541449952451</c:v>
                </c:pt>
                <c:pt idx="65">
                  <c:v>1.1298541449952451</c:v>
                </c:pt>
                <c:pt idx="66">
                  <c:v>1.1298541449952451</c:v>
                </c:pt>
                <c:pt idx="67">
                  <c:v>1.1298541449952451</c:v>
                </c:pt>
                <c:pt idx="68">
                  <c:v>1.1298541449952451</c:v>
                </c:pt>
                <c:pt idx="69">
                  <c:v>1.1298541449952451</c:v>
                </c:pt>
                <c:pt idx="70">
                  <c:v>1.1298541449952451</c:v>
                </c:pt>
                <c:pt idx="71">
                  <c:v>1.1298541449952451</c:v>
                </c:pt>
                <c:pt idx="72">
                  <c:v>1.1298541449952451</c:v>
                </c:pt>
                <c:pt idx="73">
                  <c:v>1.1298541449952451</c:v>
                </c:pt>
                <c:pt idx="74">
                  <c:v>1.1298541449952451</c:v>
                </c:pt>
                <c:pt idx="75">
                  <c:v>1.1298541449952451</c:v>
                </c:pt>
                <c:pt idx="76">
                  <c:v>1.1298541449952451</c:v>
                </c:pt>
                <c:pt idx="77">
                  <c:v>1.1298541449952451</c:v>
                </c:pt>
                <c:pt idx="78">
                  <c:v>1.1298541449952451</c:v>
                </c:pt>
                <c:pt idx="79">
                  <c:v>1.1298541449952451</c:v>
                </c:pt>
                <c:pt idx="80">
                  <c:v>1.1298541449952451</c:v>
                </c:pt>
                <c:pt idx="81">
                  <c:v>1.1298541449952451</c:v>
                </c:pt>
                <c:pt idx="82">
                  <c:v>1.1298541449952451</c:v>
                </c:pt>
                <c:pt idx="83">
                  <c:v>1.1298541449952451</c:v>
                </c:pt>
                <c:pt idx="84">
                  <c:v>1.1298541449952451</c:v>
                </c:pt>
                <c:pt idx="85">
                  <c:v>1.1298541449952451</c:v>
                </c:pt>
                <c:pt idx="86">
                  <c:v>1.1298541449952451</c:v>
                </c:pt>
                <c:pt idx="87">
                  <c:v>1.1298541449952451</c:v>
                </c:pt>
                <c:pt idx="88">
                  <c:v>1.1298541449952451</c:v>
                </c:pt>
                <c:pt idx="89">
                  <c:v>1.1298541449952451</c:v>
                </c:pt>
                <c:pt idx="90">
                  <c:v>1.1298541449952451</c:v>
                </c:pt>
                <c:pt idx="91">
                  <c:v>1.1298541449952451</c:v>
                </c:pt>
                <c:pt idx="92">
                  <c:v>1.1298541449952451</c:v>
                </c:pt>
                <c:pt idx="93">
                  <c:v>1.1298541449952451</c:v>
                </c:pt>
                <c:pt idx="94">
                  <c:v>1.1298541449952451</c:v>
                </c:pt>
                <c:pt idx="95">
                  <c:v>1.1298541449952451</c:v>
                </c:pt>
                <c:pt idx="96">
                  <c:v>1.1298541449952451</c:v>
                </c:pt>
                <c:pt idx="97">
                  <c:v>1.1298541449952451</c:v>
                </c:pt>
                <c:pt idx="98">
                  <c:v>1.1298541449952451</c:v>
                </c:pt>
                <c:pt idx="99">
                  <c:v>1.1298541449952451</c:v>
                </c:pt>
                <c:pt idx="100">
                  <c:v>1.1298541449952451</c:v>
                </c:pt>
                <c:pt idx="101">
                  <c:v>1.1298541449952451</c:v>
                </c:pt>
                <c:pt idx="102">
                  <c:v>1.1298541449952451</c:v>
                </c:pt>
                <c:pt idx="103">
                  <c:v>1.1298541449952451</c:v>
                </c:pt>
                <c:pt idx="104">
                  <c:v>1.1298541449952451</c:v>
                </c:pt>
                <c:pt idx="105">
                  <c:v>1.1298541449952451</c:v>
                </c:pt>
                <c:pt idx="106">
                  <c:v>1.1298541449952451</c:v>
                </c:pt>
                <c:pt idx="107">
                  <c:v>1.1298541449952451</c:v>
                </c:pt>
                <c:pt idx="108">
                  <c:v>1.1298541449952451</c:v>
                </c:pt>
                <c:pt idx="109">
                  <c:v>1.1298541449952451</c:v>
                </c:pt>
                <c:pt idx="110">
                  <c:v>1.1298541449952451</c:v>
                </c:pt>
                <c:pt idx="111">
                  <c:v>1.1298541449952451</c:v>
                </c:pt>
                <c:pt idx="112">
                  <c:v>1.1298541449952451</c:v>
                </c:pt>
                <c:pt idx="113">
                  <c:v>1.1298541449952451</c:v>
                </c:pt>
                <c:pt idx="114">
                  <c:v>1.1298541449952451</c:v>
                </c:pt>
                <c:pt idx="115">
                  <c:v>1.1298541449952451</c:v>
                </c:pt>
                <c:pt idx="116">
                  <c:v>1.1298541449952451</c:v>
                </c:pt>
                <c:pt idx="117">
                  <c:v>1.1298541449952451</c:v>
                </c:pt>
                <c:pt idx="118">
                  <c:v>1.1298541449952451</c:v>
                </c:pt>
                <c:pt idx="119">
                  <c:v>1.1298541449952451</c:v>
                </c:pt>
                <c:pt idx="120">
                  <c:v>1.1298541449952451</c:v>
                </c:pt>
                <c:pt idx="121">
                  <c:v>1.1298541449952451</c:v>
                </c:pt>
                <c:pt idx="122">
                  <c:v>1.1298541449952451</c:v>
                </c:pt>
                <c:pt idx="123">
                  <c:v>1.1298541449952451</c:v>
                </c:pt>
                <c:pt idx="124">
                  <c:v>1.1298541449952451</c:v>
                </c:pt>
                <c:pt idx="125">
                  <c:v>1.1298541449952451</c:v>
                </c:pt>
                <c:pt idx="126">
                  <c:v>1.1298541449952451</c:v>
                </c:pt>
                <c:pt idx="127">
                  <c:v>1.1298541449952451</c:v>
                </c:pt>
                <c:pt idx="128">
                  <c:v>1.1298541449952451</c:v>
                </c:pt>
                <c:pt idx="129">
                  <c:v>1.1298541449952451</c:v>
                </c:pt>
                <c:pt idx="130">
                  <c:v>1.1298541449952451</c:v>
                </c:pt>
                <c:pt idx="131">
                  <c:v>1.1298541449952451</c:v>
                </c:pt>
                <c:pt idx="132">
                  <c:v>1.1298541449952451</c:v>
                </c:pt>
                <c:pt idx="133">
                  <c:v>1.1298541449952451</c:v>
                </c:pt>
                <c:pt idx="134">
                  <c:v>1.1298541449952451</c:v>
                </c:pt>
                <c:pt idx="135">
                  <c:v>1.1298541449952451</c:v>
                </c:pt>
                <c:pt idx="136">
                  <c:v>1.1298541449952451</c:v>
                </c:pt>
                <c:pt idx="137">
                  <c:v>1.1298541449952451</c:v>
                </c:pt>
                <c:pt idx="138">
                  <c:v>1.1298541449952451</c:v>
                </c:pt>
                <c:pt idx="139">
                  <c:v>1.1298541449952451</c:v>
                </c:pt>
                <c:pt idx="140">
                  <c:v>1.1298541449952451</c:v>
                </c:pt>
                <c:pt idx="141" formatCode="0.000">
                  <c:v>1.1298541449952451</c:v>
                </c:pt>
                <c:pt idx="142">
                  <c:v>1.1298541449952451</c:v>
                </c:pt>
                <c:pt idx="143">
                  <c:v>1.1298541449952451</c:v>
                </c:pt>
                <c:pt idx="144">
                  <c:v>1.1298541449952451</c:v>
                </c:pt>
                <c:pt idx="145">
                  <c:v>1.1298541449952451</c:v>
                </c:pt>
                <c:pt idx="146">
                  <c:v>1.1298541449952451</c:v>
                </c:pt>
                <c:pt idx="147">
                  <c:v>1.1298541449952451</c:v>
                </c:pt>
                <c:pt idx="148">
                  <c:v>1.1298541449952451</c:v>
                </c:pt>
                <c:pt idx="149">
                  <c:v>1.1298541449952451</c:v>
                </c:pt>
                <c:pt idx="150">
                  <c:v>1.1298541449952451</c:v>
                </c:pt>
                <c:pt idx="151">
                  <c:v>1.1298541449952451</c:v>
                </c:pt>
                <c:pt idx="152">
                  <c:v>1.1298541449952451</c:v>
                </c:pt>
                <c:pt idx="153">
                  <c:v>1.1298541449952451</c:v>
                </c:pt>
                <c:pt idx="154">
                  <c:v>1.1298541449952451</c:v>
                </c:pt>
                <c:pt idx="155">
                  <c:v>1.1298541449952451</c:v>
                </c:pt>
                <c:pt idx="156">
                  <c:v>1.1298541449952451</c:v>
                </c:pt>
                <c:pt idx="157">
                  <c:v>1.1298541449952451</c:v>
                </c:pt>
                <c:pt idx="158">
                  <c:v>1.1298541449952451</c:v>
                </c:pt>
                <c:pt idx="159">
                  <c:v>1.1298541449952451</c:v>
                </c:pt>
                <c:pt idx="160">
                  <c:v>1.1298541449952451</c:v>
                </c:pt>
                <c:pt idx="161">
                  <c:v>1.1298541449952451</c:v>
                </c:pt>
                <c:pt idx="162">
                  <c:v>1.1298541449952451</c:v>
                </c:pt>
                <c:pt idx="163">
                  <c:v>1.1298541449952451</c:v>
                </c:pt>
                <c:pt idx="164">
                  <c:v>1.1298541449952451</c:v>
                </c:pt>
                <c:pt idx="165">
                  <c:v>1.1298541449952451</c:v>
                </c:pt>
                <c:pt idx="166">
                  <c:v>1.1298541449952451</c:v>
                </c:pt>
                <c:pt idx="167">
                  <c:v>1.1298541449952451</c:v>
                </c:pt>
                <c:pt idx="168">
                  <c:v>1.1298541449952451</c:v>
                </c:pt>
                <c:pt idx="169">
                  <c:v>1.1298541449952451</c:v>
                </c:pt>
                <c:pt idx="170">
                  <c:v>1.1298541449952451</c:v>
                </c:pt>
                <c:pt idx="171">
                  <c:v>1.1298541449952451</c:v>
                </c:pt>
                <c:pt idx="172">
                  <c:v>1.1298541449952451</c:v>
                </c:pt>
                <c:pt idx="173">
                  <c:v>1.1298541449952451</c:v>
                </c:pt>
                <c:pt idx="174">
                  <c:v>1.1298541449952451</c:v>
                </c:pt>
                <c:pt idx="175">
                  <c:v>1.1298541449952451</c:v>
                </c:pt>
                <c:pt idx="176">
                  <c:v>1.1298541449952451</c:v>
                </c:pt>
                <c:pt idx="177">
                  <c:v>1.1298541449952451</c:v>
                </c:pt>
                <c:pt idx="178">
                  <c:v>1.1298541449952451</c:v>
                </c:pt>
                <c:pt idx="179">
                  <c:v>1.1298541449952451</c:v>
                </c:pt>
                <c:pt idx="180">
                  <c:v>1.1298541449952451</c:v>
                </c:pt>
                <c:pt idx="181">
                  <c:v>1.1298541449952451</c:v>
                </c:pt>
                <c:pt idx="182">
                  <c:v>1.1298541449952451</c:v>
                </c:pt>
                <c:pt idx="183">
                  <c:v>1.1298541449952451</c:v>
                </c:pt>
                <c:pt idx="184">
                  <c:v>1.1298541449952451</c:v>
                </c:pt>
                <c:pt idx="185">
                  <c:v>1.1298541449952451</c:v>
                </c:pt>
                <c:pt idx="186">
                  <c:v>1.1298541449952451</c:v>
                </c:pt>
                <c:pt idx="187">
                  <c:v>1.1298541449952451</c:v>
                </c:pt>
                <c:pt idx="188">
                  <c:v>1.1298541449952451</c:v>
                </c:pt>
                <c:pt idx="189">
                  <c:v>1.1298541449952451</c:v>
                </c:pt>
                <c:pt idx="190">
                  <c:v>1.1298541449952451</c:v>
                </c:pt>
                <c:pt idx="191">
                  <c:v>1.1298541449952451</c:v>
                </c:pt>
                <c:pt idx="192">
                  <c:v>1.1298541449952451</c:v>
                </c:pt>
                <c:pt idx="193">
                  <c:v>1.1298541449952451</c:v>
                </c:pt>
                <c:pt idx="194">
                  <c:v>1.1298541449952451</c:v>
                </c:pt>
                <c:pt idx="195">
                  <c:v>1.1298541449952451</c:v>
                </c:pt>
                <c:pt idx="196">
                  <c:v>1.1298541449952451</c:v>
                </c:pt>
                <c:pt idx="197">
                  <c:v>1.1298541449952451</c:v>
                </c:pt>
                <c:pt idx="198">
                  <c:v>1.1298541449952451</c:v>
                </c:pt>
                <c:pt idx="199">
                  <c:v>1.1298541449952451</c:v>
                </c:pt>
                <c:pt idx="200">
                  <c:v>1.1298541449952451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641-47C2-A6AF-E3EE94AA31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431344"/>
        <c:axId val="359430688"/>
      </c:scatterChart>
      <c:valAx>
        <c:axId val="359431344"/>
        <c:scaling>
          <c:orientation val="minMax"/>
          <c:max val="4.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u="none" strike="noStrike" baseline="0">
                    <a:effectLst/>
                  </a:rPr>
                  <a:t>Carbon Disturbed (multiple of actual carbon disturbed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30688"/>
        <c:crosses val="autoZero"/>
        <c:crossBetween val="midCat"/>
        <c:majorUnit val="1"/>
        <c:minorUnit val="0.1"/>
      </c:valAx>
      <c:valAx>
        <c:axId val="359430688"/>
        <c:scaling>
          <c:orientation val="minMax"/>
          <c:max val="11.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u="none" strike="noStrike" baseline="0">
                    <a:effectLst/>
                  </a:rPr>
                  <a:t>Figure of Merit (%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31344"/>
        <c:crosses val="autoZero"/>
        <c:crossBetween val="midCat"/>
        <c:majorUnit val="0.5"/>
        <c:minorUnit val="0.1"/>
      </c:valAx>
      <c:spPr>
        <a:noFill/>
        <a:ln w="12700">
          <a:solidFill>
            <a:schemeClr val="bg2"/>
          </a:solidFill>
        </a:ln>
        <a:effectLst/>
      </c:spPr>
    </c:plotArea>
    <c:legend>
      <c:legendPos val="r"/>
      <c:layout>
        <c:manualLayout>
          <c:xMode val="edge"/>
          <c:yMode val="edge"/>
          <c:x val="0.48068408073480817"/>
          <c:y val="0.31164506852326301"/>
          <c:w val="0.28569051964357151"/>
          <c:h val="0.24632357908185201"/>
        </c:manualLayout>
      </c:layout>
      <c:overlay val="0"/>
      <c:spPr>
        <a:solidFill>
          <a:schemeClr val="bg1"/>
        </a:solidFill>
        <a:ln w="12700">
          <a:solidFill>
            <a:schemeClr val="tx1"/>
          </a:solidFill>
          <a:prstDash val="solid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 b="1">
          <a:solidFill>
            <a:sysClr val="windowText" lastClr="000000"/>
          </a:solidFill>
        </a:defRPr>
      </a:pPr>
      <a:endParaRPr lang="en-US"/>
    </a:p>
  </c:txPr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82617623731477"/>
          <c:y val="2.173022609982686E-2"/>
          <c:w val="0.64172485875549723"/>
          <c:h val="0.87993047141442748"/>
        </c:manualLayout>
      </c:layout>
      <c:areaChart>
        <c:grouping val="stacked"/>
        <c:varyColors val="0"/>
        <c:ser>
          <c:idx val="3"/>
          <c:order val="0"/>
          <c:tx>
            <c:strRef>
              <c:f>Data2!$AQ$1</c:f>
              <c:strCache>
                <c:ptCount val="1"/>
                <c:pt idx="0">
                  <c:v>Misses</c:v>
                </c:pt>
              </c:strCache>
            </c:strRef>
          </c:tx>
          <c:spPr>
            <a:solidFill>
              <a:srgbClr val="00FFFF"/>
            </a:solidFill>
            <a:ln w="25400">
              <a:solidFill>
                <a:schemeClr val="tx1"/>
              </a:solidFill>
            </a:ln>
            <a:effectLst/>
          </c:spPr>
          <c:cat>
            <c:numRef>
              <c:f>Data2!$A$2:$A$8</c:f>
              <c:numCache>
                <c:formatCode>0.0</c:formatCode>
                <c:ptCount val="7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</c:numCache>
            </c:numRef>
          </c:cat>
          <c:val>
            <c:numRef>
              <c:f>Data2!$AQ$2:$AQ$8</c:f>
              <c:numCache>
                <c:formatCode>0.0</c:formatCode>
                <c:ptCount val="7"/>
                <c:pt idx="0">
                  <c:v>1.4889589387783564</c:v>
                </c:pt>
                <c:pt idx="1">
                  <c:v>1.4169720809944442</c:v>
                </c:pt>
                <c:pt idx="2">
                  <c:v>1.3138114272471282</c:v>
                </c:pt>
                <c:pt idx="3">
                  <c:v>1.2256223991927628</c:v>
                </c:pt>
                <c:pt idx="4">
                  <c:v>1.1671715317613811</c:v>
                </c:pt>
                <c:pt idx="5">
                  <c:v>1.1066697567008279</c:v>
                </c:pt>
                <c:pt idx="6">
                  <c:v>1.0387847141752582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B0-40F3-BCAD-CA57F40019BE}"/>
            </c:ext>
          </c:extLst>
        </c:ser>
        <c:ser>
          <c:idx val="0"/>
          <c:order val="1"/>
          <c:tx>
            <c:strRef>
              <c:f>Data2!$AR$1</c:f>
              <c:strCache>
                <c:ptCount val="1"/>
                <c:pt idx="0">
                  <c:v>Hits</c:v>
                </c:pt>
              </c:strCache>
            </c:strRef>
          </c:tx>
          <c:spPr>
            <a:solidFill>
              <a:srgbClr val="FF0000"/>
            </a:solidFill>
            <a:ln w="25400">
              <a:solidFill>
                <a:schemeClr val="tx1"/>
              </a:solidFill>
            </a:ln>
            <a:effectLst/>
          </c:spPr>
          <c:cat>
            <c:numRef>
              <c:f>Data2!$A$2:$A$8</c:f>
              <c:numCache>
                <c:formatCode>0.0</c:formatCode>
                <c:ptCount val="7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</c:numCache>
            </c:numRef>
          </c:cat>
          <c:val>
            <c:numRef>
              <c:f>Data2!$AR$2:$AR$8</c:f>
              <c:numCache>
                <c:formatCode>0.0</c:formatCode>
                <c:ptCount val="7"/>
                <c:pt idx="0">
                  <c:v>0</c:v>
                </c:pt>
                <c:pt idx="1">
                  <c:v>7.198685778391227E-2</c:v>
                </c:pt>
                <c:pt idx="2">
                  <c:v>0.17514751153122815</c:v>
                </c:pt>
                <c:pt idx="3">
                  <c:v>0.26333653958559361</c:v>
                </c:pt>
                <c:pt idx="4">
                  <c:v>0.32178740701697534</c:v>
                </c:pt>
                <c:pt idx="5">
                  <c:v>0.38228918207752843</c:v>
                </c:pt>
                <c:pt idx="6">
                  <c:v>0.45017422460309808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B0-40F3-BCAD-CA57F40019BE}"/>
            </c:ext>
          </c:extLst>
        </c:ser>
        <c:ser>
          <c:idx val="1"/>
          <c:order val="2"/>
          <c:tx>
            <c:strRef>
              <c:f>Data2!$AS$1</c:f>
              <c:strCache>
                <c:ptCount val="1"/>
                <c:pt idx="0">
                  <c:v>False Alarms</c:v>
                </c:pt>
              </c:strCache>
            </c:strRef>
          </c:tx>
          <c:spPr>
            <a:solidFill>
              <a:srgbClr val="FFFF00"/>
            </a:solidFill>
            <a:ln w="25400">
              <a:solidFill>
                <a:schemeClr val="tx1"/>
              </a:solidFill>
            </a:ln>
            <a:effectLst/>
          </c:spPr>
          <c:cat>
            <c:numRef>
              <c:f>Data2!$A$2:$A$8</c:f>
              <c:numCache>
                <c:formatCode>0.0</c:formatCode>
                <c:ptCount val="7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</c:numCache>
            </c:numRef>
          </c:cat>
          <c:val>
            <c:numRef>
              <c:f>Data2!$AS$2:$AS$8</c:f>
              <c:numCache>
                <c:formatCode>0.0</c:formatCode>
                <c:ptCount val="7"/>
                <c:pt idx="0">
                  <c:v>0</c:v>
                </c:pt>
                <c:pt idx="1">
                  <c:v>0.42801314221608772</c:v>
                </c:pt>
                <c:pt idx="2">
                  <c:v>0.82485248846877179</c:v>
                </c:pt>
                <c:pt idx="3">
                  <c:v>1.2366634604144064</c:v>
                </c:pt>
                <c:pt idx="4">
                  <c:v>1.6782125929830247</c:v>
                </c:pt>
                <c:pt idx="5">
                  <c:v>2.1177108179224717</c:v>
                </c:pt>
                <c:pt idx="6">
                  <c:v>2.549825775396902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1B0-40F3-BCAD-CA57F40019BE}"/>
            </c:ext>
          </c:extLst>
        </c:ser>
        <c:ser>
          <c:idx val="2"/>
          <c:order val="3"/>
          <c:tx>
            <c:strRef>
              <c:f>Data2!$AT$1</c:f>
              <c:strCache>
                <c:ptCount val="1"/>
                <c:pt idx="0">
                  <c:v>Correct Rejections</c:v>
                </c:pt>
              </c:strCache>
            </c:strRef>
          </c:tx>
          <c:spPr>
            <a:solidFill>
              <a:srgbClr val="008000"/>
            </a:solidFill>
            <a:ln w="25400">
              <a:solidFill>
                <a:schemeClr val="tx1"/>
              </a:solidFill>
            </a:ln>
            <a:effectLst/>
          </c:spPr>
          <c:cat>
            <c:numRef>
              <c:f>Data2!$A$2:$A$8</c:f>
              <c:numCache>
                <c:formatCode>0.0</c:formatCode>
                <c:ptCount val="7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</c:numCache>
            </c:numRef>
          </c:cat>
          <c:val>
            <c:numRef>
              <c:f>Data2!$AT$2:$AT$8</c:f>
              <c:numCache>
                <c:formatCode>0.0</c:formatCode>
                <c:ptCount val="7"/>
                <c:pt idx="0">
                  <c:v>98.511041061221647</c:v>
                </c:pt>
                <c:pt idx="1">
                  <c:v>98.083027919005559</c:v>
                </c:pt>
                <c:pt idx="2">
                  <c:v>97.686188572752869</c:v>
                </c:pt>
                <c:pt idx="3">
                  <c:v>97.274377600807242</c:v>
                </c:pt>
                <c:pt idx="4">
                  <c:v>96.832828468238617</c:v>
                </c:pt>
                <c:pt idx="5">
                  <c:v>96.393330243299175</c:v>
                </c:pt>
                <c:pt idx="6">
                  <c:v>95.961215285824736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1B0-40F3-BCAD-CA57F4001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431344"/>
        <c:axId val="359430688"/>
      </c:areaChart>
      <c:catAx>
        <c:axId val="3594313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Simulated Deforestation (% of initial forest area)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30688"/>
        <c:crosses val="autoZero"/>
        <c:auto val="1"/>
        <c:lblAlgn val="ctr"/>
        <c:lblOffset val="100"/>
        <c:tickMarkSkip val="1"/>
        <c:noMultiLvlLbl val="0"/>
      </c:catAx>
      <c:valAx>
        <c:axId val="359430688"/>
        <c:scaling>
          <c:orientation val="minMax"/>
          <c:max val="4.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u="none" strike="noStrike" baseline="0">
                    <a:effectLst/>
                  </a:rPr>
                  <a:t>Components of Figure of Merit (% of initial forest area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31344"/>
        <c:crosses val="autoZero"/>
        <c:crossBetween val="midCat"/>
        <c:majorUnit val="0.5"/>
        <c:minorUnit val="0.1"/>
      </c:valAx>
      <c:spPr>
        <a:noFill/>
        <a:ln w="12700">
          <a:solidFill>
            <a:schemeClr val="bg2"/>
          </a:solidFill>
        </a:ln>
        <a:effectLst/>
      </c:spPr>
    </c:plotArea>
    <c:legend>
      <c:legendPos val="r"/>
      <c:layout>
        <c:manualLayout>
          <c:xMode val="edge"/>
          <c:yMode val="edge"/>
          <c:x val="0.14651318358969245"/>
          <c:y val="3.706278601029675E-2"/>
          <c:w val="0.21236384528521737"/>
          <c:h val="0.20456128756310288"/>
        </c:manualLayout>
      </c:layout>
      <c:overlay val="0"/>
      <c:spPr>
        <a:solidFill>
          <a:schemeClr val="bg1"/>
        </a:solidFill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 b="1">
          <a:solidFill>
            <a:sysClr val="windowText" lastClr="000000"/>
          </a:solidFill>
        </a:defRPr>
      </a:pPr>
      <a:endParaRPr lang="en-US"/>
    </a:p>
  </c:txPr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82617623731477"/>
          <c:y val="2.173022609982686E-2"/>
          <c:w val="0.64172485875549723"/>
          <c:h val="0.87993047141442748"/>
        </c:manualLayout>
      </c:layout>
      <c:areaChart>
        <c:grouping val="stacked"/>
        <c:varyColors val="0"/>
        <c:ser>
          <c:idx val="3"/>
          <c:order val="0"/>
          <c:tx>
            <c:strRef>
              <c:f>Data2!$AU$1</c:f>
              <c:strCache>
                <c:ptCount val="1"/>
                <c:pt idx="0">
                  <c:v>Misses</c:v>
                </c:pt>
              </c:strCache>
            </c:strRef>
          </c:tx>
          <c:spPr>
            <a:solidFill>
              <a:srgbClr val="00FFFF"/>
            </a:solidFill>
            <a:ln w="25400">
              <a:solidFill>
                <a:schemeClr val="tx1"/>
              </a:solidFill>
            </a:ln>
            <a:effectLst/>
          </c:spPr>
          <c:cat>
            <c:numRef>
              <c:f>Data2!$A$2:$A$8</c:f>
              <c:numCache>
                <c:formatCode>0.0</c:formatCode>
                <c:ptCount val="7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</c:numCache>
            </c:numRef>
          </c:cat>
          <c:val>
            <c:numRef>
              <c:f>Data2!$AU$2:$AU$8</c:f>
              <c:numCache>
                <c:formatCode>0.0</c:formatCode>
                <c:ptCount val="7"/>
                <c:pt idx="0">
                  <c:v>1.4889589387783564</c:v>
                </c:pt>
                <c:pt idx="1">
                  <c:v>1.4848571235200139</c:v>
                </c:pt>
                <c:pt idx="2">
                  <c:v>1.4780891283437485</c:v>
                </c:pt>
                <c:pt idx="3">
                  <c:v>1.4731669500337374</c:v>
                </c:pt>
                <c:pt idx="4">
                  <c:v>1.4618869580732954</c:v>
                </c:pt>
                <c:pt idx="5">
                  <c:v>1.4473255139061791</c:v>
                </c:pt>
                <c:pt idx="6">
                  <c:v>1.4305080713469747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64-4E71-BD04-AAF13202F4F9}"/>
            </c:ext>
          </c:extLst>
        </c:ser>
        <c:ser>
          <c:idx val="0"/>
          <c:order val="1"/>
          <c:tx>
            <c:strRef>
              <c:f>Data2!$AV$1</c:f>
              <c:strCache>
                <c:ptCount val="1"/>
                <c:pt idx="0">
                  <c:v>Hits</c:v>
                </c:pt>
              </c:strCache>
            </c:strRef>
          </c:tx>
          <c:spPr>
            <a:solidFill>
              <a:srgbClr val="FF0000"/>
            </a:solidFill>
            <a:ln w="25400">
              <a:solidFill>
                <a:schemeClr val="tx1"/>
              </a:solidFill>
            </a:ln>
            <a:effectLst/>
          </c:spPr>
          <c:cat>
            <c:numRef>
              <c:f>Data2!$A$2:$A$8</c:f>
              <c:numCache>
                <c:formatCode>0.0</c:formatCode>
                <c:ptCount val="7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</c:numCache>
            </c:numRef>
          </c:cat>
          <c:val>
            <c:numRef>
              <c:f>Data2!$AV$2:$AV$8</c:f>
              <c:numCache>
                <c:formatCode>0.0</c:formatCode>
                <c:ptCount val="7"/>
                <c:pt idx="0">
                  <c:v>0</c:v>
                </c:pt>
                <c:pt idx="1">
                  <c:v>4.1018152583425791E-3</c:v>
                </c:pt>
                <c:pt idx="2">
                  <c:v>1.0869810434607836E-2</c:v>
                </c:pt>
                <c:pt idx="3">
                  <c:v>1.5791988744618932E-2</c:v>
                </c:pt>
                <c:pt idx="4">
                  <c:v>2.7071980705061026E-2</c:v>
                </c:pt>
                <c:pt idx="5">
                  <c:v>4.163342487217718E-2</c:v>
                </c:pt>
                <c:pt idx="6">
                  <c:v>5.845086743138176E-2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64-4E71-BD04-AAF13202F4F9}"/>
            </c:ext>
          </c:extLst>
        </c:ser>
        <c:ser>
          <c:idx val="1"/>
          <c:order val="2"/>
          <c:tx>
            <c:strRef>
              <c:f>Data2!$AW$1</c:f>
              <c:strCache>
                <c:ptCount val="1"/>
                <c:pt idx="0">
                  <c:v>False Alarms</c:v>
                </c:pt>
              </c:strCache>
            </c:strRef>
          </c:tx>
          <c:spPr>
            <a:solidFill>
              <a:srgbClr val="FFFF00"/>
            </a:solidFill>
            <a:ln w="25400">
              <a:solidFill>
                <a:schemeClr val="tx1"/>
              </a:solidFill>
            </a:ln>
            <a:effectLst/>
          </c:spPr>
          <c:cat>
            <c:numRef>
              <c:f>Data2!$A$2:$A$8</c:f>
              <c:numCache>
                <c:formatCode>0.0</c:formatCode>
                <c:ptCount val="7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</c:numCache>
            </c:numRef>
          </c:cat>
          <c:val>
            <c:numRef>
              <c:f>Data2!$AW$2:$AW$8</c:f>
              <c:numCache>
                <c:formatCode>0.0</c:formatCode>
                <c:ptCount val="7"/>
                <c:pt idx="0">
                  <c:v>0</c:v>
                </c:pt>
                <c:pt idx="1">
                  <c:v>0.49589818474165742</c:v>
                </c:pt>
                <c:pt idx="2">
                  <c:v>0.98913018956539212</c:v>
                </c:pt>
                <c:pt idx="3">
                  <c:v>1.484208011255381</c:v>
                </c:pt>
                <c:pt idx="4">
                  <c:v>1.972928019294939</c:v>
                </c:pt>
                <c:pt idx="5">
                  <c:v>2.458366575127823</c:v>
                </c:pt>
                <c:pt idx="6">
                  <c:v>2.9415491325686181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64-4E71-BD04-AAF13202F4F9}"/>
            </c:ext>
          </c:extLst>
        </c:ser>
        <c:ser>
          <c:idx val="2"/>
          <c:order val="3"/>
          <c:tx>
            <c:strRef>
              <c:f>Data2!$AX$1</c:f>
              <c:strCache>
                <c:ptCount val="1"/>
                <c:pt idx="0">
                  <c:v>Correct Rejections</c:v>
                </c:pt>
              </c:strCache>
            </c:strRef>
          </c:tx>
          <c:spPr>
            <a:solidFill>
              <a:srgbClr val="008000"/>
            </a:solidFill>
            <a:ln w="25400">
              <a:solidFill>
                <a:schemeClr val="tx1"/>
              </a:solidFill>
            </a:ln>
            <a:effectLst/>
          </c:spPr>
          <c:cat>
            <c:numRef>
              <c:f>Data2!$A$2:$A$8</c:f>
              <c:numCache>
                <c:formatCode>0.0</c:formatCode>
                <c:ptCount val="7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</c:numCache>
            </c:numRef>
          </c:cat>
          <c:val>
            <c:numRef>
              <c:f>Data2!$AX$2:$AX$8</c:f>
              <c:numCache>
                <c:formatCode>0.0</c:formatCode>
                <c:ptCount val="7"/>
                <c:pt idx="0">
                  <c:v>98.511041061221647</c:v>
                </c:pt>
                <c:pt idx="1">
                  <c:v>98.015142876479985</c:v>
                </c:pt>
                <c:pt idx="2">
                  <c:v>97.521910871656246</c:v>
                </c:pt>
                <c:pt idx="3">
                  <c:v>97.026833049966257</c:v>
                </c:pt>
                <c:pt idx="4">
                  <c:v>96.538113041926707</c:v>
                </c:pt>
                <c:pt idx="5">
                  <c:v>96.052674486093821</c:v>
                </c:pt>
                <c:pt idx="6">
                  <c:v>95.569491928653022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564-4E71-BD04-AAF13202F4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431344"/>
        <c:axId val="359430688"/>
      </c:areaChart>
      <c:catAx>
        <c:axId val="3594313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Simulated Deforestation (% of initial forest area)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30688"/>
        <c:crosses val="autoZero"/>
        <c:auto val="1"/>
        <c:lblAlgn val="ctr"/>
        <c:lblOffset val="100"/>
        <c:tickMarkSkip val="1"/>
        <c:noMultiLvlLbl val="0"/>
      </c:catAx>
      <c:valAx>
        <c:axId val="359430688"/>
        <c:scaling>
          <c:orientation val="minMax"/>
          <c:max val="4.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u="none" strike="noStrike" baseline="0">
                    <a:effectLst/>
                  </a:rPr>
                  <a:t>Components of Figure of Merit (% of initial forest area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31344"/>
        <c:crosses val="autoZero"/>
        <c:crossBetween val="midCat"/>
        <c:majorUnit val="0.5"/>
        <c:minorUnit val="0.1"/>
      </c:valAx>
      <c:spPr>
        <a:noFill/>
        <a:ln w="12700">
          <a:solidFill>
            <a:schemeClr val="bg2"/>
          </a:solidFill>
        </a:ln>
        <a:effectLst/>
      </c:spPr>
    </c:plotArea>
    <c:legend>
      <c:legendPos val="r"/>
      <c:layout>
        <c:manualLayout>
          <c:xMode val="edge"/>
          <c:yMode val="edge"/>
          <c:x val="0.14651318358969245"/>
          <c:y val="3.706278601029675E-2"/>
          <c:w val="0.21236384528521737"/>
          <c:h val="0.20456128756310288"/>
        </c:manualLayout>
      </c:layout>
      <c:overlay val="0"/>
      <c:spPr>
        <a:solidFill>
          <a:schemeClr val="bg1"/>
        </a:solidFill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 b="1">
          <a:solidFill>
            <a:sysClr val="windowText" lastClr="000000"/>
          </a:solidFill>
        </a:defRPr>
      </a:pPr>
      <a:endParaRPr lang="en-US"/>
    </a:p>
  </c:txPr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82617623731477"/>
          <c:y val="2.173022609982686E-2"/>
          <c:w val="0.64172485875549723"/>
          <c:h val="0.87993047141442748"/>
        </c:manualLayout>
      </c:layout>
      <c:areaChart>
        <c:grouping val="stacked"/>
        <c:varyColors val="0"/>
        <c:ser>
          <c:idx val="3"/>
          <c:order val="0"/>
          <c:tx>
            <c:strRef>
              <c:f>Data2!$AY$1</c:f>
              <c:strCache>
                <c:ptCount val="1"/>
                <c:pt idx="0">
                  <c:v>Quantity Error</c:v>
                </c:pt>
              </c:strCache>
            </c:strRef>
          </c:tx>
          <c:spPr>
            <a:solidFill>
              <a:srgbClr val="00FFFF"/>
            </a:solidFill>
            <a:ln w="25400">
              <a:solidFill>
                <a:schemeClr val="tx1"/>
              </a:solidFill>
            </a:ln>
            <a:effectLst/>
          </c:spPr>
          <c:cat>
            <c:numRef>
              <c:f>Data2!$A$2:$A$8</c:f>
              <c:numCache>
                <c:formatCode>0.0</c:formatCode>
                <c:ptCount val="7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</c:numCache>
            </c:numRef>
          </c:cat>
          <c:val>
            <c:numRef>
              <c:f>Data2!$AY$2:$AY$8</c:f>
              <c:numCache>
                <c:formatCode>0.0</c:formatCode>
                <c:ptCount val="7"/>
                <c:pt idx="0">
                  <c:v>1.4889589387783564</c:v>
                </c:pt>
                <c:pt idx="1">
                  <c:v>0.98895893877835639</c:v>
                </c:pt>
                <c:pt idx="2">
                  <c:v>0.48895893877835639</c:v>
                </c:pt>
                <c:pt idx="3">
                  <c:v>1.1041061221643611E-2</c:v>
                </c:pt>
                <c:pt idx="4">
                  <c:v>0.51104106122164361</c:v>
                </c:pt>
                <c:pt idx="5">
                  <c:v>1.0110410612216436</c:v>
                </c:pt>
                <c:pt idx="6">
                  <c:v>1.5110410612216436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A0-4104-B9C6-6458DF1663DF}"/>
            </c:ext>
          </c:extLst>
        </c:ser>
        <c:ser>
          <c:idx val="1"/>
          <c:order val="1"/>
          <c:tx>
            <c:strRef>
              <c:f>Data2!$AZ$1</c:f>
              <c:strCache>
                <c:ptCount val="1"/>
                <c:pt idx="0">
                  <c:v>Allocation Error</c:v>
                </c:pt>
              </c:strCache>
            </c:strRef>
          </c:tx>
          <c:spPr>
            <a:solidFill>
              <a:srgbClr val="FFFF00"/>
            </a:solidFill>
            <a:ln w="25400">
              <a:solidFill>
                <a:schemeClr val="tx1"/>
              </a:solidFill>
            </a:ln>
            <a:effectLst/>
          </c:spPr>
          <c:cat>
            <c:numRef>
              <c:f>Data2!$A$2:$A$8</c:f>
              <c:numCache>
                <c:formatCode>0.0</c:formatCode>
                <c:ptCount val="7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</c:numCache>
            </c:numRef>
          </c:cat>
          <c:val>
            <c:numRef>
              <c:f>Data2!$AZ$2:$AZ$8</c:f>
              <c:numCache>
                <c:formatCode>0.0</c:formatCode>
                <c:ptCount val="7"/>
                <c:pt idx="0">
                  <c:v>0</c:v>
                </c:pt>
                <c:pt idx="1">
                  <c:v>0.85602628443217554</c:v>
                </c:pt>
                <c:pt idx="2">
                  <c:v>1.6497049769375434</c:v>
                </c:pt>
                <c:pt idx="3">
                  <c:v>2.4512447983855257</c:v>
                </c:pt>
                <c:pt idx="4">
                  <c:v>2.3343430635227627</c:v>
                </c:pt>
                <c:pt idx="5">
                  <c:v>2.2133395134016558</c:v>
                </c:pt>
                <c:pt idx="6">
                  <c:v>2.0775694283505164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A0-4104-B9C6-6458DF1663DF}"/>
            </c:ext>
          </c:extLst>
        </c:ser>
        <c:ser>
          <c:idx val="0"/>
          <c:order val="2"/>
          <c:tx>
            <c:strRef>
              <c:f>Data2!$AR$1</c:f>
              <c:strCache>
                <c:ptCount val="1"/>
                <c:pt idx="0">
                  <c:v>Hits</c:v>
                </c:pt>
              </c:strCache>
            </c:strRef>
          </c:tx>
          <c:spPr>
            <a:solidFill>
              <a:srgbClr val="FF0000"/>
            </a:solidFill>
            <a:ln w="25400">
              <a:solidFill>
                <a:schemeClr val="tx1"/>
              </a:solidFill>
            </a:ln>
            <a:effectLst/>
          </c:spPr>
          <c:cat>
            <c:numRef>
              <c:f>Data2!$A$2:$A$8</c:f>
              <c:numCache>
                <c:formatCode>0.0</c:formatCode>
                <c:ptCount val="7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</c:numCache>
            </c:numRef>
          </c:cat>
          <c:val>
            <c:numRef>
              <c:f>Data2!$AR$2:$AR$8</c:f>
              <c:numCache>
                <c:formatCode>0.0</c:formatCode>
                <c:ptCount val="7"/>
                <c:pt idx="0">
                  <c:v>0</c:v>
                </c:pt>
                <c:pt idx="1">
                  <c:v>7.198685778391227E-2</c:v>
                </c:pt>
                <c:pt idx="2">
                  <c:v>0.17514751153122815</c:v>
                </c:pt>
                <c:pt idx="3">
                  <c:v>0.26333653958559361</c:v>
                </c:pt>
                <c:pt idx="4">
                  <c:v>0.32178740701697534</c:v>
                </c:pt>
                <c:pt idx="5">
                  <c:v>0.38228918207752843</c:v>
                </c:pt>
                <c:pt idx="6">
                  <c:v>0.45017422460309808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A0-4104-B9C6-6458DF1663DF}"/>
            </c:ext>
          </c:extLst>
        </c:ser>
        <c:ser>
          <c:idx val="2"/>
          <c:order val="3"/>
          <c:tx>
            <c:strRef>
              <c:f>Data2!$AT$1</c:f>
              <c:strCache>
                <c:ptCount val="1"/>
                <c:pt idx="0">
                  <c:v>Correct Rejections</c:v>
                </c:pt>
              </c:strCache>
            </c:strRef>
          </c:tx>
          <c:spPr>
            <a:solidFill>
              <a:srgbClr val="008000"/>
            </a:solidFill>
            <a:ln w="25400">
              <a:solidFill>
                <a:schemeClr val="tx1"/>
              </a:solidFill>
            </a:ln>
            <a:effectLst/>
          </c:spPr>
          <c:cat>
            <c:numRef>
              <c:f>Data2!$A$2:$A$8</c:f>
              <c:numCache>
                <c:formatCode>0.0</c:formatCode>
                <c:ptCount val="7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</c:numCache>
            </c:numRef>
          </c:cat>
          <c:val>
            <c:numRef>
              <c:f>Data2!$AT$2:$AT$8</c:f>
              <c:numCache>
                <c:formatCode>0.0</c:formatCode>
                <c:ptCount val="7"/>
                <c:pt idx="0">
                  <c:v>98.511041061221647</c:v>
                </c:pt>
                <c:pt idx="1">
                  <c:v>98.083027919005559</c:v>
                </c:pt>
                <c:pt idx="2">
                  <c:v>97.686188572752869</c:v>
                </c:pt>
                <c:pt idx="3">
                  <c:v>97.274377600807242</c:v>
                </c:pt>
                <c:pt idx="4">
                  <c:v>96.832828468238617</c:v>
                </c:pt>
                <c:pt idx="5">
                  <c:v>96.393330243299175</c:v>
                </c:pt>
                <c:pt idx="6">
                  <c:v>95.961215285824736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6A0-4104-B9C6-6458DF1663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431344"/>
        <c:axId val="359430688"/>
      </c:areaChart>
      <c:catAx>
        <c:axId val="3594313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Simulated Deforestation (% of initial forest area)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30688"/>
        <c:crosses val="autoZero"/>
        <c:auto val="1"/>
        <c:lblAlgn val="ctr"/>
        <c:lblOffset val="100"/>
        <c:tickMarkSkip val="1"/>
        <c:noMultiLvlLbl val="0"/>
      </c:catAx>
      <c:valAx>
        <c:axId val="359430688"/>
        <c:scaling>
          <c:orientation val="minMax"/>
          <c:max val="4.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u="none" strike="noStrike" baseline="0">
                    <a:effectLst/>
                  </a:rPr>
                  <a:t>Components of Figure of Merit (% of initial forest area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31344"/>
        <c:crosses val="autoZero"/>
        <c:crossBetween val="midCat"/>
        <c:majorUnit val="0.5"/>
        <c:minorUnit val="0.1"/>
      </c:valAx>
      <c:spPr>
        <a:noFill/>
        <a:ln w="12700">
          <a:solidFill>
            <a:schemeClr val="bg2"/>
          </a:solidFill>
        </a:ln>
        <a:effectLst/>
      </c:spPr>
    </c:plotArea>
    <c:legend>
      <c:legendPos val="r"/>
      <c:layout>
        <c:manualLayout>
          <c:xMode val="edge"/>
          <c:yMode val="edge"/>
          <c:x val="0.14651318358969245"/>
          <c:y val="3.706278601029675E-2"/>
          <c:w val="0.21236384528521737"/>
          <c:h val="0.20456128756310288"/>
        </c:manualLayout>
      </c:layout>
      <c:overlay val="0"/>
      <c:spPr>
        <a:solidFill>
          <a:schemeClr val="bg1"/>
        </a:solidFill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 b="1">
          <a:solidFill>
            <a:sysClr val="windowText" lastClr="000000"/>
          </a:solidFill>
        </a:defRPr>
      </a:pPr>
      <a:endParaRPr lang="en-US"/>
    </a:p>
  </c:txPr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82617623731477"/>
          <c:y val="2.173022609982686E-2"/>
          <c:w val="0.64172485875549723"/>
          <c:h val="0.87993047141442748"/>
        </c:manualLayout>
      </c:layout>
      <c:areaChart>
        <c:grouping val="stacked"/>
        <c:varyColors val="0"/>
        <c:ser>
          <c:idx val="3"/>
          <c:order val="0"/>
          <c:tx>
            <c:strRef>
              <c:f>Data2!$AY$1</c:f>
              <c:strCache>
                <c:ptCount val="1"/>
                <c:pt idx="0">
                  <c:v>Quantity Error</c:v>
                </c:pt>
              </c:strCache>
            </c:strRef>
          </c:tx>
          <c:spPr>
            <a:solidFill>
              <a:srgbClr val="00FFFF"/>
            </a:solidFill>
            <a:ln w="25400">
              <a:solidFill>
                <a:schemeClr val="tx1"/>
              </a:solidFill>
            </a:ln>
            <a:effectLst/>
          </c:spPr>
          <c:cat>
            <c:numRef>
              <c:f>Data2!$A$2:$A$8</c:f>
              <c:numCache>
                <c:formatCode>0.0</c:formatCode>
                <c:ptCount val="7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</c:numCache>
            </c:numRef>
          </c:cat>
          <c:val>
            <c:numRef>
              <c:f>Data2!$AY$2:$AY$8</c:f>
              <c:numCache>
                <c:formatCode>0.0</c:formatCode>
                <c:ptCount val="7"/>
                <c:pt idx="0">
                  <c:v>1.4889589387783564</c:v>
                </c:pt>
                <c:pt idx="1">
                  <c:v>0.98895893877835639</c:v>
                </c:pt>
                <c:pt idx="2">
                  <c:v>0.48895893877835639</c:v>
                </c:pt>
                <c:pt idx="3">
                  <c:v>1.1041061221643611E-2</c:v>
                </c:pt>
                <c:pt idx="4">
                  <c:v>0.51104106122164361</c:v>
                </c:pt>
                <c:pt idx="5">
                  <c:v>1.0110410612216436</c:v>
                </c:pt>
                <c:pt idx="6">
                  <c:v>1.5110410612216436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29-4BDD-85B2-A4015575A274}"/>
            </c:ext>
          </c:extLst>
        </c:ser>
        <c:ser>
          <c:idx val="1"/>
          <c:order val="1"/>
          <c:tx>
            <c:strRef>
              <c:f>Data2!$BA$1</c:f>
              <c:strCache>
                <c:ptCount val="1"/>
                <c:pt idx="0">
                  <c:v>Allocation Error</c:v>
                </c:pt>
              </c:strCache>
            </c:strRef>
          </c:tx>
          <c:spPr>
            <a:solidFill>
              <a:srgbClr val="FFFF00"/>
            </a:solidFill>
            <a:ln w="25400">
              <a:solidFill>
                <a:schemeClr val="tx1"/>
              </a:solidFill>
            </a:ln>
            <a:effectLst/>
          </c:spPr>
          <c:cat>
            <c:numRef>
              <c:f>Data2!$A$2:$A$8</c:f>
              <c:numCache>
                <c:formatCode>0.0</c:formatCode>
                <c:ptCount val="7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</c:numCache>
            </c:numRef>
          </c:cat>
          <c:val>
            <c:numRef>
              <c:f>Data2!$BA$2:$BA$8</c:f>
              <c:numCache>
                <c:formatCode>0.0</c:formatCode>
                <c:ptCount val="7"/>
                <c:pt idx="0">
                  <c:v>0</c:v>
                </c:pt>
                <c:pt idx="1">
                  <c:v>0.99179636948331495</c:v>
                </c:pt>
                <c:pt idx="2">
                  <c:v>1.9782603791307845</c:v>
                </c:pt>
                <c:pt idx="3">
                  <c:v>2.9463339000674749</c:v>
                </c:pt>
                <c:pt idx="4">
                  <c:v>2.9237739161465912</c:v>
                </c:pt>
                <c:pt idx="5">
                  <c:v>2.8946510278123583</c:v>
                </c:pt>
                <c:pt idx="6">
                  <c:v>2.8610161426939493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29-4BDD-85B2-A4015575A274}"/>
            </c:ext>
          </c:extLst>
        </c:ser>
        <c:ser>
          <c:idx val="0"/>
          <c:order val="2"/>
          <c:tx>
            <c:strRef>
              <c:f>Data2!$AV$1</c:f>
              <c:strCache>
                <c:ptCount val="1"/>
                <c:pt idx="0">
                  <c:v>Hits</c:v>
                </c:pt>
              </c:strCache>
            </c:strRef>
          </c:tx>
          <c:spPr>
            <a:solidFill>
              <a:srgbClr val="FF0000"/>
            </a:solidFill>
            <a:ln w="25400">
              <a:solidFill>
                <a:schemeClr val="tx1"/>
              </a:solidFill>
            </a:ln>
            <a:effectLst/>
          </c:spPr>
          <c:cat>
            <c:numRef>
              <c:f>Data2!$A$2:$A$8</c:f>
              <c:numCache>
                <c:formatCode>0.0</c:formatCode>
                <c:ptCount val="7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</c:numCache>
            </c:numRef>
          </c:cat>
          <c:val>
            <c:numRef>
              <c:f>Data2!$AV$2:$AV$8</c:f>
              <c:numCache>
                <c:formatCode>0.0</c:formatCode>
                <c:ptCount val="7"/>
                <c:pt idx="0">
                  <c:v>0</c:v>
                </c:pt>
                <c:pt idx="1">
                  <c:v>4.1018152583425791E-3</c:v>
                </c:pt>
                <c:pt idx="2">
                  <c:v>1.0869810434607836E-2</c:v>
                </c:pt>
                <c:pt idx="3">
                  <c:v>1.5791988744618932E-2</c:v>
                </c:pt>
                <c:pt idx="4">
                  <c:v>2.7071980705061026E-2</c:v>
                </c:pt>
                <c:pt idx="5">
                  <c:v>4.163342487217718E-2</c:v>
                </c:pt>
                <c:pt idx="6">
                  <c:v>5.845086743138176E-2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29-4BDD-85B2-A4015575A274}"/>
            </c:ext>
          </c:extLst>
        </c:ser>
        <c:ser>
          <c:idx val="2"/>
          <c:order val="3"/>
          <c:tx>
            <c:strRef>
              <c:f>Data2!$AT$1</c:f>
              <c:strCache>
                <c:ptCount val="1"/>
                <c:pt idx="0">
                  <c:v>Correct Rejections</c:v>
                </c:pt>
              </c:strCache>
            </c:strRef>
          </c:tx>
          <c:spPr>
            <a:solidFill>
              <a:srgbClr val="008000"/>
            </a:solidFill>
            <a:ln w="25400">
              <a:solidFill>
                <a:schemeClr val="tx1"/>
              </a:solidFill>
            </a:ln>
            <a:effectLst/>
          </c:spPr>
          <c:cat>
            <c:numRef>
              <c:f>Data2!$A$2:$A$8</c:f>
              <c:numCache>
                <c:formatCode>0.0</c:formatCode>
                <c:ptCount val="7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</c:numCache>
            </c:numRef>
          </c:cat>
          <c:val>
            <c:numRef>
              <c:f>Data2!$AT$2:$AT$8</c:f>
              <c:numCache>
                <c:formatCode>0.0</c:formatCode>
                <c:ptCount val="7"/>
                <c:pt idx="0">
                  <c:v>98.511041061221647</c:v>
                </c:pt>
                <c:pt idx="1">
                  <c:v>98.083027919005559</c:v>
                </c:pt>
                <c:pt idx="2">
                  <c:v>97.686188572752869</c:v>
                </c:pt>
                <c:pt idx="3">
                  <c:v>97.274377600807242</c:v>
                </c:pt>
                <c:pt idx="4">
                  <c:v>96.832828468238617</c:v>
                </c:pt>
                <c:pt idx="5">
                  <c:v>96.393330243299175</c:v>
                </c:pt>
                <c:pt idx="6">
                  <c:v>95.961215285824736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E29-4BDD-85B2-A4015575A2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431344"/>
        <c:axId val="359430688"/>
      </c:areaChart>
      <c:catAx>
        <c:axId val="3594313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Simulated Deforestation (% of initial forest area)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30688"/>
        <c:crosses val="autoZero"/>
        <c:auto val="1"/>
        <c:lblAlgn val="ctr"/>
        <c:lblOffset val="100"/>
        <c:tickMarkSkip val="1"/>
        <c:noMultiLvlLbl val="0"/>
      </c:catAx>
      <c:valAx>
        <c:axId val="359430688"/>
        <c:scaling>
          <c:orientation val="minMax"/>
          <c:max val="4.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u="none" strike="noStrike" baseline="0">
                    <a:effectLst/>
                  </a:rPr>
                  <a:t>Components of Figure of Merit (% of initial forest area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31344"/>
        <c:crosses val="autoZero"/>
        <c:crossBetween val="midCat"/>
        <c:majorUnit val="0.5"/>
        <c:minorUnit val="0.1"/>
      </c:valAx>
      <c:spPr>
        <a:noFill/>
        <a:ln w="12700">
          <a:solidFill>
            <a:schemeClr val="bg2"/>
          </a:solidFill>
        </a:ln>
        <a:effectLst/>
      </c:spPr>
    </c:plotArea>
    <c:legend>
      <c:legendPos val="r"/>
      <c:layout>
        <c:manualLayout>
          <c:xMode val="edge"/>
          <c:yMode val="edge"/>
          <c:x val="0.14651318358969245"/>
          <c:y val="3.706278601029675E-2"/>
          <c:w val="0.21236384528521737"/>
          <c:h val="0.20456128756310288"/>
        </c:manualLayout>
      </c:layout>
      <c:overlay val="0"/>
      <c:spPr>
        <a:solidFill>
          <a:schemeClr val="bg1"/>
        </a:solidFill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 b="1">
          <a:solidFill>
            <a:sysClr val="windowText" lastClr="000000"/>
          </a:solidFill>
        </a:defRPr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82617623731477"/>
          <c:y val="2.173022609982686E-2"/>
          <c:w val="0.64172485875549723"/>
          <c:h val="0.87993047141442748"/>
        </c:manualLayout>
      </c:layout>
      <c:scatterChart>
        <c:scatterStyle val="smoothMarker"/>
        <c:varyColors val="0"/>
        <c:ser>
          <c:idx val="4"/>
          <c:order val="0"/>
          <c:tx>
            <c:strRef>
              <c:f>Data2!$H$1</c:f>
              <c:strCache>
                <c:ptCount val="1"/>
                <c:pt idx="0">
                  <c:v>Hits+Misses</c:v>
                </c:pt>
              </c:strCache>
            </c:strRef>
          </c:tx>
          <c:spPr>
            <a:ln w="5080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Data2!$H$2:$H$202</c:f>
              <c:numCache>
                <c:formatCode>0.0</c:formatCode>
                <c:ptCount val="201"/>
                <c:pt idx="0">
                  <c:v>1.4889589387783564</c:v>
                </c:pt>
                <c:pt idx="1">
                  <c:v>1.4889589387783564</c:v>
                </c:pt>
                <c:pt idx="2">
                  <c:v>1.4889589387783564</c:v>
                </c:pt>
                <c:pt idx="3">
                  <c:v>1.4889589387783564</c:v>
                </c:pt>
                <c:pt idx="4">
                  <c:v>1.4889589387783564</c:v>
                </c:pt>
                <c:pt idx="5">
                  <c:v>1.4889589387783564</c:v>
                </c:pt>
                <c:pt idx="6">
                  <c:v>1.4889589387783564</c:v>
                </c:pt>
                <c:pt idx="7">
                  <c:v>1.4889589387783564</c:v>
                </c:pt>
                <c:pt idx="8">
                  <c:v>1.4889589387783564</c:v>
                </c:pt>
                <c:pt idx="9">
                  <c:v>1.4889589387783564</c:v>
                </c:pt>
                <c:pt idx="10">
                  <c:v>1.4889589387783564</c:v>
                </c:pt>
                <c:pt idx="11">
                  <c:v>1.4889589387783564</c:v>
                </c:pt>
                <c:pt idx="12">
                  <c:v>1.4889589387783564</c:v>
                </c:pt>
                <c:pt idx="13">
                  <c:v>1.4889589387783564</c:v>
                </c:pt>
                <c:pt idx="14">
                  <c:v>1.4889589387783564</c:v>
                </c:pt>
                <c:pt idx="15">
                  <c:v>1.4889589387783564</c:v>
                </c:pt>
                <c:pt idx="16">
                  <c:v>1.4889589387783564</c:v>
                </c:pt>
                <c:pt idx="17">
                  <c:v>1.4889589387783564</c:v>
                </c:pt>
                <c:pt idx="18">
                  <c:v>1.4889589387783564</c:v>
                </c:pt>
                <c:pt idx="19">
                  <c:v>1.4889589387783564</c:v>
                </c:pt>
                <c:pt idx="20">
                  <c:v>1.4889589387783564</c:v>
                </c:pt>
                <c:pt idx="21">
                  <c:v>1.4889589387783564</c:v>
                </c:pt>
                <c:pt idx="22">
                  <c:v>1.4889589387783564</c:v>
                </c:pt>
                <c:pt idx="23">
                  <c:v>1.4889589387783564</c:v>
                </c:pt>
                <c:pt idx="24">
                  <c:v>1.4889589387783564</c:v>
                </c:pt>
                <c:pt idx="25">
                  <c:v>1.4889589387783564</c:v>
                </c:pt>
                <c:pt idx="26">
                  <c:v>1.4889589387783564</c:v>
                </c:pt>
                <c:pt idx="27">
                  <c:v>1.4889589387783564</c:v>
                </c:pt>
                <c:pt idx="28">
                  <c:v>1.4889589387783564</c:v>
                </c:pt>
                <c:pt idx="29">
                  <c:v>1.4889589387783564</c:v>
                </c:pt>
                <c:pt idx="30">
                  <c:v>1.4889589387783564</c:v>
                </c:pt>
                <c:pt idx="31">
                  <c:v>1.4889589387783564</c:v>
                </c:pt>
                <c:pt idx="32">
                  <c:v>1.4889589387783564</c:v>
                </c:pt>
                <c:pt idx="33">
                  <c:v>1.4889589387783564</c:v>
                </c:pt>
                <c:pt idx="34">
                  <c:v>1.4889589387783564</c:v>
                </c:pt>
                <c:pt idx="35">
                  <c:v>1.4889589387783564</c:v>
                </c:pt>
                <c:pt idx="36">
                  <c:v>1.4889589387783564</c:v>
                </c:pt>
                <c:pt idx="37">
                  <c:v>1.4889589387783564</c:v>
                </c:pt>
                <c:pt idx="38">
                  <c:v>1.4889589387783564</c:v>
                </c:pt>
                <c:pt idx="39">
                  <c:v>1.4889589387783564</c:v>
                </c:pt>
                <c:pt idx="40">
                  <c:v>1.4889589387783564</c:v>
                </c:pt>
                <c:pt idx="41">
                  <c:v>1.4889589387783564</c:v>
                </c:pt>
                <c:pt idx="42">
                  <c:v>1.4889589387783564</c:v>
                </c:pt>
                <c:pt idx="43">
                  <c:v>1.4889589387783564</c:v>
                </c:pt>
                <c:pt idx="44">
                  <c:v>1.4889589387783564</c:v>
                </c:pt>
                <c:pt idx="45">
                  <c:v>1.4889589387783564</c:v>
                </c:pt>
                <c:pt idx="46">
                  <c:v>1.4889589387783564</c:v>
                </c:pt>
                <c:pt idx="47">
                  <c:v>1.4889589387783564</c:v>
                </c:pt>
                <c:pt idx="48">
                  <c:v>1.4889589387783564</c:v>
                </c:pt>
                <c:pt idx="49">
                  <c:v>1.4889589387783564</c:v>
                </c:pt>
                <c:pt idx="50">
                  <c:v>1.4889589387783564</c:v>
                </c:pt>
                <c:pt idx="51">
                  <c:v>1.4889589387783564</c:v>
                </c:pt>
                <c:pt idx="52">
                  <c:v>1.4889589387783564</c:v>
                </c:pt>
                <c:pt idx="53">
                  <c:v>1.4889589387783564</c:v>
                </c:pt>
                <c:pt idx="54">
                  <c:v>1.4889589387783564</c:v>
                </c:pt>
                <c:pt idx="55">
                  <c:v>1.4889589387783564</c:v>
                </c:pt>
                <c:pt idx="56">
                  <c:v>1.4889589387783564</c:v>
                </c:pt>
                <c:pt idx="57">
                  <c:v>1.4889589387783564</c:v>
                </c:pt>
                <c:pt idx="58">
                  <c:v>1.4889589387783564</c:v>
                </c:pt>
                <c:pt idx="59">
                  <c:v>1.4889589387783564</c:v>
                </c:pt>
                <c:pt idx="60">
                  <c:v>1.4889589387783564</c:v>
                </c:pt>
                <c:pt idx="61">
                  <c:v>1.4889589387783564</c:v>
                </c:pt>
                <c:pt idx="62">
                  <c:v>1.4889589387783564</c:v>
                </c:pt>
                <c:pt idx="63">
                  <c:v>1.4889589387783564</c:v>
                </c:pt>
                <c:pt idx="64">
                  <c:v>1.4889589387783564</c:v>
                </c:pt>
                <c:pt idx="65">
                  <c:v>1.4889589387783564</c:v>
                </c:pt>
                <c:pt idx="66">
                  <c:v>1.4889589387783564</c:v>
                </c:pt>
                <c:pt idx="67">
                  <c:v>1.4889589387783564</c:v>
                </c:pt>
                <c:pt idx="68">
                  <c:v>1.4889589387783564</c:v>
                </c:pt>
                <c:pt idx="69">
                  <c:v>1.4889589387783564</c:v>
                </c:pt>
                <c:pt idx="70">
                  <c:v>1.4889589387783564</c:v>
                </c:pt>
                <c:pt idx="71">
                  <c:v>1.4889589387783564</c:v>
                </c:pt>
                <c:pt idx="72">
                  <c:v>1.4889589387783564</c:v>
                </c:pt>
                <c:pt idx="73">
                  <c:v>1.4889589387783564</c:v>
                </c:pt>
                <c:pt idx="74">
                  <c:v>1.4889589387783564</c:v>
                </c:pt>
                <c:pt idx="75">
                  <c:v>1.4889589387783564</c:v>
                </c:pt>
                <c:pt idx="76">
                  <c:v>1.4889589387783564</c:v>
                </c:pt>
                <c:pt idx="77">
                  <c:v>1.4889589387783564</c:v>
                </c:pt>
                <c:pt idx="78">
                  <c:v>1.4889589387783564</c:v>
                </c:pt>
                <c:pt idx="79">
                  <c:v>1.4889589387783564</c:v>
                </c:pt>
                <c:pt idx="80">
                  <c:v>1.4889589387783564</c:v>
                </c:pt>
                <c:pt idx="81">
                  <c:v>1.4889589387783564</c:v>
                </c:pt>
                <c:pt idx="82">
                  <c:v>1.4889589387783564</c:v>
                </c:pt>
                <c:pt idx="83">
                  <c:v>1.4889589387783564</c:v>
                </c:pt>
                <c:pt idx="84">
                  <c:v>1.4889589387783564</c:v>
                </c:pt>
                <c:pt idx="85">
                  <c:v>1.4889589387783564</c:v>
                </c:pt>
                <c:pt idx="86">
                  <c:v>1.4889589387783564</c:v>
                </c:pt>
                <c:pt idx="87">
                  <c:v>1.4889589387783564</c:v>
                </c:pt>
                <c:pt idx="88">
                  <c:v>1.4889589387783564</c:v>
                </c:pt>
                <c:pt idx="89">
                  <c:v>1.4889589387783564</c:v>
                </c:pt>
                <c:pt idx="90">
                  <c:v>1.4889589387783564</c:v>
                </c:pt>
                <c:pt idx="91">
                  <c:v>1.4889589387783564</c:v>
                </c:pt>
                <c:pt idx="92">
                  <c:v>1.4889589387783564</c:v>
                </c:pt>
                <c:pt idx="93">
                  <c:v>1.4889589387783564</c:v>
                </c:pt>
                <c:pt idx="94">
                  <c:v>1.4889589387783564</c:v>
                </c:pt>
                <c:pt idx="95">
                  <c:v>1.4889589387783564</c:v>
                </c:pt>
                <c:pt idx="96">
                  <c:v>1.4889589387783564</c:v>
                </c:pt>
                <c:pt idx="97">
                  <c:v>1.4889589387783564</c:v>
                </c:pt>
                <c:pt idx="98">
                  <c:v>1.4889589387783564</c:v>
                </c:pt>
                <c:pt idx="99">
                  <c:v>1.4889589387783564</c:v>
                </c:pt>
                <c:pt idx="100">
                  <c:v>1.4889589387783564</c:v>
                </c:pt>
                <c:pt idx="101">
                  <c:v>1.4889589387783564</c:v>
                </c:pt>
                <c:pt idx="102">
                  <c:v>1.4889589387783564</c:v>
                </c:pt>
                <c:pt idx="103">
                  <c:v>1.4889589387783564</c:v>
                </c:pt>
                <c:pt idx="104">
                  <c:v>1.4889589387783564</c:v>
                </c:pt>
                <c:pt idx="105">
                  <c:v>1.4889589387783564</c:v>
                </c:pt>
                <c:pt idx="106">
                  <c:v>1.4889589387783564</c:v>
                </c:pt>
                <c:pt idx="107">
                  <c:v>1.4889589387783564</c:v>
                </c:pt>
                <c:pt idx="108">
                  <c:v>1.4889589387783564</c:v>
                </c:pt>
                <c:pt idx="109">
                  <c:v>1.4889589387783564</c:v>
                </c:pt>
                <c:pt idx="110">
                  <c:v>1.4889589387783564</c:v>
                </c:pt>
                <c:pt idx="111">
                  <c:v>1.4889589387783564</c:v>
                </c:pt>
                <c:pt idx="112">
                  <c:v>1.4889589387783564</c:v>
                </c:pt>
                <c:pt idx="113">
                  <c:v>1.4889589387783564</c:v>
                </c:pt>
                <c:pt idx="114">
                  <c:v>1.4889589387783564</c:v>
                </c:pt>
                <c:pt idx="115">
                  <c:v>1.4889589387783564</c:v>
                </c:pt>
                <c:pt idx="116">
                  <c:v>1.4889589387783564</c:v>
                </c:pt>
                <c:pt idx="117">
                  <c:v>1.4889589387783564</c:v>
                </c:pt>
                <c:pt idx="118">
                  <c:v>1.4889589387783564</c:v>
                </c:pt>
                <c:pt idx="119">
                  <c:v>1.4889589387783564</c:v>
                </c:pt>
                <c:pt idx="120">
                  <c:v>1.4889589387783564</c:v>
                </c:pt>
                <c:pt idx="121">
                  <c:v>1.4889589387783564</c:v>
                </c:pt>
                <c:pt idx="122">
                  <c:v>1.4889589387783564</c:v>
                </c:pt>
                <c:pt idx="123">
                  <c:v>1.4889589387783564</c:v>
                </c:pt>
                <c:pt idx="124">
                  <c:v>1.4889589387783564</c:v>
                </c:pt>
                <c:pt idx="125">
                  <c:v>1.4889589387783564</c:v>
                </c:pt>
                <c:pt idx="126">
                  <c:v>1.4889589387783564</c:v>
                </c:pt>
                <c:pt idx="127">
                  <c:v>1.4889589387783564</c:v>
                </c:pt>
                <c:pt idx="128">
                  <c:v>1.4889589387783564</c:v>
                </c:pt>
                <c:pt idx="129">
                  <c:v>1.4889589387783564</c:v>
                </c:pt>
                <c:pt idx="130">
                  <c:v>1.4889589387783564</c:v>
                </c:pt>
                <c:pt idx="131">
                  <c:v>1.4889589387783564</c:v>
                </c:pt>
                <c:pt idx="132">
                  <c:v>1.4889589387783564</c:v>
                </c:pt>
                <c:pt idx="133">
                  <c:v>1.4889589387783564</c:v>
                </c:pt>
                <c:pt idx="134">
                  <c:v>1.4889589387783564</c:v>
                </c:pt>
                <c:pt idx="135">
                  <c:v>1.4889589387783564</c:v>
                </c:pt>
                <c:pt idx="136">
                  <c:v>1.4889589387783564</c:v>
                </c:pt>
                <c:pt idx="137">
                  <c:v>1.4889589387783564</c:v>
                </c:pt>
                <c:pt idx="138">
                  <c:v>1.4889589387783564</c:v>
                </c:pt>
                <c:pt idx="139">
                  <c:v>1.4889589387783564</c:v>
                </c:pt>
                <c:pt idx="140">
                  <c:v>1.4889589387783564</c:v>
                </c:pt>
                <c:pt idx="141">
                  <c:v>1.4889589387783564</c:v>
                </c:pt>
                <c:pt idx="142">
                  <c:v>1.4889589387783564</c:v>
                </c:pt>
                <c:pt idx="143">
                  <c:v>1.4889589387783564</c:v>
                </c:pt>
                <c:pt idx="144">
                  <c:v>1.4889589387783564</c:v>
                </c:pt>
                <c:pt idx="145">
                  <c:v>1.4889589387783564</c:v>
                </c:pt>
                <c:pt idx="146">
                  <c:v>1.4889589387783564</c:v>
                </c:pt>
                <c:pt idx="147">
                  <c:v>1.4889589387783564</c:v>
                </c:pt>
                <c:pt idx="148">
                  <c:v>1.4889589387783564</c:v>
                </c:pt>
                <c:pt idx="149">
                  <c:v>1.4889589387783564</c:v>
                </c:pt>
                <c:pt idx="150">
                  <c:v>1.4889589387783564</c:v>
                </c:pt>
                <c:pt idx="151">
                  <c:v>1.4889589387783564</c:v>
                </c:pt>
                <c:pt idx="152">
                  <c:v>1.4889589387783564</c:v>
                </c:pt>
                <c:pt idx="153">
                  <c:v>1.4889589387783564</c:v>
                </c:pt>
                <c:pt idx="154">
                  <c:v>1.4889589387783564</c:v>
                </c:pt>
                <c:pt idx="155">
                  <c:v>1.4889589387783564</c:v>
                </c:pt>
                <c:pt idx="156">
                  <c:v>1.4889589387783564</c:v>
                </c:pt>
                <c:pt idx="157">
                  <c:v>1.4889589387783564</c:v>
                </c:pt>
                <c:pt idx="158">
                  <c:v>1.4889589387783564</c:v>
                </c:pt>
                <c:pt idx="159">
                  <c:v>1.4889589387783564</c:v>
                </c:pt>
                <c:pt idx="160">
                  <c:v>1.4889589387783564</c:v>
                </c:pt>
                <c:pt idx="161">
                  <c:v>1.4889589387783564</c:v>
                </c:pt>
                <c:pt idx="162">
                  <c:v>1.4889589387783564</c:v>
                </c:pt>
                <c:pt idx="163">
                  <c:v>1.4889589387783564</c:v>
                </c:pt>
                <c:pt idx="164">
                  <c:v>1.4889589387783564</c:v>
                </c:pt>
                <c:pt idx="165">
                  <c:v>1.4889589387783564</c:v>
                </c:pt>
                <c:pt idx="166">
                  <c:v>1.4889589387783564</c:v>
                </c:pt>
                <c:pt idx="167">
                  <c:v>1.4889589387783564</c:v>
                </c:pt>
                <c:pt idx="168">
                  <c:v>1.4889589387783564</c:v>
                </c:pt>
                <c:pt idx="169">
                  <c:v>1.4889589387783564</c:v>
                </c:pt>
                <c:pt idx="170">
                  <c:v>1.4889589387783564</c:v>
                </c:pt>
                <c:pt idx="171">
                  <c:v>1.4889589387783564</c:v>
                </c:pt>
                <c:pt idx="172">
                  <c:v>1.4889589387783564</c:v>
                </c:pt>
                <c:pt idx="173">
                  <c:v>1.4889589387783564</c:v>
                </c:pt>
                <c:pt idx="174">
                  <c:v>1.4889589387783564</c:v>
                </c:pt>
                <c:pt idx="175">
                  <c:v>1.4889589387783564</c:v>
                </c:pt>
                <c:pt idx="176">
                  <c:v>1.4889589387783564</c:v>
                </c:pt>
                <c:pt idx="177">
                  <c:v>1.4889589387783564</c:v>
                </c:pt>
                <c:pt idx="178">
                  <c:v>1.4889589387783564</c:v>
                </c:pt>
                <c:pt idx="179">
                  <c:v>1.4889589387783564</c:v>
                </c:pt>
                <c:pt idx="180">
                  <c:v>1.4889589387783564</c:v>
                </c:pt>
                <c:pt idx="181">
                  <c:v>1.4889589387783564</c:v>
                </c:pt>
                <c:pt idx="182">
                  <c:v>1.4889589387783564</c:v>
                </c:pt>
                <c:pt idx="183">
                  <c:v>1.4889589387783564</c:v>
                </c:pt>
                <c:pt idx="184">
                  <c:v>1.4889589387783564</c:v>
                </c:pt>
                <c:pt idx="185">
                  <c:v>1.4889589387783564</c:v>
                </c:pt>
                <c:pt idx="186">
                  <c:v>1.4889589387783564</c:v>
                </c:pt>
                <c:pt idx="187">
                  <c:v>1.4889589387783564</c:v>
                </c:pt>
                <c:pt idx="188">
                  <c:v>1.4889589387783564</c:v>
                </c:pt>
                <c:pt idx="189">
                  <c:v>1.4889589387783564</c:v>
                </c:pt>
                <c:pt idx="190">
                  <c:v>1.4889589387783564</c:v>
                </c:pt>
                <c:pt idx="191">
                  <c:v>1.4889589387783564</c:v>
                </c:pt>
                <c:pt idx="192">
                  <c:v>1.4889589387783564</c:v>
                </c:pt>
                <c:pt idx="193">
                  <c:v>1.4889589387783564</c:v>
                </c:pt>
                <c:pt idx="194">
                  <c:v>1.4889589387783564</c:v>
                </c:pt>
                <c:pt idx="195">
                  <c:v>1.4889589387783564</c:v>
                </c:pt>
                <c:pt idx="196">
                  <c:v>1.4889589387783564</c:v>
                </c:pt>
                <c:pt idx="197">
                  <c:v>1.4889589387783564</c:v>
                </c:pt>
                <c:pt idx="198">
                  <c:v>1.4889589387783564</c:v>
                </c:pt>
                <c:pt idx="199">
                  <c:v>1.4889589387783564</c:v>
                </c:pt>
                <c:pt idx="200">
                  <c:v>1.4889589387783564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B5D-4E46-9DA8-FE06178AC1A0}"/>
            </c:ext>
          </c:extLst>
        </c:ser>
        <c:ser>
          <c:idx val="6"/>
          <c:order val="1"/>
          <c:tx>
            <c:strRef>
              <c:f>Data2!$G$1</c:f>
              <c:strCache>
                <c:ptCount val="1"/>
                <c:pt idx="0">
                  <c:v>Maximum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Data2!$G$2:$G$202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1.4889589387783564</c:v>
                </c:pt>
                <c:pt idx="4">
                  <c:v>1.4889589387783564</c:v>
                </c:pt>
                <c:pt idx="5">
                  <c:v>1.4889589387783564</c:v>
                </c:pt>
                <c:pt idx="6">
                  <c:v>1.4889589387783564</c:v>
                </c:pt>
                <c:pt idx="7">
                  <c:v>1.4889589387783564</c:v>
                </c:pt>
                <c:pt idx="8">
                  <c:v>1.4889589387783564</c:v>
                </c:pt>
                <c:pt idx="9">
                  <c:v>1.4889589387783564</c:v>
                </c:pt>
                <c:pt idx="10">
                  <c:v>1.4889589387783564</c:v>
                </c:pt>
                <c:pt idx="11">
                  <c:v>1.4889589387783564</c:v>
                </c:pt>
                <c:pt idx="12">
                  <c:v>1.4889589387783564</c:v>
                </c:pt>
                <c:pt idx="13">
                  <c:v>1.4889589387783564</c:v>
                </c:pt>
                <c:pt idx="14">
                  <c:v>1.4889589387783564</c:v>
                </c:pt>
                <c:pt idx="15">
                  <c:v>1.4889589387783564</c:v>
                </c:pt>
                <c:pt idx="16">
                  <c:v>1.4889589387783564</c:v>
                </c:pt>
                <c:pt idx="17">
                  <c:v>1.4889589387783564</c:v>
                </c:pt>
                <c:pt idx="18">
                  <c:v>1.4889589387783564</c:v>
                </c:pt>
                <c:pt idx="19">
                  <c:v>1.4889589387783564</c:v>
                </c:pt>
                <c:pt idx="20">
                  <c:v>1.4889589387783564</c:v>
                </c:pt>
                <c:pt idx="21">
                  <c:v>1.4889589387783564</c:v>
                </c:pt>
                <c:pt idx="22">
                  <c:v>1.4889589387783564</c:v>
                </c:pt>
                <c:pt idx="23">
                  <c:v>1.4889589387783564</c:v>
                </c:pt>
                <c:pt idx="24">
                  <c:v>1.4889589387783564</c:v>
                </c:pt>
                <c:pt idx="25">
                  <c:v>1.4889589387783564</c:v>
                </c:pt>
                <c:pt idx="26">
                  <c:v>1.4889589387783564</c:v>
                </c:pt>
                <c:pt idx="27">
                  <c:v>1.4889589387783564</c:v>
                </c:pt>
                <c:pt idx="28">
                  <c:v>1.4889589387783564</c:v>
                </c:pt>
                <c:pt idx="29">
                  <c:v>1.4889589387783564</c:v>
                </c:pt>
                <c:pt idx="30">
                  <c:v>1.4889589387783564</c:v>
                </c:pt>
                <c:pt idx="31">
                  <c:v>1.4889589387783564</c:v>
                </c:pt>
                <c:pt idx="32">
                  <c:v>1.4889589387783564</c:v>
                </c:pt>
                <c:pt idx="33">
                  <c:v>1.4889589387783564</c:v>
                </c:pt>
                <c:pt idx="34">
                  <c:v>1.4889589387783564</c:v>
                </c:pt>
                <c:pt idx="35">
                  <c:v>1.4889589387783564</c:v>
                </c:pt>
                <c:pt idx="36">
                  <c:v>1.4889589387783564</c:v>
                </c:pt>
                <c:pt idx="37">
                  <c:v>1.4889589387783564</c:v>
                </c:pt>
                <c:pt idx="38">
                  <c:v>1.4889589387783564</c:v>
                </c:pt>
                <c:pt idx="39">
                  <c:v>1.4889589387783564</c:v>
                </c:pt>
                <c:pt idx="40">
                  <c:v>1.4889589387783564</c:v>
                </c:pt>
                <c:pt idx="41">
                  <c:v>1.4889589387783564</c:v>
                </c:pt>
                <c:pt idx="42">
                  <c:v>1.4889589387783564</c:v>
                </c:pt>
                <c:pt idx="43">
                  <c:v>1.4889589387783564</c:v>
                </c:pt>
                <c:pt idx="44">
                  <c:v>1.4889589387783564</c:v>
                </c:pt>
                <c:pt idx="45">
                  <c:v>1.4889589387783564</c:v>
                </c:pt>
                <c:pt idx="46">
                  <c:v>1.4889589387783564</c:v>
                </c:pt>
                <c:pt idx="47">
                  <c:v>1.4889589387783564</c:v>
                </c:pt>
                <c:pt idx="48">
                  <c:v>1.4889589387783564</c:v>
                </c:pt>
                <c:pt idx="49">
                  <c:v>1.4889589387783564</c:v>
                </c:pt>
                <c:pt idx="50">
                  <c:v>1.4889589387783564</c:v>
                </c:pt>
                <c:pt idx="51">
                  <c:v>1.4889589387783564</c:v>
                </c:pt>
                <c:pt idx="52">
                  <c:v>1.4889589387783564</c:v>
                </c:pt>
                <c:pt idx="53">
                  <c:v>1.4889589387783564</c:v>
                </c:pt>
                <c:pt idx="54">
                  <c:v>1.4889589387783564</c:v>
                </c:pt>
                <c:pt idx="55">
                  <c:v>1.4889589387783564</c:v>
                </c:pt>
                <c:pt idx="56">
                  <c:v>1.4889589387783564</c:v>
                </c:pt>
                <c:pt idx="57">
                  <c:v>1.4889589387783564</c:v>
                </c:pt>
                <c:pt idx="58">
                  <c:v>1.4889589387783564</c:v>
                </c:pt>
                <c:pt idx="59">
                  <c:v>1.4889589387783564</c:v>
                </c:pt>
                <c:pt idx="60">
                  <c:v>1.4889589387783564</c:v>
                </c:pt>
                <c:pt idx="61">
                  <c:v>1.4889589387783564</c:v>
                </c:pt>
                <c:pt idx="62">
                  <c:v>1.4889589387783564</c:v>
                </c:pt>
                <c:pt idx="63">
                  <c:v>1.4889589387783564</c:v>
                </c:pt>
                <c:pt idx="64">
                  <c:v>1.4889589387783564</c:v>
                </c:pt>
                <c:pt idx="65">
                  <c:v>1.4889589387783564</c:v>
                </c:pt>
                <c:pt idx="66">
                  <c:v>1.4889589387783564</c:v>
                </c:pt>
                <c:pt idx="67">
                  <c:v>1.4889589387783564</c:v>
                </c:pt>
                <c:pt idx="68">
                  <c:v>1.4889589387783564</c:v>
                </c:pt>
                <c:pt idx="69">
                  <c:v>1.4889589387783564</c:v>
                </c:pt>
                <c:pt idx="70">
                  <c:v>1.4889589387783564</c:v>
                </c:pt>
                <c:pt idx="71">
                  <c:v>1.4889589387783564</c:v>
                </c:pt>
                <c:pt idx="72">
                  <c:v>1.4889589387783564</c:v>
                </c:pt>
                <c:pt idx="73">
                  <c:v>1.4889589387783564</c:v>
                </c:pt>
                <c:pt idx="74">
                  <c:v>1.4889589387783564</c:v>
                </c:pt>
                <c:pt idx="75">
                  <c:v>1.4889589387783564</c:v>
                </c:pt>
                <c:pt idx="76">
                  <c:v>1.4889589387783564</c:v>
                </c:pt>
                <c:pt idx="77">
                  <c:v>1.4889589387783564</c:v>
                </c:pt>
                <c:pt idx="78">
                  <c:v>1.4889589387783564</c:v>
                </c:pt>
                <c:pt idx="79">
                  <c:v>1.4889589387783564</c:v>
                </c:pt>
                <c:pt idx="80">
                  <c:v>1.4889589387783564</c:v>
                </c:pt>
                <c:pt idx="81">
                  <c:v>1.4889589387783564</c:v>
                </c:pt>
                <c:pt idx="82">
                  <c:v>1.4889589387783564</c:v>
                </c:pt>
                <c:pt idx="83">
                  <c:v>1.4889589387783564</c:v>
                </c:pt>
                <c:pt idx="84">
                  <c:v>1.4889589387783564</c:v>
                </c:pt>
                <c:pt idx="85">
                  <c:v>1.4889589387783564</c:v>
                </c:pt>
                <c:pt idx="86">
                  <c:v>1.4889589387783564</c:v>
                </c:pt>
                <c:pt idx="87">
                  <c:v>1.4889589387783564</c:v>
                </c:pt>
                <c:pt idx="88">
                  <c:v>1.4889589387783564</c:v>
                </c:pt>
                <c:pt idx="89">
                  <c:v>1.4889589387783564</c:v>
                </c:pt>
                <c:pt idx="90">
                  <c:v>1.4889589387783564</c:v>
                </c:pt>
                <c:pt idx="91">
                  <c:v>1.4889589387783564</c:v>
                </c:pt>
                <c:pt idx="92">
                  <c:v>1.4889589387783564</c:v>
                </c:pt>
                <c:pt idx="93">
                  <c:v>1.4889589387783564</c:v>
                </c:pt>
                <c:pt idx="94">
                  <c:v>1.4889589387783564</c:v>
                </c:pt>
                <c:pt idx="95">
                  <c:v>1.4889589387783564</c:v>
                </c:pt>
                <c:pt idx="96">
                  <c:v>1.4889589387783564</c:v>
                </c:pt>
                <c:pt idx="97">
                  <c:v>1.4889589387783564</c:v>
                </c:pt>
                <c:pt idx="98">
                  <c:v>1.4889589387783564</c:v>
                </c:pt>
                <c:pt idx="99">
                  <c:v>1.4889589387783564</c:v>
                </c:pt>
                <c:pt idx="100">
                  <c:v>1.4889589387783564</c:v>
                </c:pt>
                <c:pt idx="101">
                  <c:v>1.4889589387783564</c:v>
                </c:pt>
                <c:pt idx="102">
                  <c:v>1.4889589387783564</c:v>
                </c:pt>
                <c:pt idx="103">
                  <c:v>1.4889589387783564</c:v>
                </c:pt>
                <c:pt idx="104">
                  <c:v>1.4889589387783564</c:v>
                </c:pt>
                <c:pt idx="105">
                  <c:v>1.4889589387783564</c:v>
                </c:pt>
                <c:pt idx="106">
                  <c:v>1.4889589387783564</c:v>
                </c:pt>
                <c:pt idx="107">
                  <c:v>1.4889589387783564</c:v>
                </c:pt>
                <c:pt idx="108">
                  <c:v>1.4889589387783564</c:v>
                </c:pt>
                <c:pt idx="109">
                  <c:v>1.4889589387783564</c:v>
                </c:pt>
                <c:pt idx="110">
                  <c:v>1.4889589387783564</c:v>
                </c:pt>
                <c:pt idx="111">
                  <c:v>1.4889589387783564</c:v>
                </c:pt>
                <c:pt idx="112">
                  <c:v>1.4889589387783564</c:v>
                </c:pt>
                <c:pt idx="113">
                  <c:v>1.4889589387783564</c:v>
                </c:pt>
                <c:pt idx="114">
                  <c:v>1.4889589387783564</c:v>
                </c:pt>
                <c:pt idx="115">
                  <c:v>1.4889589387783564</c:v>
                </c:pt>
                <c:pt idx="116">
                  <c:v>1.4889589387783564</c:v>
                </c:pt>
                <c:pt idx="117">
                  <c:v>1.4889589387783564</c:v>
                </c:pt>
                <c:pt idx="118">
                  <c:v>1.4889589387783564</c:v>
                </c:pt>
                <c:pt idx="119">
                  <c:v>1.4889589387783564</c:v>
                </c:pt>
                <c:pt idx="120">
                  <c:v>1.4889589387783564</c:v>
                </c:pt>
                <c:pt idx="121">
                  <c:v>1.4889589387783564</c:v>
                </c:pt>
                <c:pt idx="122">
                  <c:v>1.4889589387783564</c:v>
                </c:pt>
                <c:pt idx="123">
                  <c:v>1.4889589387783564</c:v>
                </c:pt>
                <c:pt idx="124">
                  <c:v>1.4889589387783564</c:v>
                </c:pt>
                <c:pt idx="125">
                  <c:v>1.4889589387783564</c:v>
                </c:pt>
                <c:pt idx="126">
                  <c:v>1.4889589387783564</c:v>
                </c:pt>
                <c:pt idx="127">
                  <c:v>1.4889589387783564</c:v>
                </c:pt>
                <c:pt idx="128">
                  <c:v>1.4889589387783564</c:v>
                </c:pt>
                <c:pt idx="129">
                  <c:v>1.4889589387783564</c:v>
                </c:pt>
                <c:pt idx="130">
                  <c:v>1.4889589387783564</c:v>
                </c:pt>
                <c:pt idx="131">
                  <c:v>1.4889589387783564</c:v>
                </c:pt>
                <c:pt idx="132">
                  <c:v>1.4889589387783564</c:v>
                </c:pt>
                <c:pt idx="133">
                  <c:v>1.4889589387783564</c:v>
                </c:pt>
                <c:pt idx="134">
                  <c:v>1.4889589387783564</c:v>
                </c:pt>
                <c:pt idx="135">
                  <c:v>1.4889589387783564</c:v>
                </c:pt>
                <c:pt idx="136">
                  <c:v>1.4889589387783564</c:v>
                </c:pt>
                <c:pt idx="137">
                  <c:v>1.4889589387783564</c:v>
                </c:pt>
                <c:pt idx="138">
                  <c:v>1.4889589387783564</c:v>
                </c:pt>
                <c:pt idx="139">
                  <c:v>1.4889589387783564</c:v>
                </c:pt>
                <c:pt idx="140">
                  <c:v>1.4889589387783564</c:v>
                </c:pt>
                <c:pt idx="141">
                  <c:v>1.4889589387783564</c:v>
                </c:pt>
                <c:pt idx="142">
                  <c:v>1.4889589387783564</c:v>
                </c:pt>
                <c:pt idx="143">
                  <c:v>1.4889589387783564</c:v>
                </c:pt>
                <c:pt idx="144">
                  <c:v>1.4889589387783564</c:v>
                </c:pt>
                <c:pt idx="145">
                  <c:v>1.4889589387783564</c:v>
                </c:pt>
                <c:pt idx="146">
                  <c:v>1.4889589387783564</c:v>
                </c:pt>
                <c:pt idx="147">
                  <c:v>1.4889589387783564</c:v>
                </c:pt>
                <c:pt idx="148">
                  <c:v>1.4889589387783564</c:v>
                </c:pt>
                <c:pt idx="149">
                  <c:v>1.4889589387783564</c:v>
                </c:pt>
                <c:pt idx="150">
                  <c:v>1.4889589387783564</c:v>
                </c:pt>
                <c:pt idx="151">
                  <c:v>1.4889589387783564</c:v>
                </c:pt>
                <c:pt idx="152">
                  <c:v>1.4889589387783564</c:v>
                </c:pt>
                <c:pt idx="153">
                  <c:v>1.4889589387783564</c:v>
                </c:pt>
                <c:pt idx="154">
                  <c:v>1.4889589387783564</c:v>
                </c:pt>
                <c:pt idx="155">
                  <c:v>1.4889589387783564</c:v>
                </c:pt>
                <c:pt idx="156">
                  <c:v>1.4889589387783564</c:v>
                </c:pt>
                <c:pt idx="157">
                  <c:v>1.4889589387783564</c:v>
                </c:pt>
                <c:pt idx="158">
                  <c:v>1.4889589387783564</c:v>
                </c:pt>
                <c:pt idx="159">
                  <c:v>1.4889589387783564</c:v>
                </c:pt>
                <c:pt idx="160">
                  <c:v>1.4889589387783564</c:v>
                </c:pt>
                <c:pt idx="161">
                  <c:v>1.4889589387783564</c:v>
                </c:pt>
                <c:pt idx="162">
                  <c:v>1.4889589387783564</c:v>
                </c:pt>
                <c:pt idx="163">
                  <c:v>1.4889589387783564</c:v>
                </c:pt>
                <c:pt idx="164">
                  <c:v>1.4889589387783564</c:v>
                </c:pt>
                <c:pt idx="165">
                  <c:v>1.4889589387783564</c:v>
                </c:pt>
                <c:pt idx="166">
                  <c:v>1.4889589387783564</c:v>
                </c:pt>
                <c:pt idx="167">
                  <c:v>1.4889589387783564</c:v>
                </c:pt>
                <c:pt idx="168">
                  <c:v>1.4889589387783564</c:v>
                </c:pt>
                <c:pt idx="169">
                  <c:v>1.4889589387783564</c:v>
                </c:pt>
                <c:pt idx="170">
                  <c:v>1.4889589387783564</c:v>
                </c:pt>
                <c:pt idx="171">
                  <c:v>1.4889589387783564</c:v>
                </c:pt>
                <c:pt idx="172">
                  <c:v>1.4889589387783564</c:v>
                </c:pt>
                <c:pt idx="173">
                  <c:v>1.4889589387783564</c:v>
                </c:pt>
                <c:pt idx="174">
                  <c:v>1.4889589387783564</c:v>
                </c:pt>
                <c:pt idx="175">
                  <c:v>1.4889589387783564</c:v>
                </c:pt>
                <c:pt idx="176">
                  <c:v>1.4889589387783564</c:v>
                </c:pt>
                <c:pt idx="177">
                  <c:v>1.4889589387783564</c:v>
                </c:pt>
                <c:pt idx="178">
                  <c:v>1.4889589387783564</c:v>
                </c:pt>
                <c:pt idx="179">
                  <c:v>1.4889589387783564</c:v>
                </c:pt>
                <c:pt idx="180">
                  <c:v>1.4889589387783564</c:v>
                </c:pt>
                <c:pt idx="181">
                  <c:v>1.4889589387783564</c:v>
                </c:pt>
                <c:pt idx="182">
                  <c:v>1.4889589387783564</c:v>
                </c:pt>
                <c:pt idx="183">
                  <c:v>1.4889589387783564</c:v>
                </c:pt>
                <c:pt idx="184">
                  <c:v>1.4889589387783564</c:v>
                </c:pt>
                <c:pt idx="185">
                  <c:v>1.4889589387783564</c:v>
                </c:pt>
                <c:pt idx="186">
                  <c:v>1.4889589387783564</c:v>
                </c:pt>
                <c:pt idx="187">
                  <c:v>1.4889589387783564</c:v>
                </c:pt>
                <c:pt idx="188">
                  <c:v>1.4889589387783564</c:v>
                </c:pt>
                <c:pt idx="189">
                  <c:v>1.4889589387783564</c:v>
                </c:pt>
                <c:pt idx="190">
                  <c:v>1.4889589387783564</c:v>
                </c:pt>
                <c:pt idx="191">
                  <c:v>1.4889589387783564</c:v>
                </c:pt>
                <c:pt idx="192">
                  <c:v>1.4889589387783564</c:v>
                </c:pt>
                <c:pt idx="193">
                  <c:v>1.4889589387783564</c:v>
                </c:pt>
                <c:pt idx="194">
                  <c:v>1.4889589387783564</c:v>
                </c:pt>
                <c:pt idx="195">
                  <c:v>1.4889589387783564</c:v>
                </c:pt>
                <c:pt idx="196">
                  <c:v>1.4889589387783564</c:v>
                </c:pt>
                <c:pt idx="197">
                  <c:v>1.4889589387783564</c:v>
                </c:pt>
                <c:pt idx="198">
                  <c:v>1.4889589387783564</c:v>
                </c:pt>
                <c:pt idx="199">
                  <c:v>1.4889589387783564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16-496F-B041-A49470468BD7}"/>
            </c:ext>
          </c:extLst>
        </c:ser>
        <c:ser>
          <c:idx val="3"/>
          <c:order val="2"/>
          <c:tx>
            <c:strRef>
              <c:f>Data2!$F$1</c:f>
              <c:strCache>
                <c:ptCount val="1"/>
                <c:pt idx="0">
                  <c:v>Proximity</c:v>
                </c:pt>
              </c:strCache>
            </c:strRef>
          </c:tx>
          <c:spPr>
            <a:ln w="25400" cap="rnd">
              <a:solidFill>
                <a:srgbClr val="0000FF"/>
              </a:solidFill>
              <a:prstDash val="solid"/>
              <a:round/>
            </a:ln>
            <a:effectLst/>
          </c:spPr>
          <c:marker>
            <c:symbol val="x"/>
            <c:size val="6"/>
            <c:spPr>
              <a:noFill/>
              <a:ln w="12700">
                <a:solidFill>
                  <a:srgbClr val="0000FF"/>
                </a:solidFill>
              </a:ln>
              <a:effectLst/>
            </c:spPr>
          </c:marker>
          <c:dPt>
            <c:idx val="2"/>
            <c:marker>
              <c:symbol val="x"/>
              <c:size val="18"/>
              <c:spPr>
                <a:noFill/>
                <a:ln w="12700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D148-4C3B-907E-C9F5349DB632}"/>
              </c:ext>
            </c:extLst>
          </c:dPt>
          <c:dPt>
            <c:idx val="3"/>
            <c:marker>
              <c:symbol val="x"/>
              <c:size val="18"/>
              <c:spPr>
                <a:noFill/>
                <a:ln w="50800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65A6-47C7-870F-B9F5D310BBAB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Data2!$F$2:$F$202</c:f>
              <c:numCache>
                <c:formatCode>0.0</c:formatCode>
                <c:ptCount val="201"/>
                <c:pt idx="0">
                  <c:v>0</c:v>
                </c:pt>
                <c:pt idx="1">
                  <c:v>7.198685778391227E-2</c:v>
                </c:pt>
                <c:pt idx="2">
                  <c:v>0.17514751153122815</c:v>
                </c:pt>
                <c:pt idx="3">
                  <c:v>0.26333653958559361</c:v>
                </c:pt>
                <c:pt idx="4">
                  <c:v>0.32178740701697534</c:v>
                </c:pt>
                <c:pt idx="5">
                  <c:v>0.38228918207752843</c:v>
                </c:pt>
                <c:pt idx="6">
                  <c:v>0.45017422460309808</c:v>
                </c:pt>
                <c:pt idx="7">
                  <c:v>0.48298874666983876</c:v>
                </c:pt>
                <c:pt idx="8">
                  <c:v>0.55128397072124269</c:v>
                </c:pt>
                <c:pt idx="9">
                  <c:v>0.58696976346882312</c:v>
                </c:pt>
                <c:pt idx="10">
                  <c:v>0.62183519316473501</c:v>
                </c:pt>
                <c:pt idx="11">
                  <c:v>0.68766932806113346</c:v>
                </c:pt>
                <c:pt idx="12">
                  <c:v>0.71904821478745418</c:v>
                </c:pt>
                <c:pt idx="13">
                  <c:v>0.7580154597417087</c:v>
                </c:pt>
                <c:pt idx="14">
                  <c:v>0.7926757986747035</c:v>
                </c:pt>
                <c:pt idx="15">
                  <c:v>0.82487504845269277</c:v>
                </c:pt>
                <c:pt idx="16">
                  <c:v>0.86855938095404117</c:v>
                </c:pt>
                <c:pt idx="17">
                  <c:v>0.89173463716367674</c:v>
                </c:pt>
                <c:pt idx="18">
                  <c:v>0.92065243473499192</c:v>
                </c:pt>
                <c:pt idx="19">
                  <c:v>0.94505823552213031</c:v>
                </c:pt>
                <c:pt idx="20">
                  <c:v>0.97233530699010851</c:v>
                </c:pt>
                <c:pt idx="21">
                  <c:v>1.0055600105826834</c:v>
                </c:pt>
                <c:pt idx="22">
                  <c:v>1.0285301760294019</c:v>
                </c:pt>
                <c:pt idx="23">
                  <c:v>1.0467832539290263</c:v>
                </c:pt>
                <c:pt idx="24">
                  <c:v>1.0677025117465735</c:v>
                </c:pt>
                <c:pt idx="25">
                  <c:v>1.089442132615789</c:v>
                </c:pt>
                <c:pt idx="26">
                  <c:v>1.1076952105154136</c:v>
                </c:pt>
                <c:pt idx="27">
                  <c:v>1.1269737422296238</c:v>
                </c:pt>
                <c:pt idx="28">
                  <c:v>1.1439962755517454</c:v>
                </c:pt>
                <c:pt idx="29">
                  <c:v>1.1579424474301101</c:v>
                </c:pt>
                <c:pt idx="30">
                  <c:v>1.1739395269376462</c:v>
                </c:pt>
                <c:pt idx="31">
                  <c:v>1.1856297004239227</c:v>
                </c:pt>
                <c:pt idx="32">
                  <c:v>1.1977300554360333</c:v>
                </c:pt>
                <c:pt idx="33">
                  <c:v>1.2104456827368952</c:v>
                </c:pt>
                <c:pt idx="34">
                  <c:v>1.2248020361410943</c:v>
                </c:pt>
                <c:pt idx="35">
                  <c:v>1.238748208019459</c:v>
                </c:pt>
                <c:pt idx="36">
                  <c:v>1.2512587445574039</c:v>
                </c:pt>
                <c:pt idx="37">
                  <c:v>1.2608980104145089</c:v>
                </c:pt>
                <c:pt idx="38">
                  <c:v>1.2717678208491168</c:v>
                </c:pt>
                <c:pt idx="39">
                  <c:v>1.2820223589949733</c:v>
                </c:pt>
                <c:pt idx="40">
                  <c:v>1.2941227140070839</c:v>
                </c:pt>
                <c:pt idx="41">
                  <c:v>1.3049925244416918</c:v>
                </c:pt>
                <c:pt idx="42">
                  <c:v>1.3144266995358795</c:v>
                </c:pt>
                <c:pt idx="43">
                  <c:v>1.3207845131863105</c:v>
                </c:pt>
                <c:pt idx="44">
                  <c:v>1.3269372360738245</c:v>
                </c:pt>
                <c:pt idx="45">
                  <c:v>1.3359612296421781</c:v>
                </c:pt>
                <c:pt idx="46">
                  <c:v>1.3431394063442776</c:v>
                </c:pt>
                <c:pt idx="47">
                  <c:v>1.3492921292317914</c:v>
                </c:pt>
                <c:pt idx="48">
                  <c:v>1.3548295798305541</c:v>
                </c:pt>
                <c:pt idx="49">
                  <c:v>1.3591364858518138</c:v>
                </c:pt>
                <c:pt idx="50">
                  <c:v>1.3691859332347531</c:v>
                </c:pt>
                <c:pt idx="51">
                  <c:v>1.3728775669672613</c:v>
                </c:pt>
                <c:pt idx="52">
                  <c:v>1.3777997452772726</c:v>
                </c:pt>
                <c:pt idx="53">
                  <c:v>1.3806710159581124</c:v>
                </c:pt>
                <c:pt idx="54">
                  <c:v>1.3864135573197918</c:v>
                </c:pt>
                <c:pt idx="55">
                  <c:v>1.3905153725781345</c:v>
                </c:pt>
                <c:pt idx="56">
                  <c:v>1.3944120970735598</c:v>
                </c:pt>
                <c:pt idx="57">
                  <c:v>1.3960528231768969</c:v>
                </c:pt>
                <c:pt idx="58">
                  <c:v>1.3993342753835709</c:v>
                </c:pt>
                <c:pt idx="59">
                  <c:v>1.4020004553014938</c:v>
                </c:pt>
                <c:pt idx="60">
                  <c:v>1.4050768167452505</c:v>
                </c:pt>
                <c:pt idx="61">
                  <c:v>1.4077429966631734</c:v>
                </c:pt>
                <c:pt idx="62">
                  <c:v>1.4087684504777589</c:v>
                </c:pt>
                <c:pt idx="63">
                  <c:v>1.4120499026844331</c:v>
                </c:pt>
                <c:pt idx="64">
                  <c:v>1.41369062878777</c:v>
                </c:pt>
                <c:pt idx="65">
                  <c:v>1.4151262641281899</c:v>
                </c:pt>
                <c:pt idx="66">
                  <c:v>1.4169720809944442</c:v>
                </c:pt>
                <c:pt idx="67">
                  <c:v>1.418612807097781</c:v>
                </c:pt>
                <c:pt idx="68">
                  <c:v>1.4194331701494496</c:v>
                </c:pt>
                <c:pt idx="69">
                  <c:v>1.4208688054898695</c:v>
                </c:pt>
                <c:pt idx="70">
                  <c:v>1.4214840777786208</c:v>
                </c:pt>
                <c:pt idx="71">
                  <c:v>1.4229197131190408</c:v>
                </c:pt>
                <c:pt idx="72">
                  <c:v>1.4245604392223779</c:v>
                </c:pt>
                <c:pt idx="73">
                  <c:v>1.4257909837998806</c:v>
                </c:pt>
                <c:pt idx="74">
                  <c:v>1.4276368006661349</c:v>
                </c:pt>
                <c:pt idx="75">
                  <c:v>1.4292775267694717</c:v>
                </c:pt>
                <c:pt idx="76">
                  <c:v>1.4300978898211403</c:v>
                </c:pt>
                <c:pt idx="77">
                  <c:v>1.4307131621098916</c:v>
                </c:pt>
                <c:pt idx="78">
                  <c:v>1.4315335251615602</c:v>
                </c:pt>
                <c:pt idx="79">
                  <c:v>1.4321487974503115</c:v>
                </c:pt>
                <c:pt idx="80">
                  <c:v>1.4327640697390631</c:v>
                </c:pt>
                <c:pt idx="81">
                  <c:v>1.4335844327907314</c:v>
                </c:pt>
                <c:pt idx="82">
                  <c:v>1.4350200681311513</c:v>
                </c:pt>
                <c:pt idx="83">
                  <c:v>1.4366607942344884</c:v>
                </c:pt>
                <c:pt idx="84">
                  <c:v>1.437481157286157</c:v>
                </c:pt>
                <c:pt idx="85">
                  <c:v>1.4380964295749084</c:v>
                </c:pt>
                <c:pt idx="86">
                  <c:v>1.4387117018636597</c:v>
                </c:pt>
                <c:pt idx="87">
                  <c:v>1.4395320649153283</c:v>
                </c:pt>
                <c:pt idx="88">
                  <c:v>1.4399422464411626</c:v>
                </c:pt>
                <c:pt idx="89">
                  <c:v>1.440762609492831</c:v>
                </c:pt>
                <c:pt idx="90">
                  <c:v>1.4409677002557482</c:v>
                </c:pt>
                <c:pt idx="91">
                  <c:v>1.4415829725444995</c:v>
                </c:pt>
                <c:pt idx="92">
                  <c:v>1.4419931540703339</c:v>
                </c:pt>
                <c:pt idx="93">
                  <c:v>1.4428135171220022</c:v>
                </c:pt>
                <c:pt idx="94">
                  <c:v>1.4432236986478366</c:v>
                </c:pt>
                <c:pt idx="95">
                  <c:v>1.4440440616995052</c:v>
                </c:pt>
                <c:pt idx="96">
                  <c:v>1.4454796970399251</c:v>
                </c:pt>
                <c:pt idx="97">
                  <c:v>1.4463000600915936</c:v>
                </c:pt>
                <c:pt idx="98">
                  <c:v>1.446915332380345</c:v>
                </c:pt>
                <c:pt idx="99">
                  <c:v>1.4475306046690963</c:v>
                </c:pt>
                <c:pt idx="100">
                  <c:v>1.4479407861949305</c:v>
                </c:pt>
                <c:pt idx="101">
                  <c:v>1.4489662400095162</c:v>
                </c:pt>
                <c:pt idx="102">
                  <c:v>1.4495815122982676</c:v>
                </c:pt>
                <c:pt idx="103">
                  <c:v>1.4501967845870189</c:v>
                </c:pt>
                <c:pt idx="104">
                  <c:v>1.4508120568757703</c:v>
                </c:pt>
                <c:pt idx="105">
                  <c:v>1.4512222384016047</c:v>
                </c:pt>
                <c:pt idx="106">
                  <c:v>1.4520426014532732</c:v>
                </c:pt>
                <c:pt idx="107">
                  <c:v>1.4526578737420246</c:v>
                </c:pt>
                <c:pt idx="108">
                  <c:v>1.4534782367936931</c:v>
                </c:pt>
                <c:pt idx="109">
                  <c:v>1.4542985998453615</c:v>
                </c:pt>
                <c:pt idx="110">
                  <c:v>1.4547087813711959</c:v>
                </c:pt>
                <c:pt idx="111">
                  <c:v>1.4553240536599472</c:v>
                </c:pt>
                <c:pt idx="112">
                  <c:v>1.4557342351857814</c:v>
                </c:pt>
                <c:pt idx="113">
                  <c:v>1.4559393259486986</c:v>
                </c:pt>
                <c:pt idx="114">
                  <c:v>1.4565545982374499</c:v>
                </c:pt>
                <c:pt idx="115">
                  <c:v>1.4575800520520357</c:v>
                </c:pt>
                <c:pt idx="116">
                  <c:v>1.4577851428149529</c:v>
                </c:pt>
                <c:pt idx="117">
                  <c:v>1.4588105966295384</c:v>
                </c:pt>
                <c:pt idx="118">
                  <c:v>1.4598360504441241</c:v>
                </c:pt>
                <c:pt idx="119">
                  <c:v>1.4606564134957927</c:v>
                </c:pt>
                <c:pt idx="120">
                  <c:v>1.4606564134957927</c:v>
                </c:pt>
                <c:pt idx="121">
                  <c:v>1.461271685784544</c:v>
                </c:pt>
                <c:pt idx="122">
                  <c:v>1.4618869580732954</c:v>
                </c:pt>
                <c:pt idx="123">
                  <c:v>1.4625022303620467</c:v>
                </c:pt>
                <c:pt idx="124">
                  <c:v>1.4627073211249639</c:v>
                </c:pt>
                <c:pt idx="125">
                  <c:v>1.4633225934137153</c:v>
                </c:pt>
                <c:pt idx="126">
                  <c:v>1.4639378657024666</c:v>
                </c:pt>
                <c:pt idx="127">
                  <c:v>1.4641429564653838</c:v>
                </c:pt>
                <c:pt idx="128">
                  <c:v>1.4651684102799694</c:v>
                </c:pt>
                <c:pt idx="129">
                  <c:v>1.4659887733316379</c:v>
                </c:pt>
                <c:pt idx="130">
                  <c:v>1.4661938640945551</c:v>
                </c:pt>
                <c:pt idx="131">
                  <c:v>1.4670142271462236</c:v>
                </c:pt>
                <c:pt idx="132">
                  <c:v>1.4672193179091406</c:v>
                </c:pt>
                <c:pt idx="133">
                  <c:v>1.467834590197892</c:v>
                </c:pt>
                <c:pt idx="134">
                  <c:v>1.4682447717237264</c:v>
                </c:pt>
                <c:pt idx="135">
                  <c:v>1.4686549532495605</c:v>
                </c:pt>
                <c:pt idx="136">
                  <c:v>1.4690651347753949</c:v>
                </c:pt>
                <c:pt idx="137">
                  <c:v>1.4694753163012291</c:v>
                </c:pt>
                <c:pt idx="138">
                  <c:v>1.4696804070641463</c:v>
                </c:pt>
                <c:pt idx="139">
                  <c:v>1.470910951641649</c:v>
                </c:pt>
                <c:pt idx="140">
                  <c:v>1.4711160424045662</c:v>
                </c:pt>
                <c:pt idx="141">
                  <c:v>1.4713211331674834</c:v>
                </c:pt>
                <c:pt idx="142">
                  <c:v>1.4717313146933175</c:v>
                </c:pt>
                <c:pt idx="143">
                  <c:v>1.4723465869820689</c:v>
                </c:pt>
                <c:pt idx="144">
                  <c:v>1.4731669500337374</c:v>
                </c:pt>
                <c:pt idx="145">
                  <c:v>1.4743974946112401</c:v>
                </c:pt>
                <c:pt idx="146">
                  <c:v>1.4754229484258259</c:v>
                </c:pt>
                <c:pt idx="147">
                  <c:v>1.47583312995166</c:v>
                </c:pt>
                <c:pt idx="148">
                  <c:v>1.47726876529208</c:v>
                </c:pt>
                <c:pt idx="149">
                  <c:v>1.4776789468179143</c:v>
                </c:pt>
                <c:pt idx="150">
                  <c:v>1.4782942191066657</c:v>
                </c:pt>
                <c:pt idx="151">
                  <c:v>1.4782942191066657</c:v>
                </c:pt>
                <c:pt idx="152">
                  <c:v>1.4784993098695829</c:v>
                </c:pt>
                <c:pt idx="153">
                  <c:v>1.4789094913954171</c:v>
                </c:pt>
                <c:pt idx="154">
                  <c:v>1.4791145821583342</c:v>
                </c:pt>
                <c:pt idx="155">
                  <c:v>1.4795247636841684</c:v>
                </c:pt>
                <c:pt idx="156">
                  <c:v>1.4799349452100028</c:v>
                </c:pt>
                <c:pt idx="157">
                  <c:v>1.4801400359729198</c:v>
                </c:pt>
                <c:pt idx="158">
                  <c:v>1.4801400359729198</c:v>
                </c:pt>
                <c:pt idx="159">
                  <c:v>1.4805502174987542</c:v>
                </c:pt>
                <c:pt idx="160">
                  <c:v>1.4805502174987542</c:v>
                </c:pt>
                <c:pt idx="161">
                  <c:v>1.4811654897875055</c:v>
                </c:pt>
                <c:pt idx="162">
                  <c:v>1.4815756713133397</c:v>
                </c:pt>
                <c:pt idx="163">
                  <c:v>1.4819858528391741</c:v>
                </c:pt>
                <c:pt idx="164">
                  <c:v>1.482190943602091</c:v>
                </c:pt>
                <c:pt idx="165">
                  <c:v>1.4823960343650082</c:v>
                </c:pt>
                <c:pt idx="166">
                  <c:v>1.4826011251279254</c:v>
                </c:pt>
                <c:pt idx="167">
                  <c:v>1.4826011251279254</c:v>
                </c:pt>
                <c:pt idx="168">
                  <c:v>1.4826011251279254</c:v>
                </c:pt>
                <c:pt idx="169">
                  <c:v>1.4826011251279254</c:v>
                </c:pt>
                <c:pt idx="170">
                  <c:v>1.4826011251279254</c:v>
                </c:pt>
                <c:pt idx="171">
                  <c:v>1.4826011251279254</c:v>
                </c:pt>
                <c:pt idx="172">
                  <c:v>1.4830113066537596</c:v>
                </c:pt>
                <c:pt idx="173">
                  <c:v>1.4832163974166768</c:v>
                </c:pt>
                <c:pt idx="174">
                  <c:v>1.4836265789425109</c:v>
                </c:pt>
                <c:pt idx="175">
                  <c:v>1.4840367604683453</c:v>
                </c:pt>
                <c:pt idx="176">
                  <c:v>1.4844469419941795</c:v>
                </c:pt>
                <c:pt idx="177">
                  <c:v>1.4846520327570967</c:v>
                </c:pt>
                <c:pt idx="178">
                  <c:v>1.4846520327570967</c:v>
                </c:pt>
                <c:pt idx="179">
                  <c:v>1.4850622142829308</c:v>
                </c:pt>
                <c:pt idx="180">
                  <c:v>1.4854723958087652</c:v>
                </c:pt>
                <c:pt idx="181">
                  <c:v>1.4854723958087652</c:v>
                </c:pt>
                <c:pt idx="182">
                  <c:v>1.4854723958087652</c:v>
                </c:pt>
                <c:pt idx="183">
                  <c:v>1.4854723958087652</c:v>
                </c:pt>
                <c:pt idx="184">
                  <c:v>1.4854723958087652</c:v>
                </c:pt>
                <c:pt idx="185">
                  <c:v>1.4856774865716822</c:v>
                </c:pt>
                <c:pt idx="186">
                  <c:v>1.4856774865716822</c:v>
                </c:pt>
                <c:pt idx="187">
                  <c:v>1.4856774865716822</c:v>
                </c:pt>
                <c:pt idx="188">
                  <c:v>1.4856774865716822</c:v>
                </c:pt>
                <c:pt idx="189">
                  <c:v>1.4856774865716822</c:v>
                </c:pt>
                <c:pt idx="190">
                  <c:v>1.4856774865716822</c:v>
                </c:pt>
                <c:pt idx="191">
                  <c:v>1.4856774865716822</c:v>
                </c:pt>
                <c:pt idx="192">
                  <c:v>1.4856774865716822</c:v>
                </c:pt>
                <c:pt idx="193">
                  <c:v>1.4860876680975166</c:v>
                </c:pt>
                <c:pt idx="194">
                  <c:v>1.4867029403862679</c:v>
                </c:pt>
                <c:pt idx="195">
                  <c:v>1.4875233034379365</c:v>
                </c:pt>
                <c:pt idx="196">
                  <c:v>1.4877283942008537</c:v>
                </c:pt>
                <c:pt idx="197">
                  <c:v>1.4879334849637706</c:v>
                </c:pt>
                <c:pt idx="198">
                  <c:v>1.488343666489605</c:v>
                </c:pt>
                <c:pt idx="199">
                  <c:v>1.488548757252522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816-496F-B041-A49470468BD7}"/>
            </c:ext>
          </c:extLst>
        </c:ser>
        <c:ser>
          <c:idx val="0"/>
          <c:order val="3"/>
          <c:tx>
            <c:strRef>
              <c:f>Data2!$E$1</c:f>
              <c:strCache>
                <c:ptCount val="1"/>
                <c:pt idx="0">
                  <c:v>Lowest Carbon</c:v>
                </c:pt>
              </c:strCache>
            </c:strRef>
          </c:tx>
          <c:spPr>
            <a:ln w="25400" cap="rnd" cmpd="thinThick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noFill/>
              <a:ln w="12700">
                <a:solidFill>
                  <a:srgbClr val="FF0000"/>
                </a:solidFill>
              </a:ln>
              <a:effectLst/>
            </c:spPr>
          </c:marker>
          <c:dPt>
            <c:idx val="2"/>
            <c:marker>
              <c:symbol val="triangle"/>
              <c:size val="18"/>
              <c:spPr>
                <a:noFill/>
                <a:ln w="127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D148-4C3B-907E-C9F5349DB632}"/>
              </c:ext>
            </c:extLst>
          </c:dPt>
          <c:dPt>
            <c:idx val="3"/>
            <c:marker>
              <c:symbol val="triangle"/>
              <c:size val="18"/>
              <c:spPr>
                <a:noFill/>
                <a:ln w="508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65A6-47C7-870F-B9F5D310BBAB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Data2!$E$2:$E$202</c:f>
              <c:numCache>
                <c:formatCode>0.0</c:formatCode>
                <c:ptCount val="201"/>
                <c:pt idx="0">
                  <c:v>0</c:v>
                </c:pt>
                <c:pt idx="1">
                  <c:v>4.1018152583425791E-3</c:v>
                </c:pt>
                <c:pt idx="2">
                  <c:v>1.0869810434607836E-2</c:v>
                </c:pt>
                <c:pt idx="3">
                  <c:v>1.5791988744618932E-2</c:v>
                </c:pt>
                <c:pt idx="4">
                  <c:v>2.7071980705061026E-2</c:v>
                </c:pt>
                <c:pt idx="5">
                  <c:v>4.163342487217718E-2</c:v>
                </c:pt>
                <c:pt idx="6">
                  <c:v>5.845086743138176E-2</c:v>
                </c:pt>
                <c:pt idx="7">
                  <c:v>7.6498854568089109E-2</c:v>
                </c:pt>
                <c:pt idx="8">
                  <c:v>9.6187567808133492E-2</c:v>
                </c:pt>
                <c:pt idx="9">
                  <c:v>0.11874755172901767</c:v>
                </c:pt>
                <c:pt idx="10">
                  <c:v>0.141512626412819</c:v>
                </c:pt>
                <c:pt idx="11">
                  <c:v>0.16776424406621152</c:v>
                </c:pt>
                <c:pt idx="12">
                  <c:v>0.19093950027584708</c:v>
                </c:pt>
                <c:pt idx="13">
                  <c:v>0.21883184403257661</c:v>
                </c:pt>
                <c:pt idx="14">
                  <c:v>0.2442630986343006</c:v>
                </c:pt>
                <c:pt idx="15">
                  <c:v>0.26805362713268754</c:v>
                </c:pt>
                <c:pt idx="16">
                  <c:v>0.28528125121772641</c:v>
                </c:pt>
                <c:pt idx="17">
                  <c:v>0.30189360301401386</c:v>
                </c:pt>
                <c:pt idx="18">
                  <c:v>0.31583977489237863</c:v>
                </c:pt>
                <c:pt idx="19">
                  <c:v>0.329170674481992</c:v>
                </c:pt>
                <c:pt idx="20">
                  <c:v>0.3381946680503457</c:v>
                </c:pt>
                <c:pt idx="21">
                  <c:v>0.3488593877220364</c:v>
                </c:pt>
                <c:pt idx="22">
                  <c:v>0.3623953780745669</c:v>
                </c:pt>
                <c:pt idx="23">
                  <c:v>0.37141937164292055</c:v>
                </c:pt>
                <c:pt idx="24">
                  <c:v>0.38146881902585988</c:v>
                </c:pt>
                <c:pt idx="25">
                  <c:v>0.39049281259421359</c:v>
                </c:pt>
                <c:pt idx="26">
                  <c:v>0.39910662463673297</c:v>
                </c:pt>
                <c:pt idx="27">
                  <c:v>0.40936116278258944</c:v>
                </c:pt>
                <c:pt idx="28">
                  <c:v>0.4212564270317829</c:v>
                </c:pt>
                <c:pt idx="29">
                  <c:v>0.432536418992225</c:v>
                </c:pt>
                <c:pt idx="30">
                  <c:v>0.43971459569432453</c:v>
                </c:pt>
                <c:pt idx="31">
                  <c:v>0.44771313544809255</c:v>
                </c:pt>
                <c:pt idx="32">
                  <c:v>0.45612185672769484</c:v>
                </c:pt>
                <c:pt idx="33">
                  <c:v>0.46453057800729713</c:v>
                </c:pt>
                <c:pt idx="34">
                  <c:v>0.47006802860605962</c:v>
                </c:pt>
                <c:pt idx="35">
                  <c:v>0.47622075149357346</c:v>
                </c:pt>
                <c:pt idx="36">
                  <c:v>0.48380910972150726</c:v>
                </c:pt>
                <c:pt idx="37">
                  <c:v>0.49098728642360678</c:v>
                </c:pt>
                <c:pt idx="38">
                  <c:v>0.49816546312570625</c:v>
                </c:pt>
                <c:pt idx="39">
                  <c:v>0.50247236914696602</c:v>
                </c:pt>
                <c:pt idx="40">
                  <c:v>0.50985563661198263</c:v>
                </c:pt>
                <c:pt idx="41">
                  <c:v>0.51744399483991643</c:v>
                </c:pt>
                <c:pt idx="42">
                  <c:v>0.52462217154201596</c:v>
                </c:pt>
                <c:pt idx="43">
                  <c:v>0.53036471290369558</c:v>
                </c:pt>
                <c:pt idx="44">
                  <c:v>0.53487670968787238</c:v>
                </c:pt>
                <c:pt idx="45">
                  <c:v>0.54267015867872326</c:v>
                </c:pt>
                <c:pt idx="46">
                  <c:v>0.5496432446179057</c:v>
                </c:pt>
                <c:pt idx="47">
                  <c:v>0.55723160284583939</c:v>
                </c:pt>
                <c:pt idx="48">
                  <c:v>0.56399959802210464</c:v>
                </c:pt>
                <c:pt idx="49">
                  <c:v>0.57056250243545281</c:v>
                </c:pt>
                <c:pt idx="50">
                  <c:v>0.57958649600380652</c:v>
                </c:pt>
                <c:pt idx="51">
                  <c:v>0.58861048957216011</c:v>
                </c:pt>
                <c:pt idx="52">
                  <c:v>0.59578866627425964</c:v>
                </c:pt>
                <c:pt idx="53">
                  <c:v>0.60194138916177353</c:v>
                </c:pt>
                <c:pt idx="54">
                  <c:v>0.61588756104013831</c:v>
                </c:pt>
                <c:pt idx="55">
                  <c:v>0.62942355139266881</c:v>
                </c:pt>
                <c:pt idx="56">
                  <c:v>0.64562572166312204</c:v>
                </c:pt>
                <c:pt idx="57">
                  <c:v>0.65793116743814972</c:v>
                </c:pt>
                <c:pt idx="58">
                  <c:v>0.66962134092442616</c:v>
                </c:pt>
                <c:pt idx="59">
                  <c:v>0.68254205898820519</c:v>
                </c:pt>
                <c:pt idx="60">
                  <c:v>0.69361696018573016</c:v>
                </c:pt>
                <c:pt idx="61">
                  <c:v>0.70530713367200659</c:v>
                </c:pt>
                <c:pt idx="62">
                  <c:v>0.71494639952911165</c:v>
                </c:pt>
                <c:pt idx="63">
                  <c:v>0.72725184530413933</c:v>
                </c:pt>
                <c:pt idx="64">
                  <c:v>0.7397623818420842</c:v>
                </c:pt>
                <c:pt idx="65">
                  <c:v>0.74899146617335499</c:v>
                </c:pt>
                <c:pt idx="66">
                  <c:v>0.76047654889671423</c:v>
                </c:pt>
                <c:pt idx="67">
                  <c:v>0.77032090551673649</c:v>
                </c:pt>
                <c:pt idx="68">
                  <c:v>0.78344671434343272</c:v>
                </c:pt>
                <c:pt idx="69">
                  <c:v>0.7912401633342836</c:v>
                </c:pt>
                <c:pt idx="70">
                  <c:v>0.80169979224305721</c:v>
                </c:pt>
                <c:pt idx="71">
                  <c:v>0.80969833199682517</c:v>
                </c:pt>
                <c:pt idx="72">
                  <c:v>0.81974777937976451</c:v>
                </c:pt>
                <c:pt idx="73">
                  <c:v>0.83246340668062646</c:v>
                </c:pt>
                <c:pt idx="74">
                  <c:v>0.84128230948606308</c:v>
                </c:pt>
                <c:pt idx="75">
                  <c:v>0.85030630305441668</c:v>
                </c:pt>
                <c:pt idx="76">
                  <c:v>0.86076593196319029</c:v>
                </c:pt>
                <c:pt idx="77">
                  <c:v>0.86978992553154399</c:v>
                </c:pt>
                <c:pt idx="78">
                  <c:v>0.88148009901782032</c:v>
                </c:pt>
                <c:pt idx="79">
                  <c:v>0.8923499094524282</c:v>
                </c:pt>
                <c:pt idx="80">
                  <c:v>0.90096372149494763</c:v>
                </c:pt>
                <c:pt idx="81">
                  <c:v>0.90916735201163279</c:v>
                </c:pt>
                <c:pt idx="82">
                  <c:v>0.92106261626082619</c:v>
                </c:pt>
                <c:pt idx="83">
                  <c:v>0.93029170059209698</c:v>
                </c:pt>
                <c:pt idx="84">
                  <c:v>0.93911060339753361</c:v>
                </c:pt>
                <c:pt idx="85">
                  <c:v>0.94792950620297012</c:v>
                </c:pt>
                <c:pt idx="86">
                  <c:v>0.95633822748257247</c:v>
                </c:pt>
                <c:pt idx="87">
                  <c:v>0.96454185799925762</c:v>
                </c:pt>
                <c:pt idx="88">
                  <c:v>0.97295057927885986</c:v>
                </c:pt>
                <c:pt idx="89">
                  <c:v>0.98197457284721357</c:v>
                </c:pt>
                <c:pt idx="90">
                  <c:v>0.99140874794140144</c:v>
                </c:pt>
                <c:pt idx="91">
                  <c:v>0.99981746922100379</c:v>
                </c:pt>
                <c:pt idx="92">
                  <c:v>1.0088414627893574</c:v>
                </c:pt>
                <c:pt idx="93">
                  <c:v>1.0160196394914569</c:v>
                </c:pt>
                <c:pt idx="94">
                  <c:v>1.024018179245225</c:v>
                </c:pt>
                <c:pt idx="95">
                  <c:v>1.0309912651844073</c:v>
                </c:pt>
                <c:pt idx="96">
                  <c:v>1.0391948957010926</c:v>
                </c:pt>
                <c:pt idx="97">
                  <c:v>1.0453476185886064</c:v>
                </c:pt>
                <c:pt idx="98">
                  <c:v>1.0525257952907059</c:v>
                </c:pt>
                <c:pt idx="99">
                  <c:v>1.0584734274153027</c:v>
                </c:pt>
                <c:pt idx="100">
                  <c:v>1.0658566948803192</c:v>
                </c:pt>
                <c:pt idx="101">
                  <c:v>1.071804327004916</c:v>
                </c:pt>
                <c:pt idx="102">
                  <c:v>1.078162140655347</c:v>
                </c:pt>
                <c:pt idx="103">
                  <c:v>1.0836995912541094</c:v>
                </c:pt>
                <c:pt idx="104">
                  <c:v>1.0908777679562089</c:v>
                </c:pt>
                <c:pt idx="105">
                  <c:v>1.0962101277920544</c:v>
                </c:pt>
                <c:pt idx="106">
                  <c:v>1.1023628506795682</c:v>
                </c:pt>
                <c:pt idx="107">
                  <c:v>1.1072850289895793</c:v>
                </c:pt>
                <c:pt idx="108">
                  <c:v>1.1128224795883419</c:v>
                </c:pt>
                <c:pt idx="109">
                  <c:v>1.1171293856096016</c:v>
                </c:pt>
                <c:pt idx="110">
                  <c:v>1.1222566546825297</c:v>
                </c:pt>
                <c:pt idx="111">
                  <c:v>1.1267686514667066</c:v>
                </c:pt>
                <c:pt idx="112">
                  <c:v>1.1318959205396348</c:v>
                </c:pt>
                <c:pt idx="113">
                  <c:v>1.1355875542721432</c:v>
                </c:pt>
                <c:pt idx="114">
                  <c:v>1.1431759125000769</c:v>
                </c:pt>
                <c:pt idx="115">
                  <c:v>1.148098090810088</c:v>
                </c:pt>
                <c:pt idx="116">
                  <c:v>1.1540457229346848</c:v>
                </c:pt>
                <c:pt idx="117">
                  <c:v>1.1610188088738671</c:v>
                </c:pt>
                <c:pt idx="118">
                  <c:v>1.1651206241322096</c:v>
                </c:pt>
                <c:pt idx="119">
                  <c:v>1.1704529839680551</c:v>
                </c:pt>
                <c:pt idx="120">
                  <c:v>1.1745547992263976</c:v>
                </c:pt>
                <c:pt idx="121">
                  <c:v>1.1784515237218232</c:v>
                </c:pt>
                <c:pt idx="122">
                  <c:v>1.1829635205059998</c:v>
                </c:pt>
                <c:pt idx="123">
                  <c:v>1.1874755172901768</c:v>
                </c:pt>
                <c:pt idx="124">
                  <c:v>1.1917824233114365</c:v>
                </c:pt>
                <c:pt idx="125">
                  <c:v>1.1942435124664421</c:v>
                </c:pt>
                <c:pt idx="126">
                  <c:v>1.1985504184877018</c:v>
                </c:pt>
                <c:pt idx="127">
                  <c:v>1.2026522337460444</c:v>
                </c:pt>
                <c:pt idx="128">
                  <c:v>1.2065489582414697</c:v>
                </c:pt>
                <c:pt idx="129">
                  <c:v>1.2104456827368952</c:v>
                </c:pt>
                <c:pt idx="130">
                  <c:v>1.2153678610469063</c:v>
                </c:pt>
                <c:pt idx="131">
                  <c:v>1.2200849485940002</c:v>
                </c:pt>
                <c:pt idx="132">
                  <c:v>1.2239816730894257</c:v>
                </c:pt>
                <c:pt idx="133">
                  <c:v>1.2280834883477683</c:v>
                </c:pt>
                <c:pt idx="134">
                  <c:v>1.2317751220802766</c:v>
                </c:pt>
                <c:pt idx="135">
                  <c:v>1.2360820281015363</c:v>
                </c:pt>
                <c:pt idx="136">
                  <c:v>1.2383380264936248</c:v>
                </c:pt>
                <c:pt idx="137">
                  <c:v>1.241824569463216</c:v>
                </c:pt>
                <c:pt idx="138">
                  <c:v>1.2463365662473929</c:v>
                </c:pt>
                <c:pt idx="139">
                  <c:v>1.2504383815057354</c:v>
                </c:pt>
                <c:pt idx="140">
                  <c:v>1.2551554690528293</c:v>
                </c:pt>
                <c:pt idx="141">
                  <c:v>1.2598725565999234</c:v>
                </c:pt>
                <c:pt idx="142">
                  <c:v>1.2629489180436801</c:v>
                </c:pt>
                <c:pt idx="143">
                  <c:v>1.2666405517761885</c:v>
                </c:pt>
                <c:pt idx="144">
                  <c:v>1.2697169132199455</c:v>
                </c:pt>
                <c:pt idx="145">
                  <c:v>1.2729983654266195</c:v>
                </c:pt>
                <c:pt idx="146">
                  <c:v>1.2777154529737136</c:v>
                </c:pt>
                <c:pt idx="147">
                  <c:v>1.2816121774691389</c:v>
                </c:pt>
                <c:pt idx="148">
                  <c:v>1.2850987204387301</c:v>
                </c:pt>
                <c:pt idx="149">
                  <c:v>1.289610717222907</c:v>
                </c:pt>
                <c:pt idx="150">
                  <c:v>1.292892169429581</c:v>
                </c:pt>
                <c:pt idx="151">
                  <c:v>1.2967888939250065</c:v>
                </c:pt>
                <c:pt idx="152">
                  <c:v>1.3004805276575149</c:v>
                </c:pt>
                <c:pt idx="153">
                  <c:v>1.3035568891012719</c:v>
                </c:pt>
                <c:pt idx="154">
                  <c:v>1.307043432070863</c:v>
                </c:pt>
                <c:pt idx="155">
                  <c:v>1.3105299750404542</c:v>
                </c:pt>
                <c:pt idx="156">
                  <c:v>1.3138114272471282</c:v>
                </c:pt>
                <c:pt idx="157">
                  <c:v>1.3175030609796365</c:v>
                </c:pt>
                <c:pt idx="158">
                  <c:v>1.3222201485267304</c:v>
                </c:pt>
                <c:pt idx="159">
                  <c:v>1.3281677806513272</c:v>
                </c:pt>
                <c:pt idx="160">
                  <c:v>1.3320645051467528</c:v>
                </c:pt>
                <c:pt idx="161">
                  <c:v>1.3367815926938467</c:v>
                </c:pt>
                <c:pt idx="162">
                  <c:v>1.3414986802409405</c:v>
                </c:pt>
                <c:pt idx="163">
                  <c:v>1.3458055862622003</c:v>
                </c:pt>
                <c:pt idx="164">
                  <c:v>1.35011249228346</c:v>
                </c:pt>
                <c:pt idx="165">
                  <c:v>1.3542143075418027</c:v>
                </c:pt>
                <c:pt idx="166">
                  <c:v>1.3591364858518138</c:v>
                </c:pt>
                <c:pt idx="167">
                  <c:v>1.3624179380584878</c:v>
                </c:pt>
                <c:pt idx="168">
                  <c:v>1.3673401163684988</c:v>
                </c:pt>
                <c:pt idx="169">
                  <c:v>1.3698012055235045</c:v>
                </c:pt>
                <c:pt idx="170">
                  <c:v>1.3734928392560128</c:v>
                </c:pt>
                <c:pt idx="171">
                  <c:v>1.3788251990918581</c:v>
                </c:pt>
                <c:pt idx="172">
                  <c:v>1.3825168328243664</c:v>
                </c:pt>
                <c:pt idx="173">
                  <c:v>1.3868237388456262</c:v>
                </c:pt>
                <c:pt idx="174">
                  <c:v>1.39154082639272</c:v>
                </c:pt>
                <c:pt idx="175">
                  <c:v>1.3952324601252284</c:v>
                </c:pt>
                <c:pt idx="176">
                  <c:v>1.3989240938577368</c:v>
                </c:pt>
                <c:pt idx="177">
                  <c:v>1.4030259091160793</c:v>
                </c:pt>
                <c:pt idx="178">
                  <c:v>1.407332815137339</c:v>
                </c:pt>
                <c:pt idx="179">
                  <c:v>1.4110244488698473</c:v>
                </c:pt>
                <c:pt idx="180">
                  <c:v>1.4161517179427756</c:v>
                </c:pt>
                <c:pt idx="181">
                  <c:v>1.4208688054898695</c:v>
                </c:pt>
                <c:pt idx="182">
                  <c:v>1.424970620748212</c:v>
                </c:pt>
                <c:pt idx="183">
                  <c:v>1.4284571637178034</c:v>
                </c:pt>
                <c:pt idx="184">
                  <c:v>1.4337895235536486</c:v>
                </c:pt>
                <c:pt idx="185">
                  <c:v>1.4383015203378255</c:v>
                </c:pt>
                <c:pt idx="186">
                  <c:v>1.4432236986478366</c:v>
                </c:pt>
                <c:pt idx="187">
                  <c:v>1.4491713307724334</c:v>
                </c:pt>
                <c:pt idx="188">
                  <c:v>1.4536833275566101</c:v>
                </c:pt>
                <c:pt idx="189">
                  <c:v>1.4571698705262013</c:v>
                </c:pt>
                <c:pt idx="190">
                  <c:v>1.461271685784544</c:v>
                </c:pt>
                <c:pt idx="191">
                  <c:v>1.4659887733316379</c:v>
                </c:pt>
                <c:pt idx="192">
                  <c:v>1.4702956793528976</c:v>
                </c:pt>
                <c:pt idx="193">
                  <c:v>1.4733720407966546</c:v>
                </c:pt>
                <c:pt idx="194">
                  <c:v>1.4774738560549971</c:v>
                </c:pt>
                <c:pt idx="195">
                  <c:v>1.4793196729212512</c:v>
                </c:pt>
                <c:pt idx="196">
                  <c:v>1.4817807620762569</c:v>
                </c:pt>
                <c:pt idx="197">
                  <c:v>1.4828062158908424</c:v>
                </c:pt>
                <c:pt idx="198">
                  <c:v>1.4854723958087652</c:v>
                </c:pt>
                <c:pt idx="199">
                  <c:v>1.4867029403862679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816-496F-B041-A49470468BD7}"/>
            </c:ext>
          </c:extLst>
        </c:ser>
        <c:ser>
          <c:idx val="1"/>
          <c:order val="4"/>
          <c:tx>
            <c:strRef>
              <c:f>Data2!$D$1</c:f>
              <c:strCache>
                <c:ptCount val="1"/>
                <c:pt idx="0">
                  <c:v>Random</c:v>
                </c:pt>
              </c:strCache>
            </c:strRef>
          </c:tx>
          <c:spPr>
            <a:ln w="25400" cap="rnd" cmpd="dbl">
              <a:solidFill>
                <a:schemeClr val="bg1">
                  <a:lumMod val="50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noFill/>
              <a:ln w="12700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Pt>
            <c:idx val="2"/>
            <c:marker>
              <c:symbol val="circle"/>
              <c:size val="18"/>
              <c:spPr>
                <a:noFill/>
                <a:ln w="12700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D148-4C3B-907E-C9F5349DB632}"/>
              </c:ext>
            </c:extLst>
          </c:dPt>
          <c:dPt>
            <c:idx val="3"/>
            <c:marker>
              <c:symbol val="circle"/>
              <c:size val="18"/>
              <c:spPr>
                <a:noFill/>
                <a:ln w="50800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65A6-47C7-870F-B9F5D310BBAB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Data2!$D$2:$D$202</c:f>
              <c:numCache>
                <c:formatCode>0.0</c:formatCode>
                <c:ptCount val="201"/>
                <c:pt idx="0">
                  <c:v>0</c:v>
                </c:pt>
                <c:pt idx="1">
                  <c:v>7.4447946938917819E-3</c:v>
                </c:pt>
                <c:pt idx="2">
                  <c:v>1.4889589387783564E-2</c:v>
                </c:pt>
                <c:pt idx="3">
                  <c:v>2.2334384081675346E-2</c:v>
                </c:pt>
                <c:pt idx="4">
                  <c:v>2.9779178775567128E-2</c:v>
                </c:pt>
                <c:pt idx="5">
                  <c:v>3.722397346945891E-2</c:v>
                </c:pt>
                <c:pt idx="6">
                  <c:v>4.4668768163350692E-2</c:v>
                </c:pt>
                <c:pt idx="7">
                  <c:v>5.2113562857242474E-2</c:v>
                </c:pt>
                <c:pt idx="8">
                  <c:v>5.9558357551134256E-2</c:v>
                </c:pt>
                <c:pt idx="9">
                  <c:v>6.7003152245026038E-2</c:v>
                </c:pt>
                <c:pt idx="10">
                  <c:v>7.4447946938917819E-2</c:v>
                </c:pt>
                <c:pt idx="11">
                  <c:v>8.1892741632809601E-2</c:v>
                </c:pt>
                <c:pt idx="12">
                  <c:v>8.9337536326701383E-2</c:v>
                </c:pt>
                <c:pt idx="13">
                  <c:v>9.6782331020593165E-2</c:v>
                </c:pt>
                <c:pt idx="14">
                  <c:v>0.10422712571448495</c:v>
                </c:pt>
                <c:pt idx="15">
                  <c:v>0.11167192040837673</c:v>
                </c:pt>
                <c:pt idx="16">
                  <c:v>0.11911671510226851</c:v>
                </c:pt>
                <c:pt idx="17">
                  <c:v>0.12656150979616029</c:v>
                </c:pt>
                <c:pt idx="18">
                  <c:v>0.13400630449005208</c:v>
                </c:pt>
                <c:pt idx="19">
                  <c:v>0.14145109918394386</c:v>
                </c:pt>
                <c:pt idx="20">
                  <c:v>0.14889589387783564</c:v>
                </c:pt>
                <c:pt idx="21">
                  <c:v>0.15634068857172742</c:v>
                </c:pt>
                <c:pt idx="22">
                  <c:v>0.1637854832656192</c:v>
                </c:pt>
                <c:pt idx="23">
                  <c:v>0.17123027795951098</c:v>
                </c:pt>
                <c:pt idx="24">
                  <c:v>0.17867507265340277</c:v>
                </c:pt>
                <c:pt idx="25">
                  <c:v>0.18611986734729455</c:v>
                </c:pt>
                <c:pt idx="26">
                  <c:v>0.19356466204118633</c:v>
                </c:pt>
                <c:pt idx="27">
                  <c:v>0.20100945673507811</c:v>
                </c:pt>
                <c:pt idx="28">
                  <c:v>0.20845425142896989</c:v>
                </c:pt>
                <c:pt idx="29">
                  <c:v>0.2158990461228617</c:v>
                </c:pt>
                <c:pt idx="30">
                  <c:v>0.22334384081675346</c:v>
                </c:pt>
                <c:pt idx="31">
                  <c:v>0.23078863551064527</c:v>
                </c:pt>
                <c:pt idx="32">
                  <c:v>0.23823343020453702</c:v>
                </c:pt>
                <c:pt idx="33">
                  <c:v>0.24567822489842878</c:v>
                </c:pt>
                <c:pt idx="34">
                  <c:v>0.25312301959232059</c:v>
                </c:pt>
                <c:pt idx="35">
                  <c:v>0.26056781428621234</c:v>
                </c:pt>
                <c:pt idx="36">
                  <c:v>0.26801260898010415</c:v>
                </c:pt>
                <c:pt idx="37">
                  <c:v>0.2754574036739959</c:v>
                </c:pt>
                <c:pt idx="38">
                  <c:v>0.28290219836788771</c:v>
                </c:pt>
                <c:pt idx="39">
                  <c:v>0.29034699306177947</c:v>
                </c:pt>
                <c:pt idx="40">
                  <c:v>0.29779178775567128</c:v>
                </c:pt>
                <c:pt idx="41">
                  <c:v>0.30523658244956303</c:v>
                </c:pt>
                <c:pt idx="42">
                  <c:v>0.31268137714345484</c:v>
                </c:pt>
                <c:pt idx="43">
                  <c:v>0.3201261718373466</c:v>
                </c:pt>
                <c:pt idx="44">
                  <c:v>0.32757096653123841</c:v>
                </c:pt>
                <c:pt idx="45">
                  <c:v>0.33501576122513022</c:v>
                </c:pt>
                <c:pt idx="46">
                  <c:v>0.34246055591902197</c:v>
                </c:pt>
                <c:pt idx="47">
                  <c:v>0.34990535061291372</c:v>
                </c:pt>
                <c:pt idx="48">
                  <c:v>0.35735014530680553</c:v>
                </c:pt>
                <c:pt idx="49">
                  <c:v>0.36479494000069729</c:v>
                </c:pt>
                <c:pt idx="50">
                  <c:v>0.3722397346945891</c:v>
                </c:pt>
                <c:pt idx="51">
                  <c:v>0.37968452938848091</c:v>
                </c:pt>
                <c:pt idx="52">
                  <c:v>0.38712932408237266</c:v>
                </c:pt>
                <c:pt idx="53">
                  <c:v>0.39457411877626442</c:v>
                </c:pt>
                <c:pt idx="54">
                  <c:v>0.40201891347015623</c:v>
                </c:pt>
                <c:pt idx="55">
                  <c:v>0.40946370816404803</c:v>
                </c:pt>
                <c:pt idx="56">
                  <c:v>0.41690850285793979</c:v>
                </c:pt>
                <c:pt idx="57">
                  <c:v>0.42435329755183154</c:v>
                </c:pt>
                <c:pt idx="58">
                  <c:v>0.43179809224572341</c:v>
                </c:pt>
                <c:pt idx="59">
                  <c:v>0.43924288693961516</c:v>
                </c:pt>
                <c:pt idx="60">
                  <c:v>0.44668768163350692</c:v>
                </c:pt>
                <c:pt idx="61">
                  <c:v>0.45413247632739867</c:v>
                </c:pt>
                <c:pt idx="62">
                  <c:v>0.46157727102129054</c:v>
                </c:pt>
                <c:pt idx="63">
                  <c:v>0.46902206571518229</c:v>
                </c:pt>
                <c:pt idx="64">
                  <c:v>0.47646686040907404</c:v>
                </c:pt>
                <c:pt idx="65">
                  <c:v>0.4839116551029658</c:v>
                </c:pt>
                <c:pt idx="66">
                  <c:v>0.49135644979685755</c:v>
                </c:pt>
                <c:pt idx="67">
                  <c:v>0.49880124449074942</c:v>
                </c:pt>
                <c:pt idx="68">
                  <c:v>0.50624603918464117</c:v>
                </c:pt>
                <c:pt idx="69">
                  <c:v>0.51369083387853298</c:v>
                </c:pt>
                <c:pt idx="70">
                  <c:v>0.52113562857242468</c:v>
                </c:pt>
                <c:pt idx="71">
                  <c:v>0.52858042326631649</c:v>
                </c:pt>
                <c:pt idx="72">
                  <c:v>0.5360252179602083</c:v>
                </c:pt>
                <c:pt idx="73">
                  <c:v>0.54347001265410011</c:v>
                </c:pt>
                <c:pt idx="74">
                  <c:v>0.55091480734799181</c:v>
                </c:pt>
                <c:pt idx="75">
                  <c:v>0.55835960204188373</c:v>
                </c:pt>
                <c:pt idx="76">
                  <c:v>0.56580439673577543</c:v>
                </c:pt>
                <c:pt idx="77">
                  <c:v>0.57324919142966724</c:v>
                </c:pt>
                <c:pt idx="78">
                  <c:v>0.58069398612355894</c:v>
                </c:pt>
                <c:pt idx="79">
                  <c:v>0.58813878081745086</c:v>
                </c:pt>
                <c:pt idx="80">
                  <c:v>0.59558357551134256</c:v>
                </c:pt>
                <c:pt idx="81">
                  <c:v>0.60302837020523437</c:v>
                </c:pt>
                <c:pt idx="82">
                  <c:v>0.61047316489912606</c:v>
                </c:pt>
                <c:pt idx="83">
                  <c:v>0.61791795959301787</c:v>
                </c:pt>
                <c:pt idx="84">
                  <c:v>0.62536275428690968</c:v>
                </c:pt>
                <c:pt idx="85">
                  <c:v>0.63280754898080149</c:v>
                </c:pt>
                <c:pt idx="86">
                  <c:v>0.64025234367469319</c:v>
                </c:pt>
                <c:pt idx="87">
                  <c:v>0.647697138368585</c:v>
                </c:pt>
                <c:pt idx="88">
                  <c:v>0.65514193306247681</c:v>
                </c:pt>
                <c:pt idx="89">
                  <c:v>0.66258672775636851</c:v>
                </c:pt>
                <c:pt idx="90">
                  <c:v>0.67003152245026043</c:v>
                </c:pt>
                <c:pt idx="91">
                  <c:v>0.67747631714415224</c:v>
                </c:pt>
                <c:pt idx="92">
                  <c:v>0.68492111183804394</c:v>
                </c:pt>
                <c:pt idx="93">
                  <c:v>0.69236590653193575</c:v>
                </c:pt>
                <c:pt idx="94">
                  <c:v>0.69981070122582745</c:v>
                </c:pt>
                <c:pt idx="95">
                  <c:v>0.70725549591971926</c:v>
                </c:pt>
                <c:pt idx="96">
                  <c:v>0.71470029061361107</c:v>
                </c:pt>
                <c:pt idx="97">
                  <c:v>0.72214508530750277</c:v>
                </c:pt>
                <c:pt idx="98">
                  <c:v>0.72958988000139458</c:v>
                </c:pt>
                <c:pt idx="99">
                  <c:v>0.7370346746952865</c:v>
                </c:pt>
                <c:pt idx="100">
                  <c:v>0.74447946938917819</c:v>
                </c:pt>
                <c:pt idx="101">
                  <c:v>0.75192426408307</c:v>
                </c:pt>
                <c:pt idx="102">
                  <c:v>0.75936905877696181</c:v>
                </c:pt>
                <c:pt idx="103">
                  <c:v>0.76681385347085351</c:v>
                </c:pt>
                <c:pt idx="104">
                  <c:v>0.77425864816474532</c:v>
                </c:pt>
                <c:pt idx="105">
                  <c:v>0.78170344285863702</c:v>
                </c:pt>
                <c:pt idx="106">
                  <c:v>0.78914823755252883</c:v>
                </c:pt>
                <c:pt idx="107">
                  <c:v>0.79659303224642075</c:v>
                </c:pt>
                <c:pt idx="108">
                  <c:v>0.80403782694031245</c:v>
                </c:pt>
                <c:pt idx="109">
                  <c:v>0.81148262163420426</c:v>
                </c:pt>
                <c:pt idx="110">
                  <c:v>0.81892741632809607</c:v>
                </c:pt>
                <c:pt idx="111">
                  <c:v>0.82637221102198777</c:v>
                </c:pt>
                <c:pt idx="112">
                  <c:v>0.83381700571587958</c:v>
                </c:pt>
                <c:pt idx="113">
                  <c:v>0.84126180040977128</c:v>
                </c:pt>
                <c:pt idx="114">
                  <c:v>0.84870659510366309</c:v>
                </c:pt>
                <c:pt idx="115">
                  <c:v>0.8561513897975549</c:v>
                </c:pt>
                <c:pt idx="116">
                  <c:v>0.86359618449144682</c:v>
                </c:pt>
                <c:pt idx="117">
                  <c:v>0.87104097918533852</c:v>
                </c:pt>
                <c:pt idx="118">
                  <c:v>0.87848577387923033</c:v>
                </c:pt>
                <c:pt idx="119">
                  <c:v>0.88593056857312202</c:v>
                </c:pt>
                <c:pt idx="120">
                  <c:v>0.89337536326701383</c:v>
                </c:pt>
                <c:pt idx="121">
                  <c:v>0.90082015796090564</c:v>
                </c:pt>
                <c:pt idx="122">
                  <c:v>0.90826495265479734</c:v>
                </c:pt>
                <c:pt idx="123">
                  <c:v>0.91570974734868915</c:v>
                </c:pt>
                <c:pt idx="124">
                  <c:v>0.92315454204258107</c:v>
                </c:pt>
                <c:pt idx="125">
                  <c:v>0.93059933673647277</c:v>
                </c:pt>
                <c:pt idx="126">
                  <c:v>0.93804413143036458</c:v>
                </c:pt>
                <c:pt idx="127">
                  <c:v>0.94548892612425628</c:v>
                </c:pt>
                <c:pt idx="128">
                  <c:v>0.95293372081814809</c:v>
                </c:pt>
                <c:pt idx="129">
                  <c:v>0.9603785155120399</c:v>
                </c:pt>
                <c:pt idx="130">
                  <c:v>0.9678233102059316</c:v>
                </c:pt>
                <c:pt idx="131">
                  <c:v>0.97526810489982341</c:v>
                </c:pt>
                <c:pt idx="132">
                  <c:v>0.98271289959371511</c:v>
                </c:pt>
                <c:pt idx="133">
                  <c:v>0.99015769428760703</c:v>
                </c:pt>
                <c:pt idx="134">
                  <c:v>0.99760248898149884</c:v>
                </c:pt>
                <c:pt idx="135">
                  <c:v>1.0050472836753905</c:v>
                </c:pt>
                <c:pt idx="136">
                  <c:v>1.0124920783692823</c:v>
                </c:pt>
                <c:pt idx="137">
                  <c:v>1.0199368730631742</c:v>
                </c:pt>
                <c:pt idx="138">
                  <c:v>1.027381667757066</c:v>
                </c:pt>
                <c:pt idx="139">
                  <c:v>1.0348264624509576</c:v>
                </c:pt>
                <c:pt idx="140">
                  <c:v>1.0422712571448494</c:v>
                </c:pt>
                <c:pt idx="141">
                  <c:v>1.0497160518387414</c:v>
                </c:pt>
                <c:pt idx="142">
                  <c:v>1.057160846532633</c:v>
                </c:pt>
                <c:pt idx="143">
                  <c:v>1.0646056412265248</c:v>
                </c:pt>
                <c:pt idx="144">
                  <c:v>1.0720504359204166</c:v>
                </c:pt>
                <c:pt idx="145">
                  <c:v>1.0794952306143084</c:v>
                </c:pt>
                <c:pt idx="146">
                  <c:v>1.0869400253082002</c:v>
                </c:pt>
                <c:pt idx="147">
                  <c:v>1.0943848200020918</c:v>
                </c:pt>
                <c:pt idx="148">
                  <c:v>1.1018296146959836</c:v>
                </c:pt>
                <c:pt idx="149">
                  <c:v>1.1092744093898754</c:v>
                </c:pt>
                <c:pt idx="150">
                  <c:v>1.1167192040837675</c:v>
                </c:pt>
                <c:pt idx="151">
                  <c:v>1.124163998777659</c:v>
                </c:pt>
                <c:pt idx="152">
                  <c:v>1.1316087934715509</c:v>
                </c:pt>
                <c:pt idx="153">
                  <c:v>1.1390535881654427</c:v>
                </c:pt>
                <c:pt idx="154">
                  <c:v>1.1464983828593345</c:v>
                </c:pt>
                <c:pt idx="155">
                  <c:v>1.1539431775532263</c:v>
                </c:pt>
                <c:pt idx="156">
                  <c:v>1.1613879722471179</c:v>
                </c:pt>
                <c:pt idx="157">
                  <c:v>1.1688327669410097</c:v>
                </c:pt>
                <c:pt idx="158">
                  <c:v>1.1762775616349017</c:v>
                </c:pt>
                <c:pt idx="159">
                  <c:v>1.1837223563287933</c:v>
                </c:pt>
                <c:pt idx="160">
                  <c:v>1.1911671510226851</c:v>
                </c:pt>
                <c:pt idx="161">
                  <c:v>1.1986119457165769</c:v>
                </c:pt>
                <c:pt idx="162">
                  <c:v>1.2060567404104687</c:v>
                </c:pt>
                <c:pt idx="163">
                  <c:v>1.2135015351043605</c:v>
                </c:pt>
                <c:pt idx="164">
                  <c:v>1.2209463297982521</c:v>
                </c:pt>
                <c:pt idx="165">
                  <c:v>1.2283911244921439</c:v>
                </c:pt>
                <c:pt idx="166">
                  <c:v>1.2358359191860357</c:v>
                </c:pt>
                <c:pt idx="167">
                  <c:v>1.2432807138799276</c:v>
                </c:pt>
                <c:pt idx="168">
                  <c:v>1.2507255085738194</c:v>
                </c:pt>
                <c:pt idx="169">
                  <c:v>1.2581703032677112</c:v>
                </c:pt>
                <c:pt idx="170">
                  <c:v>1.265615097961603</c:v>
                </c:pt>
                <c:pt idx="171">
                  <c:v>1.2730598926554948</c:v>
                </c:pt>
                <c:pt idx="172">
                  <c:v>1.2805046873493864</c:v>
                </c:pt>
                <c:pt idx="173">
                  <c:v>1.2879494820432782</c:v>
                </c:pt>
                <c:pt idx="174">
                  <c:v>1.29539427673717</c:v>
                </c:pt>
                <c:pt idx="175">
                  <c:v>1.3028390714310618</c:v>
                </c:pt>
                <c:pt idx="176">
                  <c:v>1.3102838661249536</c:v>
                </c:pt>
                <c:pt idx="177">
                  <c:v>1.3177286608188452</c:v>
                </c:pt>
                <c:pt idx="178">
                  <c:v>1.325173455512737</c:v>
                </c:pt>
                <c:pt idx="179">
                  <c:v>1.3326182502066288</c:v>
                </c:pt>
                <c:pt idx="180">
                  <c:v>1.3400630449005209</c:v>
                </c:pt>
                <c:pt idx="181">
                  <c:v>1.3475078395944127</c:v>
                </c:pt>
                <c:pt idx="182">
                  <c:v>1.3549526342883045</c:v>
                </c:pt>
                <c:pt idx="183">
                  <c:v>1.3623974289821961</c:v>
                </c:pt>
                <c:pt idx="184">
                  <c:v>1.3698422236760879</c:v>
                </c:pt>
                <c:pt idx="185">
                  <c:v>1.3772870183699797</c:v>
                </c:pt>
                <c:pt idx="186">
                  <c:v>1.3847318130638715</c:v>
                </c:pt>
                <c:pt idx="187">
                  <c:v>1.3921766077577633</c:v>
                </c:pt>
                <c:pt idx="188">
                  <c:v>1.3996214024516549</c:v>
                </c:pt>
                <c:pt idx="189">
                  <c:v>1.4070661971455467</c:v>
                </c:pt>
                <c:pt idx="190">
                  <c:v>1.4145109918394385</c:v>
                </c:pt>
                <c:pt idx="191">
                  <c:v>1.4219557865333303</c:v>
                </c:pt>
                <c:pt idx="192">
                  <c:v>1.4294005812272221</c:v>
                </c:pt>
                <c:pt idx="193">
                  <c:v>1.4368453759211137</c:v>
                </c:pt>
                <c:pt idx="194">
                  <c:v>1.4442901706150055</c:v>
                </c:pt>
                <c:pt idx="195">
                  <c:v>1.4517349653088973</c:v>
                </c:pt>
                <c:pt idx="196">
                  <c:v>1.4591797600027892</c:v>
                </c:pt>
                <c:pt idx="197">
                  <c:v>1.4666245546966812</c:v>
                </c:pt>
                <c:pt idx="198">
                  <c:v>1.474069349390573</c:v>
                </c:pt>
                <c:pt idx="199">
                  <c:v>1.4815141440844648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816-496F-B041-A49470468BD7}"/>
            </c:ext>
          </c:extLst>
        </c:ser>
        <c:ser>
          <c:idx val="2"/>
          <c:order val="5"/>
          <c:tx>
            <c:strRef>
              <c:f>Data2!$C$1</c:f>
              <c:strCache>
                <c:ptCount val="1"/>
                <c:pt idx="0">
                  <c:v>Highest Carbon</c:v>
                </c:pt>
              </c:strCache>
            </c:strRef>
          </c:tx>
          <c:spPr>
            <a:ln w="25400" cap="rnd" cmpd="thickThin">
              <a:solidFill>
                <a:srgbClr val="00B000"/>
              </a:solidFill>
              <a:round/>
            </a:ln>
            <a:effectLst/>
          </c:spPr>
          <c:marker>
            <c:symbol val="diamond"/>
            <c:size val="5"/>
            <c:spPr>
              <a:noFill/>
              <a:ln w="12700">
                <a:solidFill>
                  <a:srgbClr val="00B000"/>
                </a:solidFill>
              </a:ln>
              <a:effectLst/>
            </c:spPr>
          </c:marker>
          <c:dPt>
            <c:idx val="2"/>
            <c:marker>
              <c:symbol val="diamond"/>
              <c:size val="18"/>
              <c:spPr>
                <a:noFill/>
                <a:ln w="12700">
                  <a:solidFill>
                    <a:srgbClr val="00B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D148-4C3B-907E-C9F5349DB632}"/>
              </c:ext>
            </c:extLst>
          </c:dPt>
          <c:dPt>
            <c:idx val="3"/>
            <c:marker>
              <c:symbol val="diamond"/>
              <c:size val="18"/>
              <c:spPr>
                <a:noFill/>
                <a:ln w="50800">
                  <a:solidFill>
                    <a:srgbClr val="00B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65A6-47C7-870F-B9F5D310BBAB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Data2!$C$2:$C$202</c:f>
              <c:numCache>
                <c:formatCode>0.0</c:formatCode>
                <c:ptCount val="201"/>
                <c:pt idx="0">
                  <c:v>0</c:v>
                </c:pt>
                <c:pt idx="1">
                  <c:v>2.2559983920884185E-3</c:v>
                </c:pt>
                <c:pt idx="2">
                  <c:v>3.4865429695911925E-3</c:v>
                </c:pt>
                <c:pt idx="3">
                  <c:v>6.152722887513869E-3</c:v>
                </c:pt>
                <c:pt idx="4">
                  <c:v>7.1781767020995145E-3</c:v>
                </c:pt>
                <c:pt idx="5">
                  <c:v>9.6392658571050616E-3</c:v>
                </c:pt>
                <c:pt idx="6">
                  <c:v>1.1485082723359222E-2</c:v>
                </c:pt>
                <c:pt idx="7">
                  <c:v>1.5586897981701802E-2</c:v>
                </c:pt>
                <c:pt idx="8">
                  <c:v>1.8663259425458736E-2</c:v>
                </c:pt>
                <c:pt idx="9">
                  <c:v>2.2970165446718444E-2</c:v>
                </c:pt>
                <c:pt idx="10">
                  <c:v>2.7687252993812413E-2</c:v>
                </c:pt>
                <c:pt idx="11">
                  <c:v>3.1789068252154988E-2</c:v>
                </c:pt>
                <c:pt idx="12">
                  <c:v>3.5275611221746182E-2</c:v>
                </c:pt>
                <c:pt idx="13">
                  <c:v>3.9787608005923021E-2</c:v>
                </c:pt>
                <c:pt idx="14">
                  <c:v>4.5735240130519758E-2</c:v>
                </c:pt>
                <c:pt idx="15">
                  <c:v>5.0657418440530858E-2</c:v>
                </c:pt>
                <c:pt idx="16">
                  <c:v>5.5169415224707696E-2</c:v>
                </c:pt>
                <c:pt idx="17">
                  <c:v>6.0501775060553049E-2</c:v>
                </c:pt>
                <c:pt idx="18">
                  <c:v>6.3988318030144237E-2</c:v>
                </c:pt>
                <c:pt idx="19">
                  <c:v>6.8090133288486815E-2</c:v>
                </c:pt>
                <c:pt idx="20">
                  <c:v>7.2807220835580791E-2</c:v>
                </c:pt>
                <c:pt idx="21">
                  <c:v>7.7934489908509014E-2</c:v>
                </c:pt>
                <c:pt idx="22">
                  <c:v>8.1626123641017331E-2</c:v>
                </c:pt>
                <c:pt idx="23">
                  <c:v>8.5933029662277047E-2</c:v>
                </c:pt>
                <c:pt idx="24">
                  <c:v>9.0034844920619625E-2</c:v>
                </c:pt>
                <c:pt idx="25">
                  <c:v>9.3726478653127943E-2</c:v>
                </c:pt>
                <c:pt idx="26">
                  <c:v>9.741811238563626E-2</c:v>
                </c:pt>
                <c:pt idx="27">
                  <c:v>0.10213519993273024</c:v>
                </c:pt>
                <c:pt idx="28">
                  <c:v>0.10644210595398994</c:v>
                </c:pt>
                <c:pt idx="29">
                  <c:v>0.11013373968649826</c:v>
                </c:pt>
                <c:pt idx="30">
                  <c:v>0.11546609952234362</c:v>
                </c:pt>
                <c:pt idx="31">
                  <c:v>0.11915773325485193</c:v>
                </c:pt>
                <c:pt idx="32">
                  <c:v>0.12161882240985748</c:v>
                </c:pt>
                <c:pt idx="33">
                  <c:v>0.12654100071986857</c:v>
                </c:pt>
                <c:pt idx="34">
                  <c:v>0.12982245292654265</c:v>
                </c:pt>
                <c:pt idx="35">
                  <c:v>0.13474463123655372</c:v>
                </c:pt>
                <c:pt idx="36">
                  <c:v>0.1388464464948963</c:v>
                </c:pt>
                <c:pt idx="37">
                  <c:v>0.14315335251615602</c:v>
                </c:pt>
                <c:pt idx="38">
                  <c:v>0.14746025853741573</c:v>
                </c:pt>
                <c:pt idx="39">
                  <c:v>0.1521773460845097</c:v>
                </c:pt>
                <c:pt idx="40">
                  <c:v>0.15689443363160366</c:v>
                </c:pt>
                <c:pt idx="41">
                  <c:v>0.16079115812702913</c:v>
                </c:pt>
                <c:pt idx="42">
                  <c:v>0.16673879025162586</c:v>
                </c:pt>
                <c:pt idx="43">
                  <c:v>0.17145587779871982</c:v>
                </c:pt>
                <c:pt idx="44">
                  <c:v>0.17514751153122815</c:v>
                </c:pt>
                <c:pt idx="45">
                  <c:v>0.17842896373790221</c:v>
                </c:pt>
                <c:pt idx="46">
                  <c:v>0.1819155067074934</c:v>
                </c:pt>
                <c:pt idx="47">
                  <c:v>0.1854020496770846</c:v>
                </c:pt>
                <c:pt idx="48">
                  <c:v>0.18847841112084152</c:v>
                </c:pt>
                <c:pt idx="49">
                  <c:v>0.19217004485334985</c:v>
                </c:pt>
                <c:pt idx="50">
                  <c:v>0.19606676934877529</c:v>
                </c:pt>
                <c:pt idx="51">
                  <c:v>0.19934822155544937</c:v>
                </c:pt>
                <c:pt idx="52">
                  <c:v>0.2038602183396262</c:v>
                </c:pt>
                <c:pt idx="53">
                  <c:v>0.20734676130921739</c:v>
                </c:pt>
                <c:pt idx="54">
                  <c:v>0.21124348580464283</c:v>
                </c:pt>
                <c:pt idx="55">
                  <c:v>0.21596057335173682</c:v>
                </c:pt>
                <c:pt idx="56">
                  <c:v>0.21924202555841088</c:v>
                </c:pt>
                <c:pt idx="57">
                  <c:v>0.2223183870021678</c:v>
                </c:pt>
                <c:pt idx="58">
                  <c:v>0.22601002073467613</c:v>
                </c:pt>
                <c:pt idx="59">
                  <c:v>0.22908638217843308</c:v>
                </c:pt>
                <c:pt idx="60">
                  <c:v>0.23380346972552704</c:v>
                </c:pt>
                <c:pt idx="61">
                  <c:v>0.238520557272621</c:v>
                </c:pt>
                <c:pt idx="62">
                  <c:v>0.24262237253096358</c:v>
                </c:pt>
                <c:pt idx="63">
                  <c:v>0.24713436931514041</c:v>
                </c:pt>
                <c:pt idx="64">
                  <c:v>0.2506209122847316</c:v>
                </c:pt>
                <c:pt idx="65">
                  <c:v>0.25287691067682</c:v>
                </c:pt>
                <c:pt idx="66">
                  <c:v>0.25718381669807971</c:v>
                </c:pt>
                <c:pt idx="67">
                  <c:v>0.26087545043058807</c:v>
                </c:pt>
                <c:pt idx="68">
                  <c:v>0.26497726568893065</c:v>
                </c:pt>
                <c:pt idx="69">
                  <c:v>0.26887399018435609</c:v>
                </c:pt>
                <c:pt idx="70">
                  <c:v>0.27359107773145003</c:v>
                </c:pt>
                <c:pt idx="71">
                  <c:v>0.27851325604146115</c:v>
                </c:pt>
                <c:pt idx="72">
                  <c:v>0.2824099805368866</c:v>
                </c:pt>
                <c:pt idx="73">
                  <c:v>0.28630670503231204</c:v>
                </c:pt>
                <c:pt idx="74">
                  <c:v>0.29040852029065461</c:v>
                </c:pt>
                <c:pt idx="75">
                  <c:v>0.29471542631191433</c:v>
                </c:pt>
                <c:pt idx="76">
                  <c:v>0.29717651546691987</c:v>
                </c:pt>
                <c:pt idx="77">
                  <c:v>0.30148342148817958</c:v>
                </c:pt>
                <c:pt idx="78">
                  <c:v>0.30599541827235643</c:v>
                </c:pt>
                <c:pt idx="79">
                  <c:v>0.31050741505653329</c:v>
                </c:pt>
                <c:pt idx="80">
                  <c:v>0.31440413955195873</c:v>
                </c:pt>
                <c:pt idx="81">
                  <c:v>0.31850595481030131</c:v>
                </c:pt>
                <c:pt idx="82">
                  <c:v>0.32383831464614665</c:v>
                </c:pt>
                <c:pt idx="83">
                  <c:v>0.32794012990448923</c:v>
                </c:pt>
                <c:pt idx="84">
                  <c:v>0.33491321584367162</c:v>
                </c:pt>
                <c:pt idx="85">
                  <c:v>0.34086084796826838</c:v>
                </c:pt>
                <c:pt idx="86">
                  <c:v>0.34578302627827945</c:v>
                </c:pt>
                <c:pt idx="87">
                  <c:v>0.35337138450621325</c:v>
                </c:pt>
                <c:pt idx="88">
                  <c:v>0.35706301823872155</c:v>
                </c:pt>
                <c:pt idx="89">
                  <c:v>0.36219028731164976</c:v>
                </c:pt>
                <c:pt idx="90">
                  <c:v>0.36670228409582661</c:v>
                </c:pt>
                <c:pt idx="91">
                  <c:v>0.37182955316875482</c:v>
                </c:pt>
                <c:pt idx="92">
                  <c:v>0.37613645919001454</c:v>
                </c:pt>
                <c:pt idx="93">
                  <c:v>0.38167390978877702</c:v>
                </c:pt>
                <c:pt idx="94">
                  <c:v>0.38659608809878809</c:v>
                </c:pt>
                <c:pt idx="95">
                  <c:v>0.39274881098630199</c:v>
                </c:pt>
                <c:pt idx="96">
                  <c:v>0.39808117082214733</c:v>
                </c:pt>
                <c:pt idx="97">
                  <c:v>0.40525934752424686</c:v>
                </c:pt>
                <c:pt idx="98">
                  <c:v>0.41079679812300934</c:v>
                </c:pt>
                <c:pt idx="99">
                  <c:v>0.41715461177344032</c:v>
                </c:pt>
                <c:pt idx="100">
                  <c:v>0.42310224389803708</c:v>
                </c:pt>
                <c:pt idx="101">
                  <c:v>0.43048551136305374</c:v>
                </c:pt>
                <c:pt idx="102">
                  <c:v>0.43643314348765044</c:v>
                </c:pt>
                <c:pt idx="103">
                  <c:v>0.44361132018974997</c:v>
                </c:pt>
                <c:pt idx="104">
                  <c:v>0.44976404307726386</c:v>
                </c:pt>
                <c:pt idx="105">
                  <c:v>0.45796767359394902</c:v>
                </c:pt>
                <c:pt idx="106">
                  <c:v>0.46494075953313141</c:v>
                </c:pt>
                <c:pt idx="107">
                  <c:v>0.47293929928689943</c:v>
                </c:pt>
                <c:pt idx="108">
                  <c:v>0.48011747598899895</c:v>
                </c:pt>
                <c:pt idx="109">
                  <c:v>0.4891414695573526</c:v>
                </c:pt>
                <c:pt idx="110">
                  <c:v>0.4975501908369549</c:v>
                </c:pt>
                <c:pt idx="111">
                  <c:v>0.50698436593114282</c:v>
                </c:pt>
                <c:pt idx="112">
                  <c:v>0.51600835949949653</c:v>
                </c:pt>
                <c:pt idx="113">
                  <c:v>0.52441708077909877</c:v>
                </c:pt>
                <c:pt idx="114">
                  <c:v>0.53262071129578392</c:v>
                </c:pt>
                <c:pt idx="115">
                  <c:v>0.54102943257538627</c:v>
                </c:pt>
                <c:pt idx="116">
                  <c:v>0.54984833538082278</c:v>
                </c:pt>
                <c:pt idx="117">
                  <c:v>0.5586672381862593</c:v>
                </c:pt>
                <c:pt idx="118">
                  <c:v>0.56789632251753008</c:v>
                </c:pt>
                <c:pt idx="119">
                  <c:v>0.5797915867667236</c:v>
                </c:pt>
                <c:pt idx="120">
                  <c:v>0.58799521728340876</c:v>
                </c:pt>
                <c:pt idx="121">
                  <c:v>0.59660902932592819</c:v>
                </c:pt>
                <c:pt idx="122">
                  <c:v>0.60747883976053607</c:v>
                </c:pt>
                <c:pt idx="123">
                  <c:v>0.61916901324681239</c:v>
                </c:pt>
                <c:pt idx="124">
                  <c:v>0.6281930068151661</c:v>
                </c:pt>
                <c:pt idx="125">
                  <c:v>0.6386526357239396</c:v>
                </c:pt>
                <c:pt idx="126">
                  <c:v>0.6476766292922933</c:v>
                </c:pt>
                <c:pt idx="127">
                  <c:v>0.65649553209772982</c:v>
                </c:pt>
                <c:pt idx="128">
                  <c:v>0.66921115939859188</c:v>
                </c:pt>
                <c:pt idx="129">
                  <c:v>0.67926060678153122</c:v>
                </c:pt>
                <c:pt idx="130">
                  <c:v>0.68725914653529918</c:v>
                </c:pt>
                <c:pt idx="131">
                  <c:v>0.69771877544407279</c:v>
                </c:pt>
                <c:pt idx="132">
                  <c:v>0.70551222443492367</c:v>
                </c:pt>
                <c:pt idx="133">
                  <c:v>0.7186380332616199</c:v>
                </c:pt>
                <c:pt idx="134">
                  <c:v>0.72848238988164216</c:v>
                </c:pt>
                <c:pt idx="135">
                  <c:v>0.7399674726050014</c:v>
                </c:pt>
                <c:pt idx="136">
                  <c:v>0.74919655693627218</c:v>
                </c:pt>
                <c:pt idx="137">
                  <c:v>0.76170709347421706</c:v>
                </c:pt>
                <c:pt idx="138">
                  <c:v>0.77401253924924474</c:v>
                </c:pt>
                <c:pt idx="139">
                  <c:v>0.7836518051063498</c:v>
                </c:pt>
                <c:pt idx="140">
                  <c:v>0.79534197859262612</c:v>
                </c:pt>
                <c:pt idx="141">
                  <c:v>0.80641687979015109</c:v>
                </c:pt>
                <c:pt idx="142">
                  <c:v>0.81933759785393023</c:v>
                </c:pt>
                <c:pt idx="143">
                  <c:v>0.83102777134020656</c:v>
                </c:pt>
                <c:pt idx="144">
                  <c:v>0.84333321711523435</c:v>
                </c:pt>
                <c:pt idx="145">
                  <c:v>0.85953538738568758</c:v>
                </c:pt>
                <c:pt idx="146">
                  <c:v>0.87307137773821808</c:v>
                </c:pt>
                <c:pt idx="147">
                  <c:v>0.88701754961658286</c:v>
                </c:pt>
                <c:pt idx="148">
                  <c:v>0.89317027250409664</c:v>
                </c:pt>
                <c:pt idx="149">
                  <c:v>0.90034844920619617</c:v>
                </c:pt>
                <c:pt idx="150">
                  <c:v>0.90937244277454987</c:v>
                </c:pt>
                <c:pt idx="151">
                  <c:v>0.91839643634290358</c:v>
                </c:pt>
                <c:pt idx="152">
                  <c:v>0.92495934075625164</c:v>
                </c:pt>
                <c:pt idx="153">
                  <c:v>0.93172733593251689</c:v>
                </c:pt>
                <c:pt idx="154">
                  <c:v>0.93931569416045069</c:v>
                </c:pt>
                <c:pt idx="155">
                  <c:v>0.94628878009963313</c:v>
                </c:pt>
                <c:pt idx="156">
                  <c:v>0.95408222909048401</c:v>
                </c:pt>
                <c:pt idx="157">
                  <c:v>0.95859422587466081</c:v>
                </c:pt>
                <c:pt idx="158">
                  <c:v>0.96433676723634043</c:v>
                </c:pt>
                <c:pt idx="159">
                  <c:v>0.97151494393843996</c:v>
                </c:pt>
                <c:pt idx="160">
                  <c:v>0.97910330216637376</c:v>
                </c:pt>
                <c:pt idx="161">
                  <c:v>0.98648656963139036</c:v>
                </c:pt>
                <c:pt idx="162">
                  <c:v>0.99079347565265008</c:v>
                </c:pt>
                <c:pt idx="163">
                  <c:v>0.99797165235474961</c:v>
                </c:pt>
                <c:pt idx="164">
                  <c:v>1.005149829056849</c:v>
                </c:pt>
                <c:pt idx="165">
                  <c:v>1.0127381872847829</c:v>
                </c:pt>
                <c:pt idx="166">
                  <c:v>1.0188909101722967</c:v>
                </c:pt>
                <c:pt idx="167">
                  <c:v>1.0244283607710591</c:v>
                </c:pt>
                <c:pt idx="168">
                  <c:v>1.0328370820506616</c:v>
                </c:pt>
                <c:pt idx="169">
                  <c:v>1.0412458033302638</c:v>
                </c:pt>
                <c:pt idx="170">
                  <c:v>1.0492443430840319</c:v>
                </c:pt>
                <c:pt idx="171">
                  <c:v>1.0564225197861314</c:v>
                </c:pt>
                <c:pt idx="172">
                  <c:v>1.0677025117465735</c:v>
                </c:pt>
                <c:pt idx="173">
                  <c:v>1.0795977759957669</c:v>
                </c:pt>
                <c:pt idx="174">
                  <c:v>1.0898523141416234</c:v>
                </c:pt>
                <c:pt idx="175">
                  <c:v>1.0984661261841429</c:v>
                </c:pt>
                <c:pt idx="176">
                  <c:v>1.1074901197524964</c:v>
                </c:pt>
                <c:pt idx="177">
                  <c:v>1.1175395671354358</c:v>
                </c:pt>
                <c:pt idx="178">
                  <c:v>1.1265635607037894</c:v>
                </c:pt>
                <c:pt idx="179">
                  <c:v>1.1400995510563199</c:v>
                </c:pt>
                <c:pt idx="180">
                  <c:v>1.1507642707280106</c:v>
                </c:pt>
                <c:pt idx="181">
                  <c:v>1.1597882642963644</c:v>
                </c:pt>
                <c:pt idx="182">
                  <c:v>1.1731191638859777</c:v>
                </c:pt>
                <c:pt idx="183">
                  <c:v>1.1870653357643426</c:v>
                </c:pt>
                <c:pt idx="184">
                  <c:v>1.2036776875606299</c:v>
                </c:pt>
                <c:pt idx="185">
                  <c:v>1.2209053116456687</c:v>
                </c:pt>
                <c:pt idx="186">
                  <c:v>1.2446958401440558</c:v>
                </c:pt>
                <c:pt idx="187">
                  <c:v>1.2701270947457797</c:v>
                </c:pt>
                <c:pt idx="188">
                  <c:v>1.2980194385025092</c:v>
                </c:pt>
                <c:pt idx="189">
                  <c:v>1.3211946947121449</c:v>
                </c:pt>
                <c:pt idx="190">
                  <c:v>1.3474463123655374</c:v>
                </c:pt>
                <c:pt idx="191">
                  <c:v>1.3702113870493386</c:v>
                </c:pt>
                <c:pt idx="192">
                  <c:v>1.392771370970223</c:v>
                </c:pt>
                <c:pt idx="193">
                  <c:v>1.4124600842102673</c:v>
                </c:pt>
                <c:pt idx="194">
                  <c:v>1.4305080713469747</c:v>
                </c:pt>
                <c:pt idx="195">
                  <c:v>1.4473255139061791</c:v>
                </c:pt>
                <c:pt idx="196">
                  <c:v>1.4618869580732954</c:v>
                </c:pt>
                <c:pt idx="197">
                  <c:v>1.4731669500337374</c:v>
                </c:pt>
                <c:pt idx="198">
                  <c:v>1.4780891283437485</c:v>
                </c:pt>
                <c:pt idx="199">
                  <c:v>1.4869080311491851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16-496F-B041-A49470468BD7}"/>
            </c:ext>
          </c:extLst>
        </c:ser>
        <c:ser>
          <c:idx val="5"/>
          <c:order val="6"/>
          <c:tx>
            <c:strRef>
              <c:f>Data2!$B$1</c:f>
              <c:strCache>
                <c:ptCount val="1"/>
                <c:pt idx="0">
                  <c:v>Minimum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Data2!$B$2:$B$202</c:f>
              <c:numCache>
                <c:formatCode>0.0</c:formatCode>
                <c:ptCount val="2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0.48895893877835639</c:v>
                </c:pt>
                <c:pt idx="199">
                  <c:v>0.98895893877835639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816-496F-B041-A49470468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431344"/>
        <c:axId val="359430688"/>
      </c:scatterChart>
      <c:valAx>
        <c:axId val="359431344"/>
        <c:scaling>
          <c:orientation val="minMax"/>
          <c:max val="1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Simulated Deforestation (% of initial forest area)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30688"/>
        <c:crosses val="autoZero"/>
        <c:crossBetween val="midCat"/>
        <c:majorUnit val="10"/>
        <c:minorUnit val="1"/>
      </c:valAx>
      <c:valAx>
        <c:axId val="359430688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u="none" strike="noStrike" baseline="0">
                    <a:effectLst/>
                  </a:rPr>
                  <a:t>Hits (% of initial forest area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31344"/>
        <c:crosses val="autoZero"/>
        <c:crossBetween val="midCat"/>
        <c:majorUnit val="0.5"/>
        <c:minorUnit val="0.1"/>
      </c:valAx>
      <c:spPr>
        <a:noFill/>
        <a:ln w="12700">
          <a:solidFill>
            <a:schemeClr val="bg2"/>
          </a:solidFill>
        </a:ln>
        <a:effectLst/>
      </c:spPr>
    </c:plotArea>
    <c:legend>
      <c:legendPos val="r"/>
      <c:layout>
        <c:manualLayout>
          <c:xMode val="edge"/>
          <c:yMode val="edge"/>
          <c:x val="0.55106476980308405"/>
          <c:y val="0.59823145879218564"/>
          <c:w val="0.20392529991662442"/>
          <c:h val="0.28733152105065984"/>
        </c:manualLayout>
      </c:layout>
      <c:overlay val="0"/>
      <c:spPr>
        <a:noFill/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 b="1">
          <a:solidFill>
            <a:sysClr val="windowText" lastClr="000000"/>
          </a:solidFill>
        </a:defRPr>
      </a:pPr>
      <a:endParaRPr lang="en-US"/>
    </a:p>
  </c:txPr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82617623731477"/>
          <c:y val="2.173022609982686E-2"/>
          <c:w val="0.64172485875549723"/>
          <c:h val="0.87993047141442748"/>
        </c:manualLayout>
      </c:layout>
      <c:scatterChart>
        <c:scatterStyle val="smoothMarker"/>
        <c:varyColors val="0"/>
        <c:ser>
          <c:idx val="4"/>
          <c:order val="0"/>
          <c:tx>
            <c:strRef>
              <c:f>Data2!$H$1</c:f>
              <c:strCache>
                <c:ptCount val="1"/>
                <c:pt idx="0">
                  <c:v>Hits+Misses</c:v>
                </c:pt>
              </c:strCache>
            </c:strRef>
          </c:tx>
          <c:spPr>
            <a:ln w="5080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Data2!$H$2:$H$202</c:f>
              <c:numCache>
                <c:formatCode>0.0</c:formatCode>
                <c:ptCount val="201"/>
                <c:pt idx="0">
                  <c:v>1.4889589387783564</c:v>
                </c:pt>
                <c:pt idx="1">
                  <c:v>1.4889589387783564</c:v>
                </c:pt>
                <c:pt idx="2">
                  <c:v>1.4889589387783564</c:v>
                </c:pt>
                <c:pt idx="3">
                  <c:v>1.4889589387783564</c:v>
                </c:pt>
                <c:pt idx="4">
                  <c:v>1.4889589387783564</c:v>
                </c:pt>
                <c:pt idx="5">
                  <c:v>1.4889589387783564</c:v>
                </c:pt>
                <c:pt idx="6">
                  <c:v>1.4889589387783564</c:v>
                </c:pt>
                <c:pt idx="7">
                  <c:v>1.4889589387783564</c:v>
                </c:pt>
                <c:pt idx="8">
                  <c:v>1.4889589387783564</c:v>
                </c:pt>
                <c:pt idx="9">
                  <c:v>1.4889589387783564</c:v>
                </c:pt>
                <c:pt idx="10">
                  <c:v>1.4889589387783564</c:v>
                </c:pt>
                <c:pt idx="11">
                  <c:v>1.4889589387783564</c:v>
                </c:pt>
                <c:pt idx="12">
                  <c:v>1.4889589387783564</c:v>
                </c:pt>
                <c:pt idx="13">
                  <c:v>1.4889589387783564</c:v>
                </c:pt>
                <c:pt idx="14">
                  <c:v>1.4889589387783564</c:v>
                </c:pt>
                <c:pt idx="15">
                  <c:v>1.4889589387783564</c:v>
                </c:pt>
                <c:pt idx="16">
                  <c:v>1.4889589387783564</c:v>
                </c:pt>
                <c:pt idx="17">
                  <c:v>1.4889589387783564</c:v>
                </c:pt>
                <c:pt idx="18">
                  <c:v>1.4889589387783564</c:v>
                </c:pt>
                <c:pt idx="19">
                  <c:v>1.4889589387783564</c:v>
                </c:pt>
                <c:pt idx="20">
                  <c:v>1.4889589387783564</c:v>
                </c:pt>
                <c:pt idx="21">
                  <c:v>1.4889589387783564</c:v>
                </c:pt>
                <c:pt idx="22">
                  <c:v>1.4889589387783564</c:v>
                </c:pt>
                <c:pt idx="23">
                  <c:v>1.4889589387783564</c:v>
                </c:pt>
                <c:pt idx="24">
                  <c:v>1.4889589387783564</c:v>
                </c:pt>
                <c:pt idx="25">
                  <c:v>1.4889589387783564</c:v>
                </c:pt>
                <c:pt idx="26">
                  <c:v>1.4889589387783564</c:v>
                </c:pt>
                <c:pt idx="27">
                  <c:v>1.4889589387783564</c:v>
                </c:pt>
                <c:pt idx="28">
                  <c:v>1.4889589387783564</c:v>
                </c:pt>
                <c:pt idx="29">
                  <c:v>1.4889589387783564</c:v>
                </c:pt>
                <c:pt idx="30">
                  <c:v>1.4889589387783564</c:v>
                </c:pt>
                <c:pt idx="31">
                  <c:v>1.4889589387783564</c:v>
                </c:pt>
                <c:pt idx="32">
                  <c:v>1.4889589387783564</c:v>
                </c:pt>
                <c:pt idx="33">
                  <c:v>1.4889589387783564</c:v>
                </c:pt>
                <c:pt idx="34">
                  <c:v>1.4889589387783564</c:v>
                </c:pt>
                <c:pt idx="35">
                  <c:v>1.4889589387783564</c:v>
                </c:pt>
                <c:pt idx="36">
                  <c:v>1.4889589387783564</c:v>
                </c:pt>
                <c:pt idx="37">
                  <c:v>1.4889589387783564</c:v>
                </c:pt>
                <c:pt idx="38">
                  <c:v>1.4889589387783564</c:v>
                </c:pt>
                <c:pt idx="39">
                  <c:v>1.4889589387783564</c:v>
                </c:pt>
                <c:pt idx="40">
                  <c:v>1.4889589387783564</c:v>
                </c:pt>
                <c:pt idx="41">
                  <c:v>1.4889589387783564</c:v>
                </c:pt>
                <c:pt idx="42">
                  <c:v>1.4889589387783564</c:v>
                </c:pt>
                <c:pt idx="43">
                  <c:v>1.4889589387783564</c:v>
                </c:pt>
                <c:pt idx="44">
                  <c:v>1.4889589387783564</c:v>
                </c:pt>
                <c:pt idx="45">
                  <c:v>1.4889589387783564</c:v>
                </c:pt>
                <c:pt idx="46">
                  <c:v>1.4889589387783564</c:v>
                </c:pt>
                <c:pt idx="47">
                  <c:v>1.4889589387783564</c:v>
                </c:pt>
                <c:pt idx="48">
                  <c:v>1.4889589387783564</c:v>
                </c:pt>
                <c:pt idx="49">
                  <c:v>1.4889589387783564</c:v>
                </c:pt>
                <c:pt idx="50">
                  <c:v>1.4889589387783564</c:v>
                </c:pt>
                <c:pt idx="51">
                  <c:v>1.4889589387783564</c:v>
                </c:pt>
                <c:pt idx="52">
                  <c:v>1.4889589387783564</c:v>
                </c:pt>
                <c:pt idx="53">
                  <c:v>1.4889589387783564</c:v>
                </c:pt>
                <c:pt idx="54">
                  <c:v>1.4889589387783564</c:v>
                </c:pt>
                <c:pt idx="55">
                  <c:v>1.4889589387783564</c:v>
                </c:pt>
                <c:pt idx="56">
                  <c:v>1.4889589387783564</c:v>
                </c:pt>
                <c:pt idx="57">
                  <c:v>1.4889589387783564</c:v>
                </c:pt>
                <c:pt idx="58">
                  <c:v>1.4889589387783564</c:v>
                </c:pt>
                <c:pt idx="59">
                  <c:v>1.4889589387783564</c:v>
                </c:pt>
                <c:pt idx="60">
                  <c:v>1.4889589387783564</c:v>
                </c:pt>
                <c:pt idx="61">
                  <c:v>1.4889589387783564</c:v>
                </c:pt>
                <c:pt idx="62">
                  <c:v>1.4889589387783564</c:v>
                </c:pt>
                <c:pt idx="63">
                  <c:v>1.4889589387783564</c:v>
                </c:pt>
                <c:pt idx="64">
                  <c:v>1.4889589387783564</c:v>
                </c:pt>
                <c:pt idx="65">
                  <c:v>1.4889589387783564</c:v>
                </c:pt>
                <c:pt idx="66">
                  <c:v>1.4889589387783564</c:v>
                </c:pt>
                <c:pt idx="67">
                  <c:v>1.4889589387783564</c:v>
                </c:pt>
                <c:pt idx="68">
                  <c:v>1.4889589387783564</c:v>
                </c:pt>
                <c:pt idx="69">
                  <c:v>1.4889589387783564</c:v>
                </c:pt>
                <c:pt idx="70">
                  <c:v>1.4889589387783564</c:v>
                </c:pt>
                <c:pt idx="71">
                  <c:v>1.4889589387783564</c:v>
                </c:pt>
                <c:pt idx="72">
                  <c:v>1.4889589387783564</c:v>
                </c:pt>
                <c:pt idx="73">
                  <c:v>1.4889589387783564</c:v>
                </c:pt>
                <c:pt idx="74">
                  <c:v>1.4889589387783564</c:v>
                </c:pt>
                <c:pt idx="75">
                  <c:v>1.4889589387783564</c:v>
                </c:pt>
                <c:pt idx="76">
                  <c:v>1.4889589387783564</c:v>
                </c:pt>
                <c:pt idx="77">
                  <c:v>1.4889589387783564</c:v>
                </c:pt>
                <c:pt idx="78">
                  <c:v>1.4889589387783564</c:v>
                </c:pt>
                <c:pt idx="79">
                  <c:v>1.4889589387783564</c:v>
                </c:pt>
                <c:pt idx="80">
                  <c:v>1.4889589387783564</c:v>
                </c:pt>
                <c:pt idx="81">
                  <c:v>1.4889589387783564</c:v>
                </c:pt>
                <c:pt idx="82">
                  <c:v>1.4889589387783564</c:v>
                </c:pt>
                <c:pt idx="83">
                  <c:v>1.4889589387783564</c:v>
                </c:pt>
                <c:pt idx="84">
                  <c:v>1.4889589387783564</c:v>
                </c:pt>
                <c:pt idx="85">
                  <c:v>1.4889589387783564</c:v>
                </c:pt>
                <c:pt idx="86">
                  <c:v>1.4889589387783564</c:v>
                </c:pt>
                <c:pt idx="87">
                  <c:v>1.4889589387783564</c:v>
                </c:pt>
                <c:pt idx="88">
                  <c:v>1.4889589387783564</c:v>
                </c:pt>
                <c:pt idx="89">
                  <c:v>1.4889589387783564</c:v>
                </c:pt>
                <c:pt idx="90">
                  <c:v>1.4889589387783564</c:v>
                </c:pt>
                <c:pt idx="91">
                  <c:v>1.4889589387783564</c:v>
                </c:pt>
                <c:pt idx="92">
                  <c:v>1.4889589387783564</c:v>
                </c:pt>
                <c:pt idx="93">
                  <c:v>1.4889589387783564</c:v>
                </c:pt>
                <c:pt idx="94">
                  <c:v>1.4889589387783564</c:v>
                </c:pt>
                <c:pt idx="95">
                  <c:v>1.4889589387783564</c:v>
                </c:pt>
                <c:pt idx="96">
                  <c:v>1.4889589387783564</c:v>
                </c:pt>
                <c:pt idx="97">
                  <c:v>1.4889589387783564</c:v>
                </c:pt>
                <c:pt idx="98">
                  <c:v>1.4889589387783564</c:v>
                </c:pt>
                <c:pt idx="99">
                  <c:v>1.4889589387783564</c:v>
                </c:pt>
                <c:pt idx="100">
                  <c:v>1.4889589387783564</c:v>
                </c:pt>
                <c:pt idx="101">
                  <c:v>1.4889589387783564</c:v>
                </c:pt>
                <c:pt idx="102">
                  <c:v>1.4889589387783564</c:v>
                </c:pt>
                <c:pt idx="103">
                  <c:v>1.4889589387783564</c:v>
                </c:pt>
                <c:pt idx="104">
                  <c:v>1.4889589387783564</c:v>
                </c:pt>
                <c:pt idx="105">
                  <c:v>1.4889589387783564</c:v>
                </c:pt>
                <c:pt idx="106">
                  <c:v>1.4889589387783564</c:v>
                </c:pt>
                <c:pt idx="107">
                  <c:v>1.4889589387783564</c:v>
                </c:pt>
                <c:pt idx="108">
                  <c:v>1.4889589387783564</c:v>
                </c:pt>
                <c:pt idx="109">
                  <c:v>1.4889589387783564</c:v>
                </c:pt>
                <c:pt idx="110">
                  <c:v>1.4889589387783564</c:v>
                </c:pt>
                <c:pt idx="111">
                  <c:v>1.4889589387783564</c:v>
                </c:pt>
                <c:pt idx="112">
                  <c:v>1.4889589387783564</c:v>
                </c:pt>
                <c:pt idx="113">
                  <c:v>1.4889589387783564</c:v>
                </c:pt>
                <c:pt idx="114">
                  <c:v>1.4889589387783564</c:v>
                </c:pt>
                <c:pt idx="115">
                  <c:v>1.4889589387783564</c:v>
                </c:pt>
                <c:pt idx="116">
                  <c:v>1.4889589387783564</c:v>
                </c:pt>
                <c:pt idx="117">
                  <c:v>1.4889589387783564</c:v>
                </c:pt>
                <c:pt idx="118">
                  <c:v>1.4889589387783564</c:v>
                </c:pt>
                <c:pt idx="119">
                  <c:v>1.4889589387783564</c:v>
                </c:pt>
                <c:pt idx="120">
                  <c:v>1.4889589387783564</c:v>
                </c:pt>
                <c:pt idx="121">
                  <c:v>1.4889589387783564</c:v>
                </c:pt>
                <c:pt idx="122">
                  <c:v>1.4889589387783564</c:v>
                </c:pt>
                <c:pt idx="123">
                  <c:v>1.4889589387783564</c:v>
                </c:pt>
                <c:pt idx="124">
                  <c:v>1.4889589387783564</c:v>
                </c:pt>
                <c:pt idx="125">
                  <c:v>1.4889589387783564</c:v>
                </c:pt>
                <c:pt idx="126">
                  <c:v>1.4889589387783564</c:v>
                </c:pt>
                <c:pt idx="127">
                  <c:v>1.4889589387783564</c:v>
                </c:pt>
                <c:pt idx="128">
                  <c:v>1.4889589387783564</c:v>
                </c:pt>
                <c:pt idx="129">
                  <c:v>1.4889589387783564</c:v>
                </c:pt>
                <c:pt idx="130">
                  <c:v>1.4889589387783564</c:v>
                </c:pt>
                <c:pt idx="131">
                  <c:v>1.4889589387783564</c:v>
                </c:pt>
                <c:pt idx="132">
                  <c:v>1.4889589387783564</c:v>
                </c:pt>
                <c:pt idx="133">
                  <c:v>1.4889589387783564</c:v>
                </c:pt>
                <c:pt idx="134">
                  <c:v>1.4889589387783564</c:v>
                </c:pt>
                <c:pt idx="135">
                  <c:v>1.4889589387783564</c:v>
                </c:pt>
                <c:pt idx="136">
                  <c:v>1.4889589387783564</c:v>
                </c:pt>
                <c:pt idx="137">
                  <c:v>1.4889589387783564</c:v>
                </c:pt>
                <c:pt idx="138">
                  <c:v>1.4889589387783564</c:v>
                </c:pt>
                <c:pt idx="139">
                  <c:v>1.4889589387783564</c:v>
                </c:pt>
                <c:pt idx="140">
                  <c:v>1.4889589387783564</c:v>
                </c:pt>
                <c:pt idx="141">
                  <c:v>1.4889589387783564</c:v>
                </c:pt>
                <c:pt idx="142">
                  <c:v>1.4889589387783564</c:v>
                </c:pt>
                <c:pt idx="143">
                  <c:v>1.4889589387783564</c:v>
                </c:pt>
                <c:pt idx="144">
                  <c:v>1.4889589387783564</c:v>
                </c:pt>
                <c:pt idx="145">
                  <c:v>1.4889589387783564</c:v>
                </c:pt>
                <c:pt idx="146">
                  <c:v>1.4889589387783564</c:v>
                </c:pt>
                <c:pt idx="147">
                  <c:v>1.4889589387783564</c:v>
                </c:pt>
                <c:pt idx="148">
                  <c:v>1.4889589387783564</c:v>
                </c:pt>
                <c:pt idx="149">
                  <c:v>1.4889589387783564</c:v>
                </c:pt>
                <c:pt idx="150">
                  <c:v>1.4889589387783564</c:v>
                </c:pt>
                <c:pt idx="151">
                  <c:v>1.4889589387783564</c:v>
                </c:pt>
                <c:pt idx="152">
                  <c:v>1.4889589387783564</c:v>
                </c:pt>
                <c:pt idx="153">
                  <c:v>1.4889589387783564</c:v>
                </c:pt>
                <c:pt idx="154">
                  <c:v>1.4889589387783564</c:v>
                </c:pt>
                <c:pt idx="155">
                  <c:v>1.4889589387783564</c:v>
                </c:pt>
                <c:pt idx="156">
                  <c:v>1.4889589387783564</c:v>
                </c:pt>
                <c:pt idx="157">
                  <c:v>1.4889589387783564</c:v>
                </c:pt>
                <c:pt idx="158">
                  <c:v>1.4889589387783564</c:v>
                </c:pt>
                <c:pt idx="159">
                  <c:v>1.4889589387783564</c:v>
                </c:pt>
                <c:pt idx="160">
                  <c:v>1.4889589387783564</c:v>
                </c:pt>
                <c:pt idx="161">
                  <c:v>1.4889589387783564</c:v>
                </c:pt>
                <c:pt idx="162">
                  <c:v>1.4889589387783564</c:v>
                </c:pt>
                <c:pt idx="163">
                  <c:v>1.4889589387783564</c:v>
                </c:pt>
                <c:pt idx="164">
                  <c:v>1.4889589387783564</c:v>
                </c:pt>
                <c:pt idx="165">
                  <c:v>1.4889589387783564</c:v>
                </c:pt>
                <c:pt idx="166">
                  <c:v>1.4889589387783564</c:v>
                </c:pt>
                <c:pt idx="167">
                  <c:v>1.4889589387783564</c:v>
                </c:pt>
                <c:pt idx="168">
                  <c:v>1.4889589387783564</c:v>
                </c:pt>
                <c:pt idx="169">
                  <c:v>1.4889589387783564</c:v>
                </c:pt>
                <c:pt idx="170">
                  <c:v>1.4889589387783564</c:v>
                </c:pt>
                <c:pt idx="171">
                  <c:v>1.4889589387783564</c:v>
                </c:pt>
                <c:pt idx="172">
                  <c:v>1.4889589387783564</c:v>
                </c:pt>
                <c:pt idx="173">
                  <c:v>1.4889589387783564</c:v>
                </c:pt>
                <c:pt idx="174">
                  <c:v>1.4889589387783564</c:v>
                </c:pt>
                <c:pt idx="175">
                  <c:v>1.4889589387783564</c:v>
                </c:pt>
                <c:pt idx="176">
                  <c:v>1.4889589387783564</c:v>
                </c:pt>
                <c:pt idx="177">
                  <c:v>1.4889589387783564</c:v>
                </c:pt>
                <c:pt idx="178">
                  <c:v>1.4889589387783564</c:v>
                </c:pt>
                <c:pt idx="179">
                  <c:v>1.4889589387783564</c:v>
                </c:pt>
                <c:pt idx="180">
                  <c:v>1.4889589387783564</c:v>
                </c:pt>
                <c:pt idx="181">
                  <c:v>1.4889589387783564</c:v>
                </c:pt>
                <c:pt idx="182">
                  <c:v>1.4889589387783564</c:v>
                </c:pt>
                <c:pt idx="183">
                  <c:v>1.4889589387783564</c:v>
                </c:pt>
                <c:pt idx="184">
                  <c:v>1.4889589387783564</c:v>
                </c:pt>
                <c:pt idx="185">
                  <c:v>1.4889589387783564</c:v>
                </c:pt>
                <c:pt idx="186">
                  <c:v>1.4889589387783564</c:v>
                </c:pt>
                <c:pt idx="187">
                  <c:v>1.4889589387783564</c:v>
                </c:pt>
                <c:pt idx="188">
                  <c:v>1.4889589387783564</c:v>
                </c:pt>
                <c:pt idx="189">
                  <c:v>1.4889589387783564</c:v>
                </c:pt>
                <c:pt idx="190">
                  <c:v>1.4889589387783564</c:v>
                </c:pt>
                <c:pt idx="191">
                  <c:v>1.4889589387783564</c:v>
                </c:pt>
                <c:pt idx="192">
                  <c:v>1.4889589387783564</c:v>
                </c:pt>
                <c:pt idx="193">
                  <c:v>1.4889589387783564</c:v>
                </c:pt>
                <c:pt idx="194">
                  <c:v>1.4889589387783564</c:v>
                </c:pt>
                <c:pt idx="195">
                  <c:v>1.4889589387783564</c:v>
                </c:pt>
                <c:pt idx="196">
                  <c:v>1.4889589387783564</c:v>
                </c:pt>
                <c:pt idx="197">
                  <c:v>1.4889589387783564</c:v>
                </c:pt>
                <c:pt idx="198">
                  <c:v>1.4889589387783564</c:v>
                </c:pt>
                <c:pt idx="199">
                  <c:v>1.4889589387783564</c:v>
                </c:pt>
                <c:pt idx="200">
                  <c:v>1.4889589387783564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EB3-4016-95AC-19281F9B6B94}"/>
            </c:ext>
          </c:extLst>
        </c:ser>
        <c:ser>
          <c:idx val="6"/>
          <c:order val="1"/>
          <c:tx>
            <c:strRef>
              <c:f>Data2!$G$1</c:f>
              <c:strCache>
                <c:ptCount val="1"/>
                <c:pt idx="0">
                  <c:v>Maximum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Data2!$G$2:$G$202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1.4889589387783564</c:v>
                </c:pt>
                <c:pt idx="4">
                  <c:v>1.4889589387783564</c:v>
                </c:pt>
                <c:pt idx="5">
                  <c:v>1.4889589387783564</c:v>
                </c:pt>
                <c:pt idx="6">
                  <c:v>1.4889589387783564</c:v>
                </c:pt>
                <c:pt idx="7">
                  <c:v>1.4889589387783564</c:v>
                </c:pt>
                <c:pt idx="8">
                  <c:v>1.4889589387783564</c:v>
                </c:pt>
                <c:pt idx="9">
                  <c:v>1.4889589387783564</c:v>
                </c:pt>
                <c:pt idx="10">
                  <c:v>1.4889589387783564</c:v>
                </c:pt>
                <c:pt idx="11">
                  <c:v>1.4889589387783564</c:v>
                </c:pt>
                <c:pt idx="12">
                  <c:v>1.4889589387783564</c:v>
                </c:pt>
                <c:pt idx="13">
                  <c:v>1.4889589387783564</c:v>
                </c:pt>
                <c:pt idx="14">
                  <c:v>1.4889589387783564</c:v>
                </c:pt>
                <c:pt idx="15">
                  <c:v>1.4889589387783564</c:v>
                </c:pt>
                <c:pt idx="16">
                  <c:v>1.4889589387783564</c:v>
                </c:pt>
                <c:pt idx="17">
                  <c:v>1.4889589387783564</c:v>
                </c:pt>
                <c:pt idx="18">
                  <c:v>1.4889589387783564</c:v>
                </c:pt>
                <c:pt idx="19">
                  <c:v>1.4889589387783564</c:v>
                </c:pt>
                <c:pt idx="20">
                  <c:v>1.4889589387783564</c:v>
                </c:pt>
                <c:pt idx="21">
                  <c:v>1.4889589387783564</c:v>
                </c:pt>
                <c:pt idx="22">
                  <c:v>1.4889589387783564</c:v>
                </c:pt>
                <c:pt idx="23">
                  <c:v>1.4889589387783564</c:v>
                </c:pt>
                <c:pt idx="24">
                  <c:v>1.4889589387783564</c:v>
                </c:pt>
                <c:pt idx="25">
                  <c:v>1.4889589387783564</c:v>
                </c:pt>
                <c:pt idx="26">
                  <c:v>1.4889589387783564</c:v>
                </c:pt>
                <c:pt idx="27">
                  <c:v>1.4889589387783564</c:v>
                </c:pt>
                <c:pt idx="28">
                  <c:v>1.4889589387783564</c:v>
                </c:pt>
                <c:pt idx="29">
                  <c:v>1.4889589387783564</c:v>
                </c:pt>
                <c:pt idx="30">
                  <c:v>1.4889589387783564</c:v>
                </c:pt>
                <c:pt idx="31">
                  <c:v>1.4889589387783564</c:v>
                </c:pt>
                <c:pt idx="32">
                  <c:v>1.4889589387783564</c:v>
                </c:pt>
                <c:pt idx="33">
                  <c:v>1.4889589387783564</c:v>
                </c:pt>
                <c:pt idx="34">
                  <c:v>1.4889589387783564</c:v>
                </c:pt>
                <c:pt idx="35">
                  <c:v>1.4889589387783564</c:v>
                </c:pt>
                <c:pt idx="36">
                  <c:v>1.4889589387783564</c:v>
                </c:pt>
                <c:pt idx="37">
                  <c:v>1.4889589387783564</c:v>
                </c:pt>
                <c:pt idx="38">
                  <c:v>1.4889589387783564</c:v>
                </c:pt>
                <c:pt idx="39">
                  <c:v>1.4889589387783564</c:v>
                </c:pt>
                <c:pt idx="40">
                  <c:v>1.4889589387783564</c:v>
                </c:pt>
                <c:pt idx="41">
                  <c:v>1.4889589387783564</c:v>
                </c:pt>
                <c:pt idx="42">
                  <c:v>1.4889589387783564</c:v>
                </c:pt>
                <c:pt idx="43">
                  <c:v>1.4889589387783564</c:v>
                </c:pt>
                <c:pt idx="44">
                  <c:v>1.4889589387783564</c:v>
                </c:pt>
                <c:pt idx="45">
                  <c:v>1.4889589387783564</c:v>
                </c:pt>
                <c:pt idx="46">
                  <c:v>1.4889589387783564</c:v>
                </c:pt>
                <c:pt idx="47">
                  <c:v>1.4889589387783564</c:v>
                </c:pt>
                <c:pt idx="48">
                  <c:v>1.4889589387783564</c:v>
                </c:pt>
                <c:pt idx="49">
                  <c:v>1.4889589387783564</c:v>
                </c:pt>
                <c:pt idx="50">
                  <c:v>1.4889589387783564</c:v>
                </c:pt>
                <c:pt idx="51">
                  <c:v>1.4889589387783564</c:v>
                </c:pt>
                <c:pt idx="52">
                  <c:v>1.4889589387783564</c:v>
                </c:pt>
                <c:pt idx="53">
                  <c:v>1.4889589387783564</c:v>
                </c:pt>
                <c:pt idx="54">
                  <c:v>1.4889589387783564</c:v>
                </c:pt>
                <c:pt idx="55">
                  <c:v>1.4889589387783564</c:v>
                </c:pt>
                <c:pt idx="56">
                  <c:v>1.4889589387783564</c:v>
                </c:pt>
                <c:pt idx="57">
                  <c:v>1.4889589387783564</c:v>
                </c:pt>
                <c:pt idx="58">
                  <c:v>1.4889589387783564</c:v>
                </c:pt>
                <c:pt idx="59">
                  <c:v>1.4889589387783564</c:v>
                </c:pt>
                <c:pt idx="60">
                  <c:v>1.4889589387783564</c:v>
                </c:pt>
                <c:pt idx="61">
                  <c:v>1.4889589387783564</c:v>
                </c:pt>
                <c:pt idx="62">
                  <c:v>1.4889589387783564</c:v>
                </c:pt>
                <c:pt idx="63">
                  <c:v>1.4889589387783564</c:v>
                </c:pt>
                <c:pt idx="64">
                  <c:v>1.4889589387783564</c:v>
                </c:pt>
                <c:pt idx="65">
                  <c:v>1.4889589387783564</c:v>
                </c:pt>
                <c:pt idx="66">
                  <c:v>1.4889589387783564</c:v>
                </c:pt>
                <c:pt idx="67">
                  <c:v>1.4889589387783564</c:v>
                </c:pt>
                <c:pt idx="68">
                  <c:v>1.4889589387783564</c:v>
                </c:pt>
                <c:pt idx="69">
                  <c:v>1.4889589387783564</c:v>
                </c:pt>
                <c:pt idx="70">
                  <c:v>1.4889589387783564</c:v>
                </c:pt>
                <c:pt idx="71">
                  <c:v>1.4889589387783564</c:v>
                </c:pt>
                <c:pt idx="72">
                  <c:v>1.4889589387783564</c:v>
                </c:pt>
                <c:pt idx="73">
                  <c:v>1.4889589387783564</c:v>
                </c:pt>
                <c:pt idx="74">
                  <c:v>1.4889589387783564</c:v>
                </c:pt>
                <c:pt idx="75">
                  <c:v>1.4889589387783564</c:v>
                </c:pt>
                <c:pt idx="76">
                  <c:v>1.4889589387783564</c:v>
                </c:pt>
                <c:pt idx="77">
                  <c:v>1.4889589387783564</c:v>
                </c:pt>
                <c:pt idx="78">
                  <c:v>1.4889589387783564</c:v>
                </c:pt>
                <c:pt idx="79">
                  <c:v>1.4889589387783564</c:v>
                </c:pt>
                <c:pt idx="80">
                  <c:v>1.4889589387783564</c:v>
                </c:pt>
                <c:pt idx="81">
                  <c:v>1.4889589387783564</c:v>
                </c:pt>
                <c:pt idx="82">
                  <c:v>1.4889589387783564</c:v>
                </c:pt>
                <c:pt idx="83">
                  <c:v>1.4889589387783564</c:v>
                </c:pt>
                <c:pt idx="84">
                  <c:v>1.4889589387783564</c:v>
                </c:pt>
                <c:pt idx="85">
                  <c:v>1.4889589387783564</c:v>
                </c:pt>
                <c:pt idx="86">
                  <c:v>1.4889589387783564</c:v>
                </c:pt>
                <c:pt idx="87">
                  <c:v>1.4889589387783564</c:v>
                </c:pt>
                <c:pt idx="88">
                  <c:v>1.4889589387783564</c:v>
                </c:pt>
                <c:pt idx="89">
                  <c:v>1.4889589387783564</c:v>
                </c:pt>
                <c:pt idx="90">
                  <c:v>1.4889589387783564</c:v>
                </c:pt>
                <c:pt idx="91">
                  <c:v>1.4889589387783564</c:v>
                </c:pt>
                <c:pt idx="92">
                  <c:v>1.4889589387783564</c:v>
                </c:pt>
                <c:pt idx="93">
                  <c:v>1.4889589387783564</c:v>
                </c:pt>
                <c:pt idx="94">
                  <c:v>1.4889589387783564</c:v>
                </c:pt>
                <c:pt idx="95">
                  <c:v>1.4889589387783564</c:v>
                </c:pt>
                <c:pt idx="96">
                  <c:v>1.4889589387783564</c:v>
                </c:pt>
                <c:pt idx="97">
                  <c:v>1.4889589387783564</c:v>
                </c:pt>
                <c:pt idx="98">
                  <c:v>1.4889589387783564</c:v>
                </c:pt>
                <c:pt idx="99">
                  <c:v>1.4889589387783564</c:v>
                </c:pt>
                <c:pt idx="100">
                  <c:v>1.4889589387783564</c:v>
                </c:pt>
                <c:pt idx="101">
                  <c:v>1.4889589387783564</c:v>
                </c:pt>
                <c:pt idx="102">
                  <c:v>1.4889589387783564</c:v>
                </c:pt>
                <c:pt idx="103">
                  <c:v>1.4889589387783564</c:v>
                </c:pt>
                <c:pt idx="104">
                  <c:v>1.4889589387783564</c:v>
                </c:pt>
                <c:pt idx="105">
                  <c:v>1.4889589387783564</c:v>
                </c:pt>
                <c:pt idx="106">
                  <c:v>1.4889589387783564</c:v>
                </c:pt>
                <c:pt idx="107">
                  <c:v>1.4889589387783564</c:v>
                </c:pt>
                <c:pt idx="108">
                  <c:v>1.4889589387783564</c:v>
                </c:pt>
                <c:pt idx="109">
                  <c:v>1.4889589387783564</c:v>
                </c:pt>
                <c:pt idx="110">
                  <c:v>1.4889589387783564</c:v>
                </c:pt>
                <c:pt idx="111">
                  <c:v>1.4889589387783564</c:v>
                </c:pt>
                <c:pt idx="112">
                  <c:v>1.4889589387783564</c:v>
                </c:pt>
                <c:pt idx="113">
                  <c:v>1.4889589387783564</c:v>
                </c:pt>
                <c:pt idx="114">
                  <c:v>1.4889589387783564</c:v>
                </c:pt>
                <c:pt idx="115">
                  <c:v>1.4889589387783564</c:v>
                </c:pt>
                <c:pt idx="116">
                  <c:v>1.4889589387783564</c:v>
                </c:pt>
                <c:pt idx="117">
                  <c:v>1.4889589387783564</c:v>
                </c:pt>
                <c:pt idx="118">
                  <c:v>1.4889589387783564</c:v>
                </c:pt>
                <c:pt idx="119">
                  <c:v>1.4889589387783564</c:v>
                </c:pt>
                <c:pt idx="120">
                  <c:v>1.4889589387783564</c:v>
                </c:pt>
                <c:pt idx="121">
                  <c:v>1.4889589387783564</c:v>
                </c:pt>
                <c:pt idx="122">
                  <c:v>1.4889589387783564</c:v>
                </c:pt>
                <c:pt idx="123">
                  <c:v>1.4889589387783564</c:v>
                </c:pt>
                <c:pt idx="124">
                  <c:v>1.4889589387783564</c:v>
                </c:pt>
                <c:pt idx="125">
                  <c:v>1.4889589387783564</c:v>
                </c:pt>
                <c:pt idx="126">
                  <c:v>1.4889589387783564</c:v>
                </c:pt>
                <c:pt idx="127">
                  <c:v>1.4889589387783564</c:v>
                </c:pt>
                <c:pt idx="128">
                  <c:v>1.4889589387783564</c:v>
                </c:pt>
                <c:pt idx="129">
                  <c:v>1.4889589387783564</c:v>
                </c:pt>
                <c:pt idx="130">
                  <c:v>1.4889589387783564</c:v>
                </c:pt>
                <c:pt idx="131">
                  <c:v>1.4889589387783564</c:v>
                </c:pt>
                <c:pt idx="132">
                  <c:v>1.4889589387783564</c:v>
                </c:pt>
                <c:pt idx="133">
                  <c:v>1.4889589387783564</c:v>
                </c:pt>
                <c:pt idx="134">
                  <c:v>1.4889589387783564</c:v>
                </c:pt>
                <c:pt idx="135">
                  <c:v>1.4889589387783564</c:v>
                </c:pt>
                <c:pt idx="136">
                  <c:v>1.4889589387783564</c:v>
                </c:pt>
                <c:pt idx="137">
                  <c:v>1.4889589387783564</c:v>
                </c:pt>
                <c:pt idx="138">
                  <c:v>1.4889589387783564</c:v>
                </c:pt>
                <c:pt idx="139">
                  <c:v>1.4889589387783564</c:v>
                </c:pt>
                <c:pt idx="140">
                  <c:v>1.4889589387783564</c:v>
                </c:pt>
                <c:pt idx="141">
                  <c:v>1.4889589387783564</c:v>
                </c:pt>
                <c:pt idx="142">
                  <c:v>1.4889589387783564</c:v>
                </c:pt>
                <c:pt idx="143">
                  <c:v>1.4889589387783564</c:v>
                </c:pt>
                <c:pt idx="144">
                  <c:v>1.4889589387783564</c:v>
                </c:pt>
                <c:pt idx="145">
                  <c:v>1.4889589387783564</c:v>
                </c:pt>
                <c:pt idx="146">
                  <c:v>1.4889589387783564</c:v>
                </c:pt>
                <c:pt idx="147">
                  <c:v>1.4889589387783564</c:v>
                </c:pt>
                <c:pt idx="148">
                  <c:v>1.4889589387783564</c:v>
                </c:pt>
                <c:pt idx="149">
                  <c:v>1.4889589387783564</c:v>
                </c:pt>
                <c:pt idx="150">
                  <c:v>1.4889589387783564</c:v>
                </c:pt>
                <c:pt idx="151">
                  <c:v>1.4889589387783564</c:v>
                </c:pt>
                <c:pt idx="152">
                  <c:v>1.4889589387783564</c:v>
                </c:pt>
                <c:pt idx="153">
                  <c:v>1.4889589387783564</c:v>
                </c:pt>
                <c:pt idx="154">
                  <c:v>1.4889589387783564</c:v>
                </c:pt>
                <c:pt idx="155">
                  <c:v>1.4889589387783564</c:v>
                </c:pt>
                <c:pt idx="156">
                  <c:v>1.4889589387783564</c:v>
                </c:pt>
                <c:pt idx="157">
                  <c:v>1.4889589387783564</c:v>
                </c:pt>
                <c:pt idx="158">
                  <c:v>1.4889589387783564</c:v>
                </c:pt>
                <c:pt idx="159">
                  <c:v>1.4889589387783564</c:v>
                </c:pt>
                <c:pt idx="160">
                  <c:v>1.4889589387783564</c:v>
                </c:pt>
                <c:pt idx="161">
                  <c:v>1.4889589387783564</c:v>
                </c:pt>
                <c:pt idx="162">
                  <c:v>1.4889589387783564</c:v>
                </c:pt>
                <c:pt idx="163">
                  <c:v>1.4889589387783564</c:v>
                </c:pt>
                <c:pt idx="164">
                  <c:v>1.4889589387783564</c:v>
                </c:pt>
                <c:pt idx="165">
                  <c:v>1.4889589387783564</c:v>
                </c:pt>
                <c:pt idx="166">
                  <c:v>1.4889589387783564</c:v>
                </c:pt>
                <c:pt idx="167">
                  <c:v>1.4889589387783564</c:v>
                </c:pt>
                <c:pt idx="168">
                  <c:v>1.4889589387783564</c:v>
                </c:pt>
                <c:pt idx="169">
                  <c:v>1.4889589387783564</c:v>
                </c:pt>
                <c:pt idx="170">
                  <c:v>1.4889589387783564</c:v>
                </c:pt>
                <c:pt idx="171">
                  <c:v>1.4889589387783564</c:v>
                </c:pt>
                <c:pt idx="172">
                  <c:v>1.4889589387783564</c:v>
                </c:pt>
                <c:pt idx="173">
                  <c:v>1.4889589387783564</c:v>
                </c:pt>
                <c:pt idx="174">
                  <c:v>1.4889589387783564</c:v>
                </c:pt>
                <c:pt idx="175">
                  <c:v>1.4889589387783564</c:v>
                </c:pt>
                <c:pt idx="176">
                  <c:v>1.4889589387783564</c:v>
                </c:pt>
                <c:pt idx="177">
                  <c:v>1.4889589387783564</c:v>
                </c:pt>
                <c:pt idx="178">
                  <c:v>1.4889589387783564</c:v>
                </c:pt>
                <c:pt idx="179">
                  <c:v>1.4889589387783564</c:v>
                </c:pt>
                <c:pt idx="180">
                  <c:v>1.4889589387783564</c:v>
                </c:pt>
                <c:pt idx="181">
                  <c:v>1.4889589387783564</c:v>
                </c:pt>
                <c:pt idx="182">
                  <c:v>1.4889589387783564</c:v>
                </c:pt>
                <c:pt idx="183">
                  <c:v>1.4889589387783564</c:v>
                </c:pt>
                <c:pt idx="184">
                  <c:v>1.4889589387783564</c:v>
                </c:pt>
                <c:pt idx="185">
                  <c:v>1.4889589387783564</c:v>
                </c:pt>
                <c:pt idx="186">
                  <c:v>1.4889589387783564</c:v>
                </c:pt>
                <c:pt idx="187">
                  <c:v>1.4889589387783564</c:v>
                </c:pt>
                <c:pt idx="188">
                  <c:v>1.4889589387783564</c:v>
                </c:pt>
                <c:pt idx="189">
                  <c:v>1.4889589387783564</c:v>
                </c:pt>
                <c:pt idx="190">
                  <c:v>1.4889589387783564</c:v>
                </c:pt>
                <c:pt idx="191">
                  <c:v>1.4889589387783564</c:v>
                </c:pt>
                <c:pt idx="192">
                  <c:v>1.4889589387783564</c:v>
                </c:pt>
                <c:pt idx="193">
                  <c:v>1.4889589387783564</c:v>
                </c:pt>
                <c:pt idx="194">
                  <c:v>1.4889589387783564</c:v>
                </c:pt>
                <c:pt idx="195">
                  <c:v>1.4889589387783564</c:v>
                </c:pt>
                <c:pt idx="196">
                  <c:v>1.4889589387783564</c:v>
                </c:pt>
                <c:pt idx="197">
                  <c:v>1.4889589387783564</c:v>
                </c:pt>
                <c:pt idx="198">
                  <c:v>1.4889589387783564</c:v>
                </c:pt>
                <c:pt idx="199">
                  <c:v>1.4889589387783564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4A-43D1-BF89-F7C4C1F66E09}"/>
            </c:ext>
          </c:extLst>
        </c:ser>
        <c:ser>
          <c:idx val="3"/>
          <c:order val="2"/>
          <c:tx>
            <c:strRef>
              <c:f>Data2!$F$1</c:f>
              <c:strCache>
                <c:ptCount val="1"/>
                <c:pt idx="0">
                  <c:v>Proximity</c:v>
                </c:pt>
              </c:strCache>
            </c:strRef>
          </c:tx>
          <c:spPr>
            <a:ln w="25400" cap="rnd">
              <a:solidFill>
                <a:srgbClr val="0000FF"/>
              </a:solidFill>
              <a:prstDash val="solid"/>
              <a:round/>
            </a:ln>
            <a:effectLst/>
          </c:spPr>
          <c:marker>
            <c:symbol val="x"/>
            <c:size val="6"/>
            <c:spPr>
              <a:noFill/>
              <a:ln w="12700">
                <a:solidFill>
                  <a:srgbClr val="0000FF"/>
                </a:solidFill>
              </a:ln>
              <a:effectLst/>
            </c:spPr>
          </c:marker>
          <c:dPt>
            <c:idx val="2"/>
            <c:marker>
              <c:symbol val="x"/>
              <c:size val="18"/>
              <c:spPr>
                <a:noFill/>
                <a:ln w="12700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054A-43D1-BF89-F7C4C1F66E09}"/>
              </c:ext>
            </c:extLst>
          </c:dPt>
          <c:dPt>
            <c:idx val="3"/>
            <c:marker>
              <c:symbol val="x"/>
              <c:size val="18"/>
              <c:spPr>
                <a:noFill/>
                <a:ln w="50800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054A-43D1-BF89-F7C4C1F66E09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Data2!$F$2:$F$202</c:f>
              <c:numCache>
                <c:formatCode>0.0</c:formatCode>
                <c:ptCount val="201"/>
                <c:pt idx="0">
                  <c:v>0</c:v>
                </c:pt>
                <c:pt idx="1">
                  <c:v>7.198685778391227E-2</c:v>
                </c:pt>
                <c:pt idx="2">
                  <c:v>0.17514751153122815</c:v>
                </c:pt>
                <c:pt idx="3">
                  <c:v>0.26333653958559361</c:v>
                </c:pt>
                <c:pt idx="4">
                  <c:v>0.32178740701697534</c:v>
                </c:pt>
                <c:pt idx="5">
                  <c:v>0.38228918207752843</c:v>
                </c:pt>
                <c:pt idx="6">
                  <c:v>0.45017422460309808</c:v>
                </c:pt>
                <c:pt idx="7">
                  <c:v>0.48298874666983876</c:v>
                </c:pt>
                <c:pt idx="8">
                  <c:v>0.55128397072124269</c:v>
                </c:pt>
                <c:pt idx="9">
                  <c:v>0.58696976346882312</c:v>
                </c:pt>
                <c:pt idx="10">
                  <c:v>0.62183519316473501</c:v>
                </c:pt>
                <c:pt idx="11">
                  <c:v>0.68766932806113346</c:v>
                </c:pt>
                <c:pt idx="12">
                  <c:v>0.71904821478745418</c:v>
                </c:pt>
                <c:pt idx="13">
                  <c:v>0.7580154597417087</c:v>
                </c:pt>
                <c:pt idx="14">
                  <c:v>0.7926757986747035</c:v>
                </c:pt>
                <c:pt idx="15">
                  <c:v>0.82487504845269277</c:v>
                </c:pt>
                <c:pt idx="16">
                  <c:v>0.86855938095404117</c:v>
                </c:pt>
                <c:pt idx="17">
                  <c:v>0.89173463716367674</c:v>
                </c:pt>
                <c:pt idx="18">
                  <c:v>0.92065243473499192</c:v>
                </c:pt>
                <c:pt idx="19">
                  <c:v>0.94505823552213031</c:v>
                </c:pt>
                <c:pt idx="20">
                  <c:v>0.97233530699010851</c:v>
                </c:pt>
                <c:pt idx="21">
                  <c:v>1.0055600105826834</c:v>
                </c:pt>
                <c:pt idx="22">
                  <c:v>1.0285301760294019</c:v>
                </c:pt>
                <c:pt idx="23">
                  <c:v>1.0467832539290263</c:v>
                </c:pt>
                <c:pt idx="24">
                  <c:v>1.0677025117465735</c:v>
                </c:pt>
                <c:pt idx="25">
                  <c:v>1.089442132615789</c:v>
                </c:pt>
                <c:pt idx="26">
                  <c:v>1.1076952105154136</c:v>
                </c:pt>
                <c:pt idx="27">
                  <c:v>1.1269737422296238</c:v>
                </c:pt>
                <c:pt idx="28">
                  <c:v>1.1439962755517454</c:v>
                </c:pt>
                <c:pt idx="29">
                  <c:v>1.1579424474301101</c:v>
                </c:pt>
                <c:pt idx="30">
                  <c:v>1.1739395269376462</c:v>
                </c:pt>
                <c:pt idx="31">
                  <c:v>1.1856297004239227</c:v>
                </c:pt>
                <c:pt idx="32">
                  <c:v>1.1977300554360333</c:v>
                </c:pt>
                <c:pt idx="33">
                  <c:v>1.2104456827368952</c:v>
                </c:pt>
                <c:pt idx="34">
                  <c:v>1.2248020361410943</c:v>
                </c:pt>
                <c:pt idx="35">
                  <c:v>1.238748208019459</c:v>
                </c:pt>
                <c:pt idx="36">
                  <c:v>1.2512587445574039</c:v>
                </c:pt>
                <c:pt idx="37">
                  <c:v>1.2608980104145089</c:v>
                </c:pt>
                <c:pt idx="38">
                  <c:v>1.2717678208491168</c:v>
                </c:pt>
                <c:pt idx="39">
                  <c:v>1.2820223589949733</c:v>
                </c:pt>
                <c:pt idx="40">
                  <c:v>1.2941227140070839</c:v>
                </c:pt>
                <c:pt idx="41">
                  <c:v>1.3049925244416918</c:v>
                </c:pt>
                <c:pt idx="42">
                  <c:v>1.3144266995358795</c:v>
                </c:pt>
                <c:pt idx="43">
                  <c:v>1.3207845131863105</c:v>
                </c:pt>
                <c:pt idx="44">
                  <c:v>1.3269372360738245</c:v>
                </c:pt>
                <c:pt idx="45">
                  <c:v>1.3359612296421781</c:v>
                </c:pt>
                <c:pt idx="46">
                  <c:v>1.3431394063442776</c:v>
                </c:pt>
                <c:pt idx="47">
                  <c:v>1.3492921292317914</c:v>
                </c:pt>
                <c:pt idx="48">
                  <c:v>1.3548295798305541</c:v>
                </c:pt>
                <c:pt idx="49">
                  <c:v>1.3591364858518138</c:v>
                </c:pt>
                <c:pt idx="50">
                  <c:v>1.3691859332347531</c:v>
                </c:pt>
                <c:pt idx="51">
                  <c:v>1.3728775669672613</c:v>
                </c:pt>
                <c:pt idx="52">
                  <c:v>1.3777997452772726</c:v>
                </c:pt>
                <c:pt idx="53">
                  <c:v>1.3806710159581124</c:v>
                </c:pt>
                <c:pt idx="54">
                  <c:v>1.3864135573197918</c:v>
                </c:pt>
                <c:pt idx="55">
                  <c:v>1.3905153725781345</c:v>
                </c:pt>
                <c:pt idx="56">
                  <c:v>1.3944120970735598</c:v>
                </c:pt>
                <c:pt idx="57">
                  <c:v>1.3960528231768969</c:v>
                </c:pt>
                <c:pt idx="58">
                  <c:v>1.3993342753835709</c:v>
                </c:pt>
                <c:pt idx="59">
                  <c:v>1.4020004553014938</c:v>
                </c:pt>
                <c:pt idx="60">
                  <c:v>1.4050768167452505</c:v>
                </c:pt>
                <c:pt idx="61">
                  <c:v>1.4077429966631734</c:v>
                </c:pt>
                <c:pt idx="62">
                  <c:v>1.4087684504777589</c:v>
                </c:pt>
                <c:pt idx="63">
                  <c:v>1.4120499026844331</c:v>
                </c:pt>
                <c:pt idx="64">
                  <c:v>1.41369062878777</c:v>
                </c:pt>
                <c:pt idx="65">
                  <c:v>1.4151262641281899</c:v>
                </c:pt>
                <c:pt idx="66">
                  <c:v>1.4169720809944442</c:v>
                </c:pt>
                <c:pt idx="67">
                  <c:v>1.418612807097781</c:v>
                </c:pt>
                <c:pt idx="68">
                  <c:v>1.4194331701494496</c:v>
                </c:pt>
                <c:pt idx="69">
                  <c:v>1.4208688054898695</c:v>
                </c:pt>
                <c:pt idx="70">
                  <c:v>1.4214840777786208</c:v>
                </c:pt>
                <c:pt idx="71">
                  <c:v>1.4229197131190408</c:v>
                </c:pt>
                <c:pt idx="72">
                  <c:v>1.4245604392223779</c:v>
                </c:pt>
                <c:pt idx="73">
                  <c:v>1.4257909837998806</c:v>
                </c:pt>
                <c:pt idx="74">
                  <c:v>1.4276368006661349</c:v>
                </c:pt>
                <c:pt idx="75">
                  <c:v>1.4292775267694717</c:v>
                </c:pt>
                <c:pt idx="76">
                  <c:v>1.4300978898211403</c:v>
                </c:pt>
                <c:pt idx="77">
                  <c:v>1.4307131621098916</c:v>
                </c:pt>
                <c:pt idx="78">
                  <c:v>1.4315335251615602</c:v>
                </c:pt>
                <c:pt idx="79">
                  <c:v>1.4321487974503115</c:v>
                </c:pt>
                <c:pt idx="80">
                  <c:v>1.4327640697390631</c:v>
                </c:pt>
                <c:pt idx="81">
                  <c:v>1.4335844327907314</c:v>
                </c:pt>
                <c:pt idx="82">
                  <c:v>1.4350200681311513</c:v>
                </c:pt>
                <c:pt idx="83">
                  <c:v>1.4366607942344884</c:v>
                </c:pt>
                <c:pt idx="84">
                  <c:v>1.437481157286157</c:v>
                </c:pt>
                <c:pt idx="85">
                  <c:v>1.4380964295749084</c:v>
                </c:pt>
                <c:pt idx="86">
                  <c:v>1.4387117018636597</c:v>
                </c:pt>
                <c:pt idx="87">
                  <c:v>1.4395320649153283</c:v>
                </c:pt>
                <c:pt idx="88">
                  <c:v>1.4399422464411626</c:v>
                </c:pt>
                <c:pt idx="89">
                  <c:v>1.440762609492831</c:v>
                </c:pt>
                <c:pt idx="90">
                  <c:v>1.4409677002557482</c:v>
                </c:pt>
                <c:pt idx="91">
                  <c:v>1.4415829725444995</c:v>
                </c:pt>
                <c:pt idx="92">
                  <c:v>1.4419931540703339</c:v>
                </c:pt>
                <c:pt idx="93">
                  <c:v>1.4428135171220022</c:v>
                </c:pt>
                <c:pt idx="94">
                  <c:v>1.4432236986478366</c:v>
                </c:pt>
                <c:pt idx="95">
                  <c:v>1.4440440616995052</c:v>
                </c:pt>
                <c:pt idx="96">
                  <c:v>1.4454796970399251</c:v>
                </c:pt>
                <c:pt idx="97">
                  <c:v>1.4463000600915936</c:v>
                </c:pt>
                <c:pt idx="98">
                  <c:v>1.446915332380345</c:v>
                </c:pt>
                <c:pt idx="99">
                  <c:v>1.4475306046690963</c:v>
                </c:pt>
                <c:pt idx="100">
                  <c:v>1.4479407861949305</c:v>
                </c:pt>
                <c:pt idx="101">
                  <c:v>1.4489662400095162</c:v>
                </c:pt>
                <c:pt idx="102">
                  <c:v>1.4495815122982676</c:v>
                </c:pt>
                <c:pt idx="103">
                  <c:v>1.4501967845870189</c:v>
                </c:pt>
                <c:pt idx="104">
                  <c:v>1.4508120568757703</c:v>
                </c:pt>
                <c:pt idx="105">
                  <c:v>1.4512222384016047</c:v>
                </c:pt>
                <c:pt idx="106">
                  <c:v>1.4520426014532732</c:v>
                </c:pt>
                <c:pt idx="107">
                  <c:v>1.4526578737420246</c:v>
                </c:pt>
                <c:pt idx="108">
                  <c:v>1.4534782367936931</c:v>
                </c:pt>
                <c:pt idx="109">
                  <c:v>1.4542985998453615</c:v>
                </c:pt>
                <c:pt idx="110">
                  <c:v>1.4547087813711959</c:v>
                </c:pt>
                <c:pt idx="111">
                  <c:v>1.4553240536599472</c:v>
                </c:pt>
                <c:pt idx="112">
                  <c:v>1.4557342351857814</c:v>
                </c:pt>
                <c:pt idx="113">
                  <c:v>1.4559393259486986</c:v>
                </c:pt>
                <c:pt idx="114">
                  <c:v>1.4565545982374499</c:v>
                </c:pt>
                <c:pt idx="115">
                  <c:v>1.4575800520520357</c:v>
                </c:pt>
                <c:pt idx="116">
                  <c:v>1.4577851428149529</c:v>
                </c:pt>
                <c:pt idx="117">
                  <c:v>1.4588105966295384</c:v>
                </c:pt>
                <c:pt idx="118">
                  <c:v>1.4598360504441241</c:v>
                </c:pt>
                <c:pt idx="119">
                  <c:v>1.4606564134957927</c:v>
                </c:pt>
                <c:pt idx="120">
                  <c:v>1.4606564134957927</c:v>
                </c:pt>
                <c:pt idx="121">
                  <c:v>1.461271685784544</c:v>
                </c:pt>
                <c:pt idx="122">
                  <c:v>1.4618869580732954</c:v>
                </c:pt>
                <c:pt idx="123">
                  <c:v>1.4625022303620467</c:v>
                </c:pt>
                <c:pt idx="124">
                  <c:v>1.4627073211249639</c:v>
                </c:pt>
                <c:pt idx="125">
                  <c:v>1.4633225934137153</c:v>
                </c:pt>
                <c:pt idx="126">
                  <c:v>1.4639378657024666</c:v>
                </c:pt>
                <c:pt idx="127">
                  <c:v>1.4641429564653838</c:v>
                </c:pt>
                <c:pt idx="128">
                  <c:v>1.4651684102799694</c:v>
                </c:pt>
                <c:pt idx="129">
                  <c:v>1.4659887733316379</c:v>
                </c:pt>
                <c:pt idx="130">
                  <c:v>1.4661938640945551</c:v>
                </c:pt>
                <c:pt idx="131">
                  <c:v>1.4670142271462236</c:v>
                </c:pt>
                <c:pt idx="132">
                  <c:v>1.4672193179091406</c:v>
                </c:pt>
                <c:pt idx="133">
                  <c:v>1.467834590197892</c:v>
                </c:pt>
                <c:pt idx="134">
                  <c:v>1.4682447717237264</c:v>
                </c:pt>
                <c:pt idx="135">
                  <c:v>1.4686549532495605</c:v>
                </c:pt>
                <c:pt idx="136">
                  <c:v>1.4690651347753949</c:v>
                </c:pt>
                <c:pt idx="137">
                  <c:v>1.4694753163012291</c:v>
                </c:pt>
                <c:pt idx="138">
                  <c:v>1.4696804070641463</c:v>
                </c:pt>
                <c:pt idx="139">
                  <c:v>1.470910951641649</c:v>
                </c:pt>
                <c:pt idx="140">
                  <c:v>1.4711160424045662</c:v>
                </c:pt>
                <c:pt idx="141">
                  <c:v>1.4713211331674834</c:v>
                </c:pt>
                <c:pt idx="142">
                  <c:v>1.4717313146933175</c:v>
                </c:pt>
                <c:pt idx="143">
                  <c:v>1.4723465869820689</c:v>
                </c:pt>
                <c:pt idx="144">
                  <c:v>1.4731669500337374</c:v>
                </c:pt>
                <c:pt idx="145">
                  <c:v>1.4743974946112401</c:v>
                </c:pt>
                <c:pt idx="146">
                  <c:v>1.4754229484258259</c:v>
                </c:pt>
                <c:pt idx="147">
                  <c:v>1.47583312995166</c:v>
                </c:pt>
                <c:pt idx="148">
                  <c:v>1.47726876529208</c:v>
                </c:pt>
                <c:pt idx="149">
                  <c:v>1.4776789468179143</c:v>
                </c:pt>
                <c:pt idx="150">
                  <c:v>1.4782942191066657</c:v>
                </c:pt>
                <c:pt idx="151">
                  <c:v>1.4782942191066657</c:v>
                </c:pt>
                <c:pt idx="152">
                  <c:v>1.4784993098695829</c:v>
                </c:pt>
                <c:pt idx="153">
                  <c:v>1.4789094913954171</c:v>
                </c:pt>
                <c:pt idx="154">
                  <c:v>1.4791145821583342</c:v>
                </c:pt>
                <c:pt idx="155">
                  <c:v>1.4795247636841684</c:v>
                </c:pt>
                <c:pt idx="156">
                  <c:v>1.4799349452100028</c:v>
                </c:pt>
                <c:pt idx="157">
                  <c:v>1.4801400359729198</c:v>
                </c:pt>
                <c:pt idx="158">
                  <c:v>1.4801400359729198</c:v>
                </c:pt>
                <c:pt idx="159">
                  <c:v>1.4805502174987542</c:v>
                </c:pt>
                <c:pt idx="160">
                  <c:v>1.4805502174987542</c:v>
                </c:pt>
                <c:pt idx="161">
                  <c:v>1.4811654897875055</c:v>
                </c:pt>
                <c:pt idx="162">
                  <c:v>1.4815756713133397</c:v>
                </c:pt>
                <c:pt idx="163">
                  <c:v>1.4819858528391741</c:v>
                </c:pt>
                <c:pt idx="164">
                  <c:v>1.482190943602091</c:v>
                </c:pt>
                <c:pt idx="165">
                  <c:v>1.4823960343650082</c:v>
                </c:pt>
                <c:pt idx="166">
                  <c:v>1.4826011251279254</c:v>
                </c:pt>
                <c:pt idx="167">
                  <c:v>1.4826011251279254</c:v>
                </c:pt>
                <c:pt idx="168">
                  <c:v>1.4826011251279254</c:v>
                </c:pt>
                <c:pt idx="169">
                  <c:v>1.4826011251279254</c:v>
                </c:pt>
                <c:pt idx="170">
                  <c:v>1.4826011251279254</c:v>
                </c:pt>
                <c:pt idx="171">
                  <c:v>1.4826011251279254</c:v>
                </c:pt>
                <c:pt idx="172">
                  <c:v>1.4830113066537596</c:v>
                </c:pt>
                <c:pt idx="173">
                  <c:v>1.4832163974166768</c:v>
                </c:pt>
                <c:pt idx="174">
                  <c:v>1.4836265789425109</c:v>
                </c:pt>
                <c:pt idx="175">
                  <c:v>1.4840367604683453</c:v>
                </c:pt>
                <c:pt idx="176">
                  <c:v>1.4844469419941795</c:v>
                </c:pt>
                <c:pt idx="177">
                  <c:v>1.4846520327570967</c:v>
                </c:pt>
                <c:pt idx="178">
                  <c:v>1.4846520327570967</c:v>
                </c:pt>
                <c:pt idx="179">
                  <c:v>1.4850622142829308</c:v>
                </c:pt>
                <c:pt idx="180">
                  <c:v>1.4854723958087652</c:v>
                </c:pt>
                <c:pt idx="181">
                  <c:v>1.4854723958087652</c:v>
                </c:pt>
                <c:pt idx="182">
                  <c:v>1.4854723958087652</c:v>
                </c:pt>
                <c:pt idx="183">
                  <c:v>1.4854723958087652</c:v>
                </c:pt>
                <c:pt idx="184">
                  <c:v>1.4854723958087652</c:v>
                </c:pt>
                <c:pt idx="185">
                  <c:v>1.4856774865716822</c:v>
                </c:pt>
                <c:pt idx="186">
                  <c:v>1.4856774865716822</c:v>
                </c:pt>
                <c:pt idx="187">
                  <c:v>1.4856774865716822</c:v>
                </c:pt>
                <c:pt idx="188">
                  <c:v>1.4856774865716822</c:v>
                </c:pt>
                <c:pt idx="189">
                  <c:v>1.4856774865716822</c:v>
                </c:pt>
                <c:pt idx="190">
                  <c:v>1.4856774865716822</c:v>
                </c:pt>
                <c:pt idx="191">
                  <c:v>1.4856774865716822</c:v>
                </c:pt>
                <c:pt idx="192">
                  <c:v>1.4856774865716822</c:v>
                </c:pt>
                <c:pt idx="193">
                  <c:v>1.4860876680975166</c:v>
                </c:pt>
                <c:pt idx="194">
                  <c:v>1.4867029403862679</c:v>
                </c:pt>
                <c:pt idx="195">
                  <c:v>1.4875233034379365</c:v>
                </c:pt>
                <c:pt idx="196">
                  <c:v>1.4877283942008537</c:v>
                </c:pt>
                <c:pt idx="197">
                  <c:v>1.4879334849637706</c:v>
                </c:pt>
                <c:pt idx="198">
                  <c:v>1.488343666489605</c:v>
                </c:pt>
                <c:pt idx="199">
                  <c:v>1.488548757252522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54A-43D1-BF89-F7C4C1F66E09}"/>
            </c:ext>
          </c:extLst>
        </c:ser>
        <c:ser>
          <c:idx val="0"/>
          <c:order val="3"/>
          <c:tx>
            <c:strRef>
              <c:f>Data2!$E$1</c:f>
              <c:strCache>
                <c:ptCount val="1"/>
                <c:pt idx="0">
                  <c:v>Lowest Carbon</c:v>
                </c:pt>
              </c:strCache>
            </c:strRef>
          </c:tx>
          <c:spPr>
            <a:ln w="25400" cap="rnd" cmpd="thinThick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noFill/>
              <a:ln w="12700">
                <a:solidFill>
                  <a:srgbClr val="FF0000"/>
                </a:solidFill>
              </a:ln>
              <a:effectLst/>
            </c:spPr>
          </c:marker>
          <c:dPt>
            <c:idx val="2"/>
            <c:marker>
              <c:symbol val="triangle"/>
              <c:size val="18"/>
              <c:spPr>
                <a:noFill/>
                <a:ln w="127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054A-43D1-BF89-F7C4C1F66E09}"/>
              </c:ext>
            </c:extLst>
          </c:dPt>
          <c:dPt>
            <c:idx val="3"/>
            <c:marker>
              <c:symbol val="triangle"/>
              <c:size val="18"/>
              <c:spPr>
                <a:noFill/>
                <a:ln w="508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054A-43D1-BF89-F7C4C1F66E09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Data2!$E$2:$E$202</c:f>
              <c:numCache>
                <c:formatCode>0.0</c:formatCode>
                <c:ptCount val="201"/>
                <c:pt idx="0">
                  <c:v>0</c:v>
                </c:pt>
                <c:pt idx="1">
                  <c:v>4.1018152583425791E-3</c:v>
                </c:pt>
                <c:pt idx="2">
                  <c:v>1.0869810434607836E-2</c:v>
                </c:pt>
                <c:pt idx="3">
                  <c:v>1.5791988744618932E-2</c:v>
                </c:pt>
                <c:pt idx="4">
                  <c:v>2.7071980705061026E-2</c:v>
                </c:pt>
                <c:pt idx="5">
                  <c:v>4.163342487217718E-2</c:v>
                </c:pt>
                <c:pt idx="6">
                  <c:v>5.845086743138176E-2</c:v>
                </c:pt>
                <c:pt idx="7">
                  <c:v>7.6498854568089109E-2</c:v>
                </c:pt>
                <c:pt idx="8">
                  <c:v>9.6187567808133492E-2</c:v>
                </c:pt>
                <c:pt idx="9">
                  <c:v>0.11874755172901767</c:v>
                </c:pt>
                <c:pt idx="10">
                  <c:v>0.141512626412819</c:v>
                </c:pt>
                <c:pt idx="11">
                  <c:v>0.16776424406621152</c:v>
                </c:pt>
                <c:pt idx="12">
                  <c:v>0.19093950027584708</c:v>
                </c:pt>
                <c:pt idx="13">
                  <c:v>0.21883184403257661</c:v>
                </c:pt>
                <c:pt idx="14">
                  <c:v>0.2442630986343006</c:v>
                </c:pt>
                <c:pt idx="15">
                  <c:v>0.26805362713268754</c:v>
                </c:pt>
                <c:pt idx="16">
                  <c:v>0.28528125121772641</c:v>
                </c:pt>
                <c:pt idx="17">
                  <c:v>0.30189360301401386</c:v>
                </c:pt>
                <c:pt idx="18">
                  <c:v>0.31583977489237863</c:v>
                </c:pt>
                <c:pt idx="19">
                  <c:v>0.329170674481992</c:v>
                </c:pt>
                <c:pt idx="20">
                  <c:v>0.3381946680503457</c:v>
                </c:pt>
                <c:pt idx="21">
                  <c:v>0.3488593877220364</c:v>
                </c:pt>
                <c:pt idx="22">
                  <c:v>0.3623953780745669</c:v>
                </c:pt>
                <c:pt idx="23">
                  <c:v>0.37141937164292055</c:v>
                </c:pt>
                <c:pt idx="24">
                  <c:v>0.38146881902585988</c:v>
                </c:pt>
                <c:pt idx="25">
                  <c:v>0.39049281259421359</c:v>
                </c:pt>
                <c:pt idx="26">
                  <c:v>0.39910662463673297</c:v>
                </c:pt>
                <c:pt idx="27">
                  <c:v>0.40936116278258944</c:v>
                </c:pt>
                <c:pt idx="28">
                  <c:v>0.4212564270317829</c:v>
                </c:pt>
                <c:pt idx="29">
                  <c:v>0.432536418992225</c:v>
                </c:pt>
                <c:pt idx="30">
                  <c:v>0.43971459569432453</c:v>
                </c:pt>
                <c:pt idx="31">
                  <c:v>0.44771313544809255</c:v>
                </c:pt>
                <c:pt idx="32">
                  <c:v>0.45612185672769484</c:v>
                </c:pt>
                <c:pt idx="33">
                  <c:v>0.46453057800729713</c:v>
                </c:pt>
                <c:pt idx="34">
                  <c:v>0.47006802860605962</c:v>
                </c:pt>
                <c:pt idx="35">
                  <c:v>0.47622075149357346</c:v>
                </c:pt>
                <c:pt idx="36">
                  <c:v>0.48380910972150726</c:v>
                </c:pt>
                <c:pt idx="37">
                  <c:v>0.49098728642360678</c:v>
                </c:pt>
                <c:pt idx="38">
                  <c:v>0.49816546312570625</c:v>
                </c:pt>
                <c:pt idx="39">
                  <c:v>0.50247236914696602</c:v>
                </c:pt>
                <c:pt idx="40">
                  <c:v>0.50985563661198263</c:v>
                </c:pt>
                <c:pt idx="41">
                  <c:v>0.51744399483991643</c:v>
                </c:pt>
                <c:pt idx="42">
                  <c:v>0.52462217154201596</c:v>
                </c:pt>
                <c:pt idx="43">
                  <c:v>0.53036471290369558</c:v>
                </c:pt>
                <c:pt idx="44">
                  <c:v>0.53487670968787238</c:v>
                </c:pt>
                <c:pt idx="45">
                  <c:v>0.54267015867872326</c:v>
                </c:pt>
                <c:pt idx="46">
                  <c:v>0.5496432446179057</c:v>
                </c:pt>
                <c:pt idx="47">
                  <c:v>0.55723160284583939</c:v>
                </c:pt>
                <c:pt idx="48">
                  <c:v>0.56399959802210464</c:v>
                </c:pt>
                <c:pt idx="49">
                  <c:v>0.57056250243545281</c:v>
                </c:pt>
                <c:pt idx="50">
                  <c:v>0.57958649600380652</c:v>
                </c:pt>
                <c:pt idx="51">
                  <c:v>0.58861048957216011</c:v>
                </c:pt>
                <c:pt idx="52">
                  <c:v>0.59578866627425964</c:v>
                </c:pt>
                <c:pt idx="53">
                  <c:v>0.60194138916177353</c:v>
                </c:pt>
                <c:pt idx="54">
                  <c:v>0.61588756104013831</c:v>
                </c:pt>
                <c:pt idx="55">
                  <c:v>0.62942355139266881</c:v>
                </c:pt>
                <c:pt idx="56">
                  <c:v>0.64562572166312204</c:v>
                </c:pt>
                <c:pt idx="57">
                  <c:v>0.65793116743814972</c:v>
                </c:pt>
                <c:pt idx="58">
                  <c:v>0.66962134092442616</c:v>
                </c:pt>
                <c:pt idx="59">
                  <c:v>0.68254205898820519</c:v>
                </c:pt>
                <c:pt idx="60">
                  <c:v>0.69361696018573016</c:v>
                </c:pt>
                <c:pt idx="61">
                  <c:v>0.70530713367200659</c:v>
                </c:pt>
                <c:pt idx="62">
                  <c:v>0.71494639952911165</c:v>
                </c:pt>
                <c:pt idx="63">
                  <c:v>0.72725184530413933</c:v>
                </c:pt>
                <c:pt idx="64">
                  <c:v>0.7397623818420842</c:v>
                </c:pt>
                <c:pt idx="65">
                  <c:v>0.74899146617335499</c:v>
                </c:pt>
                <c:pt idx="66">
                  <c:v>0.76047654889671423</c:v>
                </c:pt>
                <c:pt idx="67">
                  <c:v>0.77032090551673649</c:v>
                </c:pt>
                <c:pt idx="68">
                  <c:v>0.78344671434343272</c:v>
                </c:pt>
                <c:pt idx="69">
                  <c:v>0.7912401633342836</c:v>
                </c:pt>
                <c:pt idx="70">
                  <c:v>0.80169979224305721</c:v>
                </c:pt>
                <c:pt idx="71">
                  <c:v>0.80969833199682517</c:v>
                </c:pt>
                <c:pt idx="72">
                  <c:v>0.81974777937976451</c:v>
                </c:pt>
                <c:pt idx="73">
                  <c:v>0.83246340668062646</c:v>
                </c:pt>
                <c:pt idx="74">
                  <c:v>0.84128230948606308</c:v>
                </c:pt>
                <c:pt idx="75">
                  <c:v>0.85030630305441668</c:v>
                </c:pt>
                <c:pt idx="76">
                  <c:v>0.86076593196319029</c:v>
                </c:pt>
                <c:pt idx="77">
                  <c:v>0.86978992553154399</c:v>
                </c:pt>
                <c:pt idx="78">
                  <c:v>0.88148009901782032</c:v>
                </c:pt>
                <c:pt idx="79">
                  <c:v>0.8923499094524282</c:v>
                </c:pt>
                <c:pt idx="80">
                  <c:v>0.90096372149494763</c:v>
                </c:pt>
                <c:pt idx="81">
                  <c:v>0.90916735201163279</c:v>
                </c:pt>
                <c:pt idx="82">
                  <c:v>0.92106261626082619</c:v>
                </c:pt>
                <c:pt idx="83">
                  <c:v>0.93029170059209698</c:v>
                </c:pt>
                <c:pt idx="84">
                  <c:v>0.93911060339753361</c:v>
                </c:pt>
                <c:pt idx="85">
                  <c:v>0.94792950620297012</c:v>
                </c:pt>
                <c:pt idx="86">
                  <c:v>0.95633822748257247</c:v>
                </c:pt>
                <c:pt idx="87">
                  <c:v>0.96454185799925762</c:v>
                </c:pt>
                <c:pt idx="88">
                  <c:v>0.97295057927885986</c:v>
                </c:pt>
                <c:pt idx="89">
                  <c:v>0.98197457284721357</c:v>
                </c:pt>
                <c:pt idx="90">
                  <c:v>0.99140874794140144</c:v>
                </c:pt>
                <c:pt idx="91">
                  <c:v>0.99981746922100379</c:v>
                </c:pt>
                <c:pt idx="92">
                  <c:v>1.0088414627893574</c:v>
                </c:pt>
                <c:pt idx="93">
                  <c:v>1.0160196394914569</c:v>
                </c:pt>
                <c:pt idx="94">
                  <c:v>1.024018179245225</c:v>
                </c:pt>
                <c:pt idx="95">
                  <c:v>1.0309912651844073</c:v>
                </c:pt>
                <c:pt idx="96">
                  <c:v>1.0391948957010926</c:v>
                </c:pt>
                <c:pt idx="97">
                  <c:v>1.0453476185886064</c:v>
                </c:pt>
                <c:pt idx="98">
                  <c:v>1.0525257952907059</c:v>
                </c:pt>
                <c:pt idx="99">
                  <c:v>1.0584734274153027</c:v>
                </c:pt>
                <c:pt idx="100">
                  <c:v>1.0658566948803192</c:v>
                </c:pt>
                <c:pt idx="101">
                  <c:v>1.071804327004916</c:v>
                </c:pt>
                <c:pt idx="102">
                  <c:v>1.078162140655347</c:v>
                </c:pt>
                <c:pt idx="103">
                  <c:v>1.0836995912541094</c:v>
                </c:pt>
                <c:pt idx="104">
                  <c:v>1.0908777679562089</c:v>
                </c:pt>
                <c:pt idx="105">
                  <c:v>1.0962101277920544</c:v>
                </c:pt>
                <c:pt idx="106">
                  <c:v>1.1023628506795682</c:v>
                </c:pt>
                <c:pt idx="107">
                  <c:v>1.1072850289895793</c:v>
                </c:pt>
                <c:pt idx="108">
                  <c:v>1.1128224795883419</c:v>
                </c:pt>
                <c:pt idx="109">
                  <c:v>1.1171293856096016</c:v>
                </c:pt>
                <c:pt idx="110">
                  <c:v>1.1222566546825297</c:v>
                </c:pt>
                <c:pt idx="111">
                  <c:v>1.1267686514667066</c:v>
                </c:pt>
                <c:pt idx="112">
                  <c:v>1.1318959205396348</c:v>
                </c:pt>
                <c:pt idx="113">
                  <c:v>1.1355875542721432</c:v>
                </c:pt>
                <c:pt idx="114">
                  <c:v>1.1431759125000769</c:v>
                </c:pt>
                <c:pt idx="115">
                  <c:v>1.148098090810088</c:v>
                </c:pt>
                <c:pt idx="116">
                  <c:v>1.1540457229346848</c:v>
                </c:pt>
                <c:pt idx="117">
                  <c:v>1.1610188088738671</c:v>
                </c:pt>
                <c:pt idx="118">
                  <c:v>1.1651206241322096</c:v>
                </c:pt>
                <c:pt idx="119">
                  <c:v>1.1704529839680551</c:v>
                </c:pt>
                <c:pt idx="120">
                  <c:v>1.1745547992263976</c:v>
                </c:pt>
                <c:pt idx="121">
                  <c:v>1.1784515237218232</c:v>
                </c:pt>
                <c:pt idx="122">
                  <c:v>1.1829635205059998</c:v>
                </c:pt>
                <c:pt idx="123">
                  <c:v>1.1874755172901768</c:v>
                </c:pt>
                <c:pt idx="124">
                  <c:v>1.1917824233114365</c:v>
                </c:pt>
                <c:pt idx="125">
                  <c:v>1.1942435124664421</c:v>
                </c:pt>
                <c:pt idx="126">
                  <c:v>1.1985504184877018</c:v>
                </c:pt>
                <c:pt idx="127">
                  <c:v>1.2026522337460444</c:v>
                </c:pt>
                <c:pt idx="128">
                  <c:v>1.2065489582414697</c:v>
                </c:pt>
                <c:pt idx="129">
                  <c:v>1.2104456827368952</c:v>
                </c:pt>
                <c:pt idx="130">
                  <c:v>1.2153678610469063</c:v>
                </c:pt>
                <c:pt idx="131">
                  <c:v>1.2200849485940002</c:v>
                </c:pt>
                <c:pt idx="132">
                  <c:v>1.2239816730894257</c:v>
                </c:pt>
                <c:pt idx="133">
                  <c:v>1.2280834883477683</c:v>
                </c:pt>
                <c:pt idx="134">
                  <c:v>1.2317751220802766</c:v>
                </c:pt>
                <c:pt idx="135">
                  <c:v>1.2360820281015363</c:v>
                </c:pt>
                <c:pt idx="136">
                  <c:v>1.2383380264936248</c:v>
                </c:pt>
                <c:pt idx="137">
                  <c:v>1.241824569463216</c:v>
                </c:pt>
                <c:pt idx="138">
                  <c:v>1.2463365662473929</c:v>
                </c:pt>
                <c:pt idx="139">
                  <c:v>1.2504383815057354</c:v>
                </c:pt>
                <c:pt idx="140">
                  <c:v>1.2551554690528293</c:v>
                </c:pt>
                <c:pt idx="141">
                  <c:v>1.2598725565999234</c:v>
                </c:pt>
                <c:pt idx="142">
                  <c:v>1.2629489180436801</c:v>
                </c:pt>
                <c:pt idx="143">
                  <c:v>1.2666405517761885</c:v>
                </c:pt>
                <c:pt idx="144">
                  <c:v>1.2697169132199455</c:v>
                </c:pt>
                <c:pt idx="145">
                  <c:v>1.2729983654266195</c:v>
                </c:pt>
                <c:pt idx="146">
                  <c:v>1.2777154529737136</c:v>
                </c:pt>
                <c:pt idx="147">
                  <c:v>1.2816121774691389</c:v>
                </c:pt>
                <c:pt idx="148">
                  <c:v>1.2850987204387301</c:v>
                </c:pt>
                <c:pt idx="149">
                  <c:v>1.289610717222907</c:v>
                </c:pt>
                <c:pt idx="150">
                  <c:v>1.292892169429581</c:v>
                </c:pt>
                <c:pt idx="151">
                  <c:v>1.2967888939250065</c:v>
                </c:pt>
                <c:pt idx="152">
                  <c:v>1.3004805276575149</c:v>
                </c:pt>
                <c:pt idx="153">
                  <c:v>1.3035568891012719</c:v>
                </c:pt>
                <c:pt idx="154">
                  <c:v>1.307043432070863</c:v>
                </c:pt>
                <c:pt idx="155">
                  <c:v>1.3105299750404542</c:v>
                </c:pt>
                <c:pt idx="156">
                  <c:v>1.3138114272471282</c:v>
                </c:pt>
                <c:pt idx="157">
                  <c:v>1.3175030609796365</c:v>
                </c:pt>
                <c:pt idx="158">
                  <c:v>1.3222201485267304</c:v>
                </c:pt>
                <c:pt idx="159">
                  <c:v>1.3281677806513272</c:v>
                </c:pt>
                <c:pt idx="160">
                  <c:v>1.3320645051467528</c:v>
                </c:pt>
                <c:pt idx="161">
                  <c:v>1.3367815926938467</c:v>
                </c:pt>
                <c:pt idx="162">
                  <c:v>1.3414986802409405</c:v>
                </c:pt>
                <c:pt idx="163">
                  <c:v>1.3458055862622003</c:v>
                </c:pt>
                <c:pt idx="164">
                  <c:v>1.35011249228346</c:v>
                </c:pt>
                <c:pt idx="165">
                  <c:v>1.3542143075418027</c:v>
                </c:pt>
                <c:pt idx="166">
                  <c:v>1.3591364858518138</c:v>
                </c:pt>
                <c:pt idx="167">
                  <c:v>1.3624179380584878</c:v>
                </c:pt>
                <c:pt idx="168">
                  <c:v>1.3673401163684988</c:v>
                </c:pt>
                <c:pt idx="169">
                  <c:v>1.3698012055235045</c:v>
                </c:pt>
                <c:pt idx="170">
                  <c:v>1.3734928392560128</c:v>
                </c:pt>
                <c:pt idx="171">
                  <c:v>1.3788251990918581</c:v>
                </c:pt>
                <c:pt idx="172">
                  <c:v>1.3825168328243664</c:v>
                </c:pt>
                <c:pt idx="173">
                  <c:v>1.3868237388456262</c:v>
                </c:pt>
                <c:pt idx="174">
                  <c:v>1.39154082639272</c:v>
                </c:pt>
                <c:pt idx="175">
                  <c:v>1.3952324601252284</c:v>
                </c:pt>
                <c:pt idx="176">
                  <c:v>1.3989240938577368</c:v>
                </c:pt>
                <c:pt idx="177">
                  <c:v>1.4030259091160793</c:v>
                </c:pt>
                <c:pt idx="178">
                  <c:v>1.407332815137339</c:v>
                </c:pt>
                <c:pt idx="179">
                  <c:v>1.4110244488698473</c:v>
                </c:pt>
                <c:pt idx="180">
                  <c:v>1.4161517179427756</c:v>
                </c:pt>
                <c:pt idx="181">
                  <c:v>1.4208688054898695</c:v>
                </c:pt>
                <c:pt idx="182">
                  <c:v>1.424970620748212</c:v>
                </c:pt>
                <c:pt idx="183">
                  <c:v>1.4284571637178034</c:v>
                </c:pt>
                <c:pt idx="184">
                  <c:v>1.4337895235536486</c:v>
                </c:pt>
                <c:pt idx="185">
                  <c:v>1.4383015203378255</c:v>
                </c:pt>
                <c:pt idx="186">
                  <c:v>1.4432236986478366</c:v>
                </c:pt>
                <c:pt idx="187">
                  <c:v>1.4491713307724334</c:v>
                </c:pt>
                <c:pt idx="188">
                  <c:v>1.4536833275566101</c:v>
                </c:pt>
                <c:pt idx="189">
                  <c:v>1.4571698705262013</c:v>
                </c:pt>
                <c:pt idx="190">
                  <c:v>1.461271685784544</c:v>
                </c:pt>
                <c:pt idx="191">
                  <c:v>1.4659887733316379</c:v>
                </c:pt>
                <c:pt idx="192">
                  <c:v>1.4702956793528976</c:v>
                </c:pt>
                <c:pt idx="193">
                  <c:v>1.4733720407966546</c:v>
                </c:pt>
                <c:pt idx="194">
                  <c:v>1.4774738560549971</c:v>
                </c:pt>
                <c:pt idx="195">
                  <c:v>1.4793196729212512</c:v>
                </c:pt>
                <c:pt idx="196">
                  <c:v>1.4817807620762569</c:v>
                </c:pt>
                <c:pt idx="197">
                  <c:v>1.4828062158908424</c:v>
                </c:pt>
                <c:pt idx="198">
                  <c:v>1.4854723958087652</c:v>
                </c:pt>
                <c:pt idx="199">
                  <c:v>1.4867029403862679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54A-43D1-BF89-F7C4C1F66E09}"/>
            </c:ext>
          </c:extLst>
        </c:ser>
        <c:ser>
          <c:idx val="1"/>
          <c:order val="4"/>
          <c:tx>
            <c:strRef>
              <c:f>Data2!$D$1</c:f>
              <c:strCache>
                <c:ptCount val="1"/>
                <c:pt idx="0">
                  <c:v>Random</c:v>
                </c:pt>
              </c:strCache>
            </c:strRef>
          </c:tx>
          <c:spPr>
            <a:ln w="25400" cap="rnd" cmpd="dbl">
              <a:solidFill>
                <a:schemeClr val="bg1">
                  <a:lumMod val="50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noFill/>
              <a:ln w="12700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Pt>
            <c:idx val="2"/>
            <c:marker>
              <c:symbol val="circle"/>
              <c:size val="18"/>
              <c:spPr>
                <a:noFill/>
                <a:ln w="12700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054A-43D1-BF89-F7C4C1F66E09}"/>
              </c:ext>
            </c:extLst>
          </c:dPt>
          <c:dPt>
            <c:idx val="3"/>
            <c:marker>
              <c:symbol val="circle"/>
              <c:size val="18"/>
              <c:spPr>
                <a:noFill/>
                <a:ln w="50800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054A-43D1-BF89-F7C4C1F66E09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Data2!$D$2:$D$202</c:f>
              <c:numCache>
                <c:formatCode>0.0</c:formatCode>
                <c:ptCount val="201"/>
                <c:pt idx="0">
                  <c:v>0</c:v>
                </c:pt>
                <c:pt idx="1">
                  <c:v>7.4447946938917819E-3</c:v>
                </c:pt>
                <c:pt idx="2">
                  <c:v>1.4889589387783564E-2</c:v>
                </c:pt>
                <c:pt idx="3">
                  <c:v>2.2334384081675346E-2</c:v>
                </c:pt>
                <c:pt idx="4">
                  <c:v>2.9779178775567128E-2</c:v>
                </c:pt>
                <c:pt idx="5">
                  <c:v>3.722397346945891E-2</c:v>
                </c:pt>
                <c:pt idx="6">
                  <c:v>4.4668768163350692E-2</c:v>
                </c:pt>
                <c:pt idx="7">
                  <c:v>5.2113562857242474E-2</c:v>
                </c:pt>
                <c:pt idx="8">
                  <c:v>5.9558357551134256E-2</c:v>
                </c:pt>
                <c:pt idx="9">
                  <c:v>6.7003152245026038E-2</c:v>
                </c:pt>
                <c:pt idx="10">
                  <c:v>7.4447946938917819E-2</c:v>
                </c:pt>
                <c:pt idx="11">
                  <c:v>8.1892741632809601E-2</c:v>
                </c:pt>
                <c:pt idx="12">
                  <c:v>8.9337536326701383E-2</c:v>
                </c:pt>
                <c:pt idx="13">
                  <c:v>9.6782331020593165E-2</c:v>
                </c:pt>
                <c:pt idx="14">
                  <c:v>0.10422712571448495</c:v>
                </c:pt>
                <c:pt idx="15">
                  <c:v>0.11167192040837673</c:v>
                </c:pt>
                <c:pt idx="16">
                  <c:v>0.11911671510226851</c:v>
                </c:pt>
                <c:pt idx="17">
                  <c:v>0.12656150979616029</c:v>
                </c:pt>
                <c:pt idx="18">
                  <c:v>0.13400630449005208</c:v>
                </c:pt>
                <c:pt idx="19">
                  <c:v>0.14145109918394386</c:v>
                </c:pt>
                <c:pt idx="20">
                  <c:v>0.14889589387783564</c:v>
                </c:pt>
                <c:pt idx="21">
                  <c:v>0.15634068857172742</c:v>
                </c:pt>
                <c:pt idx="22">
                  <c:v>0.1637854832656192</c:v>
                </c:pt>
                <c:pt idx="23">
                  <c:v>0.17123027795951098</c:v>
                </c:pt>
                <c:pt idx="24">
                  <c:v>0.17867507265340277</c:v>
                </c:pt>
                <c:pt idx="25">
                  <c:v>0.18611986734729455</c:v>
                </c:pt>
                <c:pt idx="26">
                  <c:v>0.19356466204118633</c:v>
                </c:pt>
                <c:pt idx="27">
                  <c:v>0.20100945673507811</c:v>
                </c:pt>
                <c:pt idx="28">
                  <c:v>0.20845425142896989</c:v>
                </c:pt>
                <c:pt idx="29">
                  <c:v>0.2158990461228617</c:v>
                </c:pt>
                <c:pt idx="30">
                  <c:v>0.22334384081675346</c:v>
                </c:pt>
                <c:pt idx="31">
                  <c:v>0.23078863551064527</c:v>
                </c:pt>
                <c:pt idx="32">
                  <c:v>0.23823343020453702</c:v>
                </c:pt>
                <c:pt idx="33">
                  <c:v>0.24567822489842878</c:v>
                </c:pt>
                <c:pt idx="34">
                  <c:v>0.25312301959232059</c:v>
                </c:pt>
                <c:pt idx="35">
                  <c:v>0.26056781428621234</c:v>
                </c:pt>
                <c:pt idx="36">
                  <c:v>0.26801260898010415</c:v>
                </c:pt>
                <c:pt idx="37">
                  <c:v>0.2754574036739959</c:v>
                </c:pt>
                <c:pt idx="38">
                  <c:v>0.28290219836788771</c:v>
                </c:pt>
                <c:pt idx="39">
                  <c:v>0.29034699306177947</c:v>
                </c:pt>
                <c:pt idx="40">
                  <c:v>0.29779178775567128</c:v>
                </c:pt>
                <c:pt idx="41">
                  <c:v>0.30523658244956303</c:v>
                </c:pt>
                <c:pt idx="42">
                  <c:v>0.31268137714345484</c:v>
                </c:pt>
                <c:pt idx="43">
                  <c:v>0.3201261718373466</c:v>
                </c:pt>
                <c:pt idx="44">
                  <c:v>0.32757096653123841</c:v>
                </c:pt>
                <c:pt idx="45">
                  <c:v>0.33501576122513022</c:v>
                </c:pt>
                <c:pt idx="46">
                  <c:v>0.34246055591902197</c:v>
                </c:pt>
                <c:pt idx="47">
                  <c:v>0.34990535061291372</c:v>
                </c:pt>
                <c:pt idx="48">
                  <c:v>0.35735014530680553</c:v>
                </c:pt>
                <c:pt idx="49">
                  <c:v>0.36479494000069729</c:v>
                </c:pt>
                <c:pt idx="50">
                  <c:v>0.3722397346945891</c:v>
                </c:pt>
                <c:pt idx="51">
                  <c:v>0.37968452938848091</c:v>
                </c:pt>
                <c:pt idx="52">
                  <c:v>0.38712932408237266</c:v>
                </c:pt>
                <c:pt idx="53">
                  <c:v>0.39457411877626442</c:v>
                </c:pt>
                <c:pt idx="54">
                  <c:v>0.40201891347015623</c:v>
                </c:pt>
                <c:pt idx="55">
                  <c:v>0.40946370816404803</c:v>
                </c:pt>
                <c:pt idx="56">
                  <c:v>0.41690850285793979</c:v>
                </c:pt>
                <c:pt idx="57">
                  <c:v>0.42435329755183154</c:v>
                </c:pt>
                <c:pt idx="58">
                  <c:v>0.43179809224572341</c:v>
                </c:pt>
                <c:pt idx="59">
                  <c:v>0.43924288693961516</c:v>
                </c:pt>
                <c:pt idx="60">
                  <c:v>0.44668768163350692</c:v>
                </c:pt>
                <c:pt idx="61">
                  <c:v>0.45413247632739867</c:v>
                </c:pt>
                <c:pt idx="62">
                  <c:v>0.46157727102129054</c:v>
                </c:pt>
                <c:pt idx="63">
                  <c:v>0.46902206571518229</c:v>
                </c:pt>
                <c:pt idx="64">
                  <c:v>0.47646686040907404</c:v>
                </c:pt>
                <c:pt idx="65">
                  <c:v>0.4839116551029658</c:v>
                </c:pt>
                <c:pt idx="66">
                  <c:v>0.49135644979685755</c:v>
                </c:pt>
                <c:pt idx="67">
                  <c:v>0.49880124449074942</c:v>
                </c:pt>
                <c:pt idx="68">
                  <c:v>0.50624603918464117</c:v>
                </c:pt>
                <c:pt idx="69">
                  <c:v>0.51369083387853298</c:v>
                </c:pt>
                <c:pt idx="70">
                  <c:v>0.52113562857242468</c:v>
                </c:pt>
                <c:pt idx="71">
                  <c:v>0.52858042326631649</c:v>
                </c:pt>
                <c:pt idx="72">
                  <c:v>0.5360252179602083</c:v>
                </c:pt>
                <c:pt idx="73">
                  <c:v>0.54347001265410011</c:v>
                </c:pt>
                <c:pt idx="74">
                  <c:v>0.55091480734799181</c:v>
                </c:pt>
                <c:pt idx="75">
                  <c:v>0.55835960204188373</c:v>
                </c:pt>
                <c:pt idx="76">
                  <c:v>0.56580439673577543</c:v>
                </c:pt>
                <c:pt idx="77">
                  <c:v>0.57324919142966724</c:v>
                </c:pt>
                <c:pt idx="78">
                  <c:v>0.58069398612355894</c:v>
                </c:pt>
                <c:pt idx="79">
                  <c:v>0.58813878081745086</c:v>
                </c:pt>
                <c:pt idx="80">
                  <c:v>0.59558357551134256</c:v>
                </c:pt>
                <c:pt idx="81">
                  <c:v>0.60302837020523437</c:v>
                </c:pt>
                <c:pt idx="82">
                  <c:v>0.61047316489912606</c:v>
                </c:pt>
                <c:pt idx="83">
                  <c:v>0.61791795959301787</c:v>
                </c:pt>
                <c:pt idx="84">
                  <c:v>0.62536275428690968</c:v>
                </c:pt>
                <c:pt idx="85">
                  <c:v>0.63280754898080149</c:v>
                </c:pt>
                <c:pt idx="86">
                  <c:v>0.64025234367469319</c:v>
                </c:pt>
                <c:pt idx="87">
                  <c:v>0.647697138368585</c:v>
                </c:pt>
                <c:pt idx="88">
                  <c:v>0.65514193306247681</c:v>
                </c:pt>
                <c:pt idx="89">
                  <c:v>0.66258672775636851</c:v>
                </c:pt>
                <c:pt idx="90">
                  <c:v>0.67003152245026043</c:v>
                </c:pt>
                <c:pt idx="91">
                  <c:v>0.67747631714415224</c:v>
                </c:pt>
                <c:pt idx="92">
                  <c:v>0.68492111183804394</c:v>
                </c:pt>
                <c:pt idx="93">
                  <c:v>0.69236590653193575</c:v>
                </c:pt>
                <c:pt idx="94">
                  <c:v>0.69981070122582745</c:v>
                </c:pt>
                <c:pt idx="95">
                  <c:v>0.70725549591971926</c:v>
                </c:pt>
                <c:pt idx="96">
                  <c:v>0.71470029061361107</c:v>
                </c:pt>
                <c:pt idx="97">
                  <c:v>0.72214508530750277</c:v>
                </c:pt>
                <c:pt idx="98">
                  <c:v>0.72958988000139458</c:v>
                </c:pt>
                <c:pt idx="99">
                  <c:v>0.7370346746952865</c:v>
                </c:pt>
                <c:pt idx="100">
                  <c:v>0.74447946938917819</c:v>
                </c:pt>
                <c:pt idx="101">
                  <c:v>0.75192426408307</c:v>
                </c:pt>
                <c:pt idx="102">
                  <c:v>0.75936905877696181</c:v>
                </c:pt>
                <c:pt idx="103">
                  <c:v>0.76681385347085351</c:v>
                </c:pt>
                <c:pt idx="104">
                  <c:v>0.77425864816474532</c:v>
                </c:pt>
                <c:pt idx="105">
                  <c:v>0.78170344285863702</c:v>
                </c:pt>
                <c:pt idx="106">
                  <c:v>0.78914823755252883</c:v>
                </c:pt>
                <c:pt idx="107">
                  <c:v>0.79659303224642075</c:v>
                </c:pt>
                <c:pt idx="108">
                  <c:v>0.80403782694031245</c:v>
                </c:pt>
                <c:pt idx="109">
                  <c:v>0.81148262163420426</c:v>
                </c:pt>
                <c:pt idx="110">
                  <c:v>0.81892741632809607</c:v>
                </c:pt>
                <c:pt idx="111">
                  <c:v>0.82637221102198777</c:v>
                </c:pt>
                <c:pt idx="112">
                  <c:v>0.83381700571587958</c:v>
                </c:pt>
                <c:pt idx="113">
                  <c:v>0.84126180040977128</c:v>
                </c:pt>
                <c:pt idx="114">
                  <c:v>0.84870659510366309</c:v>
                </c:pt>
                <c:pt idx="115">
                  <c:v>0.8561513897975549</c:v>
                </c:pt>
                <c:pt idx="116">
                  <c:v>0.86359618449144682</c:v>
                </c:pt>
                <c:pt idx="117">
                  <c:v>0.87104097918533852</c:v>
                </c:pt>
                <c:pt idx="118">
                  <c:v>0.87848577387923033</c:v>
                </c:pt>
                <c:pt idx="119">
                  <c:v>0.88593056857312202</c:v>
                </c:pt>
                <c:pt idx="120">
                  <c:v>0.89337536326701383</c:v>
                </c:pt>
                <c:pt idx="121">
                  <c:v>0.90082015796090564</c:v>
                </c:pt>
                <c:pt idx="122">
                  <c:v>0.90826495265479734</c:v>
                </c:pt>
                <c:pt idx="123">
                  <c:v>0.91570974734868915</c:v>
                </c:pt>
                <c:pt idx="124">
                  <c:v>0.92315454204258107</c:v>
                </c:pt>
                <c:pt idx="125">
                  <c:v>0.93059933673647277</c:v>
                </c:pt>
                <c:pt idx="126">
                  <c:v>0.93804413143036458</c:v>
                </c:pt>
                <c:pt idx="127">
                  <c:v>0.94548892612425628</c:v>
                </c:pt>
                <c:pt idx="128">
                  <c:v>0.95293372081814809</c:v>
                </c:pt>
                <c:pt idx="129">
                  <c:v>0.9603785155120399</c:v>
                </c:pt>
                <c:pt idx="130">
                  <c:v>0.9678233102059316</c:v>
                </c:pt>
                <c:pt idx="131">
                  <c:v>0.97526810489982341</c:v>
                </c:pt>
                <c:pt idx="132">
                  <c:v>0.98271289959371511</c:v>
                </c:pt>
                <c:pt idx="133">
                  <c:v>0.99015769428760703</c:v>
                </c:pt>
                <c:pt idx="134">
                  <c:v>0.99760248898149884</c:v>
                </c:pt>
                <c:pt idx="135">
                  <c:v>1.0050472836753905</c:v>
                </c:pt>
                <c:pt idx="136">
                  <c:v>1.0124920783692823</c:v>
                </c:pt>
                <c:pt idx="137">
                  <c:v>1.0199368730631742</c:v>
                </c:pt>
                <c:pt idx="138">
                  <c:v>1.027381667757066</c:v>
                </c:pt>
                <c:pt idx="139">
                  <c:v>1.0348264624509576</c:v>
                </c:pt>
                <c:pt idx="140">
                  <c:v>1.0422712571448494</c:v>
                </c:pt>
                <c:pt idx="141">
                  <c:v>1.0497160518387414</c:v>
                </c:pt>
                <c:pt idx="142">
                  <c:v>1.057160846532633</c:v>
                </c:pt>
                <c:pt idx="143">
                  <c:v>1.0646056412265248</c:v>
                </c:pt>
                <c:pt idx="144">
                  <c:v>1.0720504359204166</c:v>
                </c:pt>
                <c:pt idx="145">
                  <c:v>1.0794952306143084</c:v>
                </c:pt>
                <c:pt idx="146">
                  <c:v>1.0869400253082002</c:v>
                </c:pt>
                <c:pt idx="147">
                  <c:v>1.0943848200020918</c:v>
                </c:pt>
                <c:pt idx="148">
                  <c:v>1.1018296146959836</c:v>
                </c:pt>
                <c:pt idx="149">
                  <c:v>1.1092744093898754</c:v>
                </c:pt>
                <c:pt idx="150">
                  <c:v>1.1167192040837675</c:v>
                </c:pt>
                <c:pt idx="151">
                  <c:v>1.124163998777659</c:v>
                </c:pt>
                <c:pt idx="152">
                  <c:v>1.1316087934715509</c:v>
                </c:pt>
                <c:pt idx="153">
                  <c:v>1.1390535881654427</c:v>
                </c:pt>
                <c:pt idx="154">
                  <c:v>1.1464983828593345</c:v>
                </c:pt>
                <c:pt idx="155">
                  <c:v>1.1539431775532263</c:v>
                </c:pt>
                <c:pt idx="156">
                  <c:v>1.1613879722471179</c:v>
                </c:pt>
                <c:pt idx="157">
                  <c:v>1.1688327669410097</c:v>
                </c:pt>
                <c:pt idx="158">
                  <c:v>1.1762775616349017</c:v>
                </c:pt>
                <c:pt idx="159">
                  <c:v>1.1837223563287933</c:v>
                </c:pt>
                <c:pt idx="160">
                  <c:v>1.1911671510226851</c:v>
                </c:pt>
                <c:pt idx="161">
                  <c:v>1.1986119457165769</c:v>
                </c:pt>
                <c:pt idx="162">
                  <c:v>1.2060567404104687</c:v>
                </c:pt>
                <c:pt idx="163">
                  <c:v>1.2135015351043605</c:v>
                </c:pt>
                <c:pt idx="164">
                  <c:v>1.2209463297982521</c:v>
                </c:pt>
                <c:pt idx="165">
                  <c:v>1.2283911244921439</c:v>
                </c:pt>
                <c:pt idx="166">
                  <c:v>1.2358359191860357</c:v>
                </c:pt>
                <c:pt idx="167">
                  <c:v>1.2432807138799276</c:v>
                </c:pt>
                <c:pt idx="168">
                  <c:v>1.2507255085738194</c:v>
                </c:pt>
                <c:pt idx="169">
                  <c:v>1.2581703032677112</c:v>
                </c:pt>
                <c:pt idx="170">
                  <c:v>1.265615097961603</c:v>
                </c:pt>
                <c:pt idx="171">
                  <c:v>1.2730598926554948</c:v>
                </c:pt>
                <c:pt idx="172">
                  <c:v>1.2805046873493864</c:v>
                </c:pt>
                <c:pt idx="173">
                  <c:v>1.2879494820432782</c:v>
                </c:pt>
                <c:pt idx="174">
                  <c:v>1.29539427673717</c:v>
                </c:pt>
                <c:pt idx="175">
                  <c:v>1.3028390714310618</c:v>
                </c:pt>
                <c:pt idx="176">
                  <c:v>1.3102838661249536</c:v>
                </c:pt>
                <c:pt idx="177">
                  <c:v>1.3177286608188452</c:v>
                </c:pt>
                <c:pt idx="178">
                  <c:v>1.325173455512737</c:v>
                </c:pt>
                <c:pt idx="179">
                  <c:v>1.3326182502066288</c:v>
                </c:pt>
                <c:pt idx="180">
                  <c:v>1.3400630449005209</c:v>
                </c:pt>
                <c:pt idx="181">
                  <c:v>1.3475078395944127</c:v>
                </c:pt>
                <c:pt idx="182">
                  <c:v>1.3549526342883045</c:v>
                </c:pt>
                <c:pt idx="183">
                  <c:v>1.3623974289821961</c:v>
                </c:pt>
                <c:pt idx="184">
                  <c:v>1.3698422236760879</c:v>
                </c:pt>
                <c:pt idx="185">
                  <c:v>1.3772870183699797</c:v>
                </c:pt>
                <c:pt idx="186">
                  <c:v>1.3847318130638715</c:v>
                </c:pt>
                <c:pt idx="187">
                  <c:v>1.3921766077577633</c:v>
                </c:pt>
                <c:pt idx="188">
                  <c:v>1.3996214024516549</c:v>
                </c:pt>
                <c:pt idx="189">
                  <c:v>1.4070661971455467</c:v>
                </c:pt>
                <c:pt idx="190">
                  <c:v>1.4145109918394385</c:v>
                </c:pt>
                <c:pt idx="191">
                  <c:v>1.4219557865333303</c:v>
                </c:pt>
                <c:pt idx="192">
                  <c:v>1.4294005812272221</c:v>
                </c:pt>
                <c:pt idx="193">
                  <c:v>1.4368453759211137</c:v>
                </c:pt>
                <c:pt idx="194">
                  <c:v>1.4442901706150055</c:v>
                </c:pt>
                <c:pt idx="195">
                  <c:v>1.4517349653088973</c:v>
                </c:pt>
                <c:pt idx="196">
                  <c:v>1.4591797600027892</c:v>
                </c:pt>
                <c:pt idx="197">
                  <c:v>1.4666245546966812</c:v>
                </c:pt>
                <c:pt idx="198">
                  <c:v>1.474069349390573</c:v>
                </c:pt>
                <c:pt idx="199">
                  <c:v>1.4815141440844648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54A-43D1-BF89-F7C4C1F66E09}"/>
            </c:ext>
          </c:extLst>
        </c:ser>
        <c:ser>
          <c:idx val="2"/>
          <c:order val="5"/>
          <c:tx>
            <c:strRef>
              <c:f>Data2!$C$1</c:f>
              <c:strCache>
                <c:ptCount val="1"/>
                <c:pt idx="0">
                  <c:v>Highest Carbon</c:v>
                </c:pt>
              </c:strCache>
            </c:strRef>
          </c:tx>
          <c:spPr>
            <a:ln w="25400" cap="rnd" cmpd="thickThin">
              <a:solidFill>
                <a:srgbClr val="00B000"/>
              </a:solidFill>
              <a:round/>
            </a:ln>
            <a:effectLst/>
          </c:spPr>
          <c:marker>
            <c:symbol val="diamond"/>
            <c:size val="5"/>
            <c:spPr>
              <a:noFill/>
              <a:ln w="12700">
                <a:solidFill>
                  <a:srgbClr val="00B000"/>
                </a:solidFill>
              </a:ln>
              <a:effectLst/>
            </c:spPr>
          </c:marker>
          <c:dPt>
            <c:idx val="2"/>
            <c:marker>
              <c:symbol val="diamond"/>
              <c:size val="18"/>
              <c:spPr>
                <a:noFill/>
                <a:ln w="12700">
                  <a:solidFill>
                    <a:srgbClr val="00B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054A-43D1-BF89-F7C4C1F66E09}"/>
              </c:ext>
            </c:extLst>
          </c:dPt>
          <c:dPt>
            <c:idx val="3"/>
            <c:marker>
              <c:symbol val="diamond"/>
              <c:size val="18"/>
              <c:spPr>
                <a:noFill/>
                <a:ln w="50800">
                  <a:solidFill>
                    <a:srgbClr val="00B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054A-43D1-BF89-F7C4C1F66E09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Data2!$C$2:$C$202</c:f>
              <c:numCache>
                <c:formatCode>0.0</c:formatCode>
                <c:ptCount val="201"/>
                <c:pt idx="0">
                  <c:v>0</c:v>
                </c:pt>
                <c:pt idx="1">
                  <c:v>2.2559983920884185E-3</c:v>
                </c:pt>
                <c:pt idx="2">
                  <c:v>3.4865429695911925E-3</c:v>
                </c:pt>
                <c:pt idx="3">
                  <c:v>6.152722887513869E-3</c:v>
                </c:pt>
                <c:pt idx="4">
                  <c:v>7.1781767020995145E-3</c:v>
                </c:pt>
                <c:pt idx="5">
                  <c:v>9.6392658571050616E-3</c:v>
                </c:pt>
                <c:pt idx="6">
                  <c:v>1.1485082723359222E-2</c:v>
                </c:pt>
                <c:pt idx="7">
                  <c:v>1.5586897981701802E-2</c:v>
                </c:pt>
                <c:pt idx="8">
                  <c:v>1.8663259425458736E-2</c:v>
                </c:pt>
                <c:pt idx="9">
                  <c:v>2.2970165446718444E-2</c:v>
                </c:pt>
                <c:pt idx="10">
                  <c:v>2.7687252993812413E-2</c:v>
                </c:pt>
                <c:pt idx="11">
                  <c:v>3.1789068252154988E-2</c:v>
                </c:pt>
                <c:pt idx="12">
                  <c:v>3.5275611221746182E-2</c:v>
                </c:pt>
                <c:pt idx="13">
                  <c:v>3.9787608005923021E-2</c:v>
                </c:pt>
                <c:pt idx="14">
                  <c:v>4.5735240130519758E-2</c:v>
                </c:pt>
                <c:pt idx="15">
                  <c:v>5.0657418440530858E-2</c:v>
                </c:pt>
                <c:pt idx="16">
                  <c:v>5.5169415224707696E-2</c:v>
                </c:pt>
                <c:pt idx="17">
                  <c:v>6.0501775060553049E-2</c:v>
                </c:pt>
                <c:pt idx="18">
                  <c:v>6.3988318030144237E-2</c:v>
                </c:pt>
                <c:pt idx="19">
                  <c:v>6.8090133288486815E-2</c:v>
                </c:pt>
                <c:pt idx="20">
                  <c:v>7.2807220835580791E-2</c:v>
                </c:pt>
                <c:pt idx="21">
                  <c:v>7.7934489908509014E-2</c:v>
                </c:pt>
                <c:pt idx="22">
                  <c:v>8.1626123641017331E-2</c:v>
                </c:pt>
                <c:pt idx="23">
                  <c:v>8.5933029662277047E-2</c:v>
                </c:pt>
                <c:pt idx="24">
                  <c:v>9.0034844920619625E-2</c:v>
                </c:pt>
                <c:pt idx="25">
                  <c:v>9.3726478653127943E-2</c:v>
                </c:pt>
                <c:pt idx="26">
                  <c:v>9.741811238563626E-2</c:v>
                </c:pt>
                <c:pt idx="27">
                  <c:v>0.10213519993273024</c:v>
                </c:pt>
                <c:pt idx="28">
                  <c:v>0.10644210595398994</c:v>
                </c:pt>
                <c:pt idx="29">
                  <c:v>0.11013373968649826</c:v>
                </c:pt>
                <c:pt idx="30">
                  <c:v>0.11546609952234362</c:v>
                </c:pt>
                <c:pt idx="31">
                  <c:v>0.11915773325485193</c:v>
                </c:pt>
                <c:pt idx="32">
                  <c:v>0.12161882240985748</c:v>
                </c:pt>
                <c:pt idx="33">
                  <c:v>0.12654100071986857</c:v>
                </c:pt>
                <c:pt idx="34">
                  <c:v>0.12982245292654265</c:v>
                </c:pt>
                <c:pt idx="35">
                  <c:v>0.13474463123655372</c:v>
                </c:pt>
                <c:pt idx="36">
                  <c:v>0.1388464464948963</c:v>
                </c:pt>
                <c:pt idx="37">
                  <c:v>0.14315335251615602</c:v>
                </c:pt>
                <c:pt idx="38">
                  <c:v>0.14746025853741573</c:v>
                </c:pt>
                <c:pt idx="39">
                  <c:v>0.1521773460845097</c:v>
                </c:pt>
                <c:pt idx="40">
                  <c:v>0.15689443363160366</c:v>
                </c:pt>
                <c:pt idx="41">
                  <c:v>0.16079115812702913</c:v>
                </c:pt>
                <c:pt idx="42">
                  <c:v>0.16673879025162586</c:v>
                </c:pt>
                <c:pt idx="43">
                  <c:v>0.17145587779871982</c:v>
                </c:pt>
                <c:pt idx="44">
                  <c:v>0.17514751153122815</c:v>
                </c:pt>
                <c:pt idx="45">
                  <c:v>0.17842896373790221</c:v>
                </c:pt>
                <c:pt idx="46">
                  <c:v>0.1819155067074934</c:v>
                </c:pt>
                <c:pt idx="47">
                  <c:v>0.1854020496770846</c:v>
                </c:pt>
                <c:pt idx="48">
                  <c:v>0.18847841112084152</c:v>
                </c:pt>
                <c:pt idx="49">
                  <c:v>0.19217004485334985</c:v>
                </c:pt>
                <c:pt idx="50">
                  <c:v>0.19606676934877529</c:v>
                </c:pt>
                <c:pt idx="51">
                  <c:v>0.19934822155544937</c:v>
                </c:pt>
                <c:pt idx="52">
                  <c:v>0.2038602183396262</c:v>
                </c:pt>
                <c:pt idx="53">
                  <c:v>0.20734676130921739</c:v>
                </c:pt>
                <c:pt idx="54">
                  <c:v>0.21124348580464283</c:v>
                </c:pt>
                <c:pt idx="55">
                  <c:v>0.21596057335173682</c:v>
                </c:pt>
                <c:pt idx="56">
                  <c:v>0.21924202555841088</c:v>
                </c:pt>
                <c:pt idx="57">
                  <c:v>0.2223183870021678</c:v>
                </c:pt>
                <c:pt idx="58">
                  <c:v>0.22601002073467613</c:v>
                </c:pt>
                <c:pt idx="59">
                  <c:v>0.22908638217843308</c:v>
                </c:pt>
                <c:pt idx="60">
                  <c:v>0.23380346972552704</c:v>
                </c:pt>
                <c:pt idx="61">
                  <c:v>0.238520557272621</c:v>
                </c:pt>
                <c:pt idx="62">
                  <c:v>0.24262237253096358</c:v>
                </c:pt>
                <c:pt idx="63">
                  <c:v>0.24713436931514041</c:v>
                </c:pt>
                <c:pt idx="64">
                  <c:v>0.2506209122847316</c:v>
                </c:pt>
                <c:pt idx="65">
                  <c:v>0.25287691067682</c:v>
                </c:pt>
                <c:pt idx="66">
                  <c:v>0.25718381669807971</c:v>
                </c:pt>
                <c:pt idx="67">
                  <c:v>0.26087545043058807</c:v>
                </c:pt>
                <c:pt idx="68">
                  <c:v>0.26497726568893065</c:v>
                </c:pt>
                <c:pt idx="69">
                  <c:v>0.26887399018435609</c:v>
                </c:pt>
                <c:pt idx="70">
                  <c:v>0.27359107773145003</c:v>
                </c:pt>
                <c:pt idx="71">
                  <c:v>0.27851325604146115</c:v>
                </c:pt>
                <c:pt idx="72">
                  <c:v>0.2824099805368866</c:v>
                </c:pt>
                <c:pt idx="73">
                  <c:v>0.28630670503231204</c:v>
                </c:pt>
                <c:pt idx="74">
                  <c:v>0.29040852029065461</c:v>
                </c:pt>
                <c:pt idx="75">
                  <c:v>0.29471542631191433</c:v>
                </c:pt>
                <c:pt idx="76">
                  <c:v>0.29717651546691987</c:v>
                </c:pt>
                <c:pt idx="77">
                  <c:v>0.30148342148817958</c:v>
                </c:pt>
                <c:pt idx="78">
                  <c:v>0.30599541827235643</c:v>
                </c:pt>
                <c:pt idx="79">
                  <c:v>0.31050741505653329</c:v>
                </c:pt>
                <c:pt idx="80">
                  <c:v>0.31440413955195873</c:v>
                </c:pt>
                <c:pt idx="81">
                  <c:v>0.31850595481030131</c:v>
                </c:pt>
                <c:pt idx="82">
                  <c:v>0.32383831464614665</c:v>
                </c:pt>
                <c:pt idx="83">
                  <c:v>0.32794012990448923</c:v>
                </c:pt>
                <c:pt idx="84">
                  <c:v>0.33491321584367162</c:v>
                </c:pt>
                <c:pt idx="85">
                  <c:v>0.34086084796826838</c:v>
                </c:pt>
                <c:pt idx="86">
                  <c:v>0.34578302627827945</c:v>
                </c:pt>
                <c:pt idx="87">
                  <c:v>0.35337138450621325</c:v>
                </c:pt>
                <c:pt idx="88">
                  <c:v>0.35706301823872155</c:v>
                </c:pt>
                <c:pt idx="89">
                  <c:v>0.36219028731164976</c:v>
                </c:pt>
                <c:pt idx="90">
                  <c:v>0.36670228409582661</c:v>
                </c:pt>
                <c:pt idx="91">
                  <c:v>0.37182955316875482</c:v>
                </c:pt>
                <c:pt idx="92">
                  <c:v>0.37613645919001454</c:v>
                </c:pt>
                <c:pt idx="93">
                  <c:v>0.38167390978877702</c:v>
                </c:pt>
                <c:pt idx="94">
                  <c:v>0.38659608809878809</c:v>
                </c:pt>
                <c:pt idx="95">
                  <c:v>0.39274881098630199</c:v>
                </c:pt>
                <c:pt idx="96">
                  <c:v>0.39808117082214733</c:v>
                </c:pt>
                <c:pt idx="97">
                  <c:v>0.40525934752424686</c:v>
                </c:pt>
                <c:pt idx="98">
                  <c:v>0.41079679812300934</c:v>
                </c:pt>
                <c:pt idx="99">
                  <c:v>0.41715461177344032</c:v>
                </c:pt>
                <c:pt idx="100">
                  <c:v>0.42310224389803708</c:v>
                </c:pt>
                <c:pt idx="101">
                  <c:v>0.43048551136305374</c:v>
                </c:pt>
                <c:pt idx="102">
                  <c:v>0.43643314348765044</c:v>
                </c:pt>
                <c:pt idx="103">
                  <c:v>0.44361132018974997</c:v>
                </c:pt>
                <c:pt idx="104">
                  <c:v>0.44976404307726386</c:v>
                </c:pt>
                <c:pt idx="105">
                  <c:v>0.45796767359394902</c:v>
                </c:pt>
                <c:pt idx="106">
                  <c:v>0.46494075953313141</c:v>
                </c:pt>
                <c:pt idx="107">
                  <c:v>0.47293929928689943</c:v>
                </c:pt>
                <c:pt idx="108">
                  <c:v>0.48011747598899895</c:v>
                </c:pt>
                <c:pt idx="109">
                  <c:v>0.4891414695573526</c:v>
                </c:pt>
                <c:pt idx="110">
                  <c:v>0.4975501908369549</c:v>
                </c:pt>
                <c:pt idx="111">
                  <c:v>0.50698436593114282</c:v>
                </c:pt>
                <c:pt idx="112">
                  <c:v>0.51600835949949653</c:v>
                </c:pt>
                <c:pt idx="113">
                  <c:v>0.52441708077909877</c:v>
                </c:pt>
                <c:pt idx="114">
                  <c:v>0.53262071129578392</c:v>
                </c:pt>
                <c:pt idx="115">
                  <c:v>0.54102943257538627</c:v>
                </c:pt>
                <c:pt idx="116">
                  <c:v>0.54984833538082278</c:v>
                </c:pt>
                <c:pt idx="117">
                  <c:v>0.5586672381862593</c:v>
                </c:pt>
                <c:pt idx="118">
                  <c:v>0.56789632251753008</c:v>
                </c:pt>
                <c:pt idx="119">
                  <c:v>0.5797915867667236</c:v>
                </c:pt>
                <c:pt idx="120">
                  <c:v>0.58799521728340876</c:v>
                </c:pt>
                <c:pt idx="121">
                  <c:v>0.59660902932592819</c:v>
                </c:pt>
                <c:pt idx="122">
                  <c:v>0.60747883976053607</c:v>
                </c:pt>
                <c:pt idx="123">
                  <c:v>0.61916901324681239</c:v>
                </c:pt>
                <c:pt idx="124">
                  <c:v>0.6281930068151661</c:v>
                </c:pt>
                <c:pt idx="125">
                  <c:v>0.6386526357239396</c:v>
                </c:pt>
                <c:pt idx="126">
                  <c:v>0.6476766292922933</c:v>
                </c:pt>
                <c:pt idx="127">
                  <c:v>0.65649553209772982</c:v>
                </c:pt>
                <c:pt idx="128">
                  <c:v>0.66921115939859188</c:v>
                </c:pt>
                <c:pt idx="129">
                  <c:v>0.67926060678153122</c:v>
                </c:pt>
                <c:pt idx="130">
                  <c:v>0.68725914653529918</c:v>
                </c:pt>
                <c:pt idx="131">
                  <c:v>0.69771877544407279</c:v>
                </c:pt>
                <c:pt idx="132">
                  <c:v>0.70551222443492367</c:v>
                </c:pt>
                <c:pt idx="133">
                  <c:v>0.7186380332616199</c:v>
                </c:pt>
                <c:pt idx="134">
                  <c:v>0.72848238988164216</c:v>
                </c:pt>
                <c:pt idx="135">
                  <c:v>0.7399674726050014</c:v>
                </c:pt>
                <c:pt idx="136">
                  <c:v>0.74919655693627218</c:v>
                </c:pt>
                <c:pt idx="137">
                  <c:v>0.76170709347421706</c:v>
                </c:pt>
                <c:pt idx="138">
                  <c:v>0.77401253924924474</c:v>
                </c:pt>
                <c:pt idx="139">
                  <c:v>0.7836518051063498</c:v>
                </c:pt>
                <c:pt idx="140">
                  <c:v>0.79534197859262612</c:v>
                </c:pt>
                <c:pt idx="141">
                  <c:v>0.80641687979015109</c:v>
                </c:pt>
                <c:pt idx="142">
                  <c:v>0.81933759785393023</c:v>
                </c:pt>
                <c:pt idx="143">
                  <c:v>0.83102777134020656</c:v>
                </c:pt>
                <c:pt idx="144">
                  <c:v>0.84333321711523435</c:v>
                </c:pt>
                <c:pt idx="145">
                  <c:v>0.85953538738568758</c:v>
                </c:pt>
                <c:pt idx="146">
                  <c:v>0.87307137773821808</c:v>
                </c:pt>
                <c:pt idx="147">
                  <c:v>0.88701754961658286</c:v>
                </c:pt>
                <c:pt idx="148">
                  <c:v>0.89317027250409664</c:v>
                </c:pt>
                <c:pt idx="149">
                  <c:v>0.90034844920619617</c:v>
                </c:pt>
                <c:pt idx="150">
                  <c:v>0.90937244277454987</c:v>
                </c:pt>
                <c:pt idx="151">
                  <c:v>0.91839643634290358</c:v>
                </c:pt>
                <c:pt idx="152">
                  <c:v>0.92495934075625164</c:v>
                </c:pt>
                <c:pt idx="153">
                  <c:v>0.93172733593251689</c:v>
                </c:pt>
                <c:pt idx="154">
                  <c:v>0.93931569416045069</c:v>
                </c:pt>
                <c:pt idx="155">
                  <c:v>0.94628878009963313</c:v>
                </c:pt>
                <c:pt idx="156">
                  <c:v>0.95408222909048401</c:v>
                </c:pt>
                <c:pt idx="157">
                  <c:v>0.95859422587466081</c:v>
                </c:pt>
                <c:pt idx="158">
                  <c:v>0.96433676723634043</c:v>
                </c:pt>
                <c:pt idx="159">
                  <c:v>0.97151494393843996</c:v>
                </c:pt>
                <c:pt idx="160">
                  <c:v>0.97910330216637376</c:v>
                </c:pt>
                <c:pt idx="161">
                  <c:v>0.98648656963139036</c:v>
                </c:pt>
                <c:pt idx="162">
                  <c:v>0.99079347565265008</c:v>
                </c:pt>
                <c:pt idx="163">
                  <c:v>0.99797165235474961</c:v>
                </c:pt>
                <c:pt idx="164">
                  <c:v>1.005149829056849</c:v>
                </c:pt>
                <c:pt idx="165">
                  <c:v>1.0127381872847829</c:v>
                </c:pt>
                <c:pt idx="166">
                  <c:v>1.0188909101722967</c:v>
                </c:pt>
                <c:pt idx="167">
                  <c:v>1.0244283607710591</c:v>
                </c:pt>
                <c:pt idx="168">
                  <c:v>1.0328370820506616</c:v>
                </c:pt>
                <c:pt idx="169">
                  <c:v>1.0412458033302638</c:v>
                </c:pt>
                <c:pt idx="170">
                  <c:v>1.0492443430840319</c:v>
                </c:pt>
                <c:pt idx="171">
                  <c:v>1.0564225197861314</c:v>
                </c:pt>
                <c:pt idx="172">
                  <c:v>1.0677025117465735</c:v>
                </c:pt>
                <c:pt idx="173">
                  <c:v>1.0795977759957669</c:v>
                </c:pt>
                <c:pt idx="174">
                  <c:v>1.0898523141416234</c:v>
                </c:pt>
                <c:pt idx="175">
                  <c:v>1.0984661261841429</c:v>
                </c:pt>
                <c:pt idx="176">
                  <c:v>1.1074901197524964</c:v>
                </c:pt>
                <c:pt idx="177">
                  <c:v>1.1175395671354358</c:v>
                </c:pt>
                <c:pt idx="178">
                  <c:v>1.1265635607037894</c:v>
                </c:pt>
                <c:pt idx="179">
                  <c:v>1.1400995510563199</c:v>
                </c:pt>
                <c:pt idx="180">
                  <c:v>1.1507642707280106</c:v>
                </c:pt>
                <c:pt idx="181">
                  <c:v>1.1597882642963644</c:v>
                </c:pt>
                <c:pt idx="182">
                  <c:v>1.1731191638859777</c:v>
                </c:pt>
                <c:pt idx="183">
                  <c:v>1.1870653357643426</c:v>
                </c:pt>
                <c:pt idx="184">
                  <c:v>1.2036776875606299</c:v>
                </c:pt>
                <c:pt idx="185">
                  <c:v>1.2209053116456687</c:v>
                </c:pt>
                <c:pt idx="186">
                  <c:v>1.2446958401440558</c:v>
                </c:pt>
                <c:pt idx="187">
                  <c:v>1.2701270947457797</c:v>
                </c:pt>
                <c:pt idx="188">
                  <c:v>1.2980194385025092</c:v>
                </c:pt>
                <c:pt idx="189">
                  <c:v>1.3211946947121449</c:v>
                </c:pt>
                <c:pt idx="190">
                  <c:v>1.3474463123655374</c:v>
                </c:pt>
                <c:pt idx="191">
                  <c:v>1.3702113870493386</c:v>
                </c:pt>
                <c:pt idx="192">
                  <c:v>1.392771370970223</c:v>
                </c:pt>
                <c:pt idx="193">
                  <c:v>1.4124600842102673</c:v>
                </c:pt>
                <c:pt idx="194">
                  <c:v>1.4305080713469747</c:v>
                </c:pt>
                <c:pt idx="195">
                  <c:v>1.4473255139061791</c:v>
                </c:pt>
                <c:pt idx="196">
                  <c:v>1.4618869580732954</c:v>
                </c:pt>
                <c:pt idx="197">
                  <c:v>1.4731669500337374</c:v>
                </c:pt>
                <c:pt idx="198">
                  <c:v>1.4780891283437485</c:v>
                </c:pt>
                <c:pt idx="199">
                  <c:v>1.4869080311491851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054A-43D1-BF89-F7C4C1F66E09}"/>
            </c:ext>
          </c:extLst>
        </c:ser>
        <c:ser>
          <c:idx val="5"/>
          <c:order val="6"/>
          <c:tx>
            <c:strRef>
              <c:f>Data2!$B$1</c:f>
              <c:strCache>
                <c:ptCount val="1"/>
                <c:pt idx="0">
                  <c:v>Minimum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Data2!$B$2:$B$202</c:f>
              <c:numCache>
                <c:formatCode>0.0</c:formatCode>
                <c:ptCount val="2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0.48895893877835639</c:v>
                </c:pt>
                <c:pt idx="199">
                  <c:v>0.98895893877835639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054A-43D1-BF89-F7C4C1F66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431344"/>
        <c:axId val="359430688"/>
      </c:scatterChart>
      <c:valAx>
        <c:axId val="359431344"/>
        <c:scaling>
          <c:orientation val="minMax"/>
          <c:max val="3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Simulated Deforestation (% of initial forest area)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30688"/>
        <c:crosses val="autoZero"/>
        <c:crossBetween val="midCat"/>
        <c:majorUnit val="0.5"/>
      </c:valAx>
      <c:valAx>
        <c:axId val="359430688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u="none" strike="noStrike" baseline="0">
                    <a:effectLst/>
                  </a:rPr>
                  <a:t>Hits (% of initial forest area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31344"/>
        <c:crosses val="autoZero"/>
        <c:crossBetween val="midCat"/>
        <c:majorUnit val="0.5"/>
        <c:minorUnit val="0.1"/>
      </c:valAx>
      <c:spPr>
        <a:noFill/>
        <a:ln w="12700">
          <a:solidFill>
            <a:schemeClr val="bg2"/>
          </a:solidFill>
        </a:ln>
        <a:effectLst/>
      </c:spPr>
    </c:plotArea>
    <c:legend>
      <c:legendPos val="r"/>
      <c:layout>
        <c:manualLayout>
          <c:xMode val="edge"/>
          <c:yMode val="edge"/>
          <c:x val="0.55106476980308405"/>
          <c:y val="0.30755416066055968"/>
          <c:w val="0.20392529991662442"/>
          <c:h val="0.27925715165811466"/>
        </c:manualLayout>
      </c:layout>
      <c:overlay val="0"/>
      <c:spPr>
        <a:noFill/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 b="1">
          <a:solidFill>
            <a:sysClr val="windowText" lastClr="000000"/>
          </a:solidFill>
        </a:defRPr>
      </a:pPr>
      <a:endParaRPr lang="en-US"/>
    </a:p>
  </c:txPr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82617623731477"/>
          <c:y val="2.173022609982686E-2"/>
          <c:w val="0.64172485875549723"/>
          <c:h val="0.87993047141442748"/>
        </c:manualLayout>
      </c:layout>
      <c:scatterChart>
        <c:scatterStyle val="smoothMarker"/>
        <c:varyColors val="0"/>
        <c:ser>
          <c:idx val="7"/>
          <c:order val="0"/>
          <c:tx>
            <c:strRef>
              <c:f>Data2!$H$1</c:f>
              <c:strCache>
                <c:ptCount val="1"/>
                <c:pt idx="0">
                  <c:v>Hits+Misses</c:v>
                </c:pt>
              </c:strCache>
            </c:strRef>
          </c:tx>
          <c:spPr>
            <a:ln w="5080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Data2!$H$2:$H$202</c:f>
              <c:numCache>
                <c:formatCode>0.0</c:formatCode>
                <c:ptCount val="201"/>
                <c:pt idx="0">
                  <c:v>1.4889589387783564</c:v>
                </c:pt>
                <c:pt idx="1">
                  <c:v>1.4889589387783564</c:v>
                </c:pt>
                <c:pt idx="2">
                  <c:v>1.4889589387783564</c:v>
                </c:pt>
                <c:pt idx="3">
                  <c:v>1.4889589387783564</c:v>
                </c:pt>
                <c:pt idx="4">
                  <c:v>1.4889589387783564</c:v>
                </c:pt>
                <c:pt idx="5">
                  <c:v>1.4889589387783564</c:v>
                </c:pt>
                <c:pt idx="6">
                  <c:v>1.4889589387783564</c:v>
                </c:pt>
                <c:pt idx="7">
                  <c:v>1.4889589387783564</c:v>
                </c:pt>
                <c:pt idx="8">
                  <c:v>1.4889589387783564</c:v>
                </c:pt>
                <c:pt idx="9">
                  <c:v>1.4889589387783564</c:v>
                </c:pt>
                <c:pt idx="10">
                  <c:v>1.4889589387783564</c:v>
                </c:pt>
                <c:pt idx="11">
                  <c:v>1.4889589387783564</c:v>
                </c:pt>
                <c:pt idx="12">
                  <c:v>1.4889589387783564</c:v>
                </c:pt>
                <c:pt idx="13">
                  <c:v>1.4889589387783564</c:v>
                </c:pt>
                <c:pt idx="14">
                  <c:v>1.4889589387783564</c:v>
                </c:pt>
                <c:pt idx="15">
                  <c:v>1.4889589387783564</c:v>
                </c:pt>
                <c:pt idx="16">
                  <c:v>1.4889589387783564</c:v>
                </c:pt>
                <c:pt idx="17">
                  <c:v>1.4889589387783564</c:v>
                </c:pt>
                <c:pt idx="18">
                  <c:v>1.4889589387783564</c:v>
                </c:pt>
                <c:pt idx="19">
                  <c:v>1.4889589387783564</c:v>
                </c:pt>
                <c:pt idx="20">
                  <c:v>1.4889589387783564</c:v>
                </c:pt>
                <c:pt idx="21">
                  <c:v>1.4889589387783564</c:v>
                </c:pt>
                <c:pt idx="22">
                  <c:v>1.4889589387783564</c:v>
                </c:pt>
                <c:pt idx="23">
                  <c:v>1.4889589387783564</c:v>
                </c:pt>
                <c:pt idx="24">
                  <c:v>1.4889589387783564</c:v>
                </c:pt>
                <c:pt idx="25">
                  <c:v>1.4889589387783564</c:v>
                </c:pt>
                <c:pt idx="26">
                  <c:v>1.4889589387783564</c:v>
                </c:pt>
                <c:pt idx="27">
                  <c:v>1.4889589387783564</c:v>
                </c:pt>
                <c:pt idx="28">
                  <c:v>1.4889589387783564</c:v>
                </c:pt>
                <c:pt idx="29">
                  <c:v>1.4889589387783564</c:v>
                </c:pt>
                <c:pt idx="30">
                  <c:v>1.4889589387783564</c:v>
                </c:pt>
                <c:pt idx="31">
                  <c:v>1.4889589387783564</c:v>
                </c:pt>
                <c:pt idx="32">
                  <c:v>1.4889589387783564</c:v>
                </c:pt>
                <c:pt idx="33">
                  <c:v>1.4889589387783564</c:v>
                </c:pt>
                <c:pt idx="34">
                  <c:v>1.4889589387783564</c:v>
                </c:pt>
                <c:pt idx="35">
                  <c:v>1.4889589387783564</c:v>
                </c:pt>
                <c:pt idx="36">
                  <c:v>1.4889589387783564</c:v>
                </c:pt>
                <c:pt idx="37">
                  <c:v>1.4889589387783564</c:v>
                </c:pt>
                <c:pt idx="38">
                  <c:v>1.4889589387783564</c:v>
                </c:pt>
                <c:pt idx="39">
                  <c:v>1.4889589387783564</c:v>
                </c:pt>
                <c:pt idx="40">
                  <c:v>1.4889589387783564</c:v>
                </c:pt>
                <c:pt idx="41">
                  <c:v>1.4889589387783564</c:v>
                </c:pt>
                <c:pt idx="42">
                  <c:v>1.4889589387783564</c:v>
                </c:pt>
                <c:pt idx="43">
                  <c:v>1.4889589387783564</c:v>
                </c:pt>
                <c:pt idx="44">
                  <c:v>1.4889589387783564</c:v>
                </c:pt>
                <c:pt idx="45">
                  <c:v>1.4889589387783564</c:v>
                </c:pt>
                <c:pt idx="46">
                  <c:v>1.4889589387783564</c:v>
                </c:pt>
                <c:pt idx="47">
                  <c:v>1.4889589387783564</c:v>
                </c:pt>
                <c:pt idx="48">
                  <c:v>1.4889589387783564</c:v>
                </c:pt>
                <c:pt idx="49">
                  <c:v>1.4889589387783564</c:v>
                </c:pt>
                <c:pt idx="50">
                  <c:v>1.4889589387783564</c:v>
                </c:pt>
                <c:pt idx="51">
                  <c:v>1.4889589387783564</c:v>
                </c:pt>
                <c:pt idx="52">
                  <c:v>1.4889589387783564</c:v>
                </c:pt>
                <c:pt idx="53">
                  <c:v>1.4889589387783564</c:v>
                </c:pt>
                <c:pt idx="54">
                  <c:v>1.4889589387783564</c:v>
                </c:pt>
                <c:pt idx="55">
                  <c:v>1.4889589387783564</c:v>
                </c:pt>
                <c:pt idx="56">
                  <c:v>1.4889589387783564</c:v>
                </c:pt>
                <c:pt idx="57">
                  <c:v>1.4889589387783564</c:v>
                </c:pt>
                <c:pt idx="58">
                  <c:v>1.4889589387783564</c:v>
                </c:pt>
                <c:pt idx="59">
                  <c:v>1.4889589387783564</c:v>
                </c:pt>
                <c:pt idx="60">
                  <c:v>1.4889589387783564</c:v>
                </c:pt>
                <c:pt idx="61">
                  <c:v>1.4889589387783564</c:v>
                </c:pt>
                <c:pt idx="62">
                  <c:v>1.4889589387783564</c:v>
                </c:pt>
                <c:pt idx="63">
                  <c:v>1.4889589387783564</c:v>
                </c:pt>
                <c:pt idx="64">
                  <c:v>1.4889589387783564</c:v>
                </c:pt>
                <c:pt idx="65">
                  <c:v>1.4889589387783564</c:v>
                </c:pt>
                <c:pt idx="66">
                  <c:v>1.4889589387783564</c:v>
                </c:pt>
                <c:pt idx="67">
                  <c:v>1.4889589387783564</c:v>
                </c:pt>
                <c:pt idx="68">
                  <c:v>1.4889589387783564</c:v>
                </c:pt>
                <c:pt idx="69">
                  <c:v>1.4889589387783564</c:v>
                </c:pt>
                <c:pt idx="70">
                  <c:v>1.4889589387783564</c:v>
                </c:pt>
                <c:pt idx="71">
                  <c:v>1.4889589387783564</c:v>
                </c:pt>
                <c:pt idx="72">
                  <c:v>1.4889589387783564</c:v>
                </c:pt>
                <c:pt idx="73">
                  <c:v>1.4889589387783564</c:v>
                </c:pt>
                <c:pt idx="74">
                  <c:v>1.4889589387783564</c:v>
                </c:pt>
                <c:pt idx="75">
                  <c:v>1.4889589387783564</c:v>
                </c:pt>
                <c:pt idx="76">
                  <c:v>1.4889589387783564</c:v>
                </c:pt>
                <c:pt idx="77">
                  <c:v>1.4889589387783564</c:v>
                </c:pt>
                <c:pt idx="78">
                  <c:v>1.4889589387783564</c:v>
                </c:pt>
                <c:pt idx="79">
                  <c:v>1.4889589387783564</c:v>
                </c:pt>
                <c:pt idx="80">
                  <c:v>1.4889589387783564</c:v>
                </c:pt>
                <c:pt idx="81">
                  <c:v>1.4889589387783564</c:v>
                </c:pt>
                <c:pt idx="82">
                  <c:v>1.4889589387783564</c:v>
                </c:pt>
                <c:pt idx="83">
                  <c:v>1.4889589387783564</c:v>
                </c:pt>
                <c:pt idx="84">
                  <c:v>1.4889589387783564</c:v>
                </c:pt>
                <c:pt idx="85">
                  <c:v>1.4889589387783564</c:v>
                </c:pt>
                <c:pt idx="86">
                  <c:v>1.4889589387783564</c:v>
                </c:pt>
                <c:pt idx="87">
                  <c:v>1.4889589387783564</c:v>
                </c:pt>
                <c:pt idx="88">
                  <c:v>1.4889589387783564</c:v>
                </c:pt>
                <c:pt idx="89">
                  <c:v>1.4889589387783564</c:v>
                </c:pt>
                <c:pt idx="90">
                  <c:v>1.4889589387783564</c:v>
                </c:pt>
                <c:pt idx="91">
                  <c:v>1.4889589387783564</c:v>
                </c:pt>
                <c:pt idx="92">
                  <c:v>1.4889589387783564</c:v>
                </c:pt>
                <c:pt idx="93">
                  <c:v>1.4889589387783564</c:v>
                </c:pt>
                <c:pt idx="94">
                  <c:v>1.4889589387783564</c:v>
                </c:pt>
                <c:pt idx="95">
                  <c:v>1.4889589387783564</c:v>
                </c:pt>
                <c:pt idx="96">
                  <c:v>1.4889589387783564</c:v>
                </c:pt>
                <c:pt idx="97">
                  <c:v>1.4889589387783564</c:v>
                </c:pt>
                <c:pt idx="98">
                  <c:v>1.4889589387783564</c:v>
                </c:pt>
                <c:pt idx="99">
                  <c:v>1.4889589387783564</c:v>
                </c:pt>
                <c:pt idx="100">
                  <c:v>1.4889589387783564</c:v>
                </c:pt>
                <c:pt idx="101">
                  <c:v>1.4889589387783564</c:v>
                </c:pt>
                <c:pt idx="102">
                  <c:v>1.4889589387783564</c:v>
                </c:pt>
                <c:pt idx="103">
                  <c:v>1.4889589387783564</c:v>
                </c:pt>
                <c:pt idx="104">
                  <c:v>1.4889589387783564</c:v>
                </c:pt>
                <c:pt idx="105">
                  <c:v>1.4889589387783564</c:v>
                </c:pt>
                <c:pt idx="106">
                  <c:v>1.4889589387783564</c:v>
                </c:pt>
                <c:pt idx="107">
                  <c:v>1.4889589387783564</c:v>
                </c:pt>
                <c:pt idx="108">
                  <c:v>1.4889589387783564</c:v>
                </c:pt>
                <c:pt idx="109">
                  <c:v>1.4889589387783564</c:v>
                </c:pt>
                <c:pt idx="110">
                  <c:v>1.4889589387783564</c:v>
                </c:pt>
                <c:pt idx="111">
                  <c:v>1.4889589387783564</c:v>
                </c:pt>
                <c:pt idx="112">
                  <c:v>1.4889589387783564</c:v>
                </c:pt>
                <c:pt idx="113">
                  <c:v>1.4889589387783564</c:v>
                </c:pt>
                <c:pt idx="114">
                  <c:v>1.4889589387783564</c:v>
                </c:pt>
                <c:pt idx="115">
                  <c:v>1.4889589387783564</c:v>
                </c:pt>
                <c:pt idx="116">
                  <c:v>1.4889589387783564</c:v>
                </c:pt>
                <c:pt idx="117">
                  <c:v>1.4889589387783564</c:v>
                </c:pt>
                <c:pt idx="118">
                  <c:v>1.4889589387783564</c:v>
                </c:pt>
                <c:pt idx="119">
                  <c:v>1.4889589387783564</c:v>
                </c:pt>
                <c:pt idx="120">
                  <c:v>1.4889589387783564</c:v>
                </c:pt>
                <c:pt idx="121">
                  <c:v>1.4889589387783564</c:v>
                </c:pt>
                <c:pt idx="122">
                  <c:v>1.4889589387783564</c:v>
                </c:pt>
                <c:pt idx="123">
                  <c:v>1.4889589387783564</c:v>
                </c:pt>
                <c:pt idx="124">
                  <c:v>1.4889589387783564</c:v>
                </c:pt>
                <c:pt idx="125">
                  <c:v>1.4889589387783564</c:v>
                </c:pt>
                <c:pt idx="126">
                  <c:v>1.4889589387783564</c:v>
                </c:pt>
                <c:pt idx="127">
                  <c:v>1.4889589387783564</c:v>
                </c:pt>
                <c:pt idx="128">
                  <c:v>1.4889589387783564</c:v>
                </c:pt>
                <c:pt idx="129">
                  <c:v>1.4889589387783564</c:v>
                </c:pt>
                <c:pt idx="130">
                  <c:v>1.4889589387783564</c:v>
                </c:pt>
                <c:pt idx="131">
                  <c:v>1.4889589387783564</c:v>
                </c:pt>
                <c:pt idx="132">
                  <c:v>1.4889589387783564</c:v>
                </c:pt>
                <c:pt idx="133">
                  <c:v>1.4889589387783564</c:v>
                </c:pt>
                <c:pt idx="134">
                  <c:v>1.4889589387783564</c:v>
                </c:pt>
                <c:pt idx="135">
                  <c:v>1.4889589387783564</c:v>
                </c:pt>
                <c:pt idx="136">
                  <c:v>1.4889589387783564</c:v>
                </c:pt>
                <c:pt idx="137">
                  <c:v>1.4889589387783564</c:v>
                </c:pt>
                <c:pt idx="138">
                  <c:v>1.4889589387783564</c:v>
                </c:pt>
                <c:pt idx="139">
                  <c:v>1.4889589387783564</c:v>
                </c:pt>
                <c:pt idx="140">
                  <c:v>1.4889589387783564</c:v>
                </c:pt>
                <c:pt idx="141">
                  <c:v>1.4889589387783564</c:v>
                </c:pt>
                <c:pt idx="142">
                  <c:v>1.4889589387783564</c:v>
                </c:pt>
                <c:pt idx="143">
                  <c:v>1.4889589387783564</c:v>
                </c:pt>
                <c:pt idx="144">
                  <c:v>1.4889589387783564</c:v>
                </c:pt>
                <c:pt idx="145">
                  <c:v>1.4889589387783564</c:v>
                </c:pt>
                <c:pt idx="146">
                  <c:v>1.4889589387783564</c:v>
                </c:pt>
                <c:pt idx="147">
                  <c:v>1.4889589387783564</c:v>
                </c:pt>
                <c:pt idx="148">
                  <c:v>1.4889589387783564</c:v>
                </c:pt>
                <c:pt idx="149">
                  <c:v>1.4889589387783564</c:v>
                </c:pt>
                <c:pt idx="150">
                  <c:v>1.4889589387783564</c:v>
                </c:pt>
                <c:pt idx="151">
                  <c:v>1.4889589387783564</c:v>
                </c:pt>
                <c:pt idx="152">
                  <c:v>1.4889589387783564</c:v>
                </c:pt>
                <c:pt idx="153">
                  <c:v>1.4889589387783564</c:v>
                </c:pt>
                <c:pt idx="154">
                  <c:v>1.4889589387783564</c:v>
                </c:pt>
                <c:pt idx="155">
                  <c:v>1.4889589387783564</c:v>
                </c:pt>
                <c:pt idx="156">
                  <c:v>1.4889589387783564</c:v>
                </c:pt>
                <c:pt idx="157">
                  <c:v>1.4889589387783564</c:v>
                </c:pt>
                <c:pt idx="158">
                  <c:v>1.4889589387783564</c:v>
                </c:pt>
                <c:pt idx="159">
                  <c:v>1.4889589387783564</c:v>
                </c:pt>
                <c:pt idx="160">
                  <c:v>1.4889589387783564</c:v>
                </c:pt>
                <c:pt idx="161">
                  <c:v>1.4889589387783564</c:v>
                </c:pt>
                <c:pt idx="162">
                  <c:v>1.4889589387783564</c:v>
                </c:pt>
                <c:pt idx="163">
                  <c:v>1.4889589387783564</c:v>
                </c:pt>
                <c:pt idx="164">
                  <c:v>1.4889589387783564</c:v>
                </c:pt>
                <c:pt idx="165">
                  <c:v>1.4889589387783564</c:v>
                </c:pt>
                <c:pt idx="166">
                  <c:v>1.4889589387783564</c:v>
                </c:pt>
                <c:pt idx="167">
                  <c:v>1.4889589387783564</c:v>
                </c:pt>
                <c:pt idx="168">
                  <c:v>1.4889589387783564</c:v>
                </c:pt>
                <c:pt idx="169">
                  <c:v>1.4889589387783564</c:v>
                </c:pt>
                <c:pt idx="170">
                  <c:v>1.4889589387783564</c:v>
                </c:pt>
                <c:pt idx="171">
                  <c:v>1.4889589387783564</c:v>
                </c:pt>
                <c:pt idx="172">
                  <c:v>1.4889589387783564</c:v>
                </c:pt>
                <c:pt idx="173">
                  <c:v>1.4889589387783564</c:v>
                </c:pt>
                <c:pt idx="174">
                  <c:v>1.4889589387783564</c:v>
                </c:pt>
                <c:pt idx="175">
                  <c:v>1.4889589387783564</c:v>
                </c:pt>
                <c:pt idx="176">
                  <c:v>1.4889589387783564</c:v>
                </c:pt>
                <c:pt idx="177">
                  <c:v>1.4889589387783564</c:v>
                </c:pt>
                <c:pt idx="178">
                  <c:v>1.4889589387783564</c:v>
                </c:pt>
                <c:pt idx="179">
                  <c:v>1.4889589387783564</c:v>
                </c:pt>
                <c:pt idx="180">
                  <c:v>1.4889589387783564</c:v>
                </c:pt>
                <c:pt idx="181">
                  <c:v>1.4889589387783564</c:v>
                </c:pt>
                <c:pt idx="182">
                  <c:v>1.4889589387783564</c:v>
                </c:pt>
                <c:pt idx="183">
                  <c:v>1.4889589387783564</c:v>
                </c:pt>
                <c:pt idx="184">
                  <c:v>1.4889589387783564</c:v>
                </c:pt>
                <c:pt idx="185">
                  <c:v>1.4889589387783564</c:v>
                </c:pt>
                <c:pt idx="186">
                  <c:v>1.4889589387783564</c:v>
                </c:pt>
                <c:pt idx="187">
                  <c:v>1.4889589387783564</c:v>
                </c:pt>
                <c:pt idx="188">
                  <c:v>1.4889589387783564</c:v>
                </c:pt>
                <c:pt idx="189">
                  <c:v>1.4889589387783564</c:v>
                </c:pt>
                <c:pt idx="190">
                  <c:v>1.4889589387783564</c:v>
                </c:pt>
                <c:pt idx="191">
                  <c:v>1.4889589387783564</c:v>
                </c:pt>
                <c:pt idx="192">
                  <c:v>1.4889589387783564</c:v>
                </c:pt>
                <c:pt idx="193">
                  <c:v>1.4889589387783564</c:v>
                </c:pt>
                <c:pt idx="194">
                  <c:v>1.4889589387783564</c:v>
                </c:pt>
                <c:pt idx="195">
                  <c:v>1.4889589387783564</c:v>
                </c:pt>
                <c:pt idx="196">
                  <c:v>1.4889589387783564</c:v>
                </c:pt>
                <c:pt idx="197">
                  <c:v>1.4889589387783564</c:v>
                </c:pt>
                <c:pt idx="198">
                  <c:v>1.4889589387783564</c:v>
                </c:pt>
                <c:pt idx="199">
                  <c:v>1.4889589387783564</c:v>
                </c:pt>
                <c:pt idx="200">
                  <c:v>1.4889589387783564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81-4DB0-B63A-2D494C3041F7}"/>
            </c:ext>
          </c:extLst>
        </c:ser>
        <c:ser>
          <c:idx val="6"/>
          <c:order val="1"/>
          <c:tx>
            <c:strRef>
              <c:f>Data2!$G$1</c:f>
              <c:strCache>
                <c:ptCount val="1"/>
                <c:pt idx="0">
                  <c:v>Maximum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Data2!$G$2:$G$202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1.4889589387783564</c:v>
                </c:pt>
                <c:pt idx="4">
                  <c:v>1.4889589387783564</c:v>
                </c:pt>
                <c:pt idx="5">
                  <c:v>1.4889589387783564</c:v>
                </c:pt>
                <c:pt idx="6">
                  <c:v>1.4889589387783564</c:v>
                </c:pt>
                <c:pt idx="7">
                  <c:v>1.4889589387783564</c:v>
                </c:pt>
                <c:pt idx="8">
                  <c:v>1.4889589387783564</c:v>
                </c:pt>
                <c:pt idx="9">
                  <c:v>1.4889589387783564</c:v>
                </c:pt>
                <c:pt idx="10">
                  <c:v>1.4889589387783564</c:v>
                </c:pt>
                <c:pt idx="11">
                  <c:v>1.4889589387783564</c:v>
                </c:pt>
                <c:pt idx="12">
                  <c:v>1.4889589387783564</c:v>
                </c:pt>
                <c:pt idx="13">
                  <c:v>1.4889589387783564</c:v>
                </c:pt>
                <c:pt idx="14">
                  <c:v>1.4889589387783564</c:v>
                </c:pt>
                <c:pt idx="15">
                  <c:v>1.4889589387783564</c:v>
                </c:pt>
                <c:pt idx="16">
                  <c:v>1.4889589387783564</c:v>
                </c:pt>
                <c:pt idx="17">
                  <c:v>1.4889589387783564</c:v>
                </c:pt>
                <c:pt idx="18">
                  <c:v>1.4889589387783564</c:v>
                </c:pt>
                <c:pt idx="19">
                  <c:v>1.4889589387783564</c:v>
                </c:pt>
                <c:pt idx="20">
                  <c:v>1.4889589387783564</c:v>
                </c:pt>
                <c:pt idx="21">
                  <c:v>1.4889589387783564</c:v>
                </c:pt>
                <c:pt idx="22">
                  <c:v>1.4889589387783564</c:v>
                </c:pt>
                <c:pt idx="23">
                  <c:v>1.4889589387783564</c:v>
                </c:pt>
                <c:pt idx="24">
                  <c:v>1.4889589387783564</c:v>
                </c:pt>
                <c:pt idx="25">
                  <c:v>1.4889589387783564</c:v>
                </c:pt>
                <c:pt idx="26">
                  <c:v>1.4889589387783564</c:v>
                </c:pt>
                <c:pt idx="27">
                  <c:v>1.4889589387783564</c:v>
                </c:pt>
                <c:pt idx="28">
                  <c:v>1.4889589387783564</c:v>
                </c:pt>
                <c:pt idx="29">
                  <c:v>1.4889589387783564</c:v>
                </c:pt>
                <c:pt idx="30">
                  <c:v>1.4889589387783564</c:v>
                </c:pt>
                <c:pt idx="31">
                  <c:v>1.4889589387783564</c:v>
                </c:pt>
                <c:pt idx="32">
                  <c:v>1.4889589387783564</c:v>
                </c:pt>
                <c:pt idx="33">
                  <c:v>1.4889589387783564</c:v>
                </c:pt>
                <c:pt idx="34">
                  <c:v>1.4889589387783564</c:v>
                </c:pt>
                <c:pt idx="35">
                  <c:v>1.4889589387783564</c:v>
                </c:pt>
                <c:pt idx="36">
                  <c:v>1.4889589387783564</c:v>
                </c:pt>
                <c:pt idx="37">
                  <c:v>1.4889589387783564</c:v>
                </c:pt>
                <c:pt idx="38">
                  <c:v>1.4889589387783564</c:v>
                </c:pt>
                <c:pt idx="39">
                  <c:v>1.4889589387783564</c:v>
                </c:pt>
                <c:pt idx="40">
                  <c:v>1.4889589387783564</c:v>
                </c:pt>
                <c:pt idx="41">
                  <c:v>1.4889589387783564</c:v>
                </c:pt>
                <c:pt idx="42">
                  <c:v>1.4889589387783564</c:v>
                </c:pt>
                <c:pt idx="43">
                  <c:v>1.4889589387783564</c:v>
                </c:pt>
                <c:pt idx="44">
                  <c:v>1.4889589387783564</c:v>
                </c:pt>
                <c:pt idx="45">
                  <c:v>1.4889589387783564</c:v>
                </c:pt>
                <c:pt idx="46">
                  <c:v>1.4889589387783564</c:v>
                </c:pt>
                <c:pt idx="47">
                  <c:v>1.4889589387783564</c:v>
                </c:pt>
                <c:pt idx="48">
                  <c:v>1.4889589387783564</c:v>
                </c:pt>
                <c:pt idx="49">
                  <c:v>1.4889589387783564</c:v>
                </c:pt>
                <c:pt idx="50">
                  <c:v>1.4889589387783564</c:v>
                </c:pt>
                <c:pt idx="51">
                  <c:v>1.4889589387783564</c:v>
                </c:pt>
                <c:pt idx="52">
                  <c:v>1.4889589387783564</c:v>
                </c:pt>
                <c:pt idx="53">
                  <c:v>1.4889589387783564</c:v>
                </c:pt>
                <c:pt idx="54">
                  <c:v>1.4889589387783564</c:v>
                </c:pt>
                <c:pt idx="55">
                  <c:v>1.4889589387783564</c:v>
                </c:pt>
                <c:pt idx="56">
                  <c:v>1.4889589387783564</c:v>
                </c:pt>
                <c:pt idx="57">
                  <c:v>1.4889589387783564</c:v>
                </c:pt>
                <c:pt idx="58">
                  <c:v>1.4889589387783564</c:v>
                </c:pt>
                <c:pt idx="59">
                  <c:v>1.4889589387783564</c:v>
                </c:pt>
                <c:pt idx="60">
                  <c:v>1.4889589387783564</c:v>
                </c:pt>
                <c:pt idx="61">
                  <c:v>1.4889589387783564</c:v>
                </c:pt>
                <c:pt idx="62">
                  <c:v>1.4889589387783564</c:v>
                </c:pt>
                <c:pt idx="63">
                  <c:v>1.4889589387783564</c:v>
                </c:pt>
                <c:pt idx="64">
                  <c:v>1.4889589387783564</c:v>
                </c:pt>
                <c:pt idx="65">
                  <c:v>1.4889589387783564</c:v>
                </c:pt>
                <c:pt idx="66">
                  <c:v>1.4889589387783564</c:v>
                </c:pt>
                <c:pt idx="67">
                  <c:v>1.4889589387783564</c:v>
                </c:pt>
                <c:pt idx="68">
                  <c:v>1.4889589387783564</c:v>
                </c:pt>
                <c:pt idx="69">
                  <c:v>1.4889589387783564</c:v>
                </c:pt>
                <c:pt idx="70">
                  <c:v>1.4889589387783564</c:v>
                </c:pt>
                <c:pt idx="71">
                  <c:v>1.4889589387783564</c:v>
                </c:pt>
                <c:pt idx="72">
                  <c:v>1.4889589387783564</c:v>
                </c:pt>
                <c:pt idx="73">
                  <c:v>1.4889589387783564</c:v>
                </c:pt>
                <c:pt idx="74">
                  <c:v>1.4889589387783564</c:v>
                </c:pt>
                <c:pt idx="75">
                  <c:v>1.4889589387783564</c:v>
                </c:pt>
                <c:pt idx="76">
                  <c:v>1.4889589387783564</c:v>
                </c:pt>
                <c:pt idx="77">
                  <c:v>1.4889589387783564</c:v>
                </c:pt>
                <c:pt idx="78">
                  <c:v>1.4889589387783564</c:v>
                </c:pt>
                <c:pt idx="79">
                  <c:v>1.4889589387783564</c:v>
                </c:pt>
                <c:pt idx="80">
                  <c:v>1.4889589387783564</c:v>
                </c:pt>
                <c:pt idx="81">
                  <c:v>1.4889589387783564</c:v>
                </c:pt>
                <c:pt idx="82">
                  <c:v>1.4889589387783564</c:v>
                </c:pt>
                <c:pt idx="83">
                  <c:v>1.4889589387783564</c:v>
                </c:pt>
                <c:pt idx="84">
                  <c:v>1.4889589387783564</c:v>
                </c:pt>
                <c:pt idx="85">
                  <c:v>1.4889589387783564</c:v>
                </c:pt>
                <c:pt idx="86">
                  <c:v>1.4889589387783564</c:v>
                </c:pt>
                <c:pt idx="87">
                  <c:v>1.4889589387783564</c:v>
                </c:pt>
                <c:pt idx="88">
                  <c:v>1.4889589387783564</c:v>
                </c:pt>
                <c:pt idx="89">
                  <c:v>1.4889589387783564</c:v>
                </c:pt>
                <c:pt idx="90">
                  <c:v>1.4889589387783564</c:v>
                </c:pt>
                <c:pt idx="91">
                  <c:v>1.4889589387783564</c:v>
                </c:pt>
                <c:pt idx="92">
                  <c:v>1.4889589387783564</c:v>
                </c:pt>
                <c:pt idx="93">
                  <c:v>1.4889589387783564</c:v>
                </c:pt>
                <c:pt idx="94">
                  <c:v>1.4889589387783564</c:v>
                </c:pt>
                <c:pt idx="95">
                  <c:v>1.4889589387783564</c:v>
                </c:pt>
                <c:pt idx="96">
                  <c:v>1.4889589387783564</c:v>
                </c:pt>
                <c:pt idx="97">
                  <c:v>1.4889589387783564</c:v>
                </c:pt>
                <c:pt idx="98">
                  <c:v>1.4889589387783564</c:v>
                </c:pt>
                <c:pt idx="99">
                  <c:v>1.4889589387783564</c:v>
                </c:pt>
                <c:pt idx="100">
                  <c:v>1.4889589387783564</c:v>
                </c:pt>
                <c:pt idx="101">
                  <c:v>1.4889589387783564</c:v>
                </c:pt>
                <c:pt idx="102">
                  <c:v>1.4889589387783564</c:v>
                </c:pt>
                <c:pt idx="103">
                  <c:v>1.4889589387783564</c:v>
                </c:pt>
                <c:pt idx="104">
                  <c:v>1.4889589387783564</c:v>
                </c:pt>
                <c:pt idx="105">
                  <c:v>1.4889589387783564</c:v>
                </c:pt>
                <c:pt idx="106">
                  <c:v>1.4889589387783564</c:v>
                </c:pt>
                <c:pt idx="107">
                  <c:v>1.4889589387783564</c:v>
                </c:pt>
                <c:pt idx="108">
                  <c:v>1.4889589387783564</c:v>
                </c:pt>
                <c:pt idx="109">
                  <c:v>1.4889589387783564</c:v>
                </c:pt>
                <c:pt idx="110">
                  <c:v>1.4889589387783564</c:v>
                </c:pt>
                <c:pt idx="111">
                  <c:v>1.4889589387783564</c:v>
                </c:pt>
                <c:pt idx="112">
                  <c:v>1.4889589387783564</c:v>
                </c:pt>
                <c:pt idx="113">
                  <c:v>1.4889589387783564</c:v>
                </c:pt>
                <c:pt idx="114">
                  <c:v>1.4889589387783564</c:v>
                </c:pt>
                <c:pt idx="115">
                  <c:v>1.4889589387783564</c:v>
                </c:pt>
                <c:pt idx="116">
                  <c:v>1.4889589387783564</c:v>
                </c:pt>
                <c:pt idx="117">
                  <c:v>1.4889589387783564</c:v>
                </c:pt>
                <c:pt idx="118">
                  <c:v>1.4889589387783564</c:v>
                </c:pt>
                <c:pt idx="119">
                  <c:v>1.4889589387783564</c:v>
                </c:pt>
                <c:pt idx="120">
                  <c:v>1.4889589387783564</c:v>
                </c:pt>
                <c:pt idx="121">
                  <c:v>1.4889589387783564</c:v>
                </c:pt>
                <c:pt idx="122">
                  <c:v>1.4889589387783564</c:v>
                </c:pt>
                <c:pt idx="123">
                  <c:v>1.4889589387783564</c:v>
                </c:pt>
                <c:pt idx="124">
                  <c:v>1.4889589387783564</c:v>
                </c:pt>
                <c:pt idx="125">
                  <c:v>1.4889589387783564</c:v>
                </c:pt>
                <c:pt idx="126">
                  <c:v>1.4889589387783564</c:v>
                </c:pt>
                <c:pt idx="127">
                  <c:v>1.4889589387783564</c:v>
                </c:pt>
                <c:pt idx="128">
                  <c:v>1.4889589387783564</c:v>
                </c:pt>
                <c:pt idx="129">
                  <c:v>1.4889589387783564</c:v>
                </c:pt>
                <c:pt idx="130">
                  <c:v>1.4889589387783564</c:v>
                </c:pt>
                <c:pt idx="131">
                  <c:v>1.4889589387783564</c:v>
                </c:pt>
                <c:pt idx="132">
                  <c:v>1.4889589387783564</c:v>
                </c:pt>
                <c:pt idx="133">
                  <c:v>1.4889589387783564</c:v>
                </c:pt>
                <c:pt idx="134">
                  <c:v>1.4889589387783564</c:v>
                </c:pt>
                <c:pt idx="135">
                  <c:v>1.4889589387783564</c:v>
                </c:pt>
                <c:pt idx="136">
                  <c:v>1.4889589387783564</c:v>
                </c:pt>
                <c:pt idx="137">
                  <c:v>1.4889589387783564</c:v>
                </c:pt>
                <c:pt idx="138">
                  <c:v>1.4889589387783564</c:v>
                </c:pt>
                <c:pt idx="139">
                  <c:v>1.4889589387783564</c:v>
                </c:pt>
                <c:pt idx="140">
                  <c:v>1.4889589387783564</c:v>
                </c:pt>
                <c:pt idx="141">
                  <c:v>1.4889589387783564</c:v>
                </c:pt>
                <c:pt idx="142">
                  <c:v>1.4889589387783564</c:v>
                </c:pt>
                <c:pt idx="143">
                  <c:v>1.4889589387783564</c:v>
                </c:pt>
                <c:pt idx="144">
                  <c:v>1.4889589387783564</c:v>
                </c:pt>
                <c:pt idx="145">
                  <c:v>1.4889589387783564</c:v>
                </c:pt>
                <c:pt idx="146">
                  <c:v>1.4889589387783564</c:v>
                </c:pt>
                <c:pt idx="147">
                  <c:v>1.4889589387783564</c:v>
                </c:pt>
                <c:pt idx="148">
                  <c:v>1.4889589387783564</c:v>
                </c:pt>
                <c:pt idx="149">
                  <c:v>1.4889589387783564</c:v>
                </c:pt>
                <c:pt idx="150">
                  <c:v>1.4889589387783564</c:v>
                </c:pt>
                <c:pt idx="151">
                  <c:v>1.4889589387783564</c:v>
                </c:pt>
                <c:pt idx="152">
                  <c:v>1.4889589387783564</c:v>
                </c:pt>
                <c:pt idx="153">
                  <c:v>1.4889589387783564</c:v>
                </c:pt>
                <c:pt idx="154">
                  <c:v>1.4889589387783564</c:v>
                </c:pt>
                <c:pt idx="155">
                  <c:v>1.4889589387783564</c:v>
                </c:pt>
                <c:pt idx="156">
                  <c:v>1.4889589387783564</c:v>
                </c:pt>
                <c:pt idx="157">
                  <c:v>1.4889589387783564</c:v>
                </c:pt>
                <c:pt idx="158">
                  <c:v>1.4889589387783564</c:v>
                </c:pt>
                <c:pt idx="159">
                  <c:v>1.4889589387783564</c:v>
                </c:pt>
                <c:pt idx="160">
                  <c:v>1.4889589387783564</c:v>
                </c:pt>
                <c:pt idx="161">
                  <c:v>1.4889589387783564</c:v>
                </c:pt>
                <c:pt idx="162">
                  <c:v>1.4889589387783564</c:v>
                </c:pt>
                <c:pt idx="163">
                  <c:v>1.4889589387783564</c:v>
                </c:pt>
                <c:pt idx="164">
                  <c:v>1.4889589387783564</c:v>
                </c:pt>
                <c:pt idx="165">
                  <c:v>1.4889589387783564</c:v>
                </c:pt>
                <c:pt idx="166">
                  <c:v>1.4889589387783564</c:v>
                </c:pt>
                <c:pt idx="167">
                  <c:v>1.4889589387783564</c:v>
                </c:pt>
                <c:pt idx="168">
                  <c:v>1.4889589387783564</c:v>
                </c:pt>
                <c:pt idx="169">
                  <c:v>1.4889589387783564</c:v>
                </c:pt>
                <c:pt idx="170">
                  <c:v>1.4889589387783564</c:v>
                </c:pt>
                <c:pt idx="171">
                  <c:v>1.4889589387783564</c:v>
                </c:pt>
                <c:pt idx="172">
                  <c:v>1.4889589387783564</c:v>
                </c:pt>
                <c:pt idx="173">
                  <c:v>1.4889589387783564</c:v>
                </c:pt>
                <c:pt idx="174">
                  <c:v>1.4889589387783564</c:v>
                </c:pt>
                <c:pt idx="175">
                  <c:v>1.4889589387783564</c:v>
                </c:pt>
                <c:pt idx="176">
                  <c:v>1.4889589387783564</c:v>
                </c:pt>
                <c:pt idx="177">
                  <c:v>1.4889589387783564</c:v>
                </c:pt>
                <c:pt idx="178">
                  <c:v>1.4889589387783564</c:v>
                </c:pt>
                <c:pt idx="179">
                  <c:v>1.4889589387783564</c:v>
                </c:pt>
                <c:pt idx="180">
                  <c:v>1.4889589387783564</c:v>
                </c:pt>
                <c:pt idx="181">
                  <c:v>1.4889589387783564</c:v>
                </c:pt>
                <c:pt idx="182">
                  <c:v>1.4889589387783564</c:v>
                </c:pt>
                <c:pt idx="183">
                  <c:v>1.4889589387783564</c:v>
                </c:pt>
                <c:pt idx="184">
                  <c:v>1.4889589387783564</c:v>
                </c:pt>
                <c:pt idx="185">
                  <c:v>1.4889589387783564</c:v>
                </c:pt>
                <c:pt idx="186">
                  <c:v>1.4889589387783564</c:v>
                </c:pt>
                <c:pt idx="187">
                  <c:v>1.4889589387783564</c:v>
                </c:pt>
                <c:pt idx="188">
                  <c:v>1.4889589387783564</c:v>
                </c:pt>
                <c:pt idx="189">
                  <c:v>1.4889589387783564</c:v>
                </c:pt>
                <c:pt idx="190">
                  <c:v>1.4889589387783564</c:v>
                </c:pt>
                <c:pt idx="191">
                  <c:v>1.4889589387783564</c:v>
                </c:pt>
                <c:pt idx="192">
                  <c:v>1.4889589387783564</c:v>
                </c:pt>
                <c:pt idx="193">
                  <c:v>1.4889589387783564</c:v>
                </c:pt>
                <c:pt idx="194">
                  <c:v>1.4889589387783564</c:v>
                </c:pt>
                <c:pt idx="195">
                  <c:v>1.4889589387783564</c:v>
                </c:pt>
                <c:pt idx="196">
                  <c:v>1.4889589387783564</c:v>
                </c:pt>
                <c:pt idx="197">
                  <c:v>1.4889589387783564</c:v>
                </c:pt>
                <c:pt idx="198">
                  <c:v>1.4889589387783564</c:v>
                </c:pt>
                <c:pt idx="199">
                  <c:v>1.4889589387783564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281-4DB0-B63A-2D494C3041F7}"/>
            </c:ext>
          </c:extLst>
        </c:ser>
        <c:ser>
          <c:idx val="4"/>
          <c:order val="2"/>
          <c:tx>
            <c:strRef>
              <c:f>Data2!$M$1</c:f>
              <c:strCache>
                <c:ptCount val="1"/>
                <c:pt idx="0">
                  <c:v>Error = 0%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tar"/>
            <c:size val="18"/>
            <c:spPr>
              <a:solidFill>
                <a:srgbClr val="FFFF00">
                  <a:alpha val="50000"/>
                </a:srgbClr>
              </a:solidFill>
              <a:ln w="19050">
                <a:solidFill>
                  <a:schemeClr val="tx1"/>
                </a:solidFill>
              </a:ln>
              <a:effectLst/>
            </c:spPr>
          </c:marker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Data2!$M$2:$M$202</c:f>
              <c:numCache>
                <c:formatCode>0.0</c:formatCode>
                <c:ptCount val="201"/>
                <c:pt idx="3">
                  <c:v>1.5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281-4DB0-B63A-2D494C3041F7}"/>
            </c:ext>
          </c:extLst>
        </c:ser>
        <c:ser>
          <c:idx val="3"/>
          <c:order val="3"/>
          <c:tx>
            <c:strRef>
              <c:f>Data2!$L$1</c:f>
              <c:strCache>
                <c:ptCount val="1"/>
                <c:pt idx="0">
                  <c:v>Error = 1.5%</c:v>
                </c:pt>
              </c:strCache>
            </c:strRef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x"/>
            <c:size val="5"/>
            <c:spPr>
              <a:noFill/>
              <a:ln w="12700">
                <a:solidFill>
                  <a:srgbClr val="0000FF"/>
                </a:solidFill>
              </a:ln>
              <a:effectLst/>
            </c:spPr>
          </c:marker>
          <c:dPt>
            <c:idx val="2"/>
            <c:marker>
              <c:symbol val="x"/>
              <c:size val="18"/>
              <c:spPr>
                <a:noFill/>
                <a:ln w="12700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0281-4DB0-B63A-2D494C3041F7}"/>
              </c:ext>
            </c:extLst>
          </c:dPt>
          <c:dPt>
            <c:idx val="3"/>
            <c:marker>
              <c:symbol val="x"/>
              <c:size val="18"/>
              <c:spPr>
                <a:noFill/>
                <a:ln w="50800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0281-4DB0-B63A-2D494C3041F7}"/>
              </c:ext>
            </c:extLst>
          </c:dPt>
          <c:dPt>
            <c:idx val="5"/>
            <c:marker>
              <c:symbol val="x"/>
              <c:size val="5"/>
              <c:spPr>
                <a:noFill/>
                <a:ln w="12700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0281-4DB0-B63A-2D494C3041F7}"/>
              </c:ext>
            </c:extLst>
          </c:dPt>
          <c:dPt>
            <c:idx val="6"/>
            <c:marker>
              <c:symbol val="x"/>
              <c:size val="5"/>
              <c:spPr>
                <a:noFill/>
                <a:ln w="12700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0281-4DB0-B63A-2D494C3041F7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Data2!$L$2:$L$202</c:f>
              <c:numCache>
                <c:formatCode>0.0</c:formatCode>
                <c:ptCount val="20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281-4DB0-B63A-2D494C3041F7}"/>
            </c:ext>
          </c:extLst>
        </c:ser>
        <c:ser>
          <c:idx val="0"/>
          <c:order val="4"/>
          <c:tx>
            <c:strRef>
              <c:f>Data2!$K$1</c:f>
              <c:strCache>
                <c:ptCount val="1"/>
                <c:pt idx="0">
                  <c:v>Error = 2%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noFill/>
              <a:ln w="12700">
                <a:solidFill>
                  <a:srgbClr val="FF0000"/>
                </a:solidFill>
              </a:ln>
              <a:effectLst/>
            </c:spPr>
          </c:marker>
          <c:dPt>
            <c:idx val="3"/>
            <c:marker>
              <c:symbol val="triangle"/>
              <c:size val="18"/>
              <c:spPr>
                <a:noFill/>
                <a:ln w="127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C266-4D68-A386-441F26943EB2}"/>
              </c:ext>
            </c:extLst>
          </c:dPt>
          <c:dPt>
            <c:idx val="4"/>
            <c:marker>
              <c:symbol val="triangle"/>
              <c:size val="18"/>
              <c:spPr>
                <a:noFill/>
                <a:ln w="508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C266-4D68-A386-441F26943EB2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Data2!$K$2:$K$202</c:f>
              <c:numCache>
                <c:formatCode>0.0</c:formatCode>
                <c:ptCount val="201"/>
                <c:pt idx="1">
                  <c:v>0</c:v>
                </c:pt>
                <c:pt idx="2">
                  <c:v>0.25</c:v>
                </c:pt>
                <c:pt idx="3">
                  <c:v>0.5</c:v>
                </c:pt>
                <c:pt idx="4">
                  <c:v>0.75</c:v>
                </c:pt>
                <c:pt idx="5">
                  <c:v>1</c:v>
                </c:pt>
                <c:pt idx="6">
                  <c:v>1.25</c:v>
                </c:pt>
                <c:pt idx="7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281-4DB0-B63A-2D494C3041F7}"/>
            </c:ext>
          </c:extLst>
        </c:ser>
        <c:ser>
          <c:idx val="1"/>
          <c:order val="5"/>
          <c:tx>
            <c:strRef>
              <c:f>Data2!$J$1</c:f>
              <c:strCache>
                <c:ptCount val="1"/>
                <c:pt idx="0">
                  <c:v>Error = 50%</c:v>
                </c:pt>
              </c:strCache>
            </c:strRef>
          </c:tx>
          <c:spPr>
            <a:ln w="1905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12700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Data2!$J$2:$J$202</c:f>
              <c:numCache>
                <c:formatCode>0.0</c:formatCode>
                <c:ptCount val="201"/>
                <c:pt idx="97">
                  <c:v>0</c:v>
                </c:pt>
                <c:pt idx="98">
                  <c:v>0.25</c:v>
                </c:pt>
                <c:pt idx="99">
                  <c:v>0.5</c:v>
                </c:pt>
                <c:pt idx="100">
                  <c:v>0.75</c:v>
                </c:pt>
                <c:pt idx="101">
                  <c:v>1</c:v>
                </c:pt>
                <c:pt idx="102">
                  <c:v>1.25</c:v>
                </c:pt>
                <c:pt idx="103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281-4DB0-B63A-2D494C3041F7}"/>
            </c:ext>
          </c:extLst>
        </c:ser>
        <c:ser>
          <c:idx val="2"/>
          <c:order val="6"/>
          <c:tx>
            <c:strRef>
              <c:f>Data2!$I$1</c:f>
              <c:strCache>
                <c:ptCount val="1"/>
                <c:pt idx="0">
                  <c:v>Error = 98.5%</c:v>
                </c:pt>
              </c:strCache>
            </c:strRef>
          </c:tx>
          <c:spPr>
            <a:ln w="19050" cap="rnd">
              <a:solidFill>
                <a:srgbClr val="00B000"/>
              </a:solidFill>
              <a:round/>
            </a:ln>
            <a:effectLst/>
          </c:spPr>
          <c:marker>
            <c:symbol val="diamond"/>
            <c:size val="5"/>
            <c:spPr>
              <a:noFill/>
              <a:ln w="12700">
                <a:solidFill>
                  <a:srgbClr val="00B000"/>
                </a:solidFill>
              </a:ln>
              <a:effectLst/>
            </c:spPr>
          </c:marker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Data2!$I$2:$I$202</c:f>
              <c:numCache>
                <c:formatCode>0.0</c:formatCode>
                <c:ptCount val="201"/>
                <c:pt idx="194">
                  <c:v>0</c:v>
                </c:pt>
                <c:pt idx="195">
                  <c:v>0.25</c:v>
                </c:pt>
                <c:pt idx="196">
                  <c:v>0.5</c:v>
                </c:pt>
                <c:pt idx="197">
                  <c:v>0.75</c:v>
                </c:pt>
                <c:pt idx="198">
                  <c:v>1</c:v>
                </c:pt>
                <c:pt idx="199">
                  <c:v>1.25</c:v>
                </c:pt>
                <c:pt idx="200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0281-4DB0-B63A-2D494C3041F7}"/>
            </c:ext>
          </c:extLst>
        </c:ser>
        <c:ser>
          <c:idx val="5"/>
          <c:order val="7"/>
          <c:tx>
            <c:strRef>
              <c:f>Data2!$B$1</c:f>
              <c:strCache>
                <c:ptCount val="1"/>
                <c:pt idx="0">
                  <c:v>Minimum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Data2!$B$2:$B$202</c:f>
              <c:numCache>
                <c:formatCode>0.0</c:formatCode>
                <c:ptCount val="2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0.48895893877835639</c:v>
                </c:pt>
                <c:pt idx="199">
                  <c:v>0.98895893877835639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281-4DB0-B63A-2D494C3041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431344"/>
        <c:axId val="359430688"/>
      </c:scatterChart>
      <c:valAx>
        <c:axId val="359431344"/>
        <c:scaling>
          <c:orientation val="minMax"/>
          <c:max val="1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Simulated Deforestation (% of initial forest area)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30688"/>
        <c:crosses val="autoZero"/>
        <c:crossBetween val="midCat"/>
        <c:majorUnit val="10"/>
        <c:minorUnit val="1"/>
      </c:valAx>
      <c:valAx>
        <c:axId val="359430688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u="none" strike="noStrike" baseline="0">
                    <a:effectLst/>
                  </a:rPr>
                  <a:t>Hits (% of initial forest area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31344"/>
        <c:crosses val="autoZero"/>
        <c:crossBetween val="midCat"/>
        <c:majorUnit val="0.5"/>
        <c:minorUnit val="0.1"/>
      </c:valAx>
      <c:spPr>
        <a:noFill/>
        <a:ln w="12700">
          <a:solidFill>
            <a:schemeClr val="bg2"/>
          </a:solidFill>
        </a:ln>
        <a:effectLst/>
      </c:spPr>
    </c:plotArea>
    <c:legend>
      <c:legendPos val="r"/>
      <c:layout>
        <c:manualLayout>
          <c:xMode val="edge"/>
          <c:yMode val="edge"/>
          <c:x val="0.5188179042353499"/>
          <c:y val="0.59419427409591297"/>
          <c:w val="0.22919500097410003"/>
          <c:h val="0.29074596206031839"/>
        </c:manualLayout>
      </c:layout>
      <c:overlay val="0"/>
      <c:spPr>
        <a:noFill/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 b="1">
          <a:solidFill>
            <a:sysClr val="windowText" lastClr="000000"/>
          </a:solidFill>
        </a:defRPr>
      </a:pPr>
      <a:endParaRPr lang="en-US"/>
    </a:p>
  </c:txPr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82617623731477"/>
          <c:y val="2.173022609982686E-2"/>
          <c:w val="0.64172485875549723"/>
          <c:h val="0.87993047141442748"/>
        </c:manualLayout>
      </c:layout>
      <c:scatterChart>
        <c:scatterStyle val="smoothMarker"/>
        <c:varyColors val="0"/>
        <c:ser>
          <c:idx val="7"/>
          <c:order val="0"/>
          <c:tx>
            <c:strRef>
              <c:f>Data2!$H$1</c:f>
              <c:strCache>
                <c:ptCount val="1"/>
                <c:pt idx="0">
                  <c:v>Hits+Misses</c:v>
                </c:pt>
              </c:strCache>
            </c:strRef>
          </c:tx>
          <c:spPr>
            <a:ln w="5080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Data2!$H$2:$H$202</c:f>
              <c:numCache>
                <c:formatCode>0.0</c:formatCode>
                <c:ptCount val="201"/>
                <c:pt idx="0">
                  <c:v>1.4889589387783564</c:v>
                </c:pt>
                <c:pt idx="1">
                  <c:v>1.4889589387783564</c:v>
                </c:pt>
                <c:pt idx="2">
                  <c:v>1.4889589387783564</c:v>
                </c:pt>
                <c:pt idx="3">
                  <c:v>1.4889589387783564</c:v>
                </c:pt>
                <c:pt idx="4">
                  <c:v>1.4889589387783564</c:v>
                </c:pt>
                <c:pt idx="5">
                  <c:v>1.4889589387783564</c:v>
                </c:pt>
                <c:pt idx="6">
                  <c:v>1.4889589387783564</c:v>
                </c:pt>
                <c:pt idx="7">
                  <c:v>1.4889589387783564</c:v>
                </c:pt>
                <c:pt idx="8">
                  <c:v>1.4889589387783564</c:v>
                </c:pt>
                <c:pt idx="9">
                  <c:v>1.4889589387783564</c:v>
                </c:pt>
                <c:pt idx="10">
                  <c:v>1.4889589387783564</c:v>
                </c:pt>
                <c:pt idx="11">
                  <c:v>1.4889589387783564</c:v>
                </c:pt>
                <c:pt idx="12">
                  <c:v>1.4889589387783564</c:v>
                </c:pt>
                <c:pt idx="13">
                  <c:v>1.4889589387783564</c:v>
                </c:pt>
                <c:pt idx="14">
                  <c:v>1.4889589387783564</c:v>
                </c:pt>
                <c:pt idx="15">
                  <c:v>1.4889589387783564</c:v>
                </c:pt>
                <c:pt idx="16">
                  <c:v>1.4889589387783564</c:v>
                </c:pt>
                <c:pt idx="17">
                  <c:v>1.4889589387783564</c:v>
                </c:pt>
                <c:pt idx="18">
                  <c:v>1.4889589387783564</c:v>
                </c:pt>
                <c:pt idx="19">
                  <c:v>1.4889589387783564</c:v>
                </c:pt>
                <c:pt idx="20">
                  <c:v>1.4889589387783564</c:v>
                </c:pt>
                <c:pt idx="21">
                  <c:v>1.4889589387783564</c:v>
                </c:pt>
                <c:pt idx="22">
                  <c:v>1.4889589387783564</c:v>
                </c:pt>
                <c:pt idx="23">
                  <c:v>1.4889589387783564</c:v>
                </c:pt>
                <c:pt idx="24">
                  <c:v>1.4889589387783564</c:v>
                </c:pt>
                <c:pt idx="25">
                  <c:v>1.4889589387783564</c:v>
                </c:pt>
                <c:pt idx="26">
                  <c:v>1.4889589387783564</c:v>
                </c:pt>
                <c:pt idx="27">
                  <c:v>1.4889589387783564</c:v>
                </c:pt>
                <c:pt idx="28">
                  <c:v>1.4889589387783564</c:v>
                </c:pt>
                <c:pt idx="29">
                  <c:v>1.4889589387783564</c:v>
                </c:pt>
                <c:pt idx="30">
                  <c:v>1.4889589387783564</c:v>
                </c:pt>
                <c:pt idx="31">
                  <c:v>1.4889589387783564</c:v>
                </c:pt>
                <c:pt idx="32">
                  <c:v>1.4889589387783564</c:v>
                </c:pt>
                <c:pt idx="33">
                  <c:v>1.4889589387783564</c:v>
                </c:pt>
                <c:pt idx="34">
                  <c:v>1.4889589387783564</c:v>
                </c:pt>
                <c:pt idx="35">
                  <c:v>1.4889589387783564</c:v>
                </c:pt>
                <c:pt idx="36">
                  <c:v>1.4889589387783564</c:v>
                </c:pt>
                <c:pt idx="37">
                  <c:v>1.4889589387783564</c:v>
                </c:pt>
                <c:pt idx="38">
                  <c:v>1.4889589387783564</c:v>
                </c:pt>
                <c:pt idx="39">
                  <c:v>1.4889589387783564</c:v>
                </c:pt>
                <c:pt idx="40">
                  <c:v>1.4889589387783564</c:v>
                </c:pt>
                <c:pt idx="41">
                  <c:v>1.4889589387783564</c:v>
                </c:pt>
                <c:pt idx="42">
                  <c:v>1.4889589387783564</c:v>
                </c:pt>
                <c:pt idx="43">
                  <c:v>1.4889589387783564</c:v>
                </c:pt>
                <c:pt idx="44">
                  <c:v>1.4889589387783564</c:v>
                </c:pt>
                <c:pt idx="45">
                  <c:v>1.4889589387783564</c:v>
                </c:pt>
                <c:pt idx="46">
                  <c:v>1.4889589387783564</c:v>
                </c:pt>
                <c:pt idx="47">
                  <c:v>1.4889589387783564</c:v>
                </c:pt>
                <c:pt idx="48">
                  <c:v>1.4889589387783564</c:v>
                </c:pt>
                <c:pt idx="49">
                  <c:v>1.4889589387783564</c:v>
                </c:pt>
                <c:pt idx="50">
                  <c:v>1.4889589387783564</c:v>
                </c:pt>
                <c:pt idx="51">
                  <c:v>1.4889589387783564</c:v>
                </c:pt>
                <c:pt idx="52">
                  <c:v>1.4889589387783564</c:v>
                </c:pt>
                <c:pt idx="53">
                  <c:v>1.4889589387783564</c:v>
                </c:pt>
                <c:pt idx="54">
                  <c:v>1.4889589387783564</c:v>
                </c:pt>
                <c:pt idx="55">
                  <c:v>1.4889589387783564</c:v>
                </c:pt>
                <c:pt idx="56">
                  <c:v>1.4889589387783564</c:v>
                </c:pt>
                <c:pt idx="57">
                  <c:v>1.4889589387783564</c:v>
                </c:pt>
                <c:pt idx="58">
                  <c:v>1.4889589387783564</c:v>
                </c:pt>
                <c:pt idx="59">
                  <c:v>1.4889589387783564</c:v>
                </c:pt>
                <c:pt idx="60">
                  <c:v>1.4889589387783564</c:v>
                </c:pt>
                <c:pt idx="61">
                  <c:v>1.4889589387783564</c:v>
                </c:pt>
                <c:pt idx="62">
                  <c:v>1.4889589387783564</c:v>
                </c:pt>
                <c:pt idx="63">
                  <c:v>1.4889589387783564</c:v>
                </c:pt>
                <c:pt idx="64">
                  <c:v>1.4889589387783564</c:v>
                </c:pt>
                <c:pt idx="65">
                  <c:v>1.4889589387783564</c:v>
                </c:pt>
                <c:pt idx="66">
                  <c:v>1.4889589387783564</c:v>
                </c:pt>
                <c:pt idx="67">
                  <c:v>1.4889589387783564</c:v>
                </c:pt>
                <c:pt idx="68">
                  <c:v>1.4889589387783564</c:v>
                </c:pt>
                <c:pt idx="69">
                  <c:v>1.4889589387783564</c:v>
                </c:pt>
                <c:pt idx="70">
                  <c:v>1.4889589387783564</c:v>
                </c:pt>
                <c:pt idx="71">
                  <c:v>1.4889589387783564</c:v>
                </c:pt>
                <c:pt idx="72">
                  <c:v>1.4889589387783564</c:v>
                </c:pt>
                <c:pt idx="73">
                  <c:v>1.4889589387783564</c:v>
                </c:pt>
                <c:pt idx="74">
                  <c:v>1.4889589387783564</c:v>
                </c:pt>
                <c:pt idx="75">
                  <c:v>1.4889589387783564</c:v>
                </c:pt>
                <c:pt idx="76">
                  <c:v>1.4889589387783564</c:v>
                </c:pt>
                <c:pt idx="77">
                  <c:v>1.4889589387783564</c:v>
                </c:pt>
                <c:pt idx="78">
                  <c:v>1.4889589387783564</c:v>
                </c:pt>
                <c:pt idx="79">
                  <c:v>1.4889589387783564</c:v>
                </c:pt>
                <c:pt idx="80">
                  <c:v>1.4889589387783564</c:v>
                </c:pt>
                <c:pt idx="81">
                  <c:v>1.4889589387783564</c:v>
                </c:pt>
                <c:pt idx="82">
                  <c:v>1.4889589387783564</c:v>
                </c:pt>
                <c:pt idx="83">
                  <c:v>1.4889589387783564</c:v>
                </c:pt>
                <c:pt idx="84">
                  <c:v>1.4889589387783564</c:v>
                </c:pt>
                <c:pt idx="85">
                  <c:v>1.4889589387783564</c:v>
                </c:pt>
                <c:pt idx="86">
                  <c:v>1.4889589387783564</c:v>
                </c:pt>
                <c:pt idx="87">
                  <c:v>1.4889589387783564</c:v>
                </c:pt>
                <c:pt idx="88">
                  <c:v>1.4889589387783564</c:v>
                </c:pt>
                <c:pt idx="89">
                  <c:v>1.4889589387783564</c:v>
                </c:pt>
                <c:pt idx="90">
                  <c:v>1.4889589387783564</c:v>
                </c:pt>
                <c:pt idx="91">
                  <c:v>1.4889589387783564</c:v>
                </c:pt>
                <c:pt idx="92">
                  <c:v>1.4889589387783564</c:v>
                </c:pt>
                <c:pt idx="93">
                  <c:v>1.4889589387783564</c:v>
                </c:pt>
                <c:pt idx="94">
                  <c:v>1.4889589387783564</c:v>
                </c:pt>
                <c:pt idx="95">
                  <c:v>1.4889589387783564</c:v>
                </c:pt>
                <c:pt idx="96">
                  <c:v>1.4889589387783564</c:v>
                </c:pt>
                <c:pt idx="97">
                  <c:v>1.4889589387783564</c:v>
                </c:pt>
                <c:pt idx="98">
                  <c:v>1.4889589387783564</c:v>
                </c:pt>
                <c:pt idx="99">
                  <c:v>1.4889589387783564</c:v>
                </c:pt>
                <c:pt idx="100">
                  <c:v>1.4889589387783564</c:v>
                </c:pt>
                <c:pt idx="101">
                  <c:v>1.4889589387783564</c:v>
                </c:pt>
                <c:pt idx="102">
                  <c:v>1.4889589387783564</c:v>
                </c:pt>
                <c:pt idx="103">
                  <c:v>1.4889589387783564</c:v>
                </c:pt>
                <c:pt idx="104">
                  <c:v>1.4889589387783564</c:v>
                </c:pt>
                <c:pt idx="105">
                  <c:v>1.4889589387783564</c:v>
                </c:pt>
                <c:pt idx="106">
                  <c:v>1.4889589387783564</c:v>
                </c:pt>
                <c:pt idx="107">
                  <c:v>1.4889589387783564</c:v>
                </c:pt>
                <c:pt idx="108">
                  <c:v>1.4889589387783564</c:v>
                </c:pt>
                <c:pt idx="109">
                  <c:v>1.4889589387783564</c:v>
                </c:pt>
                <c:pt idx="110">
                  <c:v>1.4889589387783564</c:v>
                </c:pt>
                <c:pt idx="111">
                  <c:v>1.4889589387783564</c:v>
                </c:pt>
                <c:pt idx="112">
                  <c:v>1.4889589387783564</c:v>
                </c:pt>
                <c:pt idx="113">
                  <c:v>1.4889589387783564</c:v>
                </c:pt>
                <c:pt idx="114">
                  <c:v>1.4889589387783564</c:v>
                </c:pt>
                <c:pt idx="115">
                  <c:v>1.4889589387783564</c:v>
                </c:pt>
                <c:pt idx="116">
                  <c:v>1.4889589387783564</c:v>
                </c:pt>
                <c:pt idx="117">
                  <c:v>1.4889589387783564</c:v>
                </c:pt>
                <c:pt idx="118">
                  <c:v>1.4889589387783564</c:v>
                </c:pt>
                <c:pt idx="119">
                  <c:v>1.4889589387783564</c:v>
                </c:pt>
                <c:pt idx="120">
                  <c:v>1.4889589387783564</c:v>
                </c:pt>
                <c:pt idx="121">
                  <c:v>1.4889589387783564</c:v>
                </c:pt>
                <c:pt idx="122">
                  <c:v>1.4889589387783564</c:v>
                </c:pt>
                <c:pt idx="123">
                  <c:v>1.4889589387783564</c:v>
                </c:pt>
                <c:pt idx="124">
                  <c:v>1.4889589387783564</c:v>
                </c:pt>
                <c:pt idx="125">
                  <c:v>1.4889589387783564</c:v>
                </c:pt>
                <c:pt idx="126">
                  <c:v>1.4889589387783564</c:v>
                </c:pt>
                <c:pt idx="127">
                  <c:v>1.4889589387783564</c:v>
                </c:pt>
                <c:pt idx="128">
                  <c:v>1.4889589387783564</c:v>
                </c:pt>
                <c:pt idx="129">
                  <c:v>1.4889589387783564</c:v>
                </c:pt>
                <c:pt idx="130">
                  <c:v>1.4889589387783564</c:v>
                </c:pt>
                <c:pt idx="131">
                  <c:v>1.4889589387783564</c:v>
                </c:pt>
                <c:pt idx="132">
                  <c:v>1.4889589387783564</c:v>
                </c:pt>
                <c:pt idx="133">
                  <c:v>1.4889589387783564</c:v>
                </c:pt>
                <c:pt idx="134">
                  <c:v>1.4889589387783564</c:v>
                </c:pt>
                <c:pt idx="135">
                  <c:v>1.4889589387783564</c:v>
                </c:pt>
                <c:pt idx="136">
                  <c:v>1.4889589387783564</c:v>
                </c:pt>
                <c:pt idx="137">
                  <c:v>1.4889589387783564</c:v>
                </c:pt>
                <c:pt idx="138">
                  <c:v>1.4889589387783564</c:v>
                </c:pt>
                <c:pt idx="139">
                  <c:v>1.4889589387783564</c:v>
                </c:pt>
                <c:pt idx="140">
                  <c:v>1.4889589387783564</c:v>
                </c:pt>
                <c:pt idx="141">
                  <c:v>1.4889589387783564</c:v>
                </c:pt>
                <c:pt idx="142">
                  <c:v>1.4889589387783564</c:v>
                </c:pt>
                <c:pt idx="143">
                  <c:v>1.4889589387783564</c:v>
                </c:pt>
                <c:pt idx="144">
                  <c:v>1.4889589387783564</c:v>
                </c:pt>
                <c:pt idx="145">
                  <c:v>1.4889589387783564</c:v>
                </c:pt>
                <c:pt idx="146">
                  <c:v>1.4889589387783564</c:v>
                </c:pt>
                <c:pt idx="147">
                  <c:v>1.4889589387783564</c:v>
                </c:pt>
                <c:pt idx="148">
                  <c:v>1.4889589387783564</c:v>
                </c:pt>
                <c:pt idx="149">
                  <c:v>1.4889589387783564</c:v>
                </c:pt>
                <c:pt idx="150">
                  <c:v>1.4889589387783564</c:v>
                </c:pt>
                <c:pt idx="151">
                  <c:v>1.4889589387783564</c:v>
                </c:pt>
                <c:pt idx="152">
                  <c:v>1.4889589387783564</c:v>
                </c:pt>
                <c:pt idx="153">
                  <c:v>1.4889589387783564</c:v>
                </c:pt>
                <c:pt idx="154">
                  <c:v>1.4889589387783564</c:v>
                </c:pt>
                <c:pt idx="155">
                  <c:v>1.4889589387783564</c:v>
                </c:pt>
                <c:pt idx="156">
                  <c:v>1.4889589387783564</c:v>
                </c:pt>
                <c:pt idx="157">
                  <c:v>1.4889589387783564</c:v>
                </c:pt>
                <c:pt idx="158">
                  <c:v>1.4889589387783564</c:v>
                </c:pt>
                <c:pt idx="159">
                  <c:v>1.4889589387783564</c:v>
                </c:pt>
                <c:pt idx="160">
                  <c:v>1.4889589387783564</c:v>
                </c:pt>
                <c:pt idx="161">
                  <c:v>1.4889589387783564</c:v>
                </c:pt>
                <c:pt idx="162">
                  <c:v>1.4889589387783564</c:v>
                </c:pt>
                <c:pt idx="163">
                  <c:v>1.4889589387783564</c:v>
                </c:pt>
                <c:pt idx="164">
                  <c:v>1.4889589387783564</c:v>
                </c:pt>
                <c:pt idx="165">
                  <c:v>1.4889589387783564</c:v>
                </c:pt>
                <c:pt idx="166">
                  <c:v>1.4889589387783564</c:v>
                </c:pt>
                <c:pt idx="167">
                  <c:v>1.4889589387783564</c:v>
                </c:pt>
                <c:pt idx="168">
                  <c:v>1.4889589387783564</c:v>
                </c:pt>
                <c:pt idx="169">
                  <c:v>1.4889589387783564</c:v>
                </c:pt>
                <c:pt idx="170">
                  <c:v>1.4889589387783564</c:v>
                </c:pt>
                <c:pt idx="171">
                  <c:v>1.4889589387783564</c:v>
                </c:pt>
                <c:pt idx="172">
                  <c:v>1.4889589387783564</c:v>
                </c:pt>
                <c:pt idx="173">
                  <c:v>1.4889589387783564</c:v>
                </c:pt>
                <c:pt idx="174">
                  <c:v>1.4889589387783564</c:v>
                </c:pt>
                <c:pt idx="175">
                  <c:v>1.4889589387783564</c:v>
                </c:pt>
                <c:pt idx="176">
                  <c:v>1.4889589387783564</c:v>
                </c:pt>
                <c:pt idx="177">
                  <c:v>1.4889589387783564</c:v>
                </c:pt>
                <c:pt idx="178">
                  <c:v>1.4889589387783564</c:v>
                </c:pt>
                <c:pt idx="179">
                  <c:v>1.4889589387783564</c:v>
                </c:pt>
                <c:pt idx="180">
                  <c:v>1.4889589387783564</c:v>
                </c:pt>
                <c:pt idx="181">
                  <c:v>1.4889589387783564</c:v>
                </c:pt>
                <c:pt idx="182">
                  <c:v>1.4889589387783564</c:v>
                </c:pt>
                <c:pt idx="183">
                  <c:v>1.4889589387783564</c:v>
                </c:pt>
                <c:pt idx="184">
                  <c:v>1.4889589387783564</c:v>
                </c:pt>
                <c:pt idx="185">
                  <c:v>1.4889589387783564</c:v>
                </c:pt>
                <c:pt idx="186">
                  <c:v>1.4889589387783564</c:v>
                </c:pt>
                <c:pt idx="187">
                  <c:v>1.4889589387783564</c:v>
                </c:pt>
                <c:pt idx="188">
                  <c:v>1.4889589387783564</c:v>
                </c:pt>
                <c:pt idx="189">
                  <c:v>1.4889589387783564</c:v>
                </c:pt>
                <c:pt idx="190">
                  <c:v>1.4889589387783564</c:v>
                </c:pt>
                <c:pt idx="191">
                  <c:v>1.4889589387783564</c:v>
                </c:pt>
                <c:pt idx="192">
                  <c:v>1.4889589387783564</c:v>
                </c:pt>
                <c:pt idx="193">
                  <c:v>1.4889589387783564</c:v>
                </c:pt>
                <c:pt idx="194">
                  <c:v>1.4889589387783564</c:v>
                </c:pt>
                <c:pt idx="195">
                  <c:v>1.4889589387783564</c:v>
                </c:pt>
                <c:pt idx="196">
                  <c:v>1.4889589387783564</c:v>
                </c:pt>
                <c:pt idx="197">
                  <c:v>1.4889589387783564</c:v>
                </c:pt>
                <c:pt idx="198">
                  <c:v>1.4889589387783564</c:v>
                </c:pt>
                <c:pt idx="199">
                  <c:v>1.4889589387783564</c:v>
                </c:pt>
                <c:pt idx="200">
                  <c:v>1.4889589387783564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92B-4EAC-B8D0-7D7406E58F94}"/>
            </c:ext>
          </c:extLst>
        </c:ser>
        <c:ser>
          <c:idx val="6"/>
          <c:order val="1"/>
          <c:tx>
            <c:strRef>
              <c:f>Data2!$G$1</c:f>
              <c:strCache>
                <c:ptCount val="1"/>
                <c:pt idx="0">
                  <c:v>Maximum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Data2!$G$2:$G$202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1.4889589387783564</c:v>
                </c:pt>
                <c:pt idx="4">
                  <c:v>1.4889589387783564</c:v>
                </c:pt>
                <c:pt idx="5">
                  <c:v>1.4889589387783564</c:v>
                </c:pt>
                <c:pt idx="6">
                  <c:v>1.4889589387783564</c:v>
                </c:pt>
                <c:pt idx="7">
                  <c:v>1.4889589387783564</c:v>
                </c:pt>
                <c:pt idx="8">
                  <c:v>1.4889589387783564</c:v>
                </c:pt>
                <c:pt idx="9">
                  <c:v>1.4889589387783564</c:v>
                </c:pt>
                <c:pt idx="10">
                  <c:v>1.4889589387783564</c:v>
                </c:pt>
                <c:pt idx="11">
                  <c:v>1.4889589387783564</c:v>
                </c:pt>
                <c:pt idx="12">
                  <c:v>1.4889589387783564</c:v>
                </c:pt>
                <c:pt idx="13">
                  <c:v>1.4889589387783564</c:v>
                </c:pt>
                <c:pt idx="14">
                  <c:v>1.4889589387783564</c:v>
                </c:pt>
                <c:pt idx="15">
                  <c:v>1.4889589387783564</c:v>
                </c:pt>
                <c:pt idx="16">
                  <c:v>1.4889589387783564</c:v>
                </c:pt>
                <c:pt idx="17">
                  <c:v>1.4889589387783564</c:v>
                </c:pt>
                <c:pt idx="18">
                  <c:v>1.4889589387783564</c:v>
                </c:pt>
                <c:pt idx="19">
                  <c:v>1.4889589387783564</c:v>
                </c:pt>
                <c:pt idx="20">
                  <c:v>1.4889589387783564</c:v>
                </c:pt>
                <c:pt idx="21">
                  <c:v>1.4889589387783564</c:v>
                </c:pt>
                <c:pt idx="22">
                  <c:v>1.4889589387783564</c:v>
                </c:pt>
                <c:pt idx="23">
                  <c:v>1.4889589387783564</c:v>
                </c:pt>
                <c:pt idx="24">
                  <c:v>1.4889589387783564</c:v>
                </c:pt>
                <c:pt idx="25">
                  <c:v>1.4889589387783564</c:v>
                </c:pt>
                <c:pt idx="26">
                  <c:v>1.4889589387783564</c:v>
                </c:pt>
                <c:pt idx="27">
                  <c:v>1.4889589387783564</c:v>
                </c:pt>
                <c:pt idx="28">
                  <c:v>1.4889589387783564</c:v>
                </c:pt>
                <c:pt idx="29">
                  <c:v>1.4889589387783564</c:v>
                </c:pt>
                <c:pt idx="30">
                  <c:v>1.4889589387783564</c:v>
                </c:pt>
                <c:pt idx="31">
                  <c:v>1.4889589387783564</c:v>
                </c:pt>
                <c:pt idx="32">
                  <c:v>1.4889589387783564</c:v>
                </c:pt>
                <c:pt idx="33">
                  <c:v>1.4889589387783564</c:v>
                </c:pt>
                <c:pt idx="34">
                  <c:v>1.4889589387783564</c:v>
                </c:pt>
                <c:pt idx="35">
                  <c:v>1.4889589387783564</c:v>
                </c:pt>
                <c:pt idx="36">
                  <c:v>1.4889589387783564</c:v>
                </c:pt>
                <c:pt idx="37">
                  <c:v>1.4889589387783564</c:v>
                </c:pt>
                <c:pt idx="38">
                  <c:v>1.4889589387783564</c:v>
                </c:pt>
                <c:pt idx="39">
                  <c:v>1.4889589387783564</c:v>
                </c:pt>
                <c:pt idx="40">
                  <c:v>1.4889589387783564</c:v>
                </c:pt>
                <c:pt idx="41">
                  <c:v>1.4889589387783564</c:v>
                </c:pt>
                <c:pt idx="42">
                  <c:v>1.4889589387783564</c:v>
                </c:pt>
                <c:pt idx="43">
                  <c:v>1.4889589387783564</c:v>
                </c:pt>
                <c:pt idx="44">
                  <c:v>1.4889589387783564</c:v>
                </c:pt>
                <c:pt idx="45">
                  <c:v>1.4889589387783564</c:v>
                </c:pt>
                <c:pt idx="46">
                  <c:v>1.4889589387783564</c:v>
                </c:pt>
                <c:pt idx="47">
                  <c:v>1.4889589387783564</c:v>
                </c:pt>
                <c:pt idx="48">
                  <c:v>1.4889589387783564</c:v>
                </c:pt>
                <c:pt idx="49">
                  <c:v>1.4889589387783564</c:v>
                </c:pt>
                <c:pt idx="50">
                  <c:v>1.4889589387783564</c:v>
                </c:pt>
                <c:pt idx="51">
                  <c:v>1.4889589387783564</c:v>
                </c:pt>
                <c:pt idx="52">
                  <c:v>1.4889589387783564</c:v>
                </c:pt>
                <c:pt idx="53">
                  <c:v>1.4889589387783564</c:v>
                </c:pt>
                <c:pt idx="54">
                  <c:v>1.4889589387783564</c:v>
                </c:pt>
                <c:pt idx="55">
                  <c:v>1.4889589387783564</c:v>
                </c:pt>
                <c:pt idx="56">
                  <c:v>1.4889589387783564</c:v>
                </c:pt>
                <c:pt idx="57">
                  <c:v>1.4889589387783564</c:v>
                </c:pt>
                <c:pt idx="58">
                  <c:v>1.4889589387783564</c:v>
                </c:pt>
                <c:pt idx="59">
                  <c:v>1.4889589387783564</c:v>
                </c:pt>
                <c:pt idx="60">
                  <c:v>1.4889589387783564</c:v>
                </c:pt>
                <c:pt idx="61">
                  <c:v>1.4889589387783564</c:v>
                </c:pt>
                <c:pt idx="62">
                  <c:v>1.4889589387783564</c:v>
                </c:pt>
                <c:pt idx="63">
                  <c:v>1.4889589387783564</c:v>
                </c:pt>
                <c:pt idx="64">
                  <c:v>1.4889589387783564</c:v>
                </c:pt>
                <c:pt idx="65">
                  <c:v>1.4889589387783564</c:v>
                </c:pt>
                <c:pt idx="66">
                  <c:v>1.4889589387783564</c:v>
                </c:pt>
                <c:pt idx="67">
                  <c:v>1.4889589387783564</c:v>
                </c:pt>
                <c:pt idx="68">
                  <c:v>1.4889589387783564</c:v>
                </c:pt>
                <c:pt idx="69">
                  <c:v>1.4889589387783564</c:v>
                </c:pt>
                <c:pt idx="70">
                  <c:v>1.4889589387783564</c:v>
                </c:pt>
                <c:pt idx="71">
                  <c:v>1.4889589387783564</c:v>
                </c:pt>
                <c:pt idx="72">
                  <c:v>1.4889589387783564</c:v>
                </c:pt>
                <c:pt idx="73">
                  <c:v>1.4889589387783564</c:v>
                </c:pt>
                <c:pt idx="74">
                  <c:v>1.4889589387783564</c:v>
                </c:pt>
                <c:pt idx="75">
                  <c:v>1.4889589387783564</c:v>
                </c:pt>
                <c:pt idx="76">
                  <c:v>1.4889589387783564</c:v>
                </c:pt>
                <c:pt idx="77">
                  <c:v>1.4889589387783564</c:v>
                </c:pt>
                <c:pt idx="78">
                  <c:v>1.4889589387783564</c:v>
                </c:pt>
                <c:pt idx="79">
                  <c:v>1.4889589387783564</c:v>
                </c:pt>
                <c:pt idx="80">
                  <c:v>1.4889589387783564</c:v>
                </c:pt>
                <c:pt idx="81">
                  <c:v>1.4889589387783564</c:v>
                </c:pt>
                <c:pt idx="82">
                  <c:v>1.4889589387783564</c:v>
                </c:pt>
                <c:pt idx="83">
                  <c:v>1.4889589387783564</c:v>
                </c:pt>
                <c:pt idx="84">
                  <c:v>1.4889589387783564</c:v>
                </c:pt>
                <c:pt idx="85">
                  <c:v>1.4889589387783564</c:v>
                </c:pt>
                <c:pt idx="86">
                  <c:v>1.4889589387783564</c:v>
                </c:pt>
                <c:pt idx="87">
                  <c:v>1.4889589387783564</c:v>
                </c:pt>
                <c:pt idx="88">
                  <c:v>1.4889589387783564</c:v>
                </c:pt>
                <c:pt idx="89">
                  <c:v>1.4889589387783564</c:v>
                </c:pt>
                <c:pt idx="90">
                  <c:v>1.4889589387783564</c:v>
                </c:pt>
                <c:pt idx="91">
                  <c:v>1.4889589387783564</c:v>
                </c:pt>
                <c:pt idx="92">
                  <c:v>1.4889589387783564</c:v>
                </c:pt>
                <c:pt idx="93">
                  <c:v>1.4889589387783564</c:v>
                </c:pt>
                <c:pt idx="94">
                  <c:v>1.4889589387783564</c:v>
                </c:pt>
                <c:pt idx="95">
                  <c:v>1.4889589387783564</c:v>
                </c:pt>
                <c:pt idx="96">
                  <c:v>1.4889589387783564</c:v>
                </c:pt>
                <c:pt idx="97">
                  <c:v>1.4889589387783564</c:v>
                </c:pt>
                <c:pt idx="98">
                  <c:v>1.4889589387783564</c:v>
                </c:pt>
                <c:pt idx="99">
                  <c:v>1.4889589387783564</c:v>
                </c:pt>
                <c:pt idx="100">
                  <c:v>1.4889589387783564</c:v>
                </c:pt>
                <c:pt idx="101">
                  <c:v>1.4889589387783564</c:v>
                </c:pt>
                <c:pt idx="102">
                  <c:v>1.4889589387783564</c:v>
                </c:pt>
                <c:pt idx="103">
                  <c:v>1.4889589387783564</c:v>
                </c:pt>
                <c:pt idx="104">
                  <c:v>1.4889589387783564</c:v>
                </c:pt>
                <c:pt idx="105">
                  <c:v>1.4889589387783564</c:v>
                </c:pt>
                <c:pt idx="106">
                  <c:v>1.4889589387783564</c:v>
                </c:pt>
                <c:pt idx="107">
                  <c:v>1.4889589387783564</c:v>
                </c:pt>
                <c:pt idx="108">
                  <c:v>1.4889589387783564</c:v>
                </c:pt>
                <c:pt idx="109">
                  <c:v>1.4889589387783564</c:v>
                </c:pt>
                <c:pt idx="110">
                  <c:v>1.4889589387783564</c:v>
                </c:pt>
                <c:pt idx="111">
                  <c:v>1.4889589387783564</c:v>
                </c:pt>
                <c:pt idx="112">
                  <c:v>1.4889589387783564</c:v>
                </c:pt>
                <c:pt idx="113">
                  <c:v>1.4889589387783564</c:v>
                </c:pt>
                <c:pt idx="114">
                  <c:v>1.4889589387783564</c:v>
                </c:pt>
                <c:pt idx="115">
                  <c:v>1.4889589387783564</c:v>
                </c:pt>
                <c:pt idx="116">
                  <c:v>1.4889589387783564</c:v>
                </c:pt>
                <c:pt idx="117">
                  <c:v>1.4889589387783564</c:v>
                </c:pt>
                <c:pt idx="118">
                  <c:v>1.4889589387783564</c:v>
                </c:pt>
                <c:pt idx="119">
                  <c:v>1.4889589387783564</c:v>
                </c:pt>
                <c:pt idx="120">
                  <c:v>1.4889589387783564</c:v>
                </c:pt>
                <c:pt idx="121">
                  <c:v>1.4889589387783564</c:v>
                </c:pt>
                <c:pt idx="122">
                  <c:v>1.4889589387783564</c:v>
                </c:pt>
                <c:pt idx="123">
                  <c:v>1.4889589387783564</c:v>
                </c:pt>
                <c:pt idx="124">
                  <c:v>1.4889589387783564</c:v>
                </c:pt>
                <c:pt idx="125">
                  <c:v>1.4889589387783564</c:v>
                </c:pt>
                <c:pt idx="126">
                  <c:v>1.4889589387783564</c:v>
                </c:pt>
                <c:pt idx="127">
                  <c:v>1.4889589387783564</c:v>
                </c:pt>
                <c:pt idx="128">
                  <c:v>1.4889589387783564</c:v>
                </c:pt>
                <c:pt idx="129">
                  <c:v>1.4889589387783564</c:v>
                </c:pt>
                <c:pt idx="130">
                  <c:v>1.4889589387783564</c:v>
                </c:pt>
                <c:pt idx="131">
                  <c:v>1.4889589387783564</c:v>
                </c:pt>
                <c:pt idx="132">
                  <c:v>1.4889589387783564</c:v>
                </c:pt>
                <c:pt idx="133">
                  <c:v>1.4889589387783564</c:v>
                </c:pt>
                <c:pt idx="134">
                  <c:v>1.4889589387783564</c:v>
                </c:pt>
                <c:pt idx="135">
                  <c:v>1.4889589387783564</c:v>
                </c:pt>
                <c:pt idx="136">
                  <c:v>1.4889589387783564</c:v>
                </c:pt>
                <c:pt idx="137">
                  <c:v>1.4889589387783564</c:v>
                </c:pt>
                <c:pt idx="138">
                  <c:v>1.4889589387783564</c:v>
                </c:pt>
                <c:pt idx="139">
                  <c:v>1.4889589387783564</c:v>
                </c:pt>
                <c:pt idx="140">
                  <c:v>1.4889589387783564</c:v>
                </c:pt>
                <c:pt idx="141">
                  <c:v>1.4889589387783564</c:v>
                </c:pt>
                <c:pt idx="142">
                  <c:v>1.4889589387783564</c:v>
                </c:pt>
                <c:pt idx="143">
                  <c:v>1.4889589387783564</c:v>
                </c:pt>
                <c:pt idx="144">
                  <c:v>1.4889589387783564</c:v>
                </c:pt>
                <c:pt idx="145">
                  <c:v>1.4889589387783564</c:v>
                </c:pt>
                <c:pt idx="146">
                  <c:v>1.4889589387783564</c:v>
                </c:pt>
                <c:pt idx="147">
                  <c:v>1.4889589387783564</c:v>
                </c:pt>
                <c:pt idx="148">
                  <c:v>1.4889589387783564</c:v>
                </c:pt>
                <c:pt idx="149">
                  <c:v>1.4889589387783564</c:v>
                </c:pt>
                <c:pt idx="150">
                  <c:v>1.4889589387783564</c:v>
                </c:pt>
                <c:pt idx="151">
                  <c:v>1.4889589387783564</c:v>
                </c:pt>
                <c:pt idx="152">
                  <c:v>1.4889589387783564</c:v>
                </c:pt>
                <c:pt idx="153">
                  <c:v>1.4889589387783564</c:v>
                </c:pt>
                <c:pt idx="154">
                  <c:v>1.4889589387783564</c:v>
                </c:pt>
                <c:pt idx="155">
                  <c:v>1.4889589387783564</c:v>
                </c:pt>
                <c:pt idx="156">
                  <c:v>1.4889589387783564</c:v>
                </c:pt>
                <c:pt idx="157">
                  <c:v>1.4889589387783564</c:v>
                </c:pt>
                <c:pt idx="158">
                  <c:v>1.4889589387783564</c:v>
                </c:pt>
                <c:pt idx="159">
                  <c:v>1.4889589387783564</c:v>
                </c:pt>
                <c:pt idx="160">
                  <c:v>1.4889589387783564</c:v>
                </c:pt>
                <c:pt idx="161">
                  <c:v>1.4889589387783564</c:v>
                </c:pt>
                <c:pt idx="162">
                  <c:v>1.4889589387783564</c:v>
                </c:pt>
                <c:pt idx="163">
                  <c:v>1.4889589387783564</c:v>
                </c:pt>
                <c:pt idx="164">
                  <c:v>1.4889589387783564</c:v>
                </c:pt>
                <c:pt idx="165">
                  <c:v>1.4889589387783564</c:v>
                </c:pt>
                <c:pt idx="166">
                  <c:v>1.4889589387783564</c:v>
                </c:pt>
                <c:pt idx="167">
                  <c:v>1.4889589387783564</c:v>
                </c:pt>
                <c:pt idx="168">
                  <c:v>1.4889589387783564</c:v>
                </c:pt>
                <c:pt idx="169">
                  <c:v>1.4889589387783564</c:v>
                </c:pt>
                <c:pt idx="170">
                  <c:v>1.4889589387783564</c:v>
                </c:pt>
                <c:pt idx="171">
                  <c:v>1.4889589387783564</c:v>
                </c:pt>
                <c:pt idx="172">
                  <c:v>1.4889589387783564</c:v>
                </c:pt>
                <c:pt idx="173">
                  <c:v>1.4889589387783564</c:v>
                </c:pt>
                <c:pt idx="174">
                  <c:v>1.4889589387783564</c:v>
                </c:pt>
                <c:pt idx="175">
                  <c:v>1.4889589387783564</c:v>
                </c:pt>
                <c:pt idx="176">
                  <c:v>1.4889589387783564</c:v>
                </c:pt>
                <c:pt idx="177">
                  <c:v>1.4889589387783564</c:v>
                </c:pt>
                <c:pt idx="178">
                  <c:v>1.4889589387783564</c:v>
                </c:pt>
                <c:pt idx="179">
                  <c:v>1.4889589387783564</c:v>
                </c:pt>
                <c:pt idx="180">
                  <c:v>1.4889589387783564</c:v>
                </c:pt>
                <c:pt idx="181">
                  <c:v>1.4889589387783564</c:v>
                </c:pt>
                <c:pt idx="182">
                  <c:v>1.4889589387783564</c:v>
                </c:pt>
                <c:pt idx="183">
                  <c:v>1.4889589387783564</c:v>
                </c:pt>
                <c:pt idx="184">
                  <c:v>1.4889589387783564</c:v>
                </c:pt>
                <c:pt idx="185">
                  <c:v>1.4889589387783564</c:v>
                </c:pt>
                <c:pt idx="186">
                  <c:v>1.4889589387783564</c:v>
                </c:pt>
                <c:pt idx="187">
                  <c:v>1.4889589387783564</c:v>
                </c:pt>
                <c:pt idx="188">
                  <c:v>1.4889589387783564</c:v>
                </c:pt>
                <c:pt idx="189">
                  <c:v>1.4889589387783564</c:v>
                </c:pt>
                <c:pt idx="190">
                  <c:v>1.4889589387783564</c:v>
                </c:pt>
                <c:pt idx="191">
                  <c:v>1.4889589387783564</c:v>
                </c:pt>
                <c:pt idx="192">
                  <c:v>1.4889589387783564</c:v>
                </c:pt>
                <c:pt idx="193">
                  <c:v>1.4889589387783564</c:v>
                </c:pt>
                <c:pt idx="194">
                  <c:v>1.4889589387783564</c:v>
                </c:pt>
                <c:pt idx="195">
                  <c:v>1.4889589387783564</c:v>
                </c:pt>
                <c:pt idx="196">
                  <c:v>1.4889589387783564</c:v>
                </c:pt>
                <c:pt idx="197">
                  <c:v>1.4889589387783564</c:v>
                </c:pt>
                <c:pt idx="198">
                  <c:v>1.4889589387783564</c:v>
                </c:pt>
                <c:pt idx="199">
                  <c:v>1.4889589387783564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2B-4EAC-B8D0-7D7406E58F94}"/>
            </c:ext>
          </c:extLst>
        </c:ser>
        <c:ser>
          <c:idx val="4"/>
          <c:order val="2"/>
          <c:tx>
            <c:strRef>
              <c:f>Data2!$M$1</c:f>
              <c:strCache>
                <c:ptCount val="1"/>
                <c:pt idx="0">
                  <c:v>Error = 0%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tar"/>
            <c:size val="18"/>
            <c:spPr>
              <a:solidFill>
                <a:srgbClr val="FFFF00">
                  <a:alpha val="50000"/>
                </a:srgbClr>
              </a:solidFill>
              <a:ln w="19050">
                <a:solidFill>
                  <a:schemeClr val="tx1"/>
                </a:solidFill>
              </a:ln>
              <a:effectLst/>
            </c:spPr>
          </c:marker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Data2!$M$2:$M$202</c:f>
              <c:numCache>
                <c:formatCode>0.0</c:formatCode>
                <c:ptCount val="201"/>
                <c:pt idx="3">
                  <c:v>1.5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92B-4EAC-B8D0-7D7406E58F94}"/>
            </c:ext>
          </c:extLst>
        </c:ser>
        <c:ser>
          <c:idx val="3"/>
          <c:order val="3"/>
          <c:tx>
            <c:strRef>
              <c:f>Data2!$L$1</c:f>
              <c:strCache>
                <c:ptCount val="1"/>
                <c:pt idx="0">
                  <c:v>Error = 1.5%</c:v>
                </c:pt>
              </c:strCache>
            </c:strRef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x"/>
            <c:size val="5"/>
            <c:spPr>
              <a:noFill/>
              <a:ln w="12700">
                <a:solidFill>
                  <a:srgbClr val="0000FF"/>
                </a:solidFill>
              </a:ln>
              <a:effectLst/>
            </c:spPr>
          </c:marker>
          <c:dPt>
            <c:idx val="2"/>
            <c:marker>
              <c:symbol val="x"/>
              <c:size val="18"/>
              <c:spPr>
                <a:noFill/>
                <a:ln w="12700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992B-4EAC-B8D0-7D7406E58F94}"/>
              </c:ext>
            </c:extLst>
          </c:dPt>
          <c:dPt>
            <c:idx val="3"/>
            <c:marker>
              <c:symbol val="x"/>
              <c:size val="18"/>
              <c:spPr>
                <a:noFill/>
                <a:ln w="50800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992B-4EAC-B8D0-7D7406E58F94}"/>
              </c:ext>
            </c:extLst>
          </c:dPt>
          <c:dPt>
            <c:idx val="5"/>
            <c:marker>
              <c:symbol val="x"/>
              <c:size val="5"/>
              <c:spPr>
                <a:noFill/>
                <a:ln w="12700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992B-4EAC-B8D0-7D7406E58F94}"/>
              </c:ext>
            </c:extLst>
          </c:dPt>
          <c:dPt>
            <c:idx val="6"/>
            <c:marker>
              <c:symbol val="x"/>
              <c:size val="5"/>
              <c:spPr>
                <a:noFill/>
                <a:ln w="12700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992B-4EAC-B8D0-7D7406E58F94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Data2!$L$2:$L$202</c:f>
              <c:numCache>
                <c:formatCode>0.0</c:formatCode>
                <c:ptCount val="20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92B-4EAC-B8D0-7D7406E58F94}"/>
            </c:ext>
          </c:extLst>
        </c:ser>
        <c:ser>
          <c:idx val="0"/>
          <c:order val="4"/>
          <c:tx>
            <c:strRef>
              <c:f>Data2!$K$1</c:f>
              <c:strCache>
                <c:ptCount val="1"/>
                <c:pt idx="0">
                  <c:v>Error = 2%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noFill/>
              <a:ln w="12700">
                <a:solidFill>
                  <a:srgbClr val="FF0000"/>
                </a:solidFill>
              </a:ln>
              <a:effectLst/>
            </c:spPr>
          </c:marker>
          <c:dPt>
            <c:idx val="2"/>
            <c:marker>
              <c:symbol val="triangle"/>
              <c:size val="18"/>
              <c:spPr>
                <a:noFill/>
                <a:ln w="127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3359-4944-A9A7-91BC655D183B}"/>
              </c:ext>
            </c:extLst>
          </c:dPt>
          <c:dPt>
            <c:idx val="3"/>
            <c:marker>
              <c:symbol val="triangle"/>
              <c:size val="18"/>
              <c:spPr>
                <a:noFill/>
                <a:ln w="508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3359-4944-A9A7-91BC655D183B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Data2!$K$2:$K$202</c:f>
              <c:numCache>
                <c:formatCode>0.0</c:formatCode>
                <c:ptCount val="201"/>
                <c:pt idx="1">
                  <c:v>0</c:v>
                </c:pt>
                <c:pt idx="2">
                  <c:v>0.25</c:v>
                </c:pt>
                <c:pt idx="3">
                  <c:v>0.5</c:v>
                </c:pt>
                <c:pt idx="4">
                  <c:v>0.75</c:v>
                </c:pt>
                <c:pt idx="5">
                  <c:v>1</c:v>
                </c:pt>
                <c:pt idx="6">
                  <c:v>1.25</c:v>
                </c:pt>
                <c:pt idx="7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92B-4EAC-B8D0-7D7406E58F94}"/>
            </c:ext>
          </c:extLst>
        </c:ser>
        <c:ser>
          <c:idx val="1"/>
          <c:order val="5"/>
          <c:tx>
            <c:strRef>
              <c:f>Data2!$J$1</c:f>
              <c:strCache>
                <c:ptCount val="1"/>
                <c:pt idx="0">
                  <c:v>Error = 50%</c:v>
                </c:pt>
              </c:strCache>
            </c:strRef>
          </c:tx>
          <c:spPr>
            <a:ln w="1905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12700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Data2!$J$2:$J$202</c:f>
              <c:numCache>
                <c:formatCode>0.0</c:formatCode>
                <c:ptCount val="201"/>
                <c:pt idx="97">
                  <c:v>0</c:v>
                </c:pt>
                <c:pt idx="98">
                  <c:v>0.25</c:v>
                </c:pt>
                <c:pt idx="99">
                  <c:v>0.5</c:v>
                </c:pt>
                <c:pt idx="100">
                  <c:v>0.75</c:v>
                </c:pt>
                <c:pt idx="101">
                  <c:v>1</c:v>
                </c:pt>
                <c:pt idx="102">
                  <c:v>1.25</c:v>
                </c:pt>
                <c:pt idx="103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92B-4EAC-B8D0-7D7406E58F94}"/>
            </c:ext>
          </c:extLst>
        </c:ser>
        <c:ser>
          <c:idx val="2"/>
          <c:order val="6"/>
          <c:tx>
            <c:strRef>
              <c:f>Data2!$I$1</c:f>
              <c:strCache>
                <c:ptCount val="1"/>
                <c:pt idx="0">
                  <c:v>Error = 98.5%</c:v>
                </c:pt>
              </c:strCache>
            </c:strRef>
          </c:tx>
          <c:spPr>
            <a:ln w="19050" cap="rnd">
              <a:solidFill>
                <a:srgbClr val="00B000"/>
              </a:solidFill>
              <a:round/>
            </a:ln>
            <a:effectLst/>
          </c:spPr>
          <c:marker>
            <c:symbol val="diamond"/>
            <c:size val="5"/>
            <c:spPr>
              <a:noFill/>
              <a:ln w="12700">
                <a:solidFill>
                  <a:srgbClr val="00B000"/>
                </a:solidFill>
              </a:ln>
              <a:effectLst/>
            </c:spPr>
          </c:marker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Data2!$I$2:$I$202</c:f>
              <c:numCache>
                <c:formatCode>0.0</c:formatCode>
                <c:ptCount val="201"/>
                <c:pt idx="194">
                  <c:v>0</c:v>
                </c:pt>
                <c:pt idx="195">
                  <c:v>0.25</c:v>
                </c:pt>
                <c:pt idx="196">
                  <c:v>0.5</c:v>
                </c:pt>
                <c:pt idx="197">
                  <c:v>0.75</c:v>
                </c:pt>
                <c:pt idx="198">
                  <c:v>1</c:v>
                </c:pt>
                <c:pt idx="199">
                  <c:v>1.25</c:v>
                </c:pt>
                <c:pt idx="200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92B-4EAC-B8D0-7D7406E58F94}"/>
            </c:ext>
          </c:extLst>
        </c:ser>
        <c:ser>
          <c:idx val="5"/>
          <c:order val="7"/>
          <c:tx>
            <c:strRef>
              <c:f>Data2!$B$1</c:f>
              <c:strCache>
                <c:ptCount val="1"/>
                <c:pt idx="0">
                  <c:v>Minimum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Data2!$B$2:$B$202</c:f>
              <c:numCache>
                <c:formatCode>0.0</c:formatCode>
                <c:ptCount val="2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0.48895893877835639</c:v>
                </c:pt>
                <c:pt idx="199">
                  <c:v>0.98895893877835639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92B-4EAC-B8D0-7D7406E58F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431344"/>
        <c:axId val="359430688"/>
      </c:scatterChart>
      <c:valAx>
        <c:axId val="359431344"/>
        <c:scaling>
          <c:orientation val="minMax"/>
          <c:max val="3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Simulated Deforestation (% of initial forest area)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30688"/>
        <c:crosses val="autoZero"/>
        <c:crossBetween val="midCat"/>
        <c:majorUnit val="0.5"/>
      </c:valAx>
      <c:valAx>
        <c:axId val="359430688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u="none" strike="noStrike" baseline="0">
                    <a:effectLst/>
                  </a:rPr>
                  <a:t>Hits (% of initial forest area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31344"/>
        <c:crosses val="autoZero"/>
        <c:crossBetween val="midCat"/>
        <c:majorUnit val="0.5"/>
        <c:minorUnit val="0.1"/>
      </c:valAx>
      <c:spPr>
        <a:noFill/>
        <a:ln w="12700">
          <a:solidFill>
            <a:schemeClr val="bg2"/>
          </a:solidFill>
        </a:ln>
        <a:effectLst/>
      </c:spPr>
    </c:plotArea>
    <c:legend>
      <c:legendPos val="r"/>
      <c:layout>
        <c:manualLayout>
          <c:xMode val="edge"/>
          <c:yMode val="edge"/>
          <c:x val="0.52028367085206517"/>
          <c:y val="0.59419427409591297"/>
          <c:w val="0.22919500097410003"/>
          <c:h val="0.29074596206031839"/>
        </c:manualLayout>
      </c:layout>
      <c:overlay val="0"/>
      <c:spPr>
        <a:noFill/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 b="1">
          <a:solidFill>
            <a:sysClr val="windowText" lastClr="000000"/>
          </a:solidFill>
        </a:defRPr>
      </a:pPr>
      <a:endParaRPr lang="en-US"/>
    </a:p>
  </c:txPr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82617623731477"/>
          <c:y val="2.173022609982686E-2"/>
          <c:w val="0.64172485875549723"/>
          <c:h val="0.87993047141442748"/>
        </c:manualLayout>
      </c:layout>
      <c:scatterChart>
        <c:scatterStyle val="smoothMarker"/>
        <c:varyColors val="0"/>
        <c:ser>
          <c:idx val="7"/>
          <c:order val="0"/>
          <c:tx>
            <c:strRef>
              <c:f>Data2!$H$1</c:f>
              <c:strCache>
                <c:ptCount val="1"/>
                <c:pt idx="0">
                  <c:v>Hits+Misses</c:v>
                </c:pt>
              </c:strCache>
            </c:strRef>
          </c:tx>
          <c:spPr>
            <a:ln w="5080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Data2!$H$2:$H$202</c:f>
              <c:numCache>
                <c:formatCode>0.0</c:formatCode>
                <c:ptCount val="201"/>
                <c:pt idx="0">
                  <c:v>1.4889589387783564</c:v>
                </c:pt>
                <c:pt idx="1">
                  <c:v>1.4889589387783564</c:v>
                </c:pt>
                <c:pt idx="2">
                  <c:v>1.4889589387783564</c:v>
                </c:pt>
                <c:pt idx="3">
                  <c:v>1.4889589387783564</c:v>
                </c:pt>
                <c:pt idx="4">
                  <c:v>1.4889589387783564</c:v>
                </c:pt>
                <c:pt idx="5">
                  <c:v>1.4889589387783564</c:v>
                </c:pt>
                <c:pt idx="6">
                  <c:v>1.4889589387783564</c:v>
                </c:pt>
                <c:pt idx="7">
                  <c:v>1.4889589387783564</c:v>
                </c:pt>
                <c:pt idx="8">
                  <c:v>1.4889589387783564</c:v>
                </c:pt>
                <c:pt idx="9">
                  <c:v>1.4889589387783564</c:v>
                </c:pt>
                <c:pt idx="10">
                  <c:v>1.4889589387783564</c:v>
                </c:pt>
                <c:pt idx="11">
                  <c:v>1.4889589387783564</c:v>
                </c:pt>
                <c:pt idx="12">
                  <c:v>1.4889589387783564</c:v>
                </c:pt>
                <c:pt idx="13">
                  <c:v>1.4889589387783564</c:v>
                </c:pt>
                <c:pt idx="14">
                  <c:v>1.4889589387783564</c:v>
                </c:pt>
                <c:pt idx="15">
                  <c:v>1.4889589387783564</c:v>
                </c:pt>
                <c:pt idx="16">
                  <c:v>1.4889589387783564</c:v>
                </c:pt>
                <c:pt idx="17">
                  <c:v>1.4889589387783564</c:v>
                </c:pt>
                <c:pt idx="18">
                  <c:v>1.4889589387783564</c:v>
                </c:pt>
                <c:pt idx="19">
                  <c:v>1.4889589387783564</c:v>
                </c:pt>
                <c:pt idx="20">
                  <c:v>1.4889589387783564</c:v>
                </c:pt>
                <c:pt idx="21">
                  <c:v>1.4889589387783564</c:v>
                </c:pt>
                <c:pt idx="22">
                  <c:v>1.4889589387783564</c:v>
                </c:pt>
                <c:pt idx="23">
                  <c:v>1.4889589387783564</c:v>
                </c:pt>
                <c:pt idx="24">
                  <c:v>1.4889589387783564</c:v>
                </c:pt>
                <c:pt idx="25">
                  <c:v>1.4889589387783564</c:v>
                </c:pt>
                <c:pt idx="26">
                  <c:v>1.4889589387783564</c:v>
                </c:pt>
                <c:pt idx="27">
                  <c:v>1.4889589387783564</c:v>
                </c:pt>
                <c:pt idx="28">
                  <c:v>1.4889589387783564</c:v>
                </c:pt>
                <c:pt idx="29">
                  <c:v>1.4889589387783564</c:v>
                </c:pt>
                <c:pt idx="30">
                  <c:v>1.4889589387783564</c:v>
                </c:pt>
                <c:pt idx="31">
                  <c:v>1.4889589387783564</c:v>
                </c:pt>
                <c:pt idx="32">
                  <c:v>1.4889589387783564</c:v>
                </c:pt>
                <c:pt idx="33">
                  <c:v>1.4889589387783564</c:v>
                </c:pt>
                <c:pt idx="34">
                  <c:v>1.4889589387783564</c:v>
                </c:pt>
                <c:pt idx="35">
                  <c:v>1.4889589387783564</c:v>
                </c:pt>
                <c:pt idx="36">
                  <c:v>1.4889589387783564</c:v>
                </c:pt>
                <c:pt idx="37">
                  <c:v>1.4889589387783564</c:v>
                </c:pt>
                <c:pt idx="38">
                  <c:v>1.4889589387783564</c:v>
                </c:pt>
                <c:pt idx="39">
                  <c:v>1.4889589387783564</c:v>
                </c:pt>
                <c:pt idx="40">
                  <c:v>1.4889589387783564</c:v>
                </c:pt>
                <c:pt idx="41">
                  <c:v>1.4889589387783564</c:v>
                </c:pt>
                <c:pt idx="42">
                  <c:v>1.4889589387783564</c:v>
                </c:pt>
                <c:pt idx="43">
                  <c:v>1.4889589387783564</c:v>
                </c:pt>
                <c:pt idx="44">
                  <c:v>1.4889589387783564</c:v>
                </c:pt>
                <c:pt idx="45">
                  <c:v>1.4889589387783564</c:v>
                </c:pt>
                <c:pt idx="46">
                  <c:v>1.4889589387783564</c:v>
                </c:pt>
                <c:pt idx="47">
                  <c:v>1.4889589387783564</c:v>
                </c:pt>
                <c:pt idx="48">
                  <c:v>1.4889589387783564</c:v>
                </c:pt>
                <c:pt idx="49">
                  <c:v>1.4889589387783564</c:v>
                </c:pt>
                <c:pt idx="50">
                  <c:v>1.4889589387783564</c:v>
                </c:pt>
                <c:pt idx="51">
                  <c:v>1.4889589387783564</c:v>
                </c:pt>
                <c:pt idx="52">
                  <c:v>1.4889589387783564</c:v>
                </c:pt>
                <c:pt idx="53">
                  <c:v>1.4889589387783564</c:v>
                </c:pt>
                <c:pt idx="54">
                  <c:v>1.4889589387783564</c:v>
                </c:pt>
                <c:pt idx="55">
                  <c:v>1.4889589387783564</c:v>
                </c:pt>
                <c:pt idx="56">
                  <c:v>1.4889589387783564</c:v>
                </c:pt>
                <c:pt idx="57">
                  <c:v>1.4889589387783564</c:v>
                </c:pt>
                <c:pt idx="58">
                  <c:v>1.4889589387783564</c:v>
                </c:pt>
                <c:pt idx="59">
                  <c:v>1.4889589387783564</c:v>
                </c:pt>
                <c:pt idx="60">
                  <c:v>1.4889589387783564</c:v>
                </c:pt>
                <c:pt idx="61">
                  <c:v>1.4889589387783564</c:v>
                </c:pt>
                <c:pt idx="62">
                  <c:v>1.4889589387783564</c:v>
                </c:pt>
                <c:pt idx="63">
                  <c:v>1.4889589387783564</c:v>
                </c:pt>
                <c:pt idx="64">
                  <c:v>1.4889589387783564</c:v>
                </c:pt>
                <c:pt idx="65">
                  <c:v>1.4889589387783564</c:v>
                </c:pt>
                <c:pt idx="66">
                  <c:v>1.4889589387783564</c:v>
                </c:pt>
                <c:pt idx="67">
                  <c:v>1.4889589387783564</c:v>
                </c:pt>
                <c:pt idx="68">
                  <c:v>1.4889589387783564</c:v>
                </c:pt>
                <c:pt idx="69">
                  <c:v>1.4889589387783564</c:v>
                </c:pt>
                <c:pt idx="70">
                  <c:v>1.4889589387783564</c:v>
                </c:pt>
                <c:pt idx="71">
                  <c:v>1.4889589387783564</c:v>
                </c:pt>
                <c:pt idx="72">
                  <c:v>1.4889589387783564</c:v>
                </c:pt>
                <c:pt idx="73">
                  <c:v>1.4889589387783564</c:v>
                </c:pt>
                <c:pt idx="74">
                  <c:v>1.4889589387783564</c:v>
                </c:pt>
                <c:pt idx="75">
                  <c:v>1.4889589387783564</c:v>
                </c:pt>
                <c:pt idx="76">
                  <c:v>1.4889589387783564</c:v>
                </c:pt>
                <c:pt idx="77">
                  <c:v>1.4889589387783564</c:v>
                </c:pt>
                <c:pt idx="78">
                  <c:v>1.4889589387783564</c:v>
                </c:pt>
                <c:pt idx="79">
                  <c:v>1.4889589387783564</c:v>
                </c:pt>
                <c:pt idx="80">
                  <c:v>1.4889589387783564</c:v>
                </c:pt>
                <c:pt idx="81">
                  <c:v>1.4889589387783564</c:v>
                </c:pt>
                <c:pt idx="82">
                  <c:v>1.4889589387783564</c:v>
                </c:pt>
                <c:pt idx="83">
                  <c:v>1.4889589387783564</c:v>
                </c:pt>
                <c:pt idx="84">
                  <c:v>1.4889589387783564</c:v>
                </c:pt>
                <c:pt idx="85">
                  <c:v>1.4889589387783564</c:v>
                </c:pt>
                <c:pt idx="86">
                  <c:v>1.4889589387783564</c:v>
                </c:pt>
                <c:pt idx="87">
                  <c:v>1.4889589387783564</c:v>
                </c:pt>
                <c:pt idx="88">
                  <c:v>1.4889589387783564</c:v>
                </c:pt>
                <c:pt idx="89">
                  <c:v>1.4889589387783564</c:v>
                </c:pt>
                <c:pt idx="90">
                  <c:v>1.4889589387783564</c:v>
                </c:pt>
                <c:pt idx="91">
                  <c:v>1.4889589387783564</c:v>
                </c:pt>
                <c:pt idx="92">
                  <c:v>1.4889589387783564</c:v>
                </c:pt>
                <c:pt idx="93">
                  <c:v>1.4889589387783564</c:v>
                </c:pt>
                <c:pt idx="94">
                  <c:v>1.4889589387783564</c:v>
                </c:pt>
                <c:pt idx="95">
                  <c:v>1.4889589387783564</c:v>
                </c:pt>
                <c:pt idx="96">
                  <c:v>1.4889589387783564</c:v>
                </c:pt>
                <c:pt idx="97">
                  <c:v>1.4889589387783564</c:v>
                </c:pt>
                <c:pt idx="98">
                  <c:v>1.4889589387783564</c:v>
                </c:pt>
                <c:pt idx="99">
                  <c:v>1.4889589387783564</c:v>
                </c:pt>
                <c:pt idx="100">
                  <c:v>1.4889589387783564</c:v>
                </c:pt>
                <c:pt idx="101">
                  <c:v>1.4889589387783564</c:v>
                </c:pt>
                <c:pt idx="102">
                  <c:v>1.4889589387783564</c:v>
                </c:pt>
                <c:pt idx="103">
                  <c:v>1.4889589387783564</c:v>
                </c:pt>
                <c:pt idx="104">
                  <c:v>1.4889589387783564</c:v>
                </c:pt>
                <c:pt idx="105">
                  <c:v>1.4889589387783564</c:v>
                </c:pt>
                <c:pt idx="106">
                  <c:v>1.4889589387783564</c:v>
                </c:pt>
                <c:pt idx="107">
                  <c:v>1.4889589387783564</c:v>
                </c:pt>
                <c:pt idx="108">
                  <c:v>1.4889589387783564</c:v>
                </c:pt>
                <c:pt idx="109">
                  <c:v>1.4889589387783564</c:v>
                </c:pt>
                <c:pt idx="110">
                  <c:v>1.4889589387783564</c:v>
                </c:pt>
                <c:pt idx="111">
                  <c:v>1.4889589387783564</c:v>
                </c:pt>
                <c:pt idx="112">
                  <c:v>1.4889589387783564</c:v>
                </c:pt>
                <c:pt idx="113">
                  <c:v>1.4889589387783564</c:v>
                </c:pt>
                <c:pt idx="114">
                  <c:v>1.4889589387783564</c:v>
                </c:pt>
                <c:pt idx="115">
                  <c:v>1.4889589387783564</c:v>
                </c:pt>
                <c:pt idx="116">
                  <c:v>1.4889589387783564</c:v>
                </c:pt>
                <c:pt idx="117">
                  <c:v>1.4889589387783564</c:v>
                </c:pt>
                <c:pt idx="118">
                  <c:v>1.4889589387783564</c:v>
                </c:pt>
                <c:pt idx="119">
                  <c:v>1.4889589387783564</c:v>
                </c:pt>
                <c:pt idx="120">
                  <c:v>1.4889589387783564</c:v>
                </c:pt>
                <c:pt idx="121">
                  <c:v>1.4889589387783564</c:v>
                </c:pt>
                <c:pt idx="122">
                  <c:v>1.4889589387783564</c:v>
                </c:pt>
                <c:pt idx="123">
                  <c:v>1.4889589387783564</c:v>
                </c:pt>
                <c:pt idx="124">
                  <c:v>1.4889589387783564</c:v>
                </c:pt>
                <c:pt idx="125">
                  <c:v>1.4889589387783564</c:v>
                </c:pt>
                <c:pt idx="126">
                  <c:v>1.4889589387783564</c:v>
                </c:pt>
                <c:pt idx="127">
                  <c:v>1.4889589387783564</c:v>
                </c:pt>
                <c:pt idx="128">
                  <c:v>1.4889589387783564</c:v>
                </c:pt>
                <c:pt idx="129">
                  <c:v>1.4889589387783564</c:v>
                </c:pt>
                <c:pt idx="130">
                  <c:v>1.4889589387783564</c:v>
                </c:pt>
                <c:pt idx="131">
                  <c:v>1.4889589387783564</c:v>
                </c:pt>
                <c:pt idx="132">
                  <c:v>1.4889589387783564</c:v>
                </c:pt>
                <c:pt idx="133">
                  <c:v>1.4889589387783564</c:v>
                </c:pt>
                <c:pt idx="134">
                  <c:v>1.4889589387783564</c:v>
                </c:pt>
                <c:pt idx="135">
                  <c:v>1.4889589387783564</c:v>
                </c:pt>
                <c:pt idx="136">
                  <c:v>1.4889589387783564</c:v>
                </c:pt>
                <c:pt idx="137">
                  <c:v>1.4889589387783564</c:v>
                </c:pt>
                <c:pt idx="138">
                  <c:v>1.4889589387783564</c:v>
                </c:pt>
                <c:pt idx="139">
                  <c:v>1.4889589387783564</c:v>
                </c:pt>
                <c:pt idx="140">
                  <c:v>1.4889589387783564</c:v>
                </c:pt>
                <c:pt idx="141">
                  <c:v>1.4889589387783564</c:v>
                </c:pt>
                <c:pt idx="142">
                  <c:v>1.4889589387783564</c:v>
                </c:pt>
                <c:pt idx="143">
                  <c:v>1.4889589387783564</c:v>
                </c:pt>
                <c:pt idx="144">
                  <c:v>1.4889589387783564</c:v>
                </c:pt>
                <c:pt idx="145">
                  <c:v>1.4889589387783564</c:v>
                </c:pt>
                <c:pt idx="146">
                  <c:v>1.4889589387783564</c:v>
                </c:pt>
                <c:pt idx="147">
                  <c:v>1.4889589387783564</c:v>
                </c:pt>
                <c:pt idx="148">
                  <c:v>1.4889589387783564</c:v>
                </c:pt>
                <c:pt idx="149">
                  <c:v>1.4889589387783564</c:v>
                </c:pt>
                <c:pt idx="150">
                  <c:v>1.4889589387783564</c:v>
                </c:pt>
                <c:pt idx="151">
                  <c:v>1.4889589387783564</c:v>
                </c:pt>
                <c:pt idx="152">
                  <c:v>1.4889589387783564</c:v>
                </c:pt>
                <c:pt idx="153">
                  <c:v>1.4889589387783564</c:v>
                </c:pt>
                <c:pt idx="154">
                  <c:v>1.4889589387783564</c:v>
                </c:pt>
                <c:pt idx="155">
                  <c:v>1.4889589387783564</c:v>
                </c:pt>
                <c:pt idx="156">
                  <c:v>1.4889589387783564</c:v>
                </c:pt>
                <c:pt idx="157">
                  <c:v>1.4889589387783564</c:v>
                </c:pt>
                <c:pt idx="158">
                  <c:v>1.4889589387783564</c:v>
                </c:pt>
                <c:pt idx="159">
                  <c:v>1.4889589387783564</c:v>
                </c:pt>
                <c:pt idx="160">
                  <c:v>1.4889589387783564</c:v>
                </c:pt>
                <c:pt idx="161">
                  <c:v>1.4889589387783564</c:v>
                </c:pt>
                <c:pt idx="162">
                  <c:v>1.4889589387783564</c:v>
                </c:pt>
                <c:pt idx="163">
                  <c:v>1.4889589387783564</c:v>
                </c:pt>
                <c:pt idx="164">
                  <c:v>1.4889589387783564</c:v>
                </c:pt>
                <c:pt idx="165">
                  <c:v>1.4889589387783564</c:v>
                </c:pt>
                <c:pt idx="166">
                  <c:v>1.4889589387783564</c:v>
                </c:pt>
                <c:pt idx="167">
                  <c:v>1.4889589387783564</c:v>
                </c:pt>
                <c:pt idx="168">
                  <c:v>1.4889589387783564</c:v>
                </c:pt>
                <c:pt idx="169">
                  <c:v>1.4889589387783564</c:v>
                </c:pt>
                <c:pt idx="170">
                  <c:v>1.4889589387783564</c:v>
                </c:pt>
                <c:pt idx="171">
                  <c:v>1.4889589387783564</c:v>
                </c:pt>
                <c:pt idx="172">
                  <c:v>1.4889589387783564</c:v>
                </c:pt>
                <c:pt idx="173">
                  <c:v>1.4889589387783564</c:v>
                </c:pt>
                <c:pt idx="174">
                  <c:v>1.4889589387783564</c:v>
                </c:pt>
                <c:pt idx="175">
                  <c:v>1.4889589387783564</c:v>
                </c:pt>
                <c:pt idx="176">
                  <c:v>1.4889589387783564</c:v>
                </c:pt>
                <c:pt idx="177">
                  <c:v>1.4889589387783564</c:v>
                </c:pt>
                <c:pt idx="178">
                  <c:v>1.4889589387783564</c:v>
                </c:pt>
                <c:pt idx="179">
                  <c:v>1.4889589387783564</c:v>
                </c:pt>
                <c:pt idx="180">
                  <c:v>1.4889589387783564</c:v>
                </c:pt>
                <c:pt idx="181">
                  <c:v>1.4889589387783564</c:v>
                </c:pt>
                <c:pt idx="182">
                  <c:v>1.4889589387783564</c:v>
                </c:pt>
                <c:pt idx="183">
                  <c:v>1.4889589387783564</c:v>
                </c:pt>
                <c:pt idx="184">
                  <c:v>1.4889589387783564</c:v>
                </c:pt>
                <c:pt idx="185">
                  <c:v>1.4889589387783564</c:v>
                </c:pt>
                <c:pt idx="186">
                  <c:v>1.4889589387783564</c:v>
                </c:pt>
                <c:pt idx="187">
                  <c:v>1.4889589387783564</c:v>
                </c:pt>
                <c:pt idx="188">
                  <c:v>1.4889589387783564</c:v>
                </c:pt>
                <c:pt idx="189">
                  <c:v>1.4889589387783564</c:v>
                </c:pt>
                <c:pt idx="190">
                  <c:v>1.4889589387783564</c:v>
                </c:pt>
                <c:pt idx="191">
                  <c:v>1.4889589387783564</c:v>
                </c:pt>
                <c:pt idx="192">
                  <c:v>1.4889589387783564</c:v>
                </c:pt>
                <c:pt idx="193">
                  <c:v>1.4889589387783564</c:v>
                </c:pt>
                <c:pt idx="194">
                  <c:v>1.4889589387783564</c:v>
                </c:pt>
                <c:pt idx="195">
                  <c:v>1.4889589387783564</c:v>
                </c:pt>
                <c:pt idx="196">
                  <c:v>1.4889589387783564</c:v>
                </c:pt>
                <c:pt idx="197">
                  <c:v>1.4889589387783564</c:v>
                </c:pt>
                <c:pt idx="198">
                  <c:v>1.4889589387783564</c:v>
                </c:pt>
                <c:pt idx="199">
                  <c:v>1.4889589387783564</c:v>
                </c:pt>
                <c:pt idx="200">
                  <c:v>1.4889589387783564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520-4EBE-8C75-78D07B4822A8}"/>
            </c:ext>
          </c:extLst>
        </c:ser>
        <c:ser>
          <c:idx val="6"/>
          <c:order val="1"/>
          <c:tx>
            <c:strRef>
              <c:f>Data2!$G$1</c:f>
              <c:strCache>
                <c:ptCount val="1"/>
                <c:pt idx="0">
                  <c:v>Maximum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Data2!$G$2:$G$202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1.4889589387783564</c:v>
                </c:pt>
                <c:pt idx="4">
                  <c:v>1.4889589387783564</c:v>
                </c:pt>
                <c:pt idx="5">
                  <c:v>1.4889589387783564</c:v>
                </c:pt>
                <c:pt idx="6">
                  <c:v>1.4889589387783564</c:v>
                </c:pt>
                <c:pt idx="7">
                  <c:v>1.4889589387783564</c:v>
                </c:pt>
                <c:pt idx="8">
                  <c:v>1.4889589387783564</c:v>
                </c:pt>
                <c:pt idx="9">
                  <c:v>1.4889589387783564</c:v>
                </c:pt>
                <c:pt idx="10">
                  <c:v>1.4889589387783564</c:v>
                </c:pt>
                <c:pt idx="11">
                  <c:v>1.4889589387783564</c:v>
                </c:pt>
                <c:pt idx="12">
                  <c:v>1.4889589387783564</c:v>
                </c:pt>
                <c:pt idx="13">
                  <c:v>1.4889589387783564</c:v>
                </c:pt>
                <c:pt idx="14">
                  <c:v>1.4889589387783564</c:v>
                </c:pt>
                <c:pt idx="15">
                  <c:v>1.4889589387783564</c:v>
                </c:pt>
                <c:pt idx="16">
                  <c:v>1.4889589387783564</c:v>
                </c:pt>
                <c:pt idx="17">
                  <c:v>1.4889589387783564</c:v>
                </c:pt>
                <c:pt idx="18">
                  <c:v>1.4889589387783564</c:v>
                </c:pt>
                <c:pt idx="19">
                  <c:v>1.4889589387783564</c:v>
                </c:pt>
                <c:pt idx="20">
                  <c:v>1.4889589387783564</c:v>
                </c:pt>
                <c:pt idx="21">
                  <c:v>1.4889589387783564</c:v>
                </c:pt>
                <c:pt idx="22">
                  <c:v>1.4889589387783564</c:v>
                </c:pt>
                <c:pt idx="23">
                  <c:v>1.4889589387783564</c:v>
                </c:pt>
                <c:pt idx="24">
                  <c:v>1.4889589387783564</c:v>
                </c:pt>
                <c:pt idx="25">
                  <c:v>1.4889589387783564</c:v>
                </c:pt>
                <c:pt idx="26">
                  <c:v>1.4889589387783564</c:v>
                </c:pt>
                <c:pt idx="27">
                  <c:v>1.4889589387783564</c:v>
                </c:pt>
                <c:pt idx="28">
                  <c:v>1.4889589387783564</c:v>
                </c:pt>
                <c:pt idx="29">
                  <c:v>1.4889589387783564</c:v>
                </c:pt>
                <c:pt idx="30">
                  <c:v>1.4889589387783564</c:v>
                </c:pt>
                <c:pt idx="31">
                  <c:v>1.4889589387783564</c:v>
                </c:pt>
                <c:pt idx="32">
                  <c:v>1.4889589387783564</c:v>
                </c:pt>
                <c:pt idx="33">
                  <c:v>1.4889589387783564</c:v>
                </c:pt>
                <c:pt idx="34">
                  <c:v>1.4889589387783564</c:v>
                </c:pt>
                <c:pt idx="35">
                  <c:v>1.4889589387783564</c:v>
                </c:pt>
                <c:pt idx="36">
                  <c:v>1.4889589387783564</c:v>
                </c:pt>
                <c:pt idx="37">
                  <c:v>1.4889589387783564</c:v>
                </c:pt>
                <c:pt idx="38">
                  <c:v>1.4889589387783564</c:v>
                </c:pt>
                <c:pt idx="39">
                  <c:v>1.4889589387783564</c:v>
                </c:pt>
                <c:pt idx="40">
                  <c:v>1.4889589387783564</c:v>
                </c:pt>
                <c:pt idx="41">
                  <c:v>1.4889589387783564</c:v>
                </c:pt>
                <c:pt idx="42">
                  <c:v>1.4889589387783564</c:v>
                </c:pt>
                <c:pt idx="43">
                  <c:v>1.4889589387783564</c:v>
                </c:pt>
                <c:pt idx="44">
                  <c:v>1.4889589387783564</c:v>
                </c:pt>
                <c:pt idx="45">
                  <c:v>1.4889589387783564</c:v>
                </c:pt>
                <c:pt idx="46">
                  <c:v>1.4889589387783564</c:v>
                </c:pt>
                <c:pt idx="47">
                  <c:v>1.4889589387783564</c:v>
                </c:pt>
                <c:pt idx="48">
                  <c:v>1.4889589387783564</c:v>
                </c:pt>
                <c:pt idx="49">
                  <c:v>1.4889589387783564</c:v>
                </c:pt>
                <c:pt idx="50">
                  <c:v>1.4889589387783564</c:v>
                </c:pt>
                <c:pt idx="51">
                  <c:v>1.4889589387783564</c:v>
                </c:pt>
                <c:pt idx="52">
                  <c:v>1.4889589387783564</c:v>
                </c:pt>
                <c:pt idx="53">
                  <c:v>1.4889589387783564</c:v>
                </c:pt>
                <c:pt idx="54">
                  <c:v>1.4889589387783564</c:v>
                </c:pt>
                <c:pt idx="55">
                  <c:v>1.4889589387783564</c:v>
                </c:pt>
                <c:pt idx="56">
                  <c:v>1.4889589387783564</c:v>
                </c:pt>
                <c:pt idx="57">
                  <c:v>1.4889589387783564</c:v>
                </c:pt>
                <c:pt idx="58">
                  <c:v>1.4889589387783564</c:v>
                </c:pt>
                <c:pt idx="59">
                  <c:v>1.4889589387783564</c:v>
                </c:pt>
                <c:pt idx="60">
                  <c:v>1.4889589387783564</c:v>
                </c:pt>
                <c:pt idx="61">
                  <c:v>1.4889589387783564</c:v>
                </c:pt>
                <c:pt idx="62">
                  <c:v>1.4889589387783564</c:v>
                </c:pt>
                <c:pt idx="63">
                  <c:v>1.4889589387783564</c:v>
                </c:pt>
                <c:pt idx="64">
                  <c:v>1.4889589387783564</c:v>
                </c:pt>
                <c:pt idx="65">
                  <c:v>1.4889589387783564</c:v>
                </c:pt>
                <c:pt idx="66">
                  <c:v>1.4889589387783564</c:v>
                </c:pt>
                <c:pt idx="67">
                  <c:v>1.4889589387783564</c:v>
                </c:pt>
                <c:pt idx="68">
                  <c:v>1.4889589387783564</c:v>
                </c:pt>
                <c:pt idx="69">
                  <c:v>1.4889589387783564</c:v>
                </c:pt>
                <c:pt idx="70">
                  <c:v>1.4889589387783564</c:v>
                </c:pt>
                <c:pt idx="71">
                  <c:v>1.4889589387783564</c:v>
                </c:pt>
                <c:pt idx="72">
                  <c:v>1.4889589387783564</c:v>
                </c:pt>
                <c:pt idx="73">
                  <c:v>1.4889589387783564</c:v>
                </c:pt>
                <c:pt idx="74">
                  <c:v>1.4889589387783564</c:v>
                </c:pt>
                <c:pt idx="75">
                  <c:v>1.4889589387783564</c:v>
                </c:pt>
                <c:pt idx="76">
                  <c:v>1.4889589387783564</c:v>
                </c:pt>
                <c:pt idx="77">
                  <c:v>1.4889589387783564</c:v>
                </c:pt>
                <c:pt idx="78">
                  <c:v>1.4889589387783564</c:v>
                </c:pt>
                <c:pt idx="79">
                  <c:v>1.4889589387783564</c:v>
                </c:pt>
                <c:pt idx="80">
                  <c:v>1.4889589387783564</c:v>
                </c:pt>
                <c:pt idx="81">
                  <c:v>1.4889589387783564</c:v>
                </c:pt>
                <c:pt idx="82">
                  <c:v>1.4889589387783564</c:v>
                </c:pt>
                <c:pt idx="83">
                  <c:v>1.4889589387783564</c:v>
                </c:pt>
                <c:pt idx="84">
                  <c:v>1.4889589387783564</c:v>
                </c:pt>
                <c:pt idx="85">
                  <c:v>1.4889589387783564</c:v>
                </c:pt>
                <c:pt idx="86">
                  <c:v>1.4889589387783564</c:v>
                </c:pt>
                <c:pt idx="87">
                  <c:v>1.4889589387783564</c:v>
                </c:pt>
                <c:pt idx="88">
                  <c:v>1.4889589387783564</c:v>
                </c:pt>
                <c:pt idx="89">
                  <c:v>1.4889589387783564</c:v>
                </c:pt>
                <c:pt idx="90">
                  <c:v>1.4889589387783564</c:v>
                </c:pt>
                <c:pt idx="91">
                  <c:v>1.4889589387783564</c:v>
                </c:pt>
                <c:pt idx="92">
                  <c:v>1.4889589387783564</c:v>
                </c:pt>
                <c:pt idx="93">
                  <c:v>1.4889589387783564</c:v>
                </c:pt>
                <c:pt idx="94">
                  <c:v>1.4889589387783564</c:v>
                </c:pt>
                <c:pt idx="95">
                  <c:v>1.4889589387783564</c:v>
                </c:pt>
                <c:pt idx="96">
                  <c:v>1.4889589387783564</c:v>
                </c:pt>
                <c:pt idx="97">
                  <c:v>1.4889589387783564</c:v>
                </c:pt>
                <c:pt idx="98">
                  <c:v>1.4889589387783564</c:v>
                </c:pt>
                <c:pt idx="99">
                  <c:v>1.4889589387783564</c:v>
                </c:pt>
                <c:pt idx="100">
                  <c:v>1.4889589387783564</c:v>
                </c:pt>
                <c:pt idx="101">
                  <c:v>1.4889589387783564</c:v>
                </c:pt>
                <c:pt idx="102">
                  <c:v>1.4889589387783564</c:v>
                </c:pt>
                <c:pt idx="103">
                  <c:v>1.4889589387783564</c:v>
                </c:pt>
                <c:pt idx="104">
                  <c:v>1.4889589387783564</c:v>
                </c:pt>
                <c:pt idx="105">
                  <c:v>1.4889589387783564</c:v>
                </c:pt>
                <c:pt idx="106">
                  <c:v>1.4889589387783564</c:v>
                </c:pt>
                <c:pt idx="107">
                  <c:v>1.4889589387783564</c:v>
                </c:pt>
                <c:pt idx="108">
                  <c:v>1.4889589387783564</c:v>
                </c:pt>
                <c:pt idx="109">
                  <c:v>1.4889589387783564</c:v>
                </c:pt>
                <c:pt idx="110">
                  <c:v>1.4889589387783564</c:v>
                </c:pt>
                <c:pt idx="111">
                  <c:v>1.4889589387783564</c:v>
                </c:pt>
                <c:pt idx="112">
                  <c:v>1.4889589387783564</c:v>
                </c:pt>
                <c:pt idx="113">
                  <c:v>1.4889589387783564</c:v>
                </c:pt>
                <c:pt idx="114">
                  <c:v>1.4889589387783564</c:v>
                </c:pt>
                <c:pt idx="115">
                  <c:v>1.4889589387783564</c:v>
                </c:pt>
                <c:pt idx="116">
                  <c:v>1.4889589387783564</c:v>
                </c:pt>
                <c:pt idx="117">
                  <c:v>1.4889589387783564</c:v>
                </c:pt>
                <c:pt idx="118">
                  <c:v>1.4889589387783564</c:v>
                </c:pt>
                <c:pt idx="119">
                  <c:v>1.4889589387783564</c:v>
                </c:pt>
                <c:pt idx="120">
                  <c:v>1.4889589387783564</c:v>
                </c:pt>
                <c:pt idx="121">
                  <c:v>1.4889589387783564</c:v>
                </c:pt>
                <c:pt idx="122">
                  <c:v>1.4889589387783564</c:v>
                </c:pt>
                <c:pt idx="123">
                  <c:v>1.4889589387783564</c:v>
                </c:pt>
                <c:pt idx="124">
                  <c:v>1.4889589387783564</c:v>
                </c:pt>
                <c:pt idx="125">
                  <c:v>1.4889589387783564</c:v>
                </c:pt>
                <c:pt idx="126">
                  <c:v>1.4889589387783564</c:v>
                </c:pt>
                <c:pt idx="127">
                  <c:v>1.4889589387783564</c:v>
                </c:pt>
                <c:pt idx="128">
                  <c:v>1.4889589387783564</c:v>
                </c:pt>
                <c:pt idx="129">
                  <c:v>1.4889589387783564</c:v>
                </c:pt>
                <c:pt idx="130">
                  <c:v>1.4889589387783564</c:v>
                </c:pt>
                <c:pt idx="131">
                  <c:v>1.4889589387783564</c:v>
                </c:pt>
                <c:pt idx="132">
                  <c:v>1.4889589387783564</c:v>
                </c:pt>
                <c:pt idx="133">
                  <c:v>1.4889589387783564</c:v>
                </c:pt>
                <c:pt idx="134">
                  <c:v>1.4889589387783564</c:v>
                </c:pt>
                <c:pt idx="135">
                  <c:v>1.4889589387783564</c:v>
                </c:pt>
                <c:pt idx="136">
                  <c:v>1.4889589387783564</c:v>
                </c:pt>
                <c:pt idx="137">
                  <c:v>1.4889589387783564</c:v>
                </c:pt>
                <c:pt idx="138">
                  <c:v>1.4889589387783564</c:v>
                </c:pt>
                <c:pt idx="139">
                  <c:v>1.4889589387783564</c:v>
                </c:pt>
                <c:pt idx="140">
                  <c:v>1.4889589387783564</c:v>
                </c:pt>
                <c:pt idx="141">
                  <c:v>1.4889589387783564</c:v>
                </c:pt>
                <c:pt idx="142">
                  <c:v>1.4889589387783564</c:v>
                </c:pt>
                <c:pt idx="143">
                  <c:v>1.4889589387783564</c:v>
                </c:pt>
                <c:pt idx="144">
                  <c:v>1.4889589387783564</c:v>
                </c:pt>
                <c:pt idx="145">
                  <c:v>1.4889589387783564</c:v>
                </c:pt>
                <c:pt idx="146">
                  <c:v>1.4889589387783564</c:v>
                </c:pt>
                <c:pt idx="147">
                  <c:v>1.4889589387783564</c:v>
                </c:pt>
                <c:pt idx="148">
                  <c:v>1.4889589387783564</c:v>
                </c:pt>
                <c:pt idx="149">
                  <c:v>1.4889589387783564</c:v>
                </c:pt>
                <c:pt idx="150">
                  <c:v>1.4889589387783564</c:v>
                </c:pt>
                <c:pt idx="151">
                  <c:v>1.4889589387783564</c:v>
                </c:pt>
                <c:pt idx="152">
                  <c:v>1.4889589387783564</c:v>
                </c:pt>
                <c:pt idx="153">
                  <c:v>1.4889589387783564</c:v>
                </c:pt>
                <c:pt idx="154">
                  <c:v>1.4889589387783564</c:v>
                </c:pt>
                <c:pt idx="155">
                  <c:v>1.4889589387783564</c:v>
                </c:pt>
                <c:pt idx="156">
                  <c:v>1.4889589387783564</c:v>
                </c:pt>
                <c:pt idx="157">
                  <c:v>1.4889589387783564</c:v>
                </c:pt>
                <c:pt idx="158">
                  <c:v>1.4889589387783564</c:v>
                </c:pt>
                <c:pt idx="159">
                  <c:v>1.4889589387783564</c:v>
                </c:pt>
                <c:pt idx="160">
                  <c:v>1.4889589387783564</c:v>
                </c:pt>
                <c:pt idx="161">
                  <c:v>1.4889589387783564</c:v>
                </c:pt>
                <c:pt idx="162">
                  <c:v>1.4889589387783564</c:v>
                </c:pt>
                <c:pt idx="163">
                  <c:v>1.4889589387783564</c:v>
                </c:pt>
                <c:pt idx="164">
                  <c:v>1.4889589387783564</c:v>
                </c:pt>
                <c:pt idx="165">
                  <c:v>1.4889589387783564</c:v>
                </c:pt>
                <c:pt idx="166">
                  <c:v>1.4889589387783564</c:v>
                </c:pt>
                <c:pt idx="167">
                  <c:v>1.4889589387783564</c:v>
                </c:pt>
                <c:pt idx="168">
                  <c:v>1.4889589387783564</c:v>
                </c:pt>
                <c:pt idx="169">
                  <c:v>1.4889589387783564</c:v>
                </c:pt>
                <c:pt idx="170">
                  <c:v>1.4889589387783564</c:v>
                </c:pt>
                <c:pt idx="171">
                  <c:v>1.4889589387783564</c:v>
                </c:pt>
                <c:pt idx="172">
                  <c:v>1.4889589387783564</c:v>
                </c:pt>
                <c:pt idx="173">
                  <c:v>1.4889589387783564</c:v>
                </c:pt>
                <c:pt idx="174">
                  <c:v>1.4889589387783564</c:v>
                </c:pt>
                <c:pt idx="175">
                  <c:v>1.4889589387783564</c:v>
                </c:pt>
                <c:pt idx="176">
                  <c:v>1.4889589387783564</c:v>
                </c:pt>
                <c:pt idx="177">
                  <c:v>1.4889589387783564</c:v>
                </c:pt>
                <c:pt idx="178">
                  <c:v>1.4889589387783564</c:v>
                </c:pt>
                <c:pt idx="179">
                  <c:v>1.4889589387783564</c:v>
                </c:pt>
                <c:pt idx="180">
                  <c:v>1.4889589387783564</c:v>
                </c:pt>
                <c:pt idx="181">
                  <c:v>1.4889589387783564</c:v>
                </c:pt>
                <c:pt idx="182">
                  <c:v>1.4889589387783564</c:v>
                </c:pt>
                <c:pt idx="183">
                  <c:v>1.4889589387783564</c:v>
                </c:pt>
                <c:pt idx="184">
                  <c:v>1.4889589387783564</c:v>
                </c:pt>
                <c:pt idx="185">
                  <c:v>1.4889589387783564</c:v>
                </c:pt>
                <c:pt idx="186">
                  <c:v>1.4889589387783564</c:v>
                </c:pt>
                <c:pt idx="187">
                  <c:v>1.4889589387783564</c:v>
                </c:pt>
                <c:pt idx="188">
                  <c:v>1.4889589387783564</c:v>
                </c:pt>
                <c:pt idx="189">
                  <c:v>1.4889589387783564</c:v>
                </c:pt>
                <c:pt idx="190">
                  <c:v>1.4889589387783564</c:v>
                </c:pt>
                <c:pt idx="191">
                  <c:v>1.4889589387783564</c:v>
                </c:pt>
                <c:pt idx="192">
                  <c:v>1.4889589387783564</c:v>
                </c:pt>
                <c:pt idx="193">
                  <c:v>1.4889589387783564</c:v>
                </c:pt>
                <c:pt idx="194">
                  <c:v>1.4889589387783564</c:v>
                </c:pt>
                <c:pt idx="195">
                  <c:v>1.4889589387783564</c:v>
                </c:pt>
                <c:pt idx="196">
                  <c:v>1.4889589387783564</c:v>
                </c:pt>
                <c:pt idx="197">
                  <c:v>1.4889589387783564</c:v>
                </c:pt>
                <c:pt idx="198">
                  <c:v>1.4889589387783564</c:v>
                </c:pt>
                <c:pt idx="199">
                  <c:v>1.4889589387783564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520-4EBE-8C75-78D07B4822A8}"/>
            </c:ext>
          </c:extLst>
        </c:ser>
        <c:ser>
          <c:idx val="4"/>
          <c:order val="2"/>
          <c:tx>
            <c:strRef>
              <c:f>Data2!$S$1</c:f>
              <c:strCache>
                <c:ptCount val="1"/>
                <c:pt idx="0">
                  <c:v> FOM = 100%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tar"/>
            <c:size val="18"/>
            <c:spPr>
              <a:solidFill>
                <a:srgbClr val="FFFF00">
                  <a:alpha val="50000"/>
                </a:srgbClr>
              </a:solidFill>
              <a:ln w="19050">
                <a:solidFill>
                  <a:schemeClr val="tx1"/>
                </a:solidFill>
              </a:ln>
              <a:effectLst/>
            </c:spPr>
          </c:marker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Data2!$S$2:$S$202</c:f>
              <c:numCache>
                <c:formatCode>0.0</c:formatCode>
                <c:ptCount val="201"/>
                <c:pt idx="3">
                  <c:v>1.4944794693891783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520-4EBE-8C75-78D07B4822A8}"/>
            </c:ext>
          </c:extLst>
        </c:ser>
        <c:ser>
          <c:idx val="3"/>
          <c:order val="3"/>
          <c:tx>
            <c:strRef>
              <c:f>Data2!$R$1</c:f>
              <c:strCache>
                <c:ptCount val="1"/>
                <c:pt idx="0">
                  <c:v> FOM = 8% </c:v>
                </c:pt>
              </c:strCache>
            </c:strRef>
          </c:tx>
          <c:spPr>
            <a:ln w="25400" cap="rnd">
              <a:solidFill>
                <a:srgbClr val="0000FF"/>
              </a:solidFill>
              <a:round/>
            </a:ln>
            <a:effectLst/>
          </c:spPr>
          <c:marker>
            <c:symbol val="x"/>
            <c:size val="6"/>
            <c:spPr>
              <a:noFill/>
              <a:ln w="12700">
                <a:solidFill>
                  <a:srgbClr val="0000FF"/>
                </a:solidFill>
              </a:ln>
              <a:effectLst/>
            </c:spPr>
          </c:marker>
          <c:dPt>
            <c:idx val="2"/>
            <c:marker>
              <c:symbol val="x"/>
              <c:size val="18"/>
              <c:spPr>
                <a:noFill/>
                <a:ln w="12700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6DF4-4A5D-8D74-B6E16772B223}"/>
              </c:ext>
            </c:extLst>
          </c:dPt>
          <c:dPt>
            <c:idx val="3"/>
            <c:marker>
              <c:symbol val="x"/>
              <c:size val="18"/>
              <c:spPr>
                <a:noFill/>
                <a:ln w="50800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74B0-443C-8F99-8711A63F9C51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Data2!$R$2:$R$202</c:f>
              <c:numCache>
                <c:formatCode>0.0</c:formatCode>
                <c:ptCount val="201"/>
                <c:pt idx="0">
                  <c:v>0.11029325472432269</c:v>
                </c:pt>
                <c:pt idx="1">
                  <c:v>0.14733029176135973</c:v>
                </c:pt>
                <c:pt idx="2">
                  <c:v>0.18436732879839679</c:v>
                </c:pt>
                <c:pt idx="3">
                  <c:v>0.22140436583543383</c:v>
                </c:pt>
                <c:pt idx="4">
                  <c:v>0.25844140287247086</c:v>
                </c:pt>
                <c:pt idx="5">
                  <c:v>0.2954784399095079</c:v>
                </c:pt>
                <c:pt idx="6">
                  <c:v>0.33251547694654493</c:v>
                </c:pt>
                <c:pt idx="7">
                  <c:v>0.36955251398358197</c:v>
                </c:pt>
                <c:pt idx="8">
                  <c:v>0.406589551020619</c:v>
                </c:pt>
                <c:pt idx="9">
                  <c:v>0.44362658805765603</c:v>
                </c:pt>
                <c:pt idx="10">
                  <c:v>0.48066362509469307</c:v>
                </c:pt>
                <c:pt idx="11">
                  <c:v>0.51770066213173016</c:v>
                </c:pt>
                <c:pt idx="12">
                  <c:v>0.55473769916876714</c:v>
                </c:pt>
                <c:pt idx="13">
                  <c:v>0.59177473620580423</c:v>
                </c:pt>
                <c:pt idx="14">
                  <c:v>0.62881177324284121</c:v>
                </c:pt>
                <c:pt idx="15">
                  <c:v>0.6658488102798783</c:v>
                </c:pt>
                <c:pt idx="16">
                  <c:v>0.70288584731691528</c:v>
                </c:pt>
                <c:pt idx="17">
                  <c:v>0.73992288435395237</c:v>
                </c:pt>
                <c:pt idx="18">
                  <c:v>0.77695992139098935</c:v>
                </c:pt>
                <c:pt idx="19">
                  <c:v>0.81399695842802644</c:v>
                </c:pt>
                <c:pt idx="20">
                  <c:v>0.85103399546506342</c:v>
                </c:pt>
                <c:pt idx="21">
                  <c:v>0.88807103250210051</c:v>
                </c:pt>
                <c:pt idx="22">
                  <c:v>0.92510806953913749</c:v>
                </c:pt>
                <c:pt idx="23">
                  <c:v>0.96214510657617458</c:v>
                </c:pt>
                <c:pt idx="24">
                  <c:v>0.99918214361321156</c:v>
                </c:pt>
                <c:pt idx="25">
                  <c:v>1.0362191806502485</c:v>
                </c:pt>
                <c:pt idx="26">
                  <c:v>1.0732562176872857</c:v>
                </c:pt>
                <c:pt idx="27">
                  <c:v>1.1102932547243227</c:v>
                </c:pt>
                <c:pt idx="28">
                  <c:v>1.1473302917613597</c:v>
                </c:pt>
                <c:pt idx="29">
                  <c:v>1.1843673287983967</c:v>
                </c:pt>
                <c:pt idx="30">
                  <c:v>1.2214043658354339</c:v>
                </c:pt>
                <c:pt idx="31">
                  <c:v>1.2584414028724709</c:v>
                </c:pt>
                <c:pt idx="32">
                  <c:v>1.2954784399095078</c:v>
                </c:pt>
                <c:pt idx="33">
                  <c:v>1.332515476946545</c:v>
                </c:pt>
                <c:pt idx="34">
                  <c:v>1.369552513983582</c:v>
                </c:pt>
                <c:pt idx="35">
                  <c:v>1.406589551020619</c:v>
                </c:pt>
                <c:pt idx="36">
                  <c:v>1.443626588057656</c:v>
                </c:pt>
                <c:pt idx="37">
                  <c:v>1.4806636250946932</c:v>
                </c:pt>
                <c:pt idx="38">
                  <c:v>1.5177006621317302</c:v>
                </c:pt>
                <c:pt idx="39">
                  <c:v>1.5547376991687671</c:v>
                </c:pt>
                <c:pt idx="40">
                  <c:v>1.5917747362058041</c:v>
                </c:pt>
                <c:pt idx="41">
                  <c:v>1.6288117732428413</c:v>
                </c:pt>
                <c:pt idx="42">
                  <c:v>1.6658488102798783</c:v>
                </c:pt>
                <c:pt idx="43">
                  <c:v>1.7028858473169153</c:v>
                </c:pt>
                <c:pt idx="44">
                  <c:v>1.7399228843539523</c:v>
                </c:pt>
                <c:pt idx="45">
                  <c:v>1.7769599213909895</c:v>
                </c:pt>
                <c:pt idx="46">
                  <c:v>1.8139969584280264</c:v>
                </c:pt>
                <c:pt idx="47">
                  <c:v>1.8510339954650634</c:v>
                </c:pt>
                <c:pt idx="48">
                  <c:v>1.8880710325021004</c:v>
                </c:pt>
                <c:pt idx="49">
                  <c:v>1.9251080695391376</c:v>
                </c:pt>
                <c:pt idx="50">
                  <c:v>1.9621451065761746</c:v>
                </c:pt>
                <c:pt idx="51">
                  <c:v>1.9991821436132116</c:v>
                </c:pt>
                <c:pt idx="52">
                  <c:v>2.0362191806502485</c:v>
                </c:pt>
                <c:pt idx="53">
                  <c:v>2.0732562176872857</c:v>
                </c:pt>
                <c:pt idx="54">
                  <c:v>2.1102932547243225</c:v>
                </c:pt>
                <c:pt idx="55">
                  <c:v>2.1473302917613597</c:v>
                </c:pt>
                <c:pt idx="56">
                  <c:v>2.1843673287983969</c:v>
                </c:pt>
                <c:pt idx="57">
                  <c:v>2.2214043658354337</c:v>
                </c:pt>
                <c:pt idx="58">
                  <c:v>2.2584414028724709</c:v>
                </c:pt>
                <c:pt idx="59">
                  <c:v>2.2954784399095081</c:v>
                </c:pt>
                <c:pt idx="60">
                  <c:v>2.3325154769465448</c:v>
                </c:pt>
                <c:pt idx="61">
                  <c:v>2.369552513983582</c:v>
                </c:pt>
                <c:pt idx="62">
                  <c:v>2.4065895510206188</c:v>
                </c:pt>
                <c:pt idx="63">
                  <c:v>2.443626588057656</c:v>
                </c:pt>
                <c:pt idx="64">
                  <c:v>2.4806636250946927</c:v>
                </c:pt>
                <c:pt idx="65">
                  <c:v>2.5177006621317299</c:v>
                </c:pt>
                <c:pt idx="66">
                  <c:v>2.5547376991687667</c:v>
                </c:pt>
                <c:pt idx="67">
                  <c:v>2.5917747362058039</c:v>
                </c:pt>
                <c:pt idx="68">
                  <c:v>2.6288117732428411</c:v>
                </c:pt>
                <c:pt idx="69">
                  <c:v>2.6658488102798779</c:v>
                </c:pt>
                <c:pt idx="70">
                  <c:v>2.7028858473169151</c:v>
                </c:pt>
                <c:pt idx="71">
                  <c:v>2.7399228843539523</c:v>
                </c:pt>
                <c:pt idx="72">
                  <c:v>2.776959921390989</c:v>
                </c:pt>
                <c:pt idx="73">
                  <c:v>2.8139969584280262</c:v>
                </c:pt>
                <c:pt idx="74">
                  <c:v>2.851033995465063</c:v>
                </c:pt>
                <c:pt idx="75">
                  <c:v>2.8880710325021002</c:v>
                </c:pt>
                <c:pt idx="76">
                  <c:v>2.9251080695391374</c:v>
                </c:pt>
                <c:pt idx="77">
                  <c:v>2.9621451065761741</c:v>
                </c:pt>
                <c:pt idx="78">
                  <c:v>2.9991821436132113</c:v>
                </c:pt>
                <c:pt idx="79">
                  <c:v>3.0362191806502485</c:v>
                </c:pt>
                <c:pt idx="80">
                  <c:v>3.0732562176872853</c:v>
                </c:pt>
                <c:pt idx="81">
                  <c:v>3.1102932547243225</c:v>
                </c:pt>
                <c:pt idx="82">
                  <c:v>3.1473302917613597</c:v>
                </c:pt>
                <c:pt idx="83">
                  <c:v>3.1843673287983965</c:v>
                </c:pt>
                <c:pt idx="84">
                  <c:v>3.2214043658354337</c:v>
                </c:pt>
                <c:pt idx="85">
                  <c:v>3.2584414028724704</c:v>
                </c:pt>
                <c:pt idx="86">
                  <c:v>3.2954784399095076</c:v>
                </c:pt>
                <c:pt idx="87">
                  <c:v>3.3325154769465448</c:v>
                </c:pt>
                <c:pt idx="88">
                  <c:v>3.3695525139835816</c:v>
                </c:pt>
                <c:pt idx="89">
                  <c:v>3.4065895510206188</c:v>
                </c:pt>
                <c:pt idx="90">
                  <c:v>3.443626588057656</c:v>
                </c:pt>
                <c:pt idx="91">
                  <c:v>3.4806636250946927</c:v>
                </c:pt>
                <c:pt idx="92">
                  <c:v>3.5177006621317299</c:v>
                </c:pt>
                <c:pt idx="93">
                  <c:v>3.5547376991687667</c:v>
                </c:pt>
                <c:pt idx="94">
                  <c:v>3.5917747362058039</c:v>
                </c:pt>
                <c:pt idx="95">
                  <c:v>3.6288117732428411</c:v>
                </c:pt>
                <c:pt idx="96">
                  <c:v>3.6658488102798779</c:v>
                </c:pt>
                <c:pt idx="97">
                  <c:v>3.7028858473169151</c:v>
                </c:pt>
                <c:pt idx="98">
                  <c:v>3.7399228843539523</c:v>
                </c:pt>
                <c:pt idx="99">
                  <c:v>3.776959921390989</c:v>
                </c:pt>
                <c:pt idx="100">
                  <c:v>3.8139969584280262</c:v>
                </c:pt>
                <c:pt idx="101">
                  <c:v>3.851033995465063</c:v>
                </c:pt>
                <c:pt idx="102">
                  <c:v>3.8880710325021002</c:v>
                </c:pt>
                <c:pt idx="103">
                  <c:v>3.9251080695391374</c:v>
                </c:pt>
                <c:pt idx="104">
                  <c:v>3.9621451065761741</c:v>
                </c:pt>
                <c:pt idx="105">
                  <c:v>3.9991821436132113</c:v>
                </c:pt>
                <c:pt idx="106">
                  <c:v>4.0362191806502485</c:v>
                </c:pt>
                <c:pt idx="107">
                  <c:v>4.0732562176872857</c:v>
                </c:pt>
                <c:pt idx="108">
                  <c:v>4.1102932547243221</c:v>
                </c:pt>
                <c:pt idx="109">
                  <c:v>4.1473302917613593</c:v>
                </c:pt>
                <c:pt idx="110">
                  <c:v>4.1843673287983965</c:v>
                </c:pt>
                <c:pt idx="111">
                  <c:v>4.2214043658354337</c:v>
                </c:pt>
                <c:pt idx="112">
                  <c:v>4.2584414028724709</c:v>
                </c:pt>
                <c:pt idx="113">
                  <c:v>4.2954784399095081</c:v>
                </c:pt>
                <c:pt idx="114">
                  <c:v>4.3325154769465444</c:v>
                </c:pt>
                <c:pt idx="115">
                  <c:v>4.3695525139835816</c:v>
                </c:pt>
                <c:pt idx="116">
                  <c:v>4.4065895510206188</c:v>
                </c:pt>
                <c:pt idx="117">
                  <c:v>4.443626588057656</c:v>
                </c:pt>
                <c:pt idx="118">
                  <c:v>4.4806636250946932</c:v>
                </c:pt>
                <c:pt idx="119">
                  <c:v>4.5177006621317295</c:v>
                </c:pt>
                <c:pt idx="120">
                  <c:v>4.5547376991687667</c:v>
                </c:pt>
                <c:pt idx="121">
                  <c:v>4.5917747362058039</c:v>
                </c:pt>
                <c:pt idx="122">
                  <c:v>4.6288117732428411</c:v>
                </c:pt>
                <c:pt idx="123">
                  <c:v>4.6658488102798783</c:v>
                </c:pt>
                <c:pt idx="124">
                  <c:v>4.7028858473169146</c:v>
                </c:pt>
                <c:pt idx="125">
                  <c:v>4.7399228843539518</c:v>
                </c:pt>
                <c:pt idx="126">
                  <c:v>4.776959921390989</c:v>
                </c:pt>
                <c:pt idx="127">
                  <c:v>4.8139969584280262</c:v>
                </c:pt>
                <c:pt idx="128">
                  <c:v>4.8510339954650634</c:v>
                </c:pt>
                <c:pt idx="129">
                  <c:v>4.8880710325021006</c:v>
                </c:pt>
                <c:pt idx="130">
                  <c:v>4.9251080695391369</c:v>
                </c:pt>
                <c:pt idx="131">
                  <c:v>4.9621451065761741</c:v>
                </c:pt>
                <c:pt idx="132">
                  <c:v>4.9991821436132113</c:v>
                </c:pt>
                <c:pt idx="133">
                  <c:v>5.0362191806502485</c:v>
                </c:pt>
                <c:pt idx="134">
                  <c:v>5.0732562176872857</c:v>
                </c:pt>
                <c:pt idx="135">
                  <c:v>5.1102932547243221</c:v>
                </c:pt>
                <c:pt idx="136">
                  <c:v>5.1473302917613593</c:v>
                </c:pt>
                <c:pt idx="137">
                  <c:v>5.1843673287983965</c:v>
                </c:pt>
                <c:pt idx="138">
                  <c:v>5.2214043658354337</c:v>
                </c:pt>
                <c:pt idx="139">
                  <c:v>5.2584414028724709</c:v>
                </c:pt>
                <c:pt idx="140">
                  <c:v>5.2954784399095081</c:v>
                </c:pt>
                <c:pt idx="141">
                  <c:v>5.3325154769465444</c:v>
                </c:pt>
                <c:pt idx="142">
                  <c:v>5.3695525139835816</c:v>
                </c:pt>
                <c:pt idx="143">
                  <c:v>5.4065895510206188</c:v>
                </c:pt>
                <c:pt idx="144">
                  <c:v>5.443626588057656</c:v>
                </c:pt>
                <c:pt idx="145">
                  <c:v>5.4806636250946932</c:v>
                </c:pt>
                <c:pt idx="146">
                  <c:v>5.5177006621317295</c:v>
                </c:pt>
                <c:pt idx="147">
                  <c:v>5.5547376991687667</c:v>
                </c:pt>
                <c:pt idx="148">
                  <c:v>5.5917747362058039</c:v>
                </c:pt>
                <c:pt idx="149">
                  <c:v>5.6288117732428411</c:v>
                </c:pt>
                <c:pt idx="150">
                  <c:v>5.6658488102798783</c:v>
                </c:pt>
                <c:pt idx="151">
                  <c:v>5.7028858473169146</c:v>
                </c:pt>
                <c:pt idx="152">
                  <c:v>5.7399228843539518</c:v>
                </c:pt>
                <c:pt idx="153">
                  <c:v>5.776959921390989</c:v>
                </c:pt>
                <c:pt idx="154">
                  <c:v>5.8139969584280262</c:v>
                </c:pt>
                <c:pt idx="155">
                  <c:v>5.8510339954650634</c:v>
                </c:pt>
                <c:pt idx="156">
                  <c:v>5.8880710325021006</c:v>
                </c:pt>
                <c:pt idx="157">
                  <c:v>5.9251080695391369</c:v>
                </c:pt>
                <c:pt idx="158">
                  <c:v>5.9621451065761741</c:v>
                </c:pt>
                <c:pt idx="159">
                  <c:v>5.9991821436132113</c:v>
                </c:pt>
                <c:pt idx="160">
                  <c:v>6.0362191806502485</c:v>
                </c:pt>
                <c:pt idx="161">
                  <c:v>6.0732562176872857</c:v>
                </c:pt>
                <c:pt idx="162">
                  <c:v>6.1102932547243221</c:v>
                </c:pt>
                <c:pt idx="163">
                  <c:v>6.1473302917613593</c:v>
                </c:pt>
                <c:pt idx="164">
                  <c:v>6.1843673287983965</c:v>
                </c:pt>
                <c:pt idx="165">
                  <c:v>6.2214043658354337</c:v>
                </c:pt>
                <c:pt idx="166">
                  <c:v>6.2584414028724709</c:v>
                </c:pt>
                <c:pt idx="167">
                  <c:v>6.2954784399095081</c:v>
                </c:pt>
                <c:pt idx="168">
                  <c:v>6.3325154769465444</c:v>
                </c:pt>
                <c:pt idx="169">
                  <c:v>6.3695525139835816</c:v>
                </c:pt>
                <c:pt idx="170">
                  <c:v>6.4065895510206188</c:v>
                </c:pt>
                <c:pt idx="171">
                  <c:v>6.443626588057656</c:v>
                </c:pt>
                <c:pt idx="172">
                  <c:v>6.4806636250946932</c:v>
                </c:pt>
                <c:pt idx="173">
                  <c:v>6.5177006621317295</c:v>
                </c:pt>
                <c:pt idx="174">
                  <c:v>6.5547376991687667</c:v>
                </c:pt>
                <c:pt idx="175">
                  <c:v>6.5917747362058039</c:v>
                </c:pt>
                <c:pt idx="176">
                  <c:v>6.6288117732428411</c:v>
                </c:pt>
                <c:pt idx="177">
                  <c:v>6.6658488102798783</c:v>
                </c:pt>
                <c:pt idx="178">
                  <c:v>6.7028858473169146</c:v>
                </c:pt>
                <c:pt idx="179">
                  <c:v>6.7399228843539518</c:v>
                </c:pt>
                <c:pt idx="180">
                  <c:v>6.776959921390989</c:v>
                </c:pt>
                <c:pt idx="181">
                  <c:v>6.8139969584280262</c:v>
                </c:pt>
                <c:pt idx="182">
                  <c:v>6.8510339954650634</c:v>
                </c:pt>
                <c:pt idx="183">
                  <c:v>6.8880710325021006</c:v>
                </c:pt>
                <c:pt idx="184">
                  <c:v>6.9251080695391369</c:v>
                </c:pt>
                <c:pt idx="185">
                  <c:v>6.9621451065761741</c:v>
                </c:pt>
                <c:pt idx="186">
                  <c:v>6.9991821436132113</c:v>
                </c:pt>
                <c:pt idx="187">
                  <c:v>7.0362191806502485</c:v>
                </c:pt>
                <c:pt idx="188">
                  <c:v>7.0732562176872857</c:v>
                </c:pt>
                <c:pt idx="189">
                  <c:v>7.1102932547243221</c:v>
                </c:pt>
                <c:pt idx="190">
                  <c:v>7.1473302917613593</c:v>
                </c:pt>
                <c:pt idx="191">
                  <c:v>7.1843673287983965</c:v>
                </c:pt>
                <c:pt idx="192">
                  <c:v>7.2214043658354337</c:v>
                </c:pt>
                <c:pt idx="193">
                  <c:v>7.2584414028724709</c:v>
                </c:pt>
                <c:pt idx="194">
                  <c:v>7.2954784399095081</c:v>
                </c:pt>
                <c:pt idx="195">
                  <c:v>7.3325154769465444</c:v>
                </c:pt>
                <c:pt idx="196">
                  <c:v>7.3695525139835816</c:v>
                </c:pt>
                <c:pt idx="197">
                  <c:v>7.4065895510206188</c:v>
                </c:pt>
                <c:pt idx="198">
                  <c:v>7.443626588057656</c:v>
                </c:pt>
                <c:pt idx="199">
                  <c:v>7.4806636250946932</c:v>
                </c:pt>
                <c:pt idx="200">
                  <c:v>7.5177006621317295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520-4EBE-8C75-78D07B4822A8}"/>
            </c:ext>
          </c:extLst>
        </c:ser>
        <c:ser>
          <c:idx val="0"/>
          <c:order val="4"/>
          <c:tx>
            <c:strRef>
              <c:f>Data2!$Q$1</c:f>
              <c:strCache>
                <c:ptCount val="1"/>
                <c:pt idx="0">
                  <c:v> FOM = 2% </c:v>
                </c:pt>
              </c:strCache>
            </c:strRef>
          </c:tx>
          <c:spPr>
            <a:ln w="25400" cap="rnd" cmpd="thinThick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noFill/>
              <a:ln w="12700">
                <a:solidFill>
                  <a:srgbClr val="FF0000"/>
                </a:solidFill>
              </a:ln>
              <a:effectLst/>
            </c:spPr>
          </c:marker>
          <c:dPt>
            <c:idx val="2"/>
            <c:marker>
              <c:symbol val="triangle"/>
              <c:size val="18"/>
              <c:spPr>
                <a:noFill/>
                <a:ln w="127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6DF4-4A5D-8D74-B6E16772B223}"/>
              </c:ext>
            </c:extLst>
          </c:dPt>
          <c:dPt>
            <c:idx val="3"/>
            <c:marker>
              <c:symbol val="triangle"/>
              <c:size val="18"/>
              <c:spPr>
                <a:noFill/>
                <a:ln w="508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4B0-443C-8F99-8711A63F9C51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Data2!$Q$2:$Q$202</c:f>
              <c:numCache>
                <c:formatCode>0.0</c:formatCode>
                <c:ptCount val="201"/>
                <c:pt idx="0">
                  <c:v>2.9195273309379537E-2</c:v>
                </c:pt>
                <c:pt idx="1">
                  <c:v>3.8999194878006987E-2</c:v>
                </c:pt>
                <c:pt idx="2">
                  <c:v>4.8803116446634445E-2</c:v>
                </c:pt>
                <c:pt idx="3">
                  <c:v>5.8607038015261896E-2</c:v>
                </c:pt>
                <c:pt idx="4">
                  <c:v>6.8410959583889347E-2</c:v>
                </c:pt>
                <c:pt idx="5">
                  <c:v>7.8214881152516791E-2</c:v>
                </c:pt>
                <c:pt idx="6">
                  <c:v>8.8018802721144249E-2</c:v>
                </c:pt>
                <c:pt idx="7">
                  <c:v>9.7822724289771693E-2</c:v>
                </c:pt>
                <c:pt idx="8">
                  <c:v>0.10762664585839915</c:v>
                </c:pt>
                <c:pt idx="9">
                  <c:v>0.11743056742702659</c:v>
                </c:pt>
                <c:pt idx="10">
                  <c:v>0.12723448899565404</c:v>
                </c:pt>
                <c:pt idx="11">
                  <c:v>0.13703841056428151</c:v>
                </c:pt>
                <c:pt idx="12">
                  <c:v>0.14684233213290895</c:v>
                </c:pt>
                <c:pt idx="13">
                  <c:v>0.1566462537015364</c:v>
                </c:pt>
                <c:pt idx="14">
                  <c:v>0.16645017527016384</c:v>
                </c:pt>
                <c:pt idx="15">
                  <c:v>0.17625409683879131</c:v>
                </c:pt>
                <c:pt idx="16">
                  <c:v>0.18605801840741876</c:v>
                </c:pt>
                <c:pt idx="17">
                  <c:v>0.1958619399760462</c:v>
                </c:pt>
                <c:pt idx="18">
                  <c:v>0.20566586154467367</c:v>
                </c:pt>
                <c:pt idx="19">
                  <c:v>0.21546978311330112</c:v>
                </c:pt>
                <c:pt idx="20">
                  <c:v>0.22527370468192856</c:v>
                </c:pt>
                <c:pt idx="21">
                  <c:v>0.235077626250556</c:v>
                </c:pt>
                <c:pt idx="22">
                  <c:v>0.24488154781918348</c:v>
                </c:pt>
                <c:pt idx="23">
                  <c:v>0.25468546938781089</c:v>
                </c:pt>
                <c:pt idx="24">
                  <c:v>0.26448939095643836</c:v>
                </c:pt>
                <c:pt idx="25">
                  <c:v>0.27429331252506584</c:v>
                </c:pt>
                <c:pt idx="26">
                  <c:v>0.28409723409369325</c:v>
                </c:pt>
                <c:pt idx="27">
                  <c:v>0.29390115566232072</c:v>
                </c:pt>
                <c:pt idx="28">
                  <c:v>0.30370507723094819</c:v>
                </c:pt>
                <c:pt idx="29">
                  <c:v>0.31350899879957561</c:v>
                </c:pt>
                <c:pt idx="30">
                  <c:v>0.32331292036820308</c:v>
                </c:pt>
                <c:pt idx="31">
                  <c:v>0.3331168419368305</c:v>
                </c:pt>
                <c:pt idx="32">
                  <c:v>0.34292076350545797</c:v>
                </c:pt>
                <c:pt idx="33">
                  <c:v>0.35272468507408544</c:v>
                </c:pt>
                <c:pt idx="34">
                  <c:v>0.36252860664271286</c:v>
                </c:pt>
                <c:pt idx="35">
                  <c:v>0.37233252821134033</c:v>
                </c:pt>
                <c:pt idx="36">
                  <c:v>0.3821364497799678</c:v>
                </c:pt>
                <c:pt idx="37">
                  <c:v>0.39194037134859522</c:v>
                </c:pt>
                <c:pt idx="38">
                  <c:v>0.40174429291722269</c:v>
                </c:pt>
                <c:pt idx="39">
                  <c:v>0.41154821448585011</c:v>
                </c:pt>
                <c:pt idx="40">
                  <c:v>0.42135213605447758</c:v>
                </c:pt>
                <c:pt idx="41">
                  <c:v>0.43115605762310505</c:v>
                </c:pt>
                <c:pt idx="42">
                  <c:v>0.44095997919173247</c:v>
                </c:pt>
                <c:pt idx="43">
                  <c:v>0.45076390076035994</c:v>
                </c:pt>
                <c:pt idx="44">
                  <c:v>0.46056782232898741</c:v>
                </c:pt>
                <c:pt idx="45">
                  <c:v>0.47037174389761482</c:v>
                </c:pt>
                <c:pt idx="46">
                  <c:v>0.4801756654662423</c:v>
                </c:pt>
                <c:pt idx="47">
                  <c:v>0.48997958703486971</c:v>
                </c:pt>
                <c:pt idx="48">
                  <c:v>0.49978350860349718</c:v>
                </c:pt>
                <c:pt idx="49">
                  <c:v>0.5095874301721246</c:v>
                </c:pt>
                <c:pt idx="50">
                  <c:v>0.51939135174075213</c:v>
                </c:pt>
                <c:pt idx="51">
                  <c:v>0.52919527330937954</c:v>
                </c:pt>
                <c:pt idx="52">
                  <c:v>0.53899919487800696</c:v>
                </c:pt>
                <c:pt idx="53">
                  <c:v>0.54880311644663449</c:v>
                </c:pt>
                <c:pt idx="54">
                  <c:v>0.5586070380152619</c:v>
                </c:pt>
                <c:pt idx="55">
                  <c:v>0.56841095958388932</c:v>
                </c:pt>
                <c:pt idx="56">
                  <c:v>0.57821488115251685</c:v>
                </c:pt>
                <c:pt idx="57">
                  <c:v>0.58801880272114426</c:v>
                </c:pt>
                <c:pt idx="58">
                  <c:v>0.59782272428977168</c:v>
                </c:pt>
                <c:pt idx="59">
                  <c:v>0.60762664585839909</c:v>
                </c:pt>
                <c:pt idx="60">
                  <c:v>0.61743056742702662</c:v>
                </c:pt>
                <c:pt idx="61">
                  <c:v>0.62723448899565404</c:v>
                </c:pt>
                <c:pt idx="62">
                  <c:v>0.63703841056428145</c:v>
                </c:pt>
                <c:pt idx="63">
                  <c:v>0.64684233213290887</c:v>
                </c:pt>
                <c:pt idx="64">
                  <c:v>0.65664625370153629</c:v>
                </c:pt>
                <c:pt idx="65">
                  <c:v>0.66645017527016381</c:v>
                </c:pt>
                <c:pt idx="66">
                  <c:v>0.67625409683879123</c:v>
                </c:pt>
                <c:pt idx="67">
                  <c:v>0.68605801840741865</c:v>
                </c:pt>
                <c:pt idx="68">
                  <c:v>0.69586193997604617</c:v>
                </c:pt>
                <c:pt idx="69">
                  <c:v>0.70566586154467359</c:v>
                </c:pt>
                <c:pt idx="70">
                  <c:v>0.71546978311330101</c:v>
                </c:pt>
                <c:pt idx="71">
                  <c:v>0.72527370468192853</c:v>
                </c:pt>
                <c:pt idx="72">
                  <c:v>0.73507762625055595</c:v>
                </c:pt>
                <c:pt idx="73">
                  <c:v>0.74488154781918337</c:v>
                </c:pt>
                <c:pt idx="74">
                  <c:v>0.75468546938781089</c:v>
                </c:pt>
                <c:pt idx="75">
                  <c:v>0.76448939095643831</c:v>
                </c:pt>
                <c:pt idx="76">
                  <c:v>0.77429331252506572</c:v>
                </c:pt>
                <c:pt idx="77">
                  <c:v>0.78409723409369325</c:v>
                </c:pt>
                <c:pt idx="78">
                  <c:v>0.79390115566232067</c:v>
                </c:pt>
                <c:pt idx="79">
                  <c:v>0.80370507723094808</c:v>
                </c:pt>
                <c:pt idx="80">
                  <c:v>0.8135089987995755</c:v>
                </c:pt>
                <c:pt idx="81">
                  <c:v>0.82331292036820303</c:v>
                </c:pt>
                <c:pt idx="82">
                  <c:v>0.83311684193683044</c:v>
                </c:pt>
                <c:pt idx="83">
                  <c:v>0.84292076350545786</c:v>
                </c:pt>
                <c:pt idx="84">
                  <c:v>0.85272468507408539</c:v>
                </c:pt>
                <c:pt idx="85">
                  <c:v>0.8625286066427128</c:v>
                </c:pt>
                <c:pt idx="86">
                  <c:v>0.87233252821134022</c:v>
                </c:pt>
                <c:pt idx="87">
                  <c:v>0.88213644977996775</c:v>
                </c:pt>
                <c:pt idx="88">
                  <c:v>0.89194037134859516</c:v>
                </c:pt>
                <c:pt idx="89">
                  <c:v>0.90174429291722258</c:v>
                </c:pt>
                <c:pt idx="90">
                  <c:v>0.91154821448585011</c:v>
                </c:pt>
                <c:pt idx="91">
                  <c:v>0.92135213605447752</c:v>
                </c:pt>
                <c:pt idx="92">
                  <c:v>0.93115605762310494</c:v>
                </c:pt>
                <c:pt idx="93">
                  <c:v>0.94095997919173247</c:v>
                </c:pt>
                <c:pt idx="94">
                  <c:v>0.95076390076035988</c:v>
                </c:pt>
                <c:pt idx="95">
                  <c:v>0.9605678223289873</c:v>
                </c:pt>
                <c:pt idx="96">
                  <c:v>0.97037174389761471</c:v>
                </c:pt>
                <c:pt idx="97">
                  <c:v>0.98017566546624224</c:v>
                </c:pt>
                <c:pt idx="98">
                  <c:v>0.98997958703486966</c:v>
                </c:pt>
                <c:pt idx="99">
                  <c:v>0.99978350860349707</c:v>
                </c:pt>
                <c:pt idx="100">
                  <c:v>1.0095874301721246</c:v>
                </c:pt>
                <c:pt idx="101">
                  <c:v>1.019391351740752</c:v>
                </c:pt>
                <c:pt idx="102">
                  <c:v>1.0291952733093794</c:v>
                </c:pt>
                <c:pt idx="103">
                  <c:v>1.0389991948780068</c:v>
                </c:pt>
                <c:pt idx="104">
                  <c:v>1.0488031164466343</c:v>
                </c:pt>
                <c:pt idx="105">
                  <c:v>1.0586070380152619</c:v>
                </c:pt>
                <c:pt idx="106">
                  <c:v>1.0684109595838893</c:v>
                </c:pt>
                <c:pt idx="107">
                  <c:v>1.0782148811525167</c:v>
                </c:pt>
                <c:pt idx="108">
                  <c:v>1.0880188027211442</c:v>
                </c:pt>
                <c:pt idx="109">
                  <c:v>1.0978227242897716</c:v>
                </c:pt>
                <c:pt idx="110">
                  <c:v>1.107626645858399</c:v>
                </c:pt>
                <c:pt idx="111">
                  <c:v>1.1174305674270266</c:v>
                </c:pt>
                <c:pt idx="112">
                  <c:v>1.127234488995654</c:v>
                </c:pt>
                <c:pt idx="113">
                  <c:v>1.1370384105642815</c:v>
                </c:pt>
                <c:pt idx="114">
                  <c:v>1.1468423321329089</c:v>
                </c:pt>
                <c:pt idx="115">
                  <c:v>1.1566462537015363</c:v>
                </c:pt>
                <c:pt idx="116">
                  <c:v>1.1664501752701637</c:v>
                </c:pt>
                <c:pt idx="117">
                  <c:v>1.1762540968387913</c:v>
                </c:pt>
                <c:pt idx="118">
                  <c:v>1.1860580184074188</c:v>
                </c:pt>
                <c:pt idx="119">
                  <c:v>1.1958619399760462</c:v>
                </c:pt>
                <c:pt idx="120">
                  <c:v>1.2056658615446736</c:v>
                </c:pt>
                <c:pt idx="121">
                  <c:v>1.215469783113301</c:v>
                </c:pt>
                <c:pt idx="122">
                  <c:v>1.2252737046819284</c:v>
                </c:pt>
                <c:pt idx="123">
                  <c:v>1.2350776262505558</c:v>
                </c:pt>
                <c:pt idx="124">
                  <c:v>1.2448815478191835</c:v>
                </c:pt>
                <c:pt idx="125">
                  <c:v>1.2546854693878109</c:v>
                </c:pt>
                <c:pt idx="126">
                  <c:v>1.2644893909564383</c:v>
                </c:pt>
                <c:pt idx="127">
                  <c:v>1.2742933125250657</c:v>
                </c:pt>
                <c:pt idx="128">
                  <c:v>1.2840972340936931</c:v>
                </c:pt>
                <c:pt idx="129">
                  <c:v>1.2939011556623206</c:v>
                </c:pt>
                <c:pt idx="130">
                  <c:v>1.3037050772309482</c:v>
                </c:pt>
                <c:pt idx="131">
                  <c:v>1.3135089987995756</c:v>
                </c:pt>
                <c:pt idx="132">
                  <c:v>1.323312920368203</c:v>
                </c:pt>
                <c:pt idx="133">
                  <c:v>1.3331168419368304</c:v>
                </c:pt>
                <c:pt idx="134">
                  <c:v>1.3429207635054579</c:v>
                </c:pt>
                <c:pt idx="135">
                  <c:v>1.3527246850740853</c:v>
                </c:pt>
                <c:pt idx="136">
                  <c:v>1.3625286066427129</c:v>
                </c:pt>
                <c:pt idx="137">
                  <c:v>1.3723325282113403</c:v>
                </c:pt>
                <c:pt idx="138">
                  <c:v>1.3821364497799677</c:v>
                </c:pt>
                <c:pt idx="139">
                  <c:v>1.3919403713485952</c:v>
                </c:pt>
                <c:pt idx="140">
                  <c:v>1.4017442929172226</c:v>
                </c:pt>
                <c:pt idx="141">
                  <c:v>1.41154821448585</c:v>
                </c:pt>
                <c:pt idx="142">
                  <c:v>1.4213521360544774</c:v>
                </c:pt>
                <c:pt idx="143">
                  <c:v>1.431156057623105</c:v>
                </c:pt>
                <c:pt idx="144">
                  <c:v>1.4409599791917325</c:v>
                </c:pt>
                <c:pt idx="145">
                  <c:v>1.4507639007603599</c:v>
                </c:pt>
                <c:pt idx="146">
                  <c:v>1.4605678223289873</c:v>
                </c:pt>
                <c:pt idx="147">
                  <c:v>1.4703717438976147</c:v>
                </c:pt>
                <c:pt idx="148">
                  <c:v>1.4801756654662421</c:v>
                </c:pt>
                <c:pt idx="149">
                  <c:v>1.4899795870348698</c:v>
                </c:pt>
                <c:pt idx="150">
                  <c:v>1.4997835086034972</c:v>
                </c:pt>
                <c:pt idx="151">
                  <c:v>1.5095874301721246</c:v>
                </c:pt>
                <c:pt idx="152">
                  <c:v>1.519391351740752</c:v>
                </c:pt>
                <c:pt idx="153">
                  <c:v>1.5291952733093794</c:v>
                </c:pt>
                <c:pt idx="154">
                  <c:v>1.5389991948780068</c:v>
                </c:pt>
                <c:pt idx="155">
                  <c:v>1.5488031164466343</c:v>
                </c:pt>
                <c:pt idx="156">
                  <c:v>1.5586070380152619</c:v>
                </c:pt>
                <c:pt idx="157">
                  <c:v>1.5684109595838893</c:v>
                </c:pt>
                <c:pt idx="158">
                  <c:v>1.5782148811525167</c:v>
                </c:pt>
                <c:pt idx="159">
                  <c:v>1.5880188027211442</c:v>
                </c:pt>
                <c:pt idx="160">
                  <c:v>1.5978227242897716</c:v>
                </c:pt>
                <c:pt idx="161">
                  <c:v>1.607626645858399</c:v>
                </c:pt>
                <c:pt idx="162">
                  <c:v>1.6174305674270266</c:v>
                </c:pt>
                <c:pt idx="163">
                  <c:v>1.627234488995654</c:v>
                </c:pt>
                <c:pt idx="164">
                  <c:v>1.6370384105642815</c:v>
                </c:pt>
                <c:pt idx="165">
                  <c:v>1.6468423321329089</c:v>
                </c:pt>
                <c:pt idx="166">
                  <c:v>1.6566462537015363</c:v>
                </c:pt>
                <c:pt idx="167">
                  <c:v>1.6664501752701637</c:v>
                </c:pt>
                <c:pt idx="168">
                  <c:v>1.6762540968387913</c:v>
                </c:pt>
                <c:pt idx="169">
                  <c:v>1.6860580184074188</c:v>
                </c:pt>
                <c:pt idx="170">
                  <c:v>1.6958619399760462</c:v>
                </c:pt>
                <c:pt idx="171">
                  <c:v>1.7056658615446736</c:v>
                </c:pt>
                <c:pt idx="172">
                  <c:v>1.715469783113301</c:v>
                </c:pt>
                <c:pt idx="173">
                  <c:v>1.7252737046819284</c:v>
                </c:pt>
                <c:pt idx="174">
                  <c:v>1.7350776262505558</c:v>
                </c:pt>
                <c:pt idx="175">
                  <c:v>1.7448815478191835</c:v>
                </c:pt>
                <c:pt idx="176">
                  <c:v>1.7546854693878109</c:v>
                </c:pt>
                <c:pt idx="177">
                  <c:v>1.7644893909564383</c:v>
                </c:pt>
                <c:pt idx="178">
                  <c:v>1.7742933125250657</c:v>
                </c:pt>
                <c:pt idx="179">
                  <c:v>1.7840972340936931</c:v>
                </c:pt>
                <c:pt idx="180">
                  <c:v>1.7939011556623206</c:v>
                </c:pt>
                <c:pt idx="181">
                  <c:v>1.8037050772309482</c:v>
                </c:pt>
                <c:pt idx="182">
                  <c:v>1.8135089987995756</c:v>
                </c:pt>
                <c:pt idx="183">
                  <c:v>1.823312920368203</c:v>
                </c:pt>
                <c:pt idx="184">
                  <c:v>1.8331168419368304</c:v>
                </c:pt>
                <c:pt idx="185">
                  <c:v>1.8429207635054579</c:v>
                </c:pt>
                <c:pt idx="186">
                  <c:v>1.8527246850740853</c:v>
                </c:pt>
                <c:pt idx="187">
                  <c:v>1.8625286066427129</c:v>
                </c:pt>
                <c:pt idx="188">
                  <c:v>1.8723325282113403</c:v>
                </c:pt>
                <c:pt idx="189">
                  <c:v>1.8821364497799677</c:v>
                </c:pt>
                <c:pt idx="190">
                  <c:v>1.8919403713485952</c:v>
                </c:pt>
                <c:pt idx="191">
                  <c:v>1.9017442929172226</c:v>
                </c:pt>
                <c:pt idx="192">
                  <c:v>1.91154821448585</c:v>
                </c:pt>
                <c:pt idx="193">
                  <c:v>1.9213521360544774</c:v>
                </c:pt>
                <c:pt idx="194">
                  <c:v>1.931156057623105</c:v>
                </c:pt>
                <c:pt idx="195">
                  <c:v>1.9409599791917325</c:v>
                </c:pt>
                <c:pt idx="196">
                  <c:v>1.9507639007603599</c:v>
                </c:pt>
                <c:pt idx="197">
                  <c:v>1.9605678223289873</c:v>
                </c:pt>
                <c:pt idx="198">
                  <c:v>1.9703717438976147</c:v>
                </c:pt>
                <c:pt idx="199">
                  <c:v>1.9801756654662421</c:v>
                </c:pt>
                <c:pt idx="200">
                  <c:v>1.9899795870348698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520-4EBE-8C75-78D07B4822A8}"/>
            </c:ext>
          </c:extLst>
        </c:ser>
        <c:ser>
          <c:idx val="1"/>
          <c:order val="5"/>
          <c:tx>
            <c:strRef>
              <c:f>Data2!$P$1</c:f>
              <c:strCache>
                <c:ptCount val="1"/>
                <c:pt idx="0">
                  <c:v> FOM = 1.5% </c:v>
                </c:pt>
              </c:strCache>
            </c:strRef>
          </c:tx>
          <c:spPr>
            <a:ln w="25400" cap="rnd" cmpd="dbl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12700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Pt>
            <c:idx val="2"/>
            <c:marker>
              <c:symbol val="circle"/>
              <c:size val="18"/>
              <c:spPr>
                <a:noFill/>
                <a:ln w="12700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6DF4-4A5D-8D74-B6E16772B223}"/>
              </c:ext>
            </c:extLst>
          </c:dPt>
          <c:dPt>
            <c:idx val="3"/>
            <c:marker>
              <c:symbol val="circle"/>
              <c:size val="18"/>
              <c:spPr>
                <a:noFill/>
                <a:ln w="50800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74B0-443C-8F99-8711A63F9C51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Data2!$P$2:$P$202</c:f>
              <c:numCache>
                <c:formatCode>0.0</c:formatCode>
                <c:ptCount val="201"/>
                <c:pt idx="0">
                  <c:v>2.1844728180780131E-2</c:v>
                </c:pt>
                <c:pt idx="1">
                  <c:v>2.9180299233768015E-2</c:v>
                </c:pt>
                <c:pt idx="2">
                  <c:v>3.6515870286755896E-2</c:v>
                </c:pt>
                <c:pt idx="3">
                  <c:v>4.385144133974378E-2</c:v>
                </c:pt>
                <c:pt idx="4">
                  <c:v>5.1187012392731664E-2</c:v>
                </c:pt>
                <c:pt idx="5">
                  <c:v>5.8522583445719548E-2</c:v>
                </c:pt>
                <c:pt idx="6">
                  <c:v>6.5858154498707425E-2</c:v>
                </c:pt>
                <c:pt idx="7">
                  <c:v>7.3193725551695316E-2</c:v>
                </c:pt>
                <c:pt idx="8">
                  <c:v>8.0529296604683179E-2</c:v>
                </c:pt>
                <c:pt idx="9">
                  <c:v>8.786486765767107E-2</c:v>
                </c:pt>
                <c:pt idx="10">
                  <c:v>9.5200438710658947E-2</c:v>
                </c:pt>
                <c:pt idx="11">
                  <c:v>0.10253600976364684</c:v>
                </c:pt>
                <c:pt idx="12">
                  <c:v>0.10987158081663471</c:v>
                </c:pt>
                <c:pt idx="13">
                  <c:v>0.11720715186962259</c:v>
                </c:pt>
                <c:pt idx="14">
                  <c:v>0.12454272292261048</c:v>
                </c:pt>
                <c:pt idx="15">
                  <c:v>0.13187829397559836</c:v>
                </c:pt>
                <c:pt idx="16">
                  <c:v>0.13921386502858624</c:v>
                </c:pt>
                <c:pt idx="17">
                  <c:v>0.14654943608157414</c:v>
                </c:pt>
                <c:pt idx="18">
                  <c:v>0.15388500713456202</c:v>
                </c:pt>
                <c:pt idx="19">
                  <c:v>0.16122057818754987</c:v>
                </c:pt>
                <c:pt idx="20">
                  <c:v>0.16855614924053777</c:v>
                </c:pt>
                <c:pt idx="21">
                  <c:v>0.17589172029352565</c:v>
                </c:pt>
                <c:pt idx="22">
                  <c:v>0.18322729134651355</c:v>
                </c:pt>
                <c:pt idx="23">
                  <c:v>0.1905628623995014</c:v>
                </c:pt>
                <c:pt idx="24">
                  <c:v>0.19789843345248931</c:v>
                </c:pt>
                <c:pt idx="25">
                  <c:v>0.20523400450547716</c:v>
                </c:pt>
                <c:pt idx="26">
                  <c:v>0.21256957555846506</c:v>
                </c:pt>
                <c:pt idx="27">
                  <c:v>0.21990514661145294</c:v>
                </c:pt>
                <c:pt idx="28">
                  <c:v>0.22724071766444079</c:v>
                </c:pt>
                <c:pt idx="29">
                  <c:v>0.23457628871742869</c:v>
                </c:pt>
                <c:pt idx="30">
                  <c:v>0.24191185977041657</c:v>
                </c:pt>
                <c:pt idx="31">
                  <c:v>0.24924743082340448</c:v>
                </c:pt>
                <c:pt idx="32">
                  <c:v>0.25658300187639232</c:v>
                </c:pt>
                <c:pt idx="33">
                  <c:v>0.26391857292938026</c:v>
                </c:pt>
                <c:pt idx="34">
                  <c:v>0.27125414398236808</c:v>
                </c:pt>
                <c:pt idx="35">
                  <c:v>0.27858971503535601</c:v>
                </c:pt>
                <c:pt idx="36">
                  <c:v>0.28592528608834389</c:v>
                </c:pt>
                <c:pt idx="37">
                  <c:v>0.29326085714133177</c:v>
                </c:pt>
                <c:pt idx="38">
                  <c:v>0.30059642819431964</c:v>
                </c:pt>
                <c:pt idx="39">
                  <c:v>0.30793199924730752</c:v>
                </c:pt>
                <c:pt idx="40">
                  <c:v>0.3152675703002954</c:v>
                </c:pt>
                <c:pt idx="41">
                  <c:v>0.32260314135328327</c:v>
                </c:pt>
                <c:pt idx="42">
                  <c:v>0.32993871240627121</c:v>
                </c:pt>
                <c:pt idx="43">
                  <c:v>0.33727428345925908</c:v>
                </c:pt>
                <c:pt idx="44">
                  <c:v>0.3446098545122469</c:v>
                </c:pt>
                <c:pt idx="45">
                  <c:v>0.35194542556523478</c:v>
                </c:pt>
                <c:pt idx="46">
                  <c:v>0.35928099661822266</c:v>
                </c:pt>
                <c:pt idx="47">
                  <c:v>0.36661656767121059</c:v>
                </c:pt>
                <c:pt idx="48">
                  <c:v>0.37395213872419847</c:v>
                </c:pt>
                <c:pt idx="49">
                  <c:v>0.38128770977718635</c:v>
                </c:pt>
                <c:pt idx="50">
                  <c:v>0.38862328083017417</c:v>
                </c:pt>
                <c:pt idx="51">
                  <c:v>0.3959588518831621</c:v>
                </c:pt>
                <c:pt idx="52">
                  <c:v>0.40329442293614998</c:v>
                </c:pt>
                <c:pt idx="53">
                  <c:v>0.41062999398913785</c:v>
                </c:pt>
                <c:pt idx="54">
                  <c:v>0.41796556504212573</c:v>
                </c:pt>
                <c:pt idx="55">
                  <c:v>0.42530113609511366</c:v>
                </c:pt>
                <c:pt idx="56">
                  <c:v>0.43263670714810154</c:v>
                </c:pt>
                <c:pt idx="57">
                  <c:v>0.43997227820108936</c:v>
                </c:pt>
                <c:pt idx="58">
                  <c:v>0.44730784925407724</c:v>
                </c:pt>
                <c:pt idx="59">
                  <c:v>0.45464342030706517</c:v>
                </c:pt>
                <c:pt idx="60">
                  <c:v>0.46197899136005305</c:v>
                </c:pt>
                <c:pt idx="61">
                  <c:v>0.46931456241304093</c:v>
                </c:pt>
                <c:pt idx="62">
                  <c:v>0.47665013346602869</c:v>
                </c:pt>
                <c:pt idx="63">
                  <c:v>0.48398570451901662</c:v>
                </c:pt>
                <c:pt idx="64">
                  <c:v>0.4913212755720045</c:v>
                </c:pt>
                <c:pt idx="65">
                  <c:v>0.49865684662499238</c:v>
                </c:pt>
                <c:pt idx="66">
                  <c:v>0.5059924176779802</c:v>
                </c:pt>
                <c:pt idx="67">
                  <c:v>0.51332798873096819</c:v>
                </c:pt>
                <c:pt idx="68">
                  <c:v>0.52066355978395606</c:v>
                </c:pt>
                <c:pt idx="69">
                  <c:v>0.52799913083694394</c:v>
                </c:pt>
                <c:pt idx="70">
                  <c:v>0.53533470188993182</c:v>
                </c:pt>
                <c:pt idx="71">
                  <c:v>0.5426702729429197</c:v>
                </c:pt>
                <c:pt idx="72">
                  <c:v>0.55000584399590757</c:v>
                </c:pt>
                <c:pt idx="73">
                  <c:v>0.55734141504889545</c:v>
                </c:pt>
                <c:pt idx="74">
                  <c:v>0.56467698610188333</c:v>
                </c:pt>
                <c:pt idx="75">
                  <c:v>0.5720125571548712</c:v>
                </c:pt>
                <c:pt idx="76">
                  <c:v>0.57934812820785908</c:v>
                </c:pt>
                <c:pt idx="77">
                  <c:v>0.58668369926084696</c:v>
                </c:pt>
                <c:pt idx="78">
                  <c:v>0.59401927031383484</c:v>
                </c:pt>
                <c:pt idx="79">
                  <c:v>0.60135484136682271</c:v>
                </c:pt>
                <c:pt idx="80">
                  <c:v>0.60869041241981059</c:v>
                </c:pt>
                <c:pt idx="81">
                  <c:v>0.61602598347279847</c:v>
                </c:pt>
                <c:pt idx="82">
                  <c:v>0.62336155452578634</c:v>
                </c:pt>
                <c:pt idx="83">
                  <c:v>0.63069712557877422</c:v>
                </c:pt>
                <c:pt idx="84">
                  <c:v>0.6380326966317621</c:v>
                </c:pt>
                <c:pt idx="85">
                  <c:v>0.64536826768474997</c:v>
                </c:pt>
                <c:pt idx="86">
                  <c:v>0.65270383873773796</c:v>
                </c:pt>
                <c:pt idx="87">
                  <c:v>0.66003940979072584</c:v>
                </c:pt>
                <c:pt idx="88">
                  <c:v>0.66737498084371372</c:v>
                </c:pt>
                <c:pt idx="89">
                  <c:v>0.67471055189670159</c:v>
                </c:pt>
                <c:pt idx="90">
                  <c:v>0.68204612294968947</c:v>
                </c:pt>
                <c:pt idx="91">
                  <c:v>0.68938169400267724</c:v>
                </c:pt>
                <c:pt idx="92">
                  <c:v>0.69671726505566511</c:v>
                </c:pt>
                <c:pt idx="93">
                  <c:v>0.70405283610865299</c:v>
                </c:pt>
                <c:pt idx="94">
                  <c:v>0.71138840716164087</c:v>
                </c:pt>
                <c:pt idx="95">
                  <c:v>0.71872397821462886</c:v>
                </c:pt>
                <c:pt idx="96">
                  <c:v>0.72605954926761673</c:v>
                </c:pt>
                <c:pt idx="97">
                  <c:v>0.73339512032060461</c:v>
                </c:pt>
                <c:pt idx="98">
                  <c:v>0.74073069137359249</c:v>
                </c:pt>
                <c:pt idx="99">
                  <c:v>0.74806626242658036</c:v>
                </c:pt>
                <c:pt idx="100">
                  <c:v>0.75540183347956824</c:v>
                </c:pt>
                <c:pt idx="101">
                  <c:v>0.76273740453255612</c:v>
                </c:pt>
                <c:pt idx="102">
                  <c:v>0.770072975585544</c:v>
                </c:pt>
                <c:pt idx="103">
                  <c:v>0.77740854663853198</c:v>
                </c:pt>
                <c:pt idx="104">
                  <c:v>0.78474411769151986</c:v>
                </c:pt>
                <c:pt idx="105">
                  <c:v>0.79207968874450763</c:v>
                </c:pt>
                <c:pt idx="106">
                  <c:v>0.7994152597974955</c:v>
                </c:pt>
                <c:pt idx="107">
                  <c:v>0.80675083085048338</c:v>
                </c:pt>
                <c:pt idx="108">
                  <c:v>0.81408640190347126</c:v>
                </c:pt>
                <c:pt idx="109">
                  <c:v>0.82142197295645913</c:v>
                </c:pt>
                <c:pt idx="110">
                  <c:v>0.82875754400944701</c:v>
                </c:pt>
                <c:pt idx="111">
                  <c:v>0.83609311506243489</c:v>
                </c:pt>
                <c:pt idx="112">
                  <c:v>0.84342868611542288</c:v>
                </c:pt>
                <c:pt idx="113">
                  <c:v>0.85076425716841075</c:v>
                </c:pt>
                <c:pt idx="114">
                  <c:v>0.85809982822139863</c:v>
                </c:pt>
                <c:pt idx="115">
                  <c:v>0.86543539927438651</c:v>
                </c:pt>
                <c:pt idx="116">
                  <c:v>0.87277097032737438</c:v>
                </c:pt>
                <c:pt idx="117">
                  <c:v>0.88010654138036215</c:v>
                </c:pt>
                <c:pt idx="118">
                  <c:v>0.88744211243335003</c:v>
                </c:pt>
                <c:pt idx="119">
                  <c:v>0.8947776834863379</c:v>
                </c:pt>
                <c:pt idx="120">
                  <c:v>0.90211325453932589</c:v>
                </c:pt>
                <c:pt idx="121">
                  <c:v>0.90944882559231377</c:v>
                </c:pt>
                <c:pt idx="122">
                  <c:v>0.91678439664530165</c:v>
                </c:pt>
                <c:pt idx="123">
                  <c:v>0.92411996769828952</c:v>
                </c:pt>
                <c:pt idx="124">
                  <c:v>0.9314555387512774</c:v>
                </c:pt>
                <c:pt idx="125">
                  <c:v>0.93879110980426528</c:v>
                </c:pt>
                <c:pt idx="126">
                  <c:v>0.94612668085725316</c:v>
                </c:pt>
                <c:pt idx="127">
                  <c:v>0.95346225191024103</c:v>
                </c:pt>
                <c:pt idx="128">
                  <c:v>0.9607978229632288</c:v>
                </c:pt>
                <c:pt idx="129">
                  <c:v>0.9681333940162169</c:v>
                </c:pt>
                <c:pt idx="130">
                  <c:v>0.97546896506920477</c:v>
                </c:pt>
                <c:pt idx="131">
                  <c:v>0.98280453612219254</c:v>
                </c:pt>
                <c:pt idx="132">
                  <c:v>0.99014010717518042</c:v>
                </c:pt>
                <c:pt idx="133">
                  <c:v>0.99747567822816829</c:v>
                </c:pt>
                <c:pt idx="134">
                  <c:v>1.0048112492811563</c:v>
                </c:pt>
                <c:pt idx="135">
                  <c:v>1.0121468203341442</c:v>
                </c:pt>
                <c:pt idx="136">
                  <c:v>1.0194823913871318</c:v>
                </c:pt>
                <c:pt idx="137">
                  <c:v>1.0268179624401199</c:v>
                </c:pt>
                <c:pt idx="138">
                  <c:v>1.0341535334931078</c:v>
                </c:pt>
                <c:pt idx="139">
                  <c:v>1.0414891045460957</c:v>
                </c:pt>
                <c:pt idx="140">
                  <c:v>1.0488246755990835</c:v>
                </c:pt>
                <c:pt idx="141">
                  <c:v>1.0561602466520714</c:v>
                </c:pt>
                <c:pt idx="142">
                  <c:v>1.0634958177050593</c:v>
                </c:pt>
                <c:pt idx="143">
                  <c:v>1.0708313887580472</c:v>
                </c:pt>
                <c:pt idx="144">
                  <c:v>1.0781669598110351</c:v>
                </c:pt>
                <c:pt idx="145">
                  <c:v>1.0855025308640229</c:v>
                </c:pt>
                <c:pt idx="146">
                  <c:v>1.0928381019170108</c:v>
                </c:pt>
                <c:pt idx="147">
                  <c:v>1.1001736729699987</c:v>
                </c:pt>
                <c:pt idx="148">
                  <c:v>1.1075092440229866</c:v>
                </c:pt>
                <c:pt idx="149">
                  <c:v>1.1148448150759744</c:v>
                </c:pt>
                <c:pt idx="150">
                  <c:v>1.1221803861289623</c:v>
                </c:pt>
                <c:pt idx="151">
                  <c:v>1.1295159571819502</c:v>
                </c:pt>
                <c:pt idx="152">
                  <c:v>1.1368515282349381</c:v>
                </c:pt>
                <c:pt idx="153">
                  <c:v>1.1441870992879259</c:v>
                </c:pt>
                <c:pt idx="154">
                  <c:v>1.1515226703409138</c:v>
                </c:pt>
                <c:pt idx="155">
                  <c:v>1.1588582413939017</c:v>
                </c:pt>
                <c:pt idx="156">
                  <c:v>1.1661938124468896</c:v>
                </c:pt>
                <c:pt idx="157">
                  <c:v>1.1735293834998775</c:v>
                </c:pt>
                <c:pt idx="158">
                  <c:v>1.1808649545528653</c:v>
                </c:pt>
                <c:pt idx="159">
                  <c:v>1.1882005256058532</c:v>
                </c:pt>
                <c:pt idx="160">
                  <c:v>1.1955360966588411</c:v>
                </c:pt>
                <c:pt idx="161">
                  <c:v>1.202871667711829</c:v>
                </c:pt>
                <c:pt idx="162">
                  <c:v>1.2102072387648168</c:v>
                </c:pt>
                <c:pt idx="163">
                  <c:v>1.2175428098178049</c:v>
                </c:pt>
                <c:pt idx="164">
                  <c:v>1.2248783808707926</c:v>
                </c:pt>
                <c:pt idx="165">
                  <c:v>1.2322139519237805</c:v>
                </c:pt>
                <c:pt idx="166">
                  <c:v>1.2395495229767683</c:v>
                </c:pt>
                <c:pt idx="167">
                  <c:v>1.2468850940297562</c:v>
                </c:pt>
                <c:pt idx="168">
                  <c:v>1.2542206650827441</c:v>
                </c:pt>
                <c:pt idx="169">
                  <c:v>1.261556236135732</c:v>
                </c:pt>
                <c:pt idx="170">
                  <c:v>1.2688918071887199</c:v>
                </c:pt>
                <c:pt idx="171">
                  <c:v>1.2762273782417077</c:v>
                </c:pt>
                <c:pt idx="172">
                  <c:v>1.2835629492946956</c:v>
                </c:pt>
                <c:pt idx="173">
                  <c:v>1.2908985203476835</c:v>
                </c:pt>
                <c:pt idx="174">
                  <c:v>1.2982340914006714</c:v>
                </c:pt>
                <c:pt idx="175">
                  <c:v>1.3055696624536592</c:v>
                </c:pt>
                <c:pt idx="176">
                  <c:v>1.3129052335066473</c:v>
                </c:pt>
                <c:pt idx="177">
                  <c:v>1.3202408045596352</c:v>
                </c:pt>
                <c:pt idx="178">
                  <c:v>1.3275763756126231</c:v>
                </c:pt>
                <c:pt idx="179">
                  <c:v>1.334911946665611</c:v>
                </c:pt>
                <c:pt idx="180">
                  <c:v>1.3422475177185988</c:v>
                </c:pt>
                <c:pt idx="181">
                  <c:v>1.3495830887715867</c:v>
                </c:pt>
                <c:pt idx="182">
                  <c:v>1.3569186598245746</c:v>
                </c:pt>
                <c:pt idx="183">
                  <c:v>1.3642542308775625</c:v>
                </c:pt>
                <c:pt idx="184">
                  <c:v>1.3715898019305504</c:v>
                </c:pt>
                <c:pt idx="185">
                  <c:v>1.3789253729835382</c:v>
                </c:pt>
                <c:pt idx="186">
                  <c:v>1.3862609440365261</c:v>
                </c:pt>
                <c:pt idx="187">
                  <c:v>1.3935965150895138</c:v>
                </c:pt>
                <c:pt idx="188">
                  <c:v>1.4009320861425016</c:v>
                </c:pt>
                <c:pt idx="189">
                  <c:v>1.4082676571954895</c:v>
                </c:pt>
                <c:pt idx="190">
                  <c:v>1.4156032282484774</c:v>
                </c:pt>
                <c:pt idx="191">
                  <c:v>1.4229387993014653</c:v>
                </c:pt>
                <c:pt idx="192">
                  <c:v>1.4302743703544532</c:v>
                </c:pt>
                <c:pt idx="193">
                  <c:v>1.4376099414074412</c:v>
                </c:pt>
                <c:pt idx="194">
                  <c:v>1.4449455124604291</c:v>
                </c:pt>
                <c:pt idx="195">
                  <c:v>1.452281083513417</c:v>
                </c:pt>
                <c:pt idx="196">
                  <c:v>1.4596166545664049</c:v>
                </c:pt>
                <c:pt idx="197">
                  <c:v>1.4669522256193928</c:v>
                </c:pt>
                <c:pt idx="198">
                  <c:v>1.4742877966723806</c:v>
                </c:pt>
                <c:pt idx="199">
                  <c:v>1.4816233677253685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520-4EBE-8C75-78D07B4822A8}"/>
            </c:ext>
          </c:extLst>
        </c:ser>
        <c:ser>
          <c:idx val="2"/>
          <c:order val="6"/>
          <c:tx>
            <c:strRef>
              <c:f>Data2!$O$1</c:f>
              <c:strCache>
                <c:ptCount val="1"/>
                <c:pt idx="0">
                  <c:v> FOM = 1% </c:v>
                </c:pt>
              </c:strCache>
            </c:strRef>
          </c:tx>
          <c:spPr>
            <a:ln w="25400" cap="rnd" cmpd="thickThin">
              <a:solidFill>
                <a:srgbClr val="00B000"/>
              </a:solidFill>
              <a:round/>
            </a:ln>
            <a:effectLst/>
          </c:spPr>
          <c:marker>
            <c:symbol val="diamond"/>
            <c:size val="5"/>
            <c:spPr>
              <a:noFill/>
              <a:ln w="12700">
                <a:solidFill>
                  <a:srgbClr val="00B000"/>
                </a:solidFill>
              </a:ln>
              <a:effectLst/>
            </c:spPr>
          </c:marker>
          <c:dPt>
            <c:idx val="2"/>
            <c:marker>
              <c:symbol val="diamond"/>
              <c:size val="18"/>
              <c:spPr>
                <a:noFill/>
                <a:ln w="12700">
                  <a:solidFill>
                    <a:srgbClr val="00B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6DF4-4A5D-8D74-B6E16772B223}"/>
              </c:ext>
            </c:extLst>
          </c:dPt>
          <c:dPt>
            <c:idx val="3"/>
            <c:marker>
              <c:symbol val="diamond"/>
              <c:size val="18"/>
              <c:spPr>
                <a:noFill/>
                <a:ln w="50800">
                  <a:solidFill>
                    <a:srgbClr val="00B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74B0-443C-8F99-8711A63F9C51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Data2!$O$2:$O$202</c:f>
              <c:numCache>
                <c:formatCode>0.0</c:formatCode>
                <c:ptCount val="201"/>
                <c:pt idx="0">
                  <c:v>1.4742167710676796E-2</c:v>
                </c:pt>
                <c:pt idx="1">
                  <c:v>1.9692662760181747E-2</c:v>
                </c:pt>
                <c:pt idx="2">
                  <c:v>2.4643157809686699E-2</c:v>
                </c:pt>
                <c:pt idx="3">
                  <c:v>2.959365285919165E-2</c:v>
                </c:pt>
                <c:pt idx="4">
                  <c:v>3.4544147908696601E-2</c:v>
                </c:pt>
                <c:pt idx="5">
                  <c:v>3.9494642958201549E-2</c:v>
                </c:pt>
                <c:pt idx="6">
                  <c:v>4.4445138007706504E-2</c:v>
                </c:pt>
                <c:pt idx="7">
                  <c:v>4.9395633057211452E-2</c:v>
                </c:pt>
                <c:pt idx="8">
                  <c:v>5.43461281067164E-2</c:v>
                </c:pt>
                <c:pt idx="9">
                  <c:v>5.9296623156221355E-2</c:v>
                </c:pt>
                <c:pt idx="10">
                  <c:v>6.4247118205726303E-2</c:v>
                </c:pt>
                <c:pt idx="11">
                  <c:v>6.9197613255231258E-2</c:v>
                </c:pt>
                <c:pt idx="12">
                  <c:v>7.4148108304736199E-2</c:v>
                </c:pt>
                <c:pt idx="13">
                  <c:v>7.9098603354241154E-2</c:v>
                </c:pt>
                <c:pt idx="14">
                  <c:v>8.4049098403746109E-2</c:v>
                </c:pt>
                <c:pt idx="15">
                  <c:v>8.899959345325105E-2</c:v>
                </c:pt>
                <c:pt idx="16">
                  <c:v>9.3950088502756005E-2</c:v>
                </c:pt>
                <c:pt idx="17">
                  <c:v>9.8900583552260959E-2</c:v>
                </c:pt>
                <c:pt idx="18">
                  <c:v>0.1038510786017659</c:v>
                </c:pt>
                <c:pt idx="19">
                  <c:v>0.10880157365127086</c:v>
                </c:pt>
                <c:pt idx="20">
                  <c:v>0.11375206870077581</c:v>
                </c:pt>
                <c:pt idx="21">
                  <c:v>0.11870256375028077</c:v>
                </c:pt>
                <c:pt idx="22">
                  <c:v>0.12365305879978571</c:v>
                </c:pt>
                <c:pt idx="23">
                  <c:v>0.12860355384929065</c:v>
                </c:pt>
                <c:pt idx="24">
                  <c:v>0.1335540488987956</c:v>
                </c:pt>
                <c:pt idx="25">
                  <c:v>0.13850454394830056</c:v>
                </c:pt>
                <c:pt idx="26">
                  <c:v>0.14345503899780551</c:v>
                </c:pt>
                <c:pt idx="27">
                  <c:v>0.14840553404731047</c:v>
                </c:pt>
                <c:pt idx="28">
                  <c:v>0.15335602909681542</c:v>
                </c:pt>
                <c:pt idx="29">
                  <c:v>0.15830652414632035</c:v>
                </c:pt>
                <c:pt idx="30">
                  <c:v>0.1632570191958253</c:v>
                </c:pt>
                <c:pt idx="31">
                  <c:v>0.16820751424533026</c:v>
                </c:pt>
                <c:pt idx="32">
                  <c:v>0.17315800929483521</c:v>
                </c:pt>
                <c:pt idx="33">
                  <c:v>0.17810850434434017</c:v>
                </c:pt>
                <c:pt idx="34">
                  <c:v>0.18305899939384512</c:v>
                </c:pt>
                <c:pt idx="35">
                  <c:v>0.18800949444335008</c:v>
                </c:pt>
                <c:pt idx="36">
                  <c:v>0.19295998949285501</c:v>
                </c:pt>
                <c:pt idx="37">
                  <c:v>0.19791048454235996</c:v>
                </c:pt>
                <c:pt idx="38">
                  <c:v>0.20286097959186492</c:v>
                </c:pt>
                <c:pt idx="39">
                  <c:v>0.20781147464136987</c:v>
                </c:pt>
                <c:pt idx="40">
                  <c:v>0.21276196969087482</c:v>
                </c:pt>
                <c:pt idx="41">
                  <c:v>0.21771246474037978</c:v>
                </c:pt>
                <c:pt idx="42">
                  <c:v>0.22266295978988471</c:v>
                </c:pt>
                <c:pt idx="43">
                  <c:v>0.22761345483938966</c:v>
                </c:pt>
                <c:pt idx="44">
                  <c:v>0.23256394988889462</c:v>
                </c:pt>
                <c:pt idx="45">
                  <c:v>0.23751444493839957</c:v>
                </c:pt>
                <c:pt idx="46">
                  <c:v>0.24246493998790453</c:v>
                </c:pt>
                <c:pt idx="47">
                  <c:v>0.24741543503740948</c:v>
                </c:pt>
                <c:pt idx="48">
                  <c:v>0.25236593008691444</c:v>
                </c:pt>
                <c:pt idx="49">
                  <c:v>0.25731642513641939</c:v>
                </c:pt>
                <c:pt idx="50">
                  <c:v>0.26226692018592435</c:v>
                </c:pt>
                <c:pt idx="51">
                  <c:v>0.2672174152354293</c:v>
                </c:pt>
                <c:pt idx="52">
                  <c:v>0.2721679102849342</c:v>
                </c:pt>
                <c:pt idx="53">
                  <c:v>0.27711840533443916</c:v>
                </c:pt>
                <c:pt idx="54">
                  <c:v>0.28206890038394411</c:v>
                </c:pt>
                <c:pt idx="55">
                  <c:v>0.28701939543344906</c:v>
                </c:pt>
                <c:pt idx="56">
                  <c:v>0.29196989048295402</c:v>
                </c:pt>
                <c:pt idx="57">
                  <c:v>0.29692038553245897</c:v>
                </c:pt>
                <c:pt idx="58">
                  <c:v>0.30187088058196393</c:v>
                </c:pt>
                <c:pt idx="59">
                  <c:v>0.30682137563146888</c:v>
                </c:pt>
                <c:pt idx="60">
                  <c:v>0.31177187068097384</c:v>
                </c:pt>
                <c:pt idx="61">
                  <c:v>0.31672236573047879</c:v>
                </c:pt>
                <c:pt idx="62">
                  <c:v>0.32167286077998369</c:v>
                </c:pt>
                <c:pt idx="63">
                  <c:v>0.32662335582948865</c:v>
                </c:pt>
                <c:pt idx="64">
                  <c:v>0.3315738508789936</c:v>
                </c:pt>
                <c:pt idx="65">
                  <c:v>0.33652434592849856</c:v>
                </c:pt>
                <c:pt idx="66">
                  <c:v>0.34147484097800351</c:v>
                </c:pt>
                <c:pt idx="67">
                  <c:v>0.34642533602750847</c:v>
                </c:pt>
                <c:pt idx="68">
                  <c:v>0.35137583107701342</c:v>
                </c:pt>
                <c:pt idx="69">
                  <c:v>0.35632632612651832</c:v>
                </c:pt>
                <c:pt idx="70">
                  <c:v>0.36127682117602328</c:v>
                </c:pt>
                <c:pt idx="71">
                  <c:v>0.36622731622552823</c:v>
                </c:pt>
                <c:pt idx="72">
                  <c:v>0.37117781127503319</c:v>
                </c:pt>
                <c:pt idx="73">
                  <c:v>0.37612830632453814</c:v>
                </c:pt>
                <c:pt idx="74">
                  <c:v>0.3810788013740431</c:v>
                </c:pt>
                <c:pt idx="75">
                  <c:v>0.38602929642354805</c:v>
                </c:pt>
                <c:pt idx="76">
                  <c:v>0.39097979147305301</c:v>
                </c:pt>
                <c:pt idx="77">
                  <c:v>0.39593028652255796</c:v>
                </c:pt>
                <c:pt idx="78">
                  <c:v>0.40088078157206292</c:v>
                </c:pt>
                <c:pt idx="79">
                  <c:v>0.40583127662156787</c:v>
                </c:pt>
                <c:pt idx="80">
                  <c:v>0.41078177167107283</c:v>
                </c:pt>
                <c:pt idx="81">
                  <c:v>0.41573226672057773</c:v>
                </c:pt>
                <c:pt idx="82">
                  <c:v>0.42068276177008268</c:v>
                </c:pt>
                <c:pt idx="83">
                  <c:v>0.42563325681958764</c:v>
                </c:pt>
                <c:pt idx="84">
                  <c:v>0.43058375186909259</c:v>
                </c:pt>
                <c:pt idx="85">
                  <c:v>0.43553424691859755</c:v>
                </c:pt>
                <c:pt idx="86">
                  <c:v>0.4404847419681025</c:v>
                </c:pt>
                <c:pt idx="87">
                  <c:v>0.44543523701760745</c:v>
                </c:pt>
                <c:pt idx="88">
                  <c:v>0.45038573206711241</c:v>
                </c:pt>
                <c:pt idx="89">
                  <c:v>0.45533622711661736</c:v>
                </c:pt>
                <c:pt idx="90">
                  <c:v>0.46028672216612232</c:v>
                </c:pt>
                <c:pt idx="91">
                  <c:v>0.46523721721562727</c:v>
                </c:pt>
                <c:pt idx="92">
                  <c:v>0.47018771226513223</c:v>
                </c:pt>
                <c:pt idx="93">
                  <c:v>0.47513820731463718</c:v>
                </c:pt>
                <c:pt idx="94">
                  <c:v>0.48008870236414208</c:v>
                </c:pt>
                <c:pt idx="95">
                  <c:v>0.48503919741364704</c:v>
                </c:pt>
                <c:pt idx="96">
                  <c:v>0.48998969246315199</c:v>
                </c:pt>
                <c:pt idx="97">
                  <c:v>0.49494018751265695</c:v>
                </c:pt>
                <c:pt idx="98">
                  <c:v>0.4998906825621619</c:v>
                </c:pt>
                <c:pt idx="99">
                  <c:v>0.50484117761166691</c:v>
                </c:pt>
                <c:pt idx="100">
                  <c:v>0.50979167266117176</c:v>
                </c:pt>
                <c:pt idx="101">
                  <c:v>0.51474216771067671</c:v>
                </c:pt>
                <c:pt idx="102">
                  <c:v>0.51969266276018167</c:v>
                </c:pt>
                <c:pt idx="103">
                  <c:v>0.52464315780968662</c:v>
                </c:pt>
                <c:pt idx="104">
                  <c:v>0.52959365285919158</c:v>
                </c:pt>
                <c:pt idx="105">
                  <c:v>0.53454414790869653</c:v>
                </c:pt>
                <c:pt idx="106">
                  <c:v>0.53949464295820149</c:v>
                </c:pt>
                <c:pt idx="107">
                  <c:v>0.54444513800770644</c:v>
                </c:pt>
                <c:pt idx="108">
                  <c:v>0.5493956330572114</c:v>
                </c:pt>
                <c:pt idx="109">
                  <c:v>0.55434612810671635</c:v>
                </c:pt>
                <c:pt idx="110">
                  <c:v>0.55929662315622131</c:v>
                </c:pt>
                <c:pt idx="111">
                  <c:v>0.56424711820572626</c:v>
                </c:pt>
                <c:pt idx="112">
                  <c:v>0.56919761325523122</c:v>
                </c:pt>
                <c:pt idx="113">
                  <c:v>0.57414810830473617</c:v>
                </c:pt>
                <c:pt idx="114">
                  <c:v>0.57909860335424113</c:v>
                </c:pt>
                <c:pt idx="115">
                  <c:v>0.58404909840374608</c:v>
                </c:pt>
                <c:pt idx="116">
                  <c:v>0.58899959345325104</c:v>
                </c:pt>
                <c:pt idx="117">
                  <c:v>0.59395008850275599</c:v>
                </c:pt>
                <c:pt idx="118">
                  <c:v>0.59890058355226095</c:v>
                </c:pt>
                <c:pt idx="119">
                  <c:v>0.6038510786017659</c:v>
                </c:pt>
                <c:pt idx="120">
                  <c:v>0.60880157365127086</c:v>
                </c:pt>
                <c:pt idx="121">
                  <c:v>0.61375206870077581</c:v>
                </c:pt>
                <c:pt idx="122">
                  <c:v>0.61870256375028077</c:v>
                </c:pt>
                <c:pt idx="123">
                  <c:v>0.62365305879978572</c:v>
                </c:pt>
                <c:pt idx="124">
                  <c:v>0.62860355384929067</c:v>
                </c:pt>
                <c:pt idx="125">
                  <c:v>0.63355404889879563</c:v>
                </c:pt>
                <c:pt idx="126">
                  <c:v>0.63850454394830047</c:v>
                </c:pt>
                <c:pt idx="127">
                  <c:v>0.64345503899780543</c:v>
                </c:pt>
                <c:pt idx="128">
                  <c:v>0.64840553404731038</c:v>
                </c:pt>
                <c:pt idx="129">
                  <c:v>0.65335602909681534</c:v>
                </c:pt>
                <c:pt idx="130">
                  <c:v>0.65830652414632029</c:v>
                </c:pt>
                <c:pt idx="131">
                  <c:v>0.66325701919582525</c:v>
                </c:pt>
                <c:pt idx="132">
                  <c:v>0.6682075142453302</c:v>
                </c:pt>
                <c:pt idx="133">
                  <c:v>0.67315800929483516</c:v>
                </c:pt>
                <c:pt idx="134">
                  <c:v>0.67810850434434011</c:v>
                </c:pt>
                <c:pt idx="135">
                  <c:v>0.68305899939384507</c:v>
                </c:pt>
                <c:pt idx="136">
                  <c:v>0.68800949444335002</c:v>
                </c:pt>
                <c:pt idx="137">
                  <c:v>0.69295998949285498</c:v>
                </c:pt>
                <c:pt idx="138">
                  <c:v>0.69791048454235993</c:v>
                </c:pt>
                <c:pt idx="139">
                  <c:v>0.70286097959186489</c:v>
                </c:pt>
                <c:pt idx="140">
                  <c:v>0.70781147464136984</c:v>
                </c:pt>
                <c:pt idx="141">
                  <c:v>0.7127619696908748</c:v>
                </c:pt>
                <c:pt idx="142">
                  <c:v>0.71771246474037975</c:v>
                </c:pt>
                <c:pt idx="143">
                  <c:v>0.72266295978988471</c:v>
                </c:pt>
                <c:pt idx="144">
                  <c:v>0.72761345483938966</c:v>
                </c:pt>
                <c:pt idx="145">
                  <c:v>0.73256394988889462</c:v>
                </c:pt>
                <c:pt idx="146">
                  <c:v>0.73751444493839957</c:v>
                </c:pt>
                <c:pt idx="147">
                  <c:v>0.74246493998790453</c:v>
                </c:pt>
                <c:pt idx="148">
                  <c:v>0.74741543503740948</c:v>
                </c:pt>
                <c:pt idx="149">
                  <c:v>0.75236593008691444</c:v>
                </c:pt>
                <c:pt idx="150">
                  <c:v>0.75731642513641939</c:v>
                </c:pt>
                <c:pt idx="151">
                  <c:v>0.76226692018592423</c:v>
                </c:pt>
                <c:pt idx="152">
                  <c:v>0.76721741523542919</c:v>
                </c:pt>
                <c:pt idx="153">
                  <c:v>0.77216791028493414</c:v>
                </c:pt>
                <c:pt idx="154">
                  <c:v>0.7771184053344391</c:v>
                </c:pt>
                <c:pt idx="155">
                  <c:v>0.78206890038394405</c:v>
                </c:pt>
                <c:pt idx="156">
                  <c:v>0.78701939543344901</c:v>
                </c:pt>
                <c:pt idx="157">
                  <c:v>0.79196989048295396</c:v>
                </c:pt>
                <c:pt idx="158">
                  <c:v>0.79692038553245892</c:v>
                </c:pt>
                <c:pt idx="159">
                  <c:v>0.80187088058196387</c:v>
                </c:pt>
                <c:pt idx="160">
                  <c:v>0.80682137563146883</c:v>
                </c:pt>
                <c:pt idx="161">
                  <c:v>0.81177187068097378</c:v>
                </c:pt>
                <c:pt idx="162">
                  <c:v>0.81672236573047874</c:v>
                </c:pt>
                <c:pt idx="163">
                  <c:v>0.82167286077998369</c:v>
                </c:pt>
                <c:pt idx="164">
                  <c:v>0.82662335582948865</c:v>
                </c:pt>
                <c:pt idx="165">
                  <c:v>0.8315738508789936</c:v>
                </c:pt>
                <c:pt idx="166">
                  <c:v>0.83652434592849856</c:v>
                </c:pt>
                <c:pt idx="167">
                  <c:v>0.84147484097800351</c:v>
                </c:pt>
                <c:pt idx="168">
                  <c:v>0.84642533602750847</c:v>
                </c:pt>
                <c:pt idx="169">
                  <c:v>0.85137583107701342</c:v>
                </c:pt>
                <c:pt idx="170">
                  <c:v>0.85632632612651838</c:v>
                </c:pt>
                <c:pt idx="171">
                  <c:v>0.86127682117602333</c:v>
                </c:pt>
                <c:pt idx="172">
                  <c:v>0.86622731622552829</c:v>
                </c:pt>
                <c:pt idx="173">
                  <c:v>0.87117781127503324</c:v>
                </c:pt>
                <c:pt idx="174">
                  <c:v>0.8761283063245382</c:v>
                </c:pt>
                <c:pt idx="175">
                  <c:v>0.88107880137404315</c:v>
                </c:pt>
                <c:pt idx="176">
                  <c:v>0.886029296423548</c:v>
                </c:pt>
                <c:pt idx="177">
                  <c:v>0.89097979147305295</c:v>
                </c:pt>
                <c:pt idx="178">
                  <c:v>0.89593028652255791</c:v>
                </c:pt>
                <c:pt idx="179">
                  <c:v>0.90088078157206286</c:v>
                </c:pt>
                <c:pt idx="180">
                  <c:v>0.90583127662156782</c:v>
                </c:pt>
                <c:pt idx="181">
                  <c:v>0.91078177167107277</c:v>
                </c:pt>
                <c:pt idx="182">
                  <c:v>0.91573226672057773</c:v>
                </c:pt>
                <c:pt idx="183">
                  <c:v>0.92068276177008268</c:v>
                </c:pt>
                <c:pt idx="184">
                  <c:v>0.92563325681958764</c:v>
                </c:pt>
                <c:pt idx="185">
                  <c:v>0.93058375186909259</c:v>
                </c:pt>
                <c:pt idx="186">
                  <c:v>0.93553424691859755</c:v>
                </c:pt>
                <c:pt idx="187">
                  <c:v>0.9404847419681025</c:v>
                </c:pt>
                <c:pt idx="188">
                  <c:v>0.94543523701760745</c:v>
                </c:pt>
                <c:pt idx="189">
                  <c:v>0.95038573206711241</c:v>
                </c:pt>
                <c:pt idx="190">
                  <c:v>0.95533622711661736</c:v>
                </c:pt>
                <c:pt idx="191">
                  <c:v>0.96028672216612232</c:v>
                </c:pt>
                <c:pt idx="192">
                  <c:v>0.96523721721562727</c:v>
                </c:pt>
                <c:pt idx="193">
                  <c:v>0.97018771226513223</c:v>
                </c:pt>
                <c:pt idx="194">
                  <c:v>0.97513820731463718</c:v>
                </c:pt>
                <c:pt idx="195">
                  <c:v>0.98008870236414214</c:v>
                </c:pt>
                <c:pt idx="196">
                  <c:v>0.98503919741364709</c:v>
                </c:pt>
                <c:pt idx="197">
                  <c:v>0.98998969246315205</c:v>
                </c:pt>
                <c:pt idx="198">
                  <c:v>0.994940187512657</c:v>
                </c:pt>
                <c:pt idx="199">
                  <c:v>0.99989068256216196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520-4EBE-8C75-78D07B4822A8}"/>
            </c:ext>
          </c:extLst>
        </c:ser>
        <c:ser>
          <c:idx val="5"/>
          <c:order val="7"/>
          <c:tx>
            <c:strRef>
              <c:f>Data2!$B$1</c:f>
              <c:strCache>
                <c:ptCount val="1"/>
                <c:pt idx="0">
                  <c:v>Minimum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Data2!$B$2:$B$202</c:f>
              <c:numCache>
                <c:formatCode>0.0</c:formatCode>
                <c:ptCount val="2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0.48895893877835639</c:v>
                </c:pt>
                <c:pt idx="199">
                  <c:v>0.98895893877835639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520-4EBE-8C75-78D07B4822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431344"/>
        <c:axId val="359430688"/>
      </c:scatterChart>
      <c:valAx>
        <c:axId val="359431344"/>
        <c:scaling>
          <c:orientation val="minMax"/>
          <c:max val="1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Simulated Deforestation (% of initial forest area)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30688"/>
        <c:crosses val="autoZero"/>
        <c:crossBetween val="midCat"/>
        <c:majorUnit val="10"/>
        <c:minorUnit val="1"/>
      </c:valAx>
      <c:valAx>
        <c:axId val="359430688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u="none" strike="noStrike" baseline="0">
                    <a:effectLst/>
                  </a:rPr>
                  <a:t>Hits (% of initial forest area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31344"/>
        <c:crosses val="autoZero"/>
        <c:crossBetween val="midCat"/>
        <c:majorUnit val="0.5"/>
        <c:minorUnit val="0.1"/>
      </c:valAx>
      <c:spPr>
        <a:noFill/>
        <a:ln w="12700">
          <a:solidFill>
            <a:schemeClr val="bg2"/>
          </a:solidFill>
        </a:ln>
        <a:effectLst/>
      </c:spPr>
    </c:plotArea>
    <c:legend>
      <c:legendPos val="r"/>
      <c:layout>
        <c:manualLayout>
          <c:xMode val="edge"/>
          <c:yMode val="edge"/>
          <c:x val="0.55253053641979921"/>
          <c:y val="0.59419427409591297"/>
          <c:w val="0.20427696848994181"/>
          <c:h val="0.29074596206031839"/>
        </c:manualLayout>
      </c:layout>
      <c:overlay val="0"/>
      <c:spPr>
        <a:noFill/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 b="1">
          <a:solidFill>
            <a:sysClr val="windowText" lastClr="000000"/>
          </a:solidFill>
        </a:defRPr>
      </a:pPr>
      <a:endParaRPr lang="en-US"/>
    </a:p>
  </c:txPr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82617623731477"/>
          <c:y val="2.173022609982686E-2"/>
          <c:w val="0.64172485875549723"/>
          <c:h val="0.87993047141442748"/>
        </c:manualLayout>
      </c:layout>
      <c:scatterChart>
        <c:scatterStyle val="smoothMarker"/>
        <c:varyColors val="0"/>
        <c:ser>
          <c:idx val="7"/>
          <c:order val="0"/>
          <c:tx>
            <c:strRef>
              <c:f>Data2!$H$1</c:f>
              <c:strCache>
                <c:ptCount val="1"/>
                <c:pt idx="0">
                  <c:v>Hits+Misses</c:v>
                </c:pt>
              </c:strCache>
            </c:strRef>
          </c:tx>
          <c:spPr>
            <a:ln w="5080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Data2!$H$2:$H$202</c:f>
              <c:numCache>
                <c:formatCode>0.0</c:formatCode>
                <c:ptCount val="201"/>
                <c:pt idx="0">
                  <c:v>1.4889589387783564</c:v>
                </c:pt>
                <c:pt idx="1">
                  <c:v>1.4889589387783564</c:v>
                </c:pt>
                <c:pt idx="2">
                  <c:v>1.4889589387783564</c:v>
                </c:pt>
                <c:pt idx="3">
                  <c:v>1.4889589387783564</c:v>
                </c:pt>
                <c:pt idx="4">
                  <c:v>1.4889589387783564</c:v>
                </c:pt>
                <c:pt idx="5">
                  <c:v>1.4889589387783564</c:v>
                </c:pt>
                <c:pt idx="6">
                  <c:v>1.4889589387783564</c:v>
                </c:pt>
                <c:pt idx="7">
                  <c:v>1.4889589387783564</c:v>
                </c:pt>
                <c:pt idx="8">
                  <c:v>1.4889589387783564</c:v>
                </c:pt>
                <c:pt idx="9">
                  <c:v>1.4889589387783564</c:v>
                </c:pt>
                <c:pt idx="10">
                  <c:v>1.4889589387783564</c:v>
                </c:pt>
                <c:pt idx="11">
                  <c:v>1.4889589387783564</c:v>
                </c:pt>
                <c:pt idx="12">
                  <c:v>1.4889589387783564</c:v>
                </c:pt>
                <c:pt idx="13">
                  <c:v>1.4889589387783564</c:v>
                </c:pt>
                <c:pt idx="14">
                  <c:v>1.4889589387783564</c:v>
                </c:pt>
                <c:pt idx="15">
                  <c:v>1.4889589387783564</c:v>
                </c:pt>
                <c:pt idx="16">
                  <c:v>1.4889589387783564</c:v>
                </c:pt>
                <c:pt idx="17">
                  <c:v>1.4889589387783564</c:v>
                </c:pt>
                <c:pt idx="18">
                  <c:v>1.4889589387783564</c:v>
                </c:pt>
                <c:pt idx="19">
                  <c:v>1.4889589387783564</c:v>
                </c:pt>
                <c:pt idx="20">
                  <c:v>1.4889589387783564</c:v>
                </c:pt>
                <c:pt idx="21">
                  <c:v>1.4889589387783564</c:v>
                </c:pt>
                <c:pt idx="22">
                  <c:v>1.4889589387783564</c:v>
                </c:pt>
                <c:pt idx="23">
                  <c:v>1.4889589387783564</c:v>
                </c:pt>
                <c:pt idx="24">
                  <c:v>1.4889589387783564</c:v>
                </c:pt>
                <c:pt idx="25">
                  <c:v>1.4889589387783564</c:v>
                </c:pt>
                <c:pt idx="26">
                  <c:v>1.4889589387783564</c:v>
                </c:pt>
                <c:pt idx="27">
                  <c:v>1.4889589387783564</c:v>
                </c:pt>
                <c:pt idx="28">
                  <c:v>1.4889589387783564</c:v>
                </c:pt>
                <c:pt idx="29">
                  <c:v>1.4889589387783564</c:v>
                </c:pt>
                <c:pt idx="30">
                  <c:v>1.4889589387783564</c:v>
                </c:pt>
                <c:pt idx="31">
                  <c:v>1.4889589387783564</c:v>
                </c:pt>
                <c:pt idx="32">
                  <c:v>1.4889589387783564</c:v>
                </c:pt>
                <c:pt idx="33">
                  <c:v>1.4889589387783564</c:v>
                </c:pt>
                <c:pt idx="34">
                  <c:v>1.4889589387783564</c:v>
                </c:pt>
                <c:pt idx="35">
                  <c:v>1.4889589387783564</c:v>
                </c:pt>
                <c:pt idx="36">
                  <c:v>1.4889589387783564</c:v>
                </c:pt>
                <c:pt idx="37">
                  <c:v>1.4889589387783564</c:v>
                </c:pt>
                <c:pt idx="38">
                  <c:v>1.4889589387783564</c:v>
                </c:pt>
                <c:pt idx="39">
                  <c:v>1.4889589387783564</c:v>
                </c:pt>
                <c:pt idx="40">
                  <c:v>1.4889589387783564</c:v>
                </c:pt>
                <c:pt idx="41">
                  <c:v>1.4889589387783564</c:v>
                </c:pt>
                <c:pt idx="42">
                  <c:v>1.4889589387783564</c:v>
                </c:pt>
                <c:pt idx="43">
                  <c:v>1.4889589387783564</c:v>
                </c:pt>
                <c:pt idx="44">
                  <c:v>1.4889589387783564</c:v>
                </c:pt>
                <c:pt idx="45">
                  <c:v>1.4889589387783564</c:v>
                </c:pt>
                <c:pt idx="46">
                  <c:v>1.4889589387783564</c:v>
                </c:pt>
                <c:pt idx="47">
                  <c:v>1.4889589387783564</c:v>
                </c:pt>
                <c:pt idx="48">
                  <c:v>1.4889589387783564</c:v>
                </c:pt>
                <c:pt idx="49">
                  <c:v>1.4889589387783564</c:v>
                </c:pt>
                <c:pt idx="50">
                  <c:v>1.4889589387783564</c:v>
                </c:pt>
                <c:pt idx="51">
                  <c:v>1.4889589387783564</c:v>
                </c:pt>
                <c:pt idx="52">
                  <c:v>1.4889589387783564</c:v>
                </c:pt>
                <c:pt idx="53">
                  <c:v>1.4889589387783564</c:v>
                </c:pt>
                <c:pt idx="54">
                  <c:v>1.4889589387783564</c:v>
                </c:pt>
                <c:pt idx="55">
                  <c:v>1.4889589387783564</c:v>
                </c:pt>
                <c:pt idx="56">
                  <c:v>1.4889589387783564</c:v>
                </c:pt>
                <c:pt idx="57">
                  <c:v>1.4889589387783564</c:v>
                </c:pt>
                <c:pt idx="58">
                  <c:v>1.4889589387783564</c:v>
                </c:pt>
                <c:pt idx="59">
                  <c:v>1.4889589387783564</c:v>
                </c:pt>
                <c:pt idx="60">
                  <c:v>1.4889589387783564</c:v>
                </c:pt>
                <c:pt idx="61">
                  <c:v>1.4889589387783564</c:v>
                </c:pt>
                <c:pt idx="62">
                  <c:v>1.4889589387783564</c:v>
                </c:pt>
                <c:pt idx="63">
                  <c:v>1.4889589387783564</c:v>
                </c:pt>
                <c:pt idx="64">
                  <c:v>1.4889589387783564</c:v>
                </c:pt>
                <c:pt idx="65">
                  <c:v>1.4889589387783564</c:v>
                </c:pt>
                <c:pt idx="66">
                  <c:v>1.4889589387783564</c:v>
                </c:pt>
                <c:pt idx="67">
                  <c:v>1.4889589387783564</c:v>
                </c:pt>
                <c:pt idx="68">
                  <c:v>1.4889589387783564</c:v>
                </c:pt>
                <c:pt idx="69">
                  <c:v>1.4889589387783564</c:v>
                </c:pt>
                <c:pt idx="70">
                  <c:v>1.4889589387783564</c:v>
                </c:pt>
                <c:pt idx="71">
                  <c:v>1.4889589387783564</c:v>
                </c:pt>
                <c:pt idx="72">
                  <c:v>1.4889589387783564</c:v>
                </c:pt>
                <c:pt idx="73">
                  <c:v>1.4889589387783564</c:v>
                </c:pt>
                <c:pt idx="74">
                  <c:v>1.4889589387783564</c:v>
                </c:pt>
                <c:pt idx="75">
                  <c:v>1.4889589387783564</c:v>
                </c:pt>
                <c:pt idx="76">
                  <c:v>1.4889589387783564</c:v>
                </c:pt>
                <c:pt idx="77">
                  <c:v>1.4889589387783564</c:v>
                </c:pt>
                <c:pt idx="78">
                  <c:v>1.4889589387783564</c:v>
                </c:pt>
                <c:pt idx="79">
                  <c:v>1.4889589387783564</c:v>
                </c:pt>
                <c:pt idx="80">
                  <c:v>1.4889589387783564</c:v>
                </c:pt>
                <c:pt idx="81">
                  <c:v>1.4889589387783564</c:v>
                </c:pt>
                <c:pt idx="82">
                  <c:v>1.4889589387783564</c:v>
                </c:pt>
                <c:pt idx="83">
                  <c:v>1.4889589387783564</c:v>
                </c:pt>
                <c:pt idx="84">
                  <c:v>1.4889589387783564</c:v>
                </c:pt>
                <c:pt idx="85">
                  <c:v>1.4889589387783564</c:v>
                </c:pt>
                <c:pt idx="86">
                  <c:v>1.4889589387783564</c:v>
                </c:pt>
                <c:pt idx="87">
                  <c:v>1.4889589387783564</c:v>
                </c:pt>
                <c:pt idx="88">
                  <c:v>1.4889589387783564</c:v>
                </c:pt>
                <c:pt idx="89">
                  <c:v>1.4889589387783564</c:v>
                </c:pt>
                <c:pt idx="90">
                  <c:v>1.4889589387783564</c:v>
                </c:pt>
                <c:pt idx="91">
                  <c:v>1.4889589387783564</c:v>
                </c:pt>
                <c:pt idx="92">
                  <c:v>1.4889589387783564</c:v>
                </c:pt>
                <c:pt idx="93">
                  <c:v>1.4889589387783564</c:v>
                </c:pt>
                <c:pt idx="94">
                  <c:v>1.4889589387783564</c:v>
                </c:pt>
                <c:pt idx="95">
                  <c:v>1.4889589387783564</c:v>
                </c:pt>
                <c:pt idx="96">
                  <c:v>1.4889589387783564</c:v>
                </c:pt>
                <c:pt idx="97">
                  <c:v>1.4889589387783564</c:v>
                </c:pt>
                <c:pt idx="98">
                  <c:v>1.4889589387783564</c:v>
                </c:pt>
                <c:pt idx="99">
                  <c:v>1.4889589387783564</c:v>
                </c:pt>
                <c:pt idx="100">
                  <c:v>1.4889589387783564</c:v>
                </c:pt>
                <c:pt idx="101">
                  <c:v>1.4889589387783564</c:v>
                </c:pt>
                <c:pt idx="102">
                  <c:v>1.4889589387783564</c:v>
                </c:pt>
                <c:pt idx="103">
                  <c:v>1.4889589387783564</c:v>
                </c:pt>
                <c:pt idx="104">
                  <c:v>1.4889589387783564</c:v>
                </c:pt>
                <c:pt idx="105">
                  <c:v>1.4889589387783564</c:v>
                </c:pt>
                <c:pt idx="106">
                  <c:v>1.4889589387783564</c:v>
                </c:pt>
                <c:pt idx="107">
                  <c:v>1.4889589387783564</c:v>
                </c:pt>
                <c:pt idx="108">
                  <c:v>1.4889589387783564</c:v>
                </c:pt>
                <c:pt idx="109">
                  <c:v>1.4889589387783564</c:v>
                </c:pt>
                <c:pt idx="110">
                  <c:v>1.4889589387783564</c:v>
                </c:pt>
                <c:pt idx="111">
                  <c:v>1.4889589387783564</c:v>
                </c:pt>
                <c:pt idx="112">
                  <c:v>1.4889589387783564</c:v>
                </c:pt>
                <c:pt idx="113">
                  <c:v>1.4889589387783564</c:v>
                </c:pt>
                <c:pt idx="114">
                  <c:v>1.4889589387783564</c:v>
                </c:pt>
                <c:pt idx="115">
                  <c:v>1.4889589387783564</c:v>
                </c:pt>
                <c:pt idx="116">
                  <c:v>1.4889589387783564</c:v>
                </c:pt>
                <c:pt idx="117">
                  <c:v>1.4889589387783564</c:v>
                </c:pt>
                <c:pt idx="118">
                  <c:v>1.4889589387783564</c:v>
                </c:pt>
                <c:pt idx="119">
                  <c:v>1.4889589387783564</c:v>
                </c:pt>
                <c:pt idx="120">
                  <c:v>1.4889589387783564</c:v>
                </c:pt>
                <c:pt idx="121">
                  <c:v>1.4889589387783564</c:v>
                </c:pt>
                <c:pt idx="122">
                  <c:v>1.4889589387783564</c:v>
                </c:pt>
                <c:pt idx="123">
                  <c:v>1.4889589387783564</c:v>
                </c:pt>
                <c:pt idx="124">
                  <c:v>1.4889589387783564</c:v>
                </c:pt>
                <c:pt idx="125">
                  <c:v>1.4889589387783564</c:v>
                </c:pt>
                <c:pt idx="126">
                  <c:v>1.4889589387783564</c:v>
                </c:pt>
                <c:pt idx="127">
                  <c:v>1.4889589387783564</c:v>
                </c:pt>
                <c:pt idx="128">
                  <c:v>1.4889589387783564</c:v>
                </c:pt>
                <c:pt idx="129">
                  <c:v>1.4889589387783564</c:v>
                </c:pt>
                <c:pt idx="130">
                  <c:v>1.4889589387783564</c:v>
                </c:pt>
                <c:pt idx="131">
                  <c:v>1.4889589387783564</c:v>
                </c:pt>
                <c:pt idx="132">
                  <c:v>1.4889589387783564</c:v>
                </c:pt>
                <c:pt idx="133">
                  <c:v>1.4889589387783564</c:v>
                </c:pt>
                <c:pt idx="134">
                  <c:v>1.4889589387783564</c:v>
                </c:pt>
                <c:pt idx="135">
                  <c:v>1.4889589387783564</c:v>
                </c:pt>
                <c:pt idx="136">
                  <c:v>1.4889589387783564</c:v>
                </c:pt>
                <c:pt idx="137">
                  <c:v>1.4889589387783564</c:v>
                </c:pt>
                <c:pt idx="138">
                  <c:v>1.4889589387783564</c:v>
                </c:pt>
                <c:pt idx="139">
                  <c:v>1.4889589387783564</c:v>
                </c:pt>
                <c:pt idx="140">
                  <c:v>1.4889589387783564</c:v>
                </c:pt>
                <c:pt idx="141">
                  <c:v>1.4889589387783564</c:v>
                </c:pt>
                <c:pt idx="142">
                  <c:v>1.4889589387783564</c:v>
                </c:pt>
                <c:pt idx="143">
                  <c:v>1.4889589387783564</c:v>
                </c:pt>
                <c:pt idx="144">
                  <c:v>1.4889589387783564</c:v>
                </c:pt>
                <c:pt idx="145">
                  <c:v>1.4889589387783564</c:v>
                </c:pt>
                <c:pt idx="146">
                  <c:v>1.4889589387783564</c:v>
                </c:pt>
                <c:pt idx="147">
                  <c:v>1.4889589387783564</c:v>
                </c:pt>
                <c:pt idx="148">
                  <c:v>1.4889589387783564</c:v>
                </c:pt>
                <c:pt idx="149">
                  <c:v>1.4889589387783564</c:v>
                </c:pt>
                <c:pt idx="150">
                  <c:v>1.4889589387783564</c:v>
                </c:pt>
                <c:pt idx="151">
                  <c:v>1.4889589387783564</c:v>
                </c:pt>
                <c:pt idx="152">
                  <c:v>1.4889589387783564</c:v>
                </c:pt>
                <c:pt idx="153">
                  <c:v>1.4889589387783564</c:v>
                </c:pt>
                <c:pt idx="154">
                  <c:v>1.4889589387783564</c:v>
                </c:pt>
                <c:pt idx="155">
                  <c:v>1.4889589387783564</c:v>
                </c:pt>
                <c:pt idx="156">
                  <c:v>1.4889589387783564</c:v>
                </c:pt>
                <c:pt idx="157">
                  <c:v>1.4889589387783564</c:v>
                </c:pt>
                <c:pt idx="158">
                  <c:v>1.4889589387783564</c:v>
                </c:pt>
                <c:pt idx="159">
                  <c:v>1.4889589387783564</c:v>
                </c:pt>
                <c:pt idx="160">
                  <c:v>1.4889589387783564</c:v>
                </c:pt>
                <c:pt idx="161">
                  <c:v>1.4889589387783564</c:v>
                </c:pt>
                <c:pt idx="162">
                  <c:v>1.4889589387783564</c:v>
                </c:pt>
                <c:pt idx="163">
                  <c:v>1.4889589387783564</c:v>
                </c:pt>
                <c:pt idx="164">
                  <c:v>1.4889589387783564</c:v>
                </c:pt>
                <c:pt idx="165">
                  <c:v>1.4889589387783564</c:v>
                </c:pt>
                <c:pt idx="166">
                  <c:v>1.4889589387783564</c:v>
                </c:pt>
                <c:pt idx="167">
                  <c:v>1.4889589387783564</c:v>
                </c:pt>
                <c:pt idx="168">
                  <c:v>1.4889589387783564</c:v>
                </c:pt>
                <c:pt idx="169">
                  <c:v>1.4889589387783564</c:v>
                </c:pt>
                <c:pt idx="170">
                  <c:v>1.4889589387783564</c:v>
                </c:pt>
                <c:pt idx="171">
                  <c:v>1.4889589387783564</c:v>
                </c:pt>
                <c:pt idx="172">
                  <c:v>1.4889589387783564</c:v>
                </c:pt>
                <c:pt idx="173">
                  <c:v>1.4889589387783564</c:v>
                </c:pt>
                <c:pt idx="174">
                  <c:v>1.4889589387783564</c:v>
                </c:pt>
                <c:pt idx="175">
                  <c:v>1.4889589387783564</c:v>
                </c:pt>
                <c:pt idx="176">
                  <c:v>1.4889589387783564</c:v>
                </c:pt>
                <c:pt idx="177">
                  <c:v>1.4889589387783564</c:v>
                </c:pt>
                <c:pt idx="178">
                  <c:v>1.4889589387783564</c:v>
                </c:pt>
                <c:pt idx="179">
                  <c:v>1.4889589387783564</c:v>
                </c:pt>
                <c:pt idx="180">
                  <c:v>1.4889589387783564</c:v>
                </c:pt>
                <c:pt idx="181">
                  <c:v>1.4889589387783564</c:v>
                </c:pt>
                <c:pt idx="182">
                  <c:v>1.4889589387783564</c:v>
                </c:pt>
                <c:pt idx="183">
                  <c:v>1.4889589387783564</c:v>
                </c:pt>
                <c:pt idx="184">
                  <c:v>1.4889589387783564</c:v>
                </c:pt>
                <c:pt idx="185">
                  <c:v>1.4889589387783564</c:v>
                </c:pt>
                <c:pt idx="186">
                  <c:v>1.4889589387783564</c:v>
                </c:pt>
                <c:pt idx="187">
                  <c:v>1.4889589387783564</c:v>
                </c:pt>
                <c:pt idx="188">
                  <c:v>1.4889589387783564</c:v>
                </c:pt>
                <c:pt idx="189">
                  <c:v>1.4889589387783564</c:v>
                </c:pt>
                <c:pt idx="190">
                  <c:v>1.4889589387783564</c:v>
                </c:pt>
                <c:pt idx="191">
                  <c:v>1.4889589387783564</c:v>
                </c:pt>
                <c:pt idx="192">
                  <c:v>1.4889589387783564</c:v>
                </c:pt>
                <c:pt idx="193">
                  <c:v>1.4889589387783564</c:v>
                </c:pt>
                <c:pt idx="194">
                  <c:v>1.4889589387783564</c:v>
                </c:pt>
                <c:pt idx="195">
                  <c:v>1.4889589387783564</c:v>
                </c:pt>
                <c:pt idx="196">
                  <c:v>1.4889589387783564</c:v>
                </c:pt>
                <c:pt idx="197">
                  <c:v>1.4889589387783564</c:v>
                </c:pt>
                <c:pt idx="198">
                  <c:v>1.4889589387783564</c:v>
                </c:pt>
                <c:pt idx="199">
                  <c:v>1.4889589387783564</c:v>
                </c:pt>
                <c:pt idx="200">
                  <c:v>1.4889589387783564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524-49FA-A8B8-DB00D04D3D6F}"/>
            </c:ext>
          </c:extLst>
        </c:ser>
        <c:ser>
          <c:idx val="6"/>
          <c:order val="1"/>
          <c:tx>
            <c:strRef>
              <c:f>Data2!$G$1</c:f>
              <c:strCache>
                <c:ptCount val="1"/>
                <c:pt idx="0">
                  <c:v>Maximum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Data2!$G$2:$G$202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1.4889589387783564</c:v>
                </c:pt>
                <c:pt idx="4">
                  <c:v>1.4889589387783564</c:v>
                </c:pt>
                <c:pt idx="5">
                  <c:v>1.4889589387783564</c:v>
                </c:pt>
                <c:pt idx="6">
                  <c:v>1.4889589387783564</c:v>
                </c:pt>
                <c:pt idx="7">
                  <c:v>1.4889589387783564</c:v>
                </c:pt>
                <c:pt idx="8">
                  <c:v>1.4889589387783564</c:v>
                </c:pt>
                <c:pt idx="9">
                  <c:v>1.4889589387783564</c:v>
                </c:pt>
                <c:pt idx="10">
                  <c:v>1.4889589387783564</c:v>
                </c:pt>
                <c:pt idx="11">
                  <c:v>1.4889589387783564</c:v>
                </c:pt>
                <c:pt idx="12">
                  <c:v>1.4889589387783564</c:v>
                </c:pt>
                <c:pt idx="13">
                  <c:v>1.4889589387783564</c:v>
                </c:pt>
                <c:pt idx="14">
                  <c:v>1.4889589387783564</c:v>
                </c:pt>
                <c:pt idx="15">
                  <c:v>1.4889589387783564</c:v>
                </c:pt>
                <c:pt idx="16">
                  <c:v>1.4889589387783564</c:v>
                </c:pt>
                <c:pt idx="17">
                  <c:v>1.4889589387783564</c:v>
                </c:pt>
                <c:pt idx="18">
                  <c:v>1.4889589387783564</c:v>
                </c:pt>
                <c:pt idx="19">
                  <c:v>1.4889589387783564</c:v>
                </c:pt>
                <c:pt idx="20">
                  <c:v>1.4889589387783564</c:v>
                </c:pt>
                <c:pt idx="21">
                  <c:v>1.4889589387783564</c:v>
                </c:pt>
                <c:pt idx="22">
                  <c:v>1.4889589387783564</c:v>
                </c:pt>
                <c:pt idx="23">
                  <c:v>1.4889589387783564</c:v>
                </c:pt>
                <c:pt idx="24">
                  <c:v>1.4889589387783564</c:v>
                </c:pt>
                <c:pt idx="25">
                  <c:v>1.4889589387783564</c:v>
                </c:pt>
                <c:pt idx="26">
                  <c:v>1.4889589387783564</c:v>
                </c:pt>
                <c:pt idx="27">
                  <c:v>1.4889589387783564</c:v>
                </c:pt>
                <c:pt idx="28">
                  <c:v>1.4889589387783564</c:v>
                </c:pt>
                <c:pt idx="29">
                  <c:v>1.4889589387783564</c:v>
                </c:pt>
                <c:pt idx="30">
                  <c:v>1.4889589387783564</c:v>
                </c:pt>
                <c:pt idx="31">
                  <c:v>1.4889589387783564</c:v>
                </c:pt>
                <c:pt idx="32">
                  <c:v>1.4889589387783564</c:v>
                </c:pt>
                <c:pt idx="33">
                  <c:v>1.4889589387783564</c:v>
                </c:pt>
                <c:pt idx="34">
                  <c:v>1.4889589387783564</c:v>
                </c:pt>
                <c:pt idx="35">
                  <c:v>1.4889589387783564</c:v>
                </c:pt>
                <c:pt idx="36">
                  <c:v>1.4889589387783564</c:v>
                </c:pt>
                <c:pt idx="37">
                  <c:v>1.4889589387783564</c:v>
                </c:pt>
                <c:pt idx="38">
                  <c:v>1.4889589387783564</c:v>
                </c:pt>
                <c:pt idx="39">
                  <c:v>1.4889589387783564</c:v>
                </c:pt>
                <c:pt idx="40">
                  <c:v>1.4889589387783564</c:v>
                </c:pt>
                <c:pt idx="41">
                  <c:v>1.4889589387783564</c:v>
                </c:pt>
                <c:pt idx="42">
                  <c:v>1.4889589387783564</c:v>
                </c:pt>
                <c:pt idx="43">
                  <c:v>1.4889589387783564</c:v>
                </c:pt>
                <c:pt idx="44">
                  <c:v>1.4889589387783564</c:v>
                </c:pt>
                <c:pt idx="45">
                  <c:v>1.4889589387783564</c:v>
                </c:pt>
                <c:pt idx="46">
                  <c:v>1.4889589387783564</c:v>
                </c:pt>
                <c:pt idx="47">
                  <c:v>1.4889589387783564</c:v>
                </c:pt>
                <c:pt idx="48">
                  <c:v>1.4889589387783564</c:v>
                </c:pt>
                <c:pt idx="49">
                  <c:v>1.4889589387783564</c:v>
                </c:pt>
                <c:pt idx="50">
                  <c:v>1.4889589387783564</c:v>
                </c:pt>
                <c:pt idx="51">
                  <c:v>1.4889589387783564</c:v>
                </c:pt>
                <c:pt idx="52">
                  <c:v>1.4889589387783564</c:v>
                </c:pt>
                <c:pt idx="53">
                  <c:v>1.4889589387783564</c:v>
                </c:pt>
                <c:pt idx="54">
                  <c:v>1.4889589387783564</c:v>
                </c:pt>
                <c:pt idx="55">
                  <c:v>1.4889589387783564</c:v>
                </c:pt>
                <c:pt idx="56">
                  <c:v>1.4889589387783564</c:v>
                </c:pt>
                <c:pt idx="57">
                  <c:v>1.4889589387783564</c:v>
                </c:pt>
                <c:pt idx="58">
                  <c:v>1.4889589387783564</c:v>
                </c:pt>
                <c:pt idx="59">
                  <c:v>1.4889589387783564</c:v>
                </c:pt>
                <c:pt idx="60">
                  <c:v>1.4889589387783564</c:v>
                </c:pt>
                <c:pt idx="61">
                  <c:v>1.4889589387783564</c:v>
                </c:pt>
                <c:pt idx="62">
                  <c:v>1.4889589387783564</c:v>
                </c:pt>
                <c:pt idx="63">
                  <c:v>1.4889589387783564</c:v>
                </c:pt>
                <c:pt idx="64">
                  <c:v>1.4889589387783564</c:v>
                </c:pt>
                <c:pt idx="65">
                  <c:v>1.4889589387783564</c:v>
                </c:pt>
                <c:pt idx="66">
                  <c:v>1.4889589387783564</c:v>
                </c:pt>
                <c:pt idx="67">
                  <c:v>1.4889589387783564</c:v>
                </c:pt>
                <c:pt idx="68">
                  <c:v>1.4889589387783564</c:v>
                </c:pt>
                <c:pt idx="69">
                  <c:v>1.4889589387783564</c:v>
                </c:pt>
                <c:pt idx="70">
                  <c:v>1.4889589387783564</c:v>
                </c:pt>
                <c:pt idx="71">
                  <c:v>1.4889589387783564</c:v>
                </c:pt>
                <c:pt idx="72">
                  <c:v>1.4889589387783564</c:v>
                </c:pt>
                <c:pt idx="73">
                  <c:v>1.4889589387783564</c:v>
                </c:pt>
                <c:pt idx="74">
                  <c:v>1.4889589387783564</c:v>
                </c:pt>
                <c:pt idx="75">
                  <c:v>1.4889589387783564</c:v>
                </c:pt>
                <c:pt idx="76">
                  <c:v>1.4889589387783564</c:v>
                </c:pt>
                <c:pt idx="77">
                  <c:v>1.4889589387783564</c:v>
                </c:pt>
                <c:pt idx="78">
                  <c:v>1.4889589387783564</c:v>
                </c:pt>
                <c:pt idx="79">
                  <c:v>1.4889589387783564</c:v>
                </c:pt>
                <c:pt idx="80">
                  <c:v>1.4889589387783564</c:v>
                </c:pt>
                <c:pt idx="81">
                  <c:v>1.4889589387783564</c:v>
                </c:pt>
                <c:pt idx="82">
                  <c:v>1.4889589387783564</c:v>
                </c:pt>
                <c:pt idx="83">
                  <c:v>1.4889589387783564</c:v>
                </c:pt>
                <c:pt idx="84">
                  <c:v>1.4889589387783564</c:v>
                </c:pt>
                <c:pt idx="85">
                  <c:v>1.4889589387783564</c:v>
                </c:pt>
                <c:pt idx="86">
                  <c:v>1.4889589387783564</c:v>
                </c:pt>
                <c:pt idx="87">
                  <c:v>1.4889589387783564</c:v>
                </c:pt>
                <c:pt idx="88">
                  <c:v>1.4889589387783564</c:v>
                </c:pt>
                <c:pt idx="89">
                  <c:v>1.4889589387783564</c:v>
                </c:pt>
                <c:pt idx="90">
                  <c:v>1.4889589387783564</c:v>
                </c:pt>
                <c:pt idx="91">
                  <c:v>1.4889589387783564</c:v>
                </c:pt>
                <c:pt idx="92">
                  <c:v>1.4889589387783564</c:v>
                </c:pt>
                <c:pt idx="93">
                  <c:v>1.4889589387783564</c:v>
                </c:pt>
                <c:pt idx="94">
                  <c:v>1.4889589387783564</c:v>
                </c:pt>
                <c:pt idx="95">
                  <c:v>1.4889589387783564</c:v>
                </c:pt>
                <c:pt idx="96">
                  <c:v>1.4889589387783564</c:v>
                </c:pt>
                <c:pt idx="97">
                  <c:v>1.4889589387783564</c:v>
                </c:pt>
                <c:pt idx="98">
                  <c:v>1.4889589387783564</c:v>
                </c:pt>
                <c:pt idx="99">
                  <c:v>1.4889589387783564</c:v>
                </c:pt>
                <c:pt idx="100">
                  <c:v>1.4889589387783564</c:v>
                </c:pt>
                <c:pt idx="101">
                  <c:v>1.4889589387783564</c:v>
                </c:pt>
                <c:pt idx="102">
                  <c:v>1.4889589387783564</c:v>
                </c:pt>
                <c:pt idx="103">
                  <c:v>1.4889589387783564</c:v>
                </c:pt>
                <c:pt idx="104">
                  <c:v>1.4889589387783564</c:v>
                </c:pt>
                <c:pt idx="105">
                  <c:v>1.4889589387783564</c:v>
                </c:pt>
                <c:pt idx="106">
                  <c:v>1.4889589387783564</c:v>
                </c:pt>
                <c:pt idx="107">
                  <c:v>1.4889589387783564</c:v>
                </c:pt>
                <c:pt idx="108">
                  <c:v>1.4889589387783564</c:v>
                </c:pt>
                <c:pt idx="109">
                  <c:v>1.4889589387783564</c:v>
                </c:pt>
                <c:pt idx="110">
                  <c:v>1.4889589387783564</c:v>
                </c:pt>
                <c:pt idx="111">
                  <c:v>1.4889589387783564</c:v>
                </c:pt>
                <c:pt idx="112">
                  <c:v>1.4889589387783564</c:v>
                </c:pt>
                <c:pt idx="113">
                  <c:v>1.4889589387783564</c:v>
                </c:pt>
                <c:pt idx="114">
                  <c:v>1.4889589387783564</c:v>
                </c:pt>
                <c:pt idx="115">
                  <c:v>1.4889589387783564</c:v>
                </c:pt>
                <c:pt idx="116">
                  <c:v>1.4889589387783564</c:v>
                </c:pt>
                <c:pt idx="117">
                  <c:v>1.4889589387783564</c:v>
                </c:pt>
                <c:pt idx="118">
                  <c:v>1.4889589387783564</c:v>
                </c:pt>
                <c:pt idx="119">
                  <c:v>1.4889589387783564</c:v>
                </c:pt>
                <c:pt idx="120">
                  <c:v>1.4889589387783564</c:v>
                </c:pt>
                <c:pt idx="121">
                  <c:v>1.4889589387783564</c:v>
                </c:pt>
                <c:pt idx="122">
                  <c:v>1.4889589387783564</c:v>
                </c:pt>
                <c:pt idx="123">
                  <c:v>1.4889589387783564</c:v>
                </c:pt>
                <c:pt idx="124">
                  <c:v>1.4889589387783564</c:v>
                </c:pt>
                <c:pt idx="125">
                  <c:v>1.4889589387783564</c:v>
                </c:pt>
                <c:pt idx="126">
                  <c:v>1.4889589387783564</c:v>
                </c:pt>
                <c:pt idx="127">
                  <c:v>1.4889589387783564</c:v>
                </c:pt>
                <c:pt idx="128">
                  <c:v>1.4889589387783564</c:v>
                </c:pt>
                <c:pt idx="129">
                  <c:v>1.4889589387783564</c:v>
                </c:pt>
                <c:pt idx="130">
                  <c:v>1.4889589387783564</c:v>
                </c:pt>
                <c:pt idx="131">
                  <c:v>1.4889589387783564</c:v>
                </c:pt>
                <c:pt idx="132">
                  <c:v>1.4889589387783564</c:v>
                </c:pt>
                <c:pt idx="133">
                  <c:v>1.4889589387783564</c:v>
                </c:pt>
                <c:pt idx="134">
                  <c:v>1.4889589387783564</c:v>
                </c:pt>
                <c:pt idx="135">
                  <c:v>1.4889589387783564</c:v>
                </c:pt>
                <c:pt idx="136">
                  <c:v>1.4889589387783564</c:v>
                </c:pt>
                <c:pt idx="137">
                  <c:v>1.4889589387783564</c:v>
                </c:pt>
                <c:pt idx="138">
                  <c:v>1.4889589387783564</c:v>
                </c:pt>
                <c:pt idx="139">
                  <c:v>1.4889589387783564</c:v>
                </c:pt>
                <c:pt idx="140">
                  <c:v>1.4889589387783564</c:v>
                </c:pt>
                <c:pt idx="141">
                  <c:v>1.4889589387783564</c:v>
                </c:pt>
                <c:pt idx="142">
                  <c:v>1.4889589387783564</c:v>
                </c:pt>
                <c:pt idx="143">
                  <c:v>1.4889589387783564</c:v>
                </c:pt>
                <c:pt idx="144">
                  <c:v>1.4889589387783564</c:v>
                </c:pt>
                <c:pt idx="145">
                  <c:v>1.4889589387783564</c:v>
                </c:pt>
                <c:pt idx="146">
                  <c:v>1.4889589387783564</c:v>
                </c:pt>
                <c:pt idx="147">
                  <c:v>1.4889589387783564</c:v>
                </c:pt>
                <c:pt idx="148">
                  <c:v>1.4889589387783564</c:v>
                </c:pt>
                <c:pt idx="149">
                  <c:v>1.4889589387783564</c:v>
                </c:pt>
                <c:pt idx="150">
                  <c:v>1.4889589387783564</c:v>
                </c:pt>
                <c:pt idx="151">
                  <c:v>1.4889589387783564</c:v>
                </c:pt>
                <c:pt idx="152">
                  <c:v>1.4889589387783564</c:v>
                </c:pt>
                <c:pt idx="153">
                  <c:v>1.4889589387783564</c:v>
                </c:pt>
                <c:pt idx="154">
                  <c:v>1.4889589387783564</c:v>
                </c:pt>
                <c:pt idx="155">
                  <c:v>1.4889589387783564</c:v>
                </c:pt>
                <c:pt idx="156">
                  <c:v>1.4889589387783564</c:v>
                </c:pt>
                <c:pt idx="157">
                  <c:v>1.4889589387783564</c:v>
                </c:pt>
                <c:pt idx="158">
                  <c:v>1.4889589387783564</c:v>
                </c:pt>
                <c:pt idx="159">
                  <c:v>1.4889589387783564</c:v>
                </c:pt>
                <c:pt idx="160">
                  <c:v>1.4889589387783564</c:v>
                </c:pt>
                <c:pt idx="161">
                  <c:v>1.4889589387783564</c:v>
                </c:pt>
                <c:pt idx="162">
                  <c:v>1.4889589387783564</c:v>
                </c:pt>
                <c:pt idx="163">
                  <c:v>1.4889589387783564</c:v>
                </c:pt>
                <c:pt idx="164">
                  <c:v>1.4889589387783564</c:v>
                </c:pt>
                <c:pt idx="165">
                  <c:v>1.4889589387783564</c:v>
                </c:pt>
                <c:pt idx="166">
                  <c:v>1.4889589387783564</c:v>
                </c:pt>
                <c:pt idx="167">
                  <c:v>1.4889589387783564</c:v>
                </c:pt>
                <c:pt idx="168">
                  <c:v>1.4889589387783564</c:v>
                </c:pt>
                <c:pt idx="169">
                  <c:v>1.4889589387783564</c:v>
                </c:pt>
                <c:pt idx="170">
                  <c:v>1.4889589387783564</c:v>
                </c:pt>
                <c:pt idx="171">
                  <c:v>1.4889589387783564</c:v>
                </c:pt>
                <c:pt idx="172">
                  <c:v>1.4889589387783564</c:v>
                </c:pt>
                <c:pt idx="173">
                  <c:v>1.4889589387783564</c:v>
                </c:pt>
                <c:pt idx="174">
                  <c:v>1.4889589387783564</c:v>
                </c:pt>
                <c:pt idx="175">
                  <c:v>1.4889589387783564</c:v>
                </c:pt>
                <c:pt idx="176">
                  <c:v>1.4889589387783564</c:v>
                </c:pt>
                <c:pt idx="177">
                  <c:v>1.4889589387783564</c:v>
                </c:pt>
                <c:pt idx="178">
                  <c:v>1.4889589387783564</c:v>
                </c:pt>
                <c:pt idx="179">
                  <c:v>1.4889589387783564</c:v>
                </c:pt>
                <c:pt idx="180">
                  <c:v>1.4889589387783564</c:v>
                </c:pt>
                <c:pt idx="181">
                  <c:v>1.4889589387783564</c:v>
                </c:pt>
                <c:pt idx="182">
                  <c:v>1.4889589387783564</c:v>
                </c:pt>
                <c:pt idx="183">
                  <c:v>1.4889589387783564</c:v>
                </c:pt>
                <c:pt idx="184">
                  <c:v>1.4889589387783564</c:v>
                </c:pt>
                <c:pt idx="185">
                  <c:v>1.4889589387783564</c:v>
                </c:pt>
                <c:pt idx="186">
                  <c:v>1.4889589387783564</c:v>
                </c:pt>
                <c:pt idx="187">
                  <c:v>1.4889589387783564</c:v>
                </c:pt>
                <c:pt idx="188">
                  <c:v>1.4889589387783564</c:v>
                </c:pt>
                <c:pt idx="189">
                  <c:v>1.4889589387783564</c:v>
                </c:pt>
                <c:pt idx="190">
                  <c:v>1.4889589387783564</c:v>
                </c:pt>
                <c:pt idx="191">
                  <c:v>1.4889589387783564</c:v>
                </c:pt>
                <c:pt idx="192">
                  <c:v>1.4889589387783564</c:v>
                </c:pt>
                <c:pt idx="193">
                  <c:v>1.4889589387783564</c:v>
                </c:pt>
                <c:pt idx="194">
                  <c:v>1.4889589387783564</c:v>
                </c:pt>
                <c:pt idx="195">
                  <c:v>1.4889589387783564</c:v>
                </c:pt>
                <c:pt idx="196">
                  <c:v>1.4889589387783564</c:v>
                </c:pt>
                <c:pt idx="197">
                  <c:v>1.4889589387783564</c:v>
                </c:pt>
                <c:pt idx="198">
                  <c:v>1.4889589387783564</c:v>
                </c:pt>
                <c:pt idx="199">
                  <c:v>1.4889589387783564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24-49FA-A8B8-DB00D04D3D6F}"/>
            </c:ext>
          </c:extLst>
        </c:ser>
        <c:ser>
          <c:idx val="4"/>
          <c:order val="2"/>
          <c:tx>
            <c:strRef>
              <c:f>Data2!$S$1</c:f>
              <c:strCache>
                <c:ptCount val="1"/>
                <c:pt idx="0">
                  <c:v> FOM = 100%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tar"/>
            <c:size val="18"/>
            <c:spPr>
              <a:solidFill>
                <a:srgbClr val="FFFF00">
                  <a:alpha val="50000"/>
                </a:srgbClr>
              </a:solidFill>
              <a:ln w="19050">
                <a:solidFill>
                  <a:schemeClr val="tx1"/>
                </a:solidFill>
              </a:ln>
              <a:effectLst/>
            </c:spPr>
          </c:marker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Data2!$S$2:$S$202</c:f>
              <c:numCache>
                <c:formatCode>0.0</c:formatCode>
                <c:ptCount val="201"/>
                <c:pt idx="3">
                  <c:v>1.4944794693891783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524-49FA-A8B8-DB00D04D3D6F}"/>
            </c:ext>
          </c:extLst>
        </c:ser>
        <c:ser>
          <c:idx val="3"/>
          <c:order val="3"/>
          <c:tx>
            <c:strRef>
              <c:f>Data2!$R$1</c:f>
              <c:strCache>
                <c:ptCount val="1"/>
                <c:pt idx="0">
                  <c:v> FOM = 8% </c:v>
                </c:pt>
              </c:strCache>
            </c:strRef>
          </c:tx>
          <c:spPr>
            <a:ln w="25400" cap="rnd">
              <a:solidFill>
                <a:srgbClr val="0000FF"/>
              </a:solidFill>
              <a:round/>
            </a:ln>
            <a:effectLst/>
          </c:spPr>
          <c:marker>
            <c:symbol val="x"/>
            <c:size val="6"/>
            <c:spPr>
              <a:noFill/>
              <a:ln w="12700">
                <a:solidFill>
                  <a:srgbClr val="0000FF"/>
                </a:solidFill>
              </a:ln>
              <a:effectLst/>
            </c:spPr>
          </c:marker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8-2524-49FA-A8B8-DB00D04D3D6F}"/>
              </c:ext>
            </c:extLst>
          </c:dPt>
          <c:dPt>
            <c:idx val="2"/>
            <c:marker>
              <c:symbol val="x"/>
              <c:size val="18"/>
              <c:spPr>
                <a:noFill/>
                <a:ln w="12700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2432-49BE-A097-DAC03821B48B}"/>
              </c:ext>
            </c:extLst>
          </c:dPt>
          <c:dPt>
            <c:idx val="3"/>
            <c:marker>
              <c:symbol val="x"/>
              <c:size val="18"/>
              <c:spPr>
                <a:noFill/>
                <a:ln w="50800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1919-4512-AD31-10F355E54FAF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Data2!$R$2:$R$202</c:f>
              <c:numCache>
                <c:formatCode>0.0</c:formatCode>
                <c:ptCount val="201"/>
                <c:pt idx="0">
                  <c:v>0.11029325472432269</c:v>
                </c:pt>
                <c:pt idx="1">
                  <c:v>0.14733029176135973</c:v>
                </c:pt>
                <c:pt idx="2">
                  <c:v>0.18436732879839679</c:v>
                </c:pt>
                <c:pt idx="3">
                  <c:v>0.22140436583543383</c:v>
                </c:pt>
                <c:pt idx="4">
                  <c:v>0.25844140287247086</c:v>
                </c:pt>
                <c:pt idx="5">
                  <c:v>0.2954784399095079</c:v>
                </c:pt>
                <c:pt idx="6">
                  <c:v>0.33251547694654493</c:v>
                </c:pt>
                <c:pt idx="7">
                  <c:v>0.36955251398358197</c:v>
                </c:pt>
                <c:pt idx="8">
                  <c:v>0.406589551020619</c:v>
                </c:pt>
                <c:pt idx="9">
                  <c:v>0.44362658805765603</c:v>
                </c:pt>
                <c:pt idx="10">
                  <c:v>0.48066362509469307</c:v>
                </c:pt>
                <c:pt idx="11">
                  <c:v>0.51770066213173016</c:v>
                </c:pt>
                <c:pt idx="12">
                  <c:v>0.55473769916876714</c:v>
                </c:pt>
                <c:pt idx="13">
                  <c:v>0.59177473620580423</c:v>
                </c:pt>
                <c:pt idx="14">
                  <c:v>0.62881177324284121</c:v>
                </c:pt>
                <c:pt idx="15">
                  <c:v>0.6658488102798783</c:v>
                </c:pt>
                <c:pt idx="16">
                  <c:v>0.70288584731691528</c:v>
                </c:pt>
                <c:pt idx="17">
                  <c:v>0.73992288435395237</c:v>
                </c:pt>
                <c:pt idx="18">
                  <c:v>0.77695992139098935</c:v>
                </c:pt>
                <c:pt idx="19">
                  <c:v>0.81399695842802644</c:v>
                </c:pt>
                <c:pt idx="20">
                  <c:v>0.85103399546506342</c:v>
                </c:pt>
                <c:pt idx="21">
                  <c:v>0.88807103250210051</c:v>
                </c:pt>
                <c:pt idx="22">
                  <c:v>0.92510806953913749</c:v>
                </c:pt>
                <c:pt idx="23">
                  <c:v>0.96214510657617458</c:v>
                </c:pt>
                <c:pt idx="24">
                  <c:v>0.99918214361321156</c:v>
                </c:pt>
                <c:pt idx="25">
                  <c:v>1.0362191806502485</c:v>
                </c:pt>
                <c:pt idx="26">
                  <c:v>1.0732562176872857</c:v>
                </c:pt>
                <c:pt idx="27">
                  <c:v>1.1102932547243227</c:v>
                </c:pt>
                <c:pt idx="28">
                  <c:v>1.1473302917613597</c:v>
                </c:pt>
                <c:pt idx="29">
                  <c:v>1.1843673287983967</c:v>
                </c:pt>
                <c:pt idx="30">
                  <c:v>1.2214043658354339</c:v>
                </c:pt>
                <c:pt idx="31">
                  <c:v>1.2584414028724709</c:v>
                </c:pt>
                <c:pt idx="32">
                  <c:v>1.2954784399095078</c:v>
                </c:pt>
                <c:pt idx="33">
                  <c:v>1.332515476946545</c:v>
                </c:pt>
                <c:pt idx="34">
                  <c:v>1.369552513983582</c:v>
                </c:pt>
                <c:pt idx="35">
                  <c:v>1.406589551020619</c:v>
                </c:pt>
                <c:pt idx="36">
                  <c:v>1.443626588057656</c:v>
                </c:pt>
                <c:pt idx="37">
                  <c:v>1.4806636250946932</c:v>
                </c:pt>
                <c:pt idx="38">
                  <c:v>1.5177006621317302</c:v>
                </c:pt>
                <c:pt idx="39">
                  <c:v>1.5547376991687671</c:v>
                </c:pt>
                <c:pt idx="40">
                  <c:v>1.5917747362058041</c:v>
                </c:pt>
                <c:pt idx="41">
                  <c:v>1.6288117732428413</c:v>
                </c:pt>
                <c:pt idx="42">
                  <c:v>1.6658488102798783</c:v>
                </c:pt>
                <c:pt idx="43">
                  <c:v>1.7028858473169153</c:v>
                </c:pt>
                <c:pt idx="44">
                  <c:v>1.7399228843539523</c:v>
                </c:pt>
                <c:pt idx="45">
                  <c:v>1.7769599213909895</c:v>
                </c:pt>
                <c:pt idx="46">
                  <c:v>1.8139969584280264</c:v>
                </c:pt>
                <c:pt idx="47">
                  <c:v>1.8510339954650634</c:v>
                </c:pt>
                <c:pt idx="48">
                  <c:v>1.8880710325021004</c:v>
                </c:pt>
                <c:pt idx="49">
                  <c:v>1.9251080695391376</c:v>
                </c:pt>
                <c:pt idx="50">
                  <c:v>1.9621451065761746</c:v>
                </c:pt>
                <c:pt idx="51">
                  <c:v>1.9991821436132116</c:v>
                </c:pt>
                <c:pt idx="52">
                  <c:v>2.0362191806502485</c:v>
                </c:pt>
                <c:pt idx="53">
                  <c:v>2.0732562176872857</c:v>
                </c:pt>
                <c:pt idx="54">
                  <c:v>2.1102932547243225</c:v>
                </c:pt>
                <c:pt idx="55">
                  <c:v>2.1473302917613597</c:v>
                </c:pt>
                <c:pt idx="56">
                  <c:v>2.1843673287983969</c:v>
                </c:pt>
                <c:pt idx="57">
                  <c:v>2.2214043658354337</c:v>
                </c:pt>
                <c:pt idx="58">
                  <c:v>2.2584414028724709</c:v>
                </c:pt>
                <c:pt idx="59">
                  <c:v>2.2954784399095081</c:v>
                </c:pt>
                <c:pt idx="60">
                  <c:v>2.3325154769465448</c:v>
                </c:pt>
                <c:pt idx="61">
                  <c:v>2.369552513983582</c:v>
                </c:pt>
                <c:pt idx="62">
                  <c:v>2.4065895510206188</c:v>
                </c:pt>
                <c:pt idx="63">
                  <c:v>2.443626588057656</c:v>
                </c:pt>
                <c:pt idx="64">
                  <c:v>2.4806636250946927</c:v>
                </c:pt>
                <c:pt idx="65">
                  <c:v>2.5177006621317299</c:v>
                </c:pt>
                <c:pt idx="66">
                  <c:v>2.5547376991687667</c:v>
                </c:pt>
                <c:pt idx="67">
                  <c:v>2.5917747362058039</c:v>
                </c:pt>
                <c:pt idx="68">
                  <c:v>2.6288117732428411</c:v>
                </c:pt>
                <c:pt idx="69">
                  <c:v>2.6658488102798779</c:v>
                </c:pt>
                <c:pt idx="70">
                  <c:v>2.7028858473169151</c:v>
                </c:pt>
                <c:pt idx="71">
                  <c:v>2.7399228843539523</c:v>
                </c:pt>
                <c:pt idx="72">
                  <c:v>2.776959921390989</c:v>
                </c:pt>
                <c:pt idx="73">
                  <c:v>2.8139969584280262</c:v>
                </c:pt>
                <c:pt idx="74">
                  <c:v>2.851033995465063</c:v>
                </c:pt>
                <c:pt idx="75">
                  <c:v>2.8880710325021002</c:v>
                </c:pt>
                <c:pt idx="76">
                  <c:v>2.9251080695391374</c:v>
                </c:pt>
                <c:pt idx="77">
                  <c:v>2.9621451065761741</c:v>
                </c:pt>
                <c:pt idx="78">
                  <c:v>2.9991821436132113</c:v>
                </c:pt>
                <c:pt idx="79">
                  <c:v>3.0362191806502485</c:v>
                </c:pt>
                <c:pt idx="80">
                  <c:v>3.0732562176872853</c:v>
                </c:pt>
                <c:pt idx="81">
                  <c:v>3.1102932547243225</c:v>
                </c:pt>
                <c:pt idx="82">
                  <c:v>3.1473302917613597</c:v>
                </c:pt>
                <c:pt idx="83">
                  <c:v>3.1843673287983965</c:v>
                </c:pt>
                <c:pt idx="84">
                  <c:v>3.2214043658354337</c:v>
                </c:pt>
                <c:pt idx="85">
                  <c:v>3.2584414028724704</c:v>
                </c:pt>
                <c:pt idx="86">
                  <c:v>3.2954784399095076</c:v>
                </c:pt>
                <c:pt idx="87">
                  <c:v>3.3325154769465448</c:v>
                </c:pt>
                <c:pt idx="88">
                  <c:v>3.3695525139835816</c:v>
                </c:pt>
                <c:pt idx="89">
                  <c:v>3.4065895510206188</c:v>
                </c:pt>
                <c:pt idx="90">
                  <c:v>3.443626588057656</c:v>
                </c:pt>
                <c:pt idx="91">
                  <c:v>3.4806636250946927</c:v>
                </c:pt>
                <c:pt idx="92">
                  <c:v>3.5177006621317299</c:v>
                </c:pt>
                <c:pt idx="93">
                  <c:v>3.5547376991687667</c:v>
                </c:pt>
                <c:pt idx="94">
                  <c:v>3.5917747362058039</c:v>
                </c:pt>
                <c:pt idx="95">
                  <c:v>3.6288117732428411</c:v>
                </c:pt>
                <c:pt idx="96">
                  <c:v>3.6658488102798779</c:v>
                </c:pt>
                <c:pt idx="97">
                  <c:v>3.7028858473169151</c:v>
                </c:pt>
                <c:pt idx="98">
                  <c:v>3.7399228843539523</c:v>
                </c:pt>
                <c:pt idx="99">
                  <c:v>3.776959921390989</c:v>
                </c:pt>
                <c:pt idx="100">
                  <c:v>3.8139969584280262</c:v>
                </c:pt>
                <c:pt idx="101">
                  <c:v>3.851033995465063</c:v>
                </c:pt>
                <c:pt idx="102">
                  <c:v>3.8880710325021002</c:v>
                </c:pt>
                <c:pt idx="103">
                  <c:v>3.9251080695391374</c:v>
                </c:pt>
                <c:pt idx="104">
                  <c:v>3.9621451065761741</c:v>
                </c:pt>
                <c:pt idx="105">
                  <c:v>3.9991821436132113</c:v>
                </c:pt>
                <c:pt idx="106">
                  <c:v>4.0362191806502485</c:v>
                </c:pt>
                <c:pt idx="107">
                  <c:v>4.0732562176872857</c:v>
                </c:pt>
                <c:pt idx="108">
                  <c:v>4.1102932547243221</c:v>
                </c:pt>
                <c:pt idx="109">
                  <c:v>4.1473302917613593</c:v>
                </c:pt>
                <c:pt idx="110">
                  <c:v>4.1843673287983965</c:v>
                </c:pt>
                <c:pt idx="111">
                  <c:v>4.2214043658354337</c:v>
                </c:pt>
                <c:pt idx="112">
                  <c:v>4.2584414028724709</c:v>
                </c:pt>
                <c:pt idx="113">
                  <c:v>4.2954784399095081</c:v>
                </c:pt>
                <c:pt idx="114">
                  <c:v>4.3325154769465444</c:v>
                </c:pt>
                <c:pt idx="115">
                  <c:v>4.3695525139835816</c:v>
                </c:pt>
                <c:pt idx="116">
                  <c:v>4.4065895510206188</c:v>
                </c:pt>
                <c:pt idx="117">
                  <c:v>4.443626588057656</c:v>
                </c:pt>
                <c:pt idx="118">
                  <c:v>4.4806636250946932</c:v>
                </c:pt>
                <c:pt idx="119">
                  <c:v>4.5177006621317295</c:v>
                </c:pt>
                <c:pt idx="120">
                  <c:v>4.5547376991687667</c:v>
                </c:pt>
                <c:pt idx="121">
                  <c:v>4.5917747362058039</c:v>
                </c:pt>
                <c:pt idx="122">
                  <c:v>4.6288117732428411</c:v>
                </c:pt>
                <c:pt idx="123">
                  <c:v>4.6658488102798783</c:v>
                </c:pt>
                <c:pt idx="124">
                  <c:v>4.7028858473169146</c:v>
                </c:pt>
                <c:pt idx="125">
                  <c:v>4.7399228843539518</c:v>
                </c:pt>
                <c:pt idx="126">
                  <c:v>4.776959921390989</c:v>
                </c:pt>
                <c:pt idx="127">
                  <c:v>4.8139969584280262</c:v>
                </c:pt>
                <c:pt idx="128">
                  <c:v>4.8510339954650634</c:v>
                </c:pt>
                <c:pt idx="129">
                  <c:v>4.8880710325021006</c:v>
                </c:pt>
                <c:pt idx="130">
                  <c:v>4.9251080695391369</c:v>
                </c:pt>
                <c:pt idx="131">
                  <c:v>4.9621451065761741</c:v>
                </c:pt>
                <c:pt idx="132">
                  <c:v>4.9991821436132113</c:v>
                </c:pt>
                <c:pt idx="133">
                  <c:v>5.0362191806502485</c:v>
                </c:pt>
                <c:pt idx="134">
                  <c:v>5.0732562176872857</c:v>
                </c:pt>
                <c:pt idx="135">
                  <c:v>5.1102932547243221</c:v>
                </c:pt>
                <c:pt idx="136">
                  <c:v>5.1473302917613593</c:v>
                </c:pt>
                <c:pt idx="137">
                  <c:v>5.1843673287983965</c:v>
                </c:pt>
                <c:pt idx="138">
                  <c:v>5.2214043658354337</c:v>
                </c:pt>
                <c:pt idx="139">
                  <c:v>5.2584414028724709</c:v>
                </c:pt>
                <c:pt idx="140">
                  <c:v>5.2954784399095081</c:v>
                </c:pt>
                <c:pt idx="141">
                  <c:v>5.3325154769465444</c:v>
                </c:pt>
                <c:pt idx="142">
                  <c:v>5.3695525139835816</c:v>
                </c:pt>
                <c:pt idx="143">
                  <c:v>5.4065895510206188</c:v>
                </c:pt>
                <c:pt idx="144">
                  <c:v>5.443626588057656</c:v>
                </c:pt>
                <c:pt idx="145">
                  <c:v>5.4806636250946932</c:v>
                </c:pt>
                <c:pt idx="146">
                  <c:v>5.5177006621317295</c:v>
                </c:pt>
                <c:pt idx="147">
                  <c:v>5.5547376991687667</c:v>
                </c:pt>
                <c:pt idx="148">
                  <c:v>5.5917747362058039</c:v>
                </c:pt>
                <c:pt idx="149">
                  <c:v>5.6288117732428411</c:v>
                </c:pt>
                <c:pt idx="150">
                  <c:v>5.6658488102798783</c:v>
                </c:pt>
                <c:pt idx="151">
                  <c:v>5.7028858473169146</c:v>
                </c:pt>
                <c:pt idx="152">
                  <c:v>5.7399228843539518</c:v>
                </c:pt>
                <c:pt idx="153">
                  <c:v>5.776959921390989</c:v>
                </c:pt>
                <c:pt idx="154">
                  <c:v>5.8139969584280262</c:v>
                </c:pt>
                <c:pt idx="155">
                  <c:v>5.8510339954650634</c:v>
                </c:pt>
                <c:pt idx="156">
                  <c:v>5.8880710325021006</c:v>
                </c:pt>
                <c:pt idx="157">
                  <c:v>5.9251080695391369</c:v>
                </c:pt>
                <c:pt idx="158">
                  <c:v>5.9621451065761741</c:v>
                </c:pt>
                <c:pt idx="159">
                  <c:v>5.9991821436132113</c:v>
                </c:pt>
                <c:pt idx="160">
                  <c:v>6.0362191806502485</c:v>
                </c:pt>
                <c:pt idx="161">
                  <c:v>6.0732562176872857</c:v>
                </c:pt>
                <c:pt idx="162">
                  <c:v>6.1102932547243221</c:v>
                </c:pt>
                <c:pt idx="163">
                  <c:v>6.1473302917613593</c:v>
                </c:pt>
                <c:pt idx="164">
                  <c:v>6.1843673287983965</c:v>
                </c:pt>
                <c:pt idx="165">
                  <c:v>6.2214043658354337</c:v>
                </c:pt>
                <c:pt idx="166">
                  <c:v>6.2584414028724709</c:v>
                </c:pt>
                <c:pt idx="167">
                  <c:v>6.2954784399095081</c:v>
                </c:pt>
                <c:pt idx="168">
                  <c:v>6.3325154769465444</c:v>
                </c:pt>
                <c:pt idx="169">
                  <c:v>6.3695525139835816</c:v>
                </c:pt>
                <c:pt idx="170">
                  <c:v>6.4065895510206188</c:v>
                </c:pt>
                <c:pt idx="171">
                  <c:v>6.443626588057656</c:v>
                </c:pt>
                <c:pt idx="172">
                  <c:v>6.4806636250946932</c:v>
                </c:pt>
                <c:pt idx="173">
                  <c:v>6.5177006621317295</c:v>
                </c:pt>
                <c:pt idx="174">
                  <c:v>6.5547376991687667</c:v>
                </c:pt>
                <c:pt idx="175">
                  <c:v>6.5917747362058039</c:v>
                </c:pt>
                <c:pt idx="176">
                  <c:v>6.6288117732428411</c:v>
                </c:pt>
                <c:pt idx="177">
                  <c:v>6.6658488102798783</c:v>
                </c:pt>
                <c:pt idx="178">
                  <c:v>6.7028858473169146</c:v>
                </c:pt>
                <c:pt idx="179">
                  <c:v>6.7399228843539518</c:v>
                </c:pt>
                <c:pt idx="180">
                  <c:v>6.776959921390989</c:v>
                </c:pt>
                <c:pt idx="181">
                  <c:v>6.8139969584280262</c:v>
                </c:pt>
                <c:pt idx="182">
                  <c:v>6.8510339954650634</c:v>
                </c:pt>
                <c:pt idx="183">
                  <c:v>6.8880710325021006</c:v>
                </c:pt>
                <c:pt idx="184">
                  <c:v>6.9251080695391369</c:v>
                </c:pt>
                <c:pt idx="185">
                  <c:v>6.9621451065761741</c:v>
                </c:pt>
                <c:pt idx="186">
                  <c:v>6.9991821436132113</c:v>
                </c:pt>
                <c:pt idx="187">
                  <c:v>7.0362191806502485</c:v>
                </c:pt>
                <c:pt idx="188">
                  <c:v>7.0732562176872857</c:v>
                </c:pt>
                <c:pt idx="189">
                  <c:v>7.1102932547243221</c:v>
                </c:pt>
                <c:pt idx="190">
                  <c:v>7.1473302917613593</c:v>
                </c:pt>
                <c:pt idx="191">
                  <c:v>7.1843673287983965</c:v>
                </c:pt>
                <c:pt idx="192">
                  <c:v>7.2214043658354337</c:v>
                </c:pt>
                <c:pt idx="193">
                  <c:v>7.2584414028724709</c:v>
                </c:pt>
                <c:pt idx="194">
                  <c:v>7.2954784399095081</c:v>
                </c:pt>
                <c:pt idx="195">
                  <c:v>7.3325154769465444</c:v>
                </c:pt>
                <c:pt idx="196">
                  <c:v>7.3695525139835816</c:v>
                </c:pt>
                <c:pt idx="197">
                  <c:v>7.4065895510206188</c:v>
                </c:pt>
                <c:pt idx="198">
                  <c:v>7.443626588057656</c:v>
                </c:pt>
                <c:pt idx="199">
                  <c:v>7.4806636250946932</c:v>
                </c:pt>
                <c:pt idx="200">
                  <c:v>7.5177006621317295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524-49FA-A8B8-DB00D04D3D6F}"/>
            </c:ext>
          </c:extLst>
        </c:ser>
        <c:ser>
          <c:idx val="0"/>
          <c:order val="4"/>
          <c:tx>
            <c:strRef>
              <c:f>Data2!$Q$1</c:f>
              <c:strCache>
                <c:ptCount val="1"/>
                <c:pt idx="0">
                  <c:v> FOM = 2% </c:v>
                </c:pt>
              </c:strCache>
            </c:strRef>
          </c:tx>
          <c:spPr>
            <a:ln w="25400" cap="rnd" cmpd="thinThick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noFill/>
              <a:ln w="12700">
                <a:solidFill>
                  <a:srgbClr val="FF0000"/>
                </a:solidFill>
              </a:ln>
              <a:effectLst/>
            </c:spPr>
          </c:marker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9-2524-49FA-A8B8-DB00D04D3D6F}"/>
              </c:ext>
            </c:extLst>
          </c:dPt>
          <c:dPt>
            <c:idx val="2"/>
            <c:marker>
              <c:symbol val="triangle"/>
              <c:size val="18"/>
              <c:spPr>
                <a:noFill/>
                <a:ln w="127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2432-49BE-A097-DAC03821B48B}"/>
              </c:ext>
            </c:extLst>
          </c:dPt>
          <c:dPt>
            <c:idx val="3"/>
            <c:marker>
              <c:symbol val="triangle"/>
              <c:size val="18"/>
              <c:spPr>
                <a:noFill/>
                <a:ln w="508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1919-4512-AD31-10F355E54FAF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Data2!$Q$2:$Q$202</c:f>
              <c:numCache>
                <c:formatCode>0.0</c:formatCode>
                <c:ptCount val="201"/>
                <c:pt idx="0">
                  <c:v>2.9195273309379537E-2</c:v>
                </c:pt>
                <c:pt idx="1">
                  <c:v>3.8999194878006987E-2</c:v>
                </c:pt>
                <c:pt idx="2">
                  <c:v>4.8803116446634445E-2</c:v>
                </c:pt>
                <c:pt idx="3">
                  <c:v>5.8607038015261896E-2</c:v>
                </c:pt>
                <c:pt idx="4">
                  <c:v>6.8410959583889347E-2</c:v>
                </c:pt>
                <c:pt idx="5">
                  <c:v>7.8214881152516791E-2</c:v>
                </c:pt>
                <c:pt idx="6">
                  <c:v>8.8018802721144249E-2</c:v>
                </c:pt>
                <c:pt idx="7">
                  <c:v>9.7822724289771693E-2</c:v>
                </c:pt>
                <c:pt idx="8">
                  <c:v>0.10762664585839915</c:v>
                </c:pt>
                <c:pt idx="9">
                  <c:v>0.11743056742702659</c:v>
                </c:pt>
                <c:pt idx="10">
                  <c:v>0.12723448899565404</c:v>
                </c:pt>
                <c:pt idx="11">
                  <c:v>0.13703841056428151</c:v>
                </c:pt>
                <c:pt idx="12">
                  <c:v>0.14684233213290895</c:v>
                </c:pt>
                <c:pt idx="13">
                  <c:v>0.1566462537015364</c:v>
                </c:pt>
                <c:pt idx="14">
                  <c:v>0.16645017527016384</c:v>
                </c:pt>
                <c:pt idx="15">
                  <c:v>0.17625409683879131</c:v>
                </c:pt>
                <c:pt idx="16">
                  <c:v>0.18605801840741876</c:v>
                </c:pt>
                <c:pt idx="17">
                  <c:v>0.1958619399760462</c:v>
                </c:pt>
                <c:pt idx="18">
                  <c:v>0.20566586154467367</c:v>
                </c:pt>
                <c:pt idx="19">
                  <c:v>0.21546978311330112</c:v>
                </c:pt>
                <c:pt idx="20">
                  <c:v>0.22527370468192856</c:v>
                </c:pt>
                <c:pt idx="21">
                  <c:v>0.235077626250556</c:v>
                </c:pt>
                <c:pt idx="22">
                  <c:v>0.24488154781918348</c:v>
                </c:pt>
                <c:pt idx="23">
                  <c:v>0.25468546938781089</c:v>
                </c:pt>
                <c:pt idx="24">
                  <c:v>0.26448939095643836</c:v>
                </c:pt>
                <c:pt idx="25">
                  <c:v>0.27429331252506584</c:v>
                </c:pt>
                <c:pt idx="26">
                  <c:v>0.28409723409369325</c:v>
                </c:pt>
                <c:pt idx="27">
                  <c:v>0.29390115566232072</c:v>
                </c:pt>
                <c:pt idx="28">
                  <c:v>0.30370507723094819</c:v>
                </c:pt>
                <c:pt idx="29">
                  <c:v>0.31350899879957561</c:v>
                </c:pt>
                <c:pt idx="30">
                  <c:v>0.32331292036820308</c:v>
                </c:pt>
                <c:pt idx="31">
                  <c:v>0.3331168419368305</c:v>
                </c:pt>
                <c:pt idx="32">
                  <c:v>0.34292076350545797</c:v>
                </c:pt>
                <c:pt idx="33">
                  <c:v>0.35272468507408544</c:v>
                </c:pt>
                <c:pt idx="34">
                  <c:v>0.36252860664271286</c:v>
                </c:pt>
                <c:pt idx="35">
                  <c:v>0.37233252821134033</c:v>
                </c:pt>
                <c:pt idx="36">
                  <c:v>0.3821364497799678</c:v>
                </c:pt>
                <c:pt idx="37">
                  <c:v>0.39194037134859522</c:v>
                </c:pt>
                <c:pt idx="38">
                  <c:v>0.40174429291722269</c:v>
                </c:pt>
                <c:pt idx="39">
                  <c:v>0.41154821448585011</c:v>
                </c:pt>
                <c:pt idx="40">
                  <c:v>0.42135213605447758</c:v>
                </c:pt>
                <c:pt idx="41">
                  <c:v>0.43115605762310505</c:v>
                </c:pt>
                <c:pt idx="42">
                  <c:v>0.44095997919173247</c:v>
                </c:pt>
                <c:pt idx="43">
                  <c:v>0.45076390076035994</c:v>
                </c:pt>
                <c:pt idx="44">
                  <c:v>0.46056782232898741</c:v>
                </c:pt>
                <c:pt idx="45">
                  <c:v>0.47037174389761482</c:v>
                </c:pt>
                <c:pt idx="46">
                  <c:v>0.4801756654662423</c:v>
                </c:pt>
                <c:pt idx="47">
                  <c:v>0.48997958703486971</c:v>
                </c:pt>
                <c:pt idx="48">
                  <c:v>0.49978350860349718</c:v>
                </c:pt>
                <c:pt idx="49">
                  <c:v>0.5095874301721246</c:v>
                </c:pt>
                <c:pt idx="50">
                  <c:v>0.51939135174075213</c:v>
                </c:pt>
                <c:pt idx="51">
                  <c:v>0.52919527330937954</c:v>
                </c:pt>
                <c:pt idx="52">
                  <c:v>0.53899919487800696</c:v>
                </c:pt>
                <c:pt idx="53">
                  <c:v>0.54880311644663449</c:v>
                </c:pt>
                <c:pt idx="54">
                  <c:v>0.5586070380152619</c:v>
                </c:pt>
                <c:pt idx="55">
                  <c:v>0.56841095958388932</c:v>
                </c:pt>
                <c:pt idx="56">
                  <c:v>0.57821488115251685</c:v>
                </c:pt>
                <c:pt idx="57">
                  <c:v>0.58801880272114426</c:v>
                </c:pt>
                <c:pt idx="58">
                  <c:v>0.59782272428977168</c:v>
                </c:pt>
                <c:pt idx="59">
                  <c:v>0.60762664585839909</c:v>
                </c:pt>
                <c:pt idx="60">
                  <c:v>0.61743056742702662</c:v>
                </c:pt>
                <c:pt idx="61">
                  <c:v>0.62723448899565404</c:v>
                </c:pt>
                <c:pt idx="62">
                  <c:v>0.63703841056428145</c:v>
                </c:pt>
                <c:pt idx="63">
                  <c:v>0.64684233213290887</c:v>
                </c:pt>
                <c:pt idx="64">
                  <c:v>0.65664625370153629</c:v>
                </c:pt>
                <c:pt idx="65">
                  <c:v>0.66645017527016381</c:v>
                </c:pt>
                <c:pt idx="66">
                  <c:v>0.67625409683879123</c:v>
                </c:pt>
                <c:pt idx="67">
                  <c:v>0.68605801840741865</c:v>
                </c:pt>
                <c:pt idx="68">
                  <c:v>0.69586193997604617</c:v>
                </c:pt>
                <c:pt idx="69">
                  <c:v>0.70566586154467359</c:v>
                </c:pt>
                <c:pt idx="70">
                  <c:v>0.71546978311330101</c:v>
                </c:pt>
                <c:pt idx="71">
                  <c:v>0.72527370468192853</c:v>
                </c:pt>
                <c:pt idx="72">
                  <c:v>0.73507762625055595</c:v>
                </c:pt>
                <c:pt idx="73">
                  <c:v>0.74488154781918337</c:v>
                </c:pt>
                <c:pt idx="74">
                  <c:v>0.75468546938781089</c:v>
                </c:pt>
                <c:pt idx="75">
                  <c:v>0.76448939095643831</c:v>
                </c:pt>
                <c:pt idx="76">
                  <c:v>0.77429331252506572</c:v>
                </c:pt>
                <c:pt idx="77">
                  <c:v>0.78409723409369325</c:v>
                </c:pt>
                <c:pt idx="78">
                  <c:v>0.79390115566232067</c:v>
                </c:pt>
                <c:pt idx="79">
                  <c:v>0.80370507723094808</c:v>
                </c:pt>
                <c:pt idx="80">
                  <c:v>0.8135089987995755</c:v>
                </c:pt>
                <c:pt idx="81">
                  <c:v>0.82331292036820303</c:v>
                </c:pt>
                <c:pt idx="82">
                  <c:v>0.83311684193683044</c:v>
                </c:pt>
                <c:pt idx="83">
                  <c:v>0.84292076350545786</c:v>
                </c:pt>
                <c:pt idx="84">
                  <c:v>0.85272468507408539</c:v>
                </c:pt>
                <c:pt idx="85">
                  <c:v>0.8625286066427128</c:v>
                </c:pt>
                <c:pt idx="86">
                  <c:v>0.87233252821134022</c:v>
                </c:pt>
                <c:pt idx="87">
                  <c:v>0.88213644977996775</c:v>
                </c:pt>
                <c:pt idx="88">
                  <c:v>0.89194037134859516</c:v>
                </c:pt>
                <c:pt idx="89">
                  <c:v>0.90174429291722258</c:v>
                </c:pt>
                <c:pt idx="90">
                  <c:v>0.91154821448585011</c:v>
                </c:pt>
                <c:pt idx="91">
                  <c:v>0.92135213605447752</c:v>
                </c:pt>
                <c:pt idx="92">
                  <c:v>0.93115605762310494</c:v>
                </c:pt>
                <c:pt idx="93">
                  <c:v>0.94095997919173247</c:v>
                </c:pt>
                <c:pt idx="94">
                  <c:v>0.95076390076035988</c:v>
                </c:pt>
                <c:pt idx="95">
                  <c:v>0.9605678223289873</c:v>
                </c:pt>
                <c:pt idx="96">
                  <c:v>0.97037174389761471</c:v>
                </c:pt>
                <c:pt idx="97">
                  <c:v>0.98017566546624224</c:v>
                </c:pt>
                <c:pt idx="98">
                  <c:v>0.98997958703486966</c:v>
                </c:pt>
                <c:pt idx="99">
                  <c:v>0.99978350860349707</c:v>
                </c:pt>
                <c:pt idx="100">
                  <c:v>1.0095874301721246</c:v>
                </c:pt>
                <c:pt idx="101">
                  <c:v>1.019391351740752</c:v>
                </c:pt>
                <c:pt idx="102">
                  <c:v>1.0291952733093794</c:v>
                </c:pt>
                <c:pt idx="103">
                  <c:v>1.0389991948780068</c:v>
                </c:pt>
                <c:pt idx="104">
                  <c:v>1.0488031164466343</c:v>
                </c:pt>
                <c:pt idx="105">
                  <c:v>1.0586070380152619</c:v>
                </c:pt>
                <c:pt idx="106">
                  <c:v>1.0684109595838893</c:v>
                </c:pt>
                <c:pt idx="107">
                  <c:v>1.0782148811525167</c:v>
                </c:pt>
                <c:pt idx="108">
                  <c:v>1.0880188027211442</c:v>
                </c:pt>
                <c:pt idx="109">
                  <c:v>1.0978227242897716</c:v>
                </c:pt>
                <c:pt idx="110">
                  <c:v>1.107626645858399</c:v>
                </c:pt>
                <c:pt idx="111">
                  <c:v>1.1174305674270266</c:v>
                </c:pt>
                <c:pt idx="112">
                  <c:v>1.127234488995654</c:v>
                </c:pt>
                <c:pt idx="113">
                  <c:v>1.1370384105642815</c:v>
                </c:pt>
                <c:pt idx="114">
                  <c:v>1.1468423321329089</c:v>
                </c:pt>
                <c:pt idx="115">
                  <c:v>1.1566462537015363</c:v>
                </c:pt>
                <c:pt idx="116">
                  <c:v>1.1664501752701637</c:v>
                </c:pt>
                <c:pt idx="117">
                  <c:v>1.1762540968387913</c:v>
                </c:pt>
                <c:pt idx="118">
                  <c:v>1.1860580184074188</c:v>
                </c:pt>
                <c:pt idx="119">
                  <c:v>1.1958619399760462</c:v>
                </c:pt>
                <c:pt idx="120">
                  <c:v>1.2056658615446736</c:v>
                </c:pt>
                <c:pt idx="121">
                  <c:v>1.215469783113301</c:v>
                </c:pt>
                <c:pt idx="122">
                  <c:v>1.2252737046819284</c:v>
                </c:pt>
                <c:pt idx="123">
                  <c:v>1.2350776262505558</c:v>
                </c:pt>
                <c:pt idx="124">
                  <c:v>1.2448815478191835</c:v>
                </c:pt>
                <c:pt idx="125">
                  <c:v>1.2546854693878109</c:v>
                </c:pt>
                <c:pt idx="126">
                  <c:v>1.2644893909564383</c:v>
                </c:pt>
                <c:pt idx="127">
                  <c:v>1.2742933125250657</c:v>
                </c:pt>
                <c:pt idx="128">
                  <c:v>1.2840972340936931</c:v>
                </c:pt>
                <c:pt idx="129">
                  <c:v>1.2939011556623206</c:v>
                </c:pt>
                <c:pt idx="130">
                  <c:v>1.3037050772309482</c:v>
                </c:pt>
                <c:pt idx="131">
                  <c:v>1.3135089987995756</c:v>
                </c:pt>
                <c:pt idx="132">
                  <c:v>1.323312920368203</c:v>
                </c:pt>
                <c:pt idx="133">
                  <c:v>1.3331168419368304</c:v>
                </c:pt>
                <c:pt idx="134">
                  <c:v>1.3429207635054579</c:v>
                </c:pt>
                <c:pt idx="135">
                  <c:v>1.3527246850740853</c:v>
                </c:pt>
                <c:pt idx="136">
                  <c:v>1.3625286066427129</c:v>
                </c:pt>
                <c:pt idx="137">
                  <c:v>1.3723325282113403</c:v>
                </c:pt>
                <c:pt idx="138">
                  <c:v>1.3821364497799677</c:v>
                </c:pt>
                <c:pt idx="139">
                  <c:v>1.3919403713485952</c:v>
                </c:pt>
                <c:pt idx="140">
                  <c:v>1.4017442929172226</c:v>
                </c:pt>
                <c:pt idx="141">
                  <c:v>1.41154821448585</c:v>
                </c:pt>
                <c:pt idx="142">
                  <c:v>1.4213521360544774</c:v>
                </c:pt>
                <c:pt idx="143">
                  <c:v>1.431156057623105</c:v>
                </c:pt>
                <c:pt idx="144">
                  <c:v>1.4409599791917325</c:v>
                </c:pt>
                <c:pt idx="145">
                  <c:v>1.4507639007603599</c:v>
                </c:pt>
                <c:pt idx="146">
                  <c:v>1.4605678223289873</c:v>
                </c:pt>
                <c:pt idx="147">
                  <c:v>1.4703717438976147</c:v>
                </c:pt>
                <c:pt idx="148">
                  <c:v>1.4801756654662421</c:v>
                </c:pt>
                <c:pt idx="149">
                  <c:v>1.4899795870348698</c:v>
                </c:pt>
                <c:pt idx="150">
                  <c:v>1.4997835086034972</c:v>
                </c:pt>
                <c:pt idx="151">
                  <c:v>1.5095874301721246</c:v>
                </c:pt>
                <c:pt idx="152">
                  <c:v>1.519391351740752</c:v>
                </c:pt>
                <c:pt idx="153">
                  <c:v>1.5291952733093794</c:v>
                </c:pt>
                <c:pt idx="154">
                  <c:v>1.5389991948780068</c:v>
                </c:pt>
                <c:pt idx="155">
                  <c:v>1.5488031164466343</c:v>
                </c:pt>
                <c:pt idx="156">
                  <c:v>1.5586070380152619</c:v>
                </c:pt>
                <c:pt idx="157">
                  <c:v>1.5684109595838893</c:v>
                </c:pt>
                <c:pt idx="158">
                  <c:v>1.5782148811525167</c:v>
                </c:pt>
                <c:pt idx="159">
                  <c:v>1.5880188027211442</c:v>
                </c:pt>
                <c:pt idx="160">
                  <c:v>1.5978227242897716</c:v>
                </c:pt>
                <c:pt idx="161">
                  <c:v>1.607626645858399</c:v>
                </c:pt>
                <c:pt idx="162">
                  <c:v>1.6174305674270266</c:v>
                </c:pt>
                <c:pt idx="163">
                  <c:v>1.627234488995654</c:v>
                </c:pt>
                <c:pt idx="164">
                  <c:v>1.6370384105642815</c:v>
                </c:pt>
                <c:pt idx="165">
                  <c:v>1.6468423321329089</c:v>
                </c:pt>
                <c:pt idx="166">
                  <c:v>1.6566462537015363</c:v>
                </c:pt>
                <c:pt idx="167">
                  <c:v>1.6664501752701637</c:v>
                </c:pt>
                <c:pt idx="168">
                  <c:v>1.6762540968387913</c:v>
                </c:pt>
                <c:pt idx="169">
                  <c:v>1.6860580184074188</c:v>
                </c:pt>
                <c:pt idx="170">
                  <c:v>1.6958619399760462</c:v>
                </c:pt>
                <c:pt idx="171">
                  <c:v>1.7056658615446736</c:v>
                </c:pt>
                <c:pt idx="172">
                  <c:v>1.715469783113301</c:v>
                </c:pt>
                <c:pt idx="173">
                  <c:v>1.7252737046819284</c:v>
                </c:pt>
                <c:pt idx="174">
                  <c:v>1.7350776262505558</c:v>
                </c:pt>
                <c:pt idx="175">
                  <c:v>1.7448815478191835</c:v>
                </c:pt>
                <c:pt idx="176">
                  <c:v>1.7546854693878109</c:v>
                </c:pt>
                <c:pt idx="177">
                  <c:v>1.7644893909564383</c:v>
                </c:pt>
                <c:pt idx="178">
                  <c:v>1.7742933125250657</c:v>
                </c:pt>
                <c:pt idx="179">
                  <c:v>1.7840972340936931</c:v>
                </c:pt>
                <c:pt idx="180">
                  <c:v>1.7939011556623206</c:v>
                </c:pt>
                <c:pt idx="181">
                  <c:v>1.8037050772309482</c:v>
                </c:pt>
                <c:pt idx="182">
                  <c:v>1.8135089987995756</c:v>
                </c:pt>
                <c:pt idx="183">
                  <c:v>1.823312920368203</c:v>
                </c:pt>
                <c:pt idx="184">
                  <c:v>1.8331168419368304</c:v>
                </c:pt>
                <c:pt idx="185">
                  <c:v>1.8429207635054579</c:v>
                </c:pt>
                <c:pt idx="186">
                  <c:v>1.8527246850740853</c:v>
                </c:pt>
                <c:pt idx="187">
                  <c:v>1.8625286066427129</c:v>
                </c:pt>
                <c:pt idx="188">
                  <c:v>1.8723325282113403</c:v>
                </c:pt>
                <c:pt idx="189">
                  <c:v>1.8821364497799677</c:v>
                </c:pt>
                <c:pt idx="190">
                  <c:v>1.8919403713485952</c:v>
                </c:pt>
                <c:pt idx="191">
                  <c:v>1.9017442929172226</c:v>
                </c:pt>
                <c:pt idx="192">
                  <c:v>1.91154821448585</c:v>
                </c:pt>
                <c:pt idx="193">
                  <c:v>1.9213521360544774</c:v>
                </c:pt>
                <c:pt idx="194">
                  <c:v>1.931156057623105</c:v>
                </c:pt>
                <c:pt idx="195">
                  <c:v>1.9409599791917325</c:v>
                </c:pt>
                <c:pt idx="196">
                  <c:v>1.9507639007603599</c:v>
                </c:pt>
                <c:pt idx="197">
                  <c:v>1.9605678223289873</c:v>
                </c:pt>
                <c:pt idx="198">
                  <c:v>1.9703717438976147</c:v>
                </c:pt>
                <c:pt idx="199">
                  <c:v>1.9801756654662421</c:v>
                </c:pt>
                <c:pt idx="200">
                  <c:v>1.9899795870348698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524-49FA-A8B8-DB00D04D3D6F}"/>
            </c:ext>
          </c:extLst>
        </c:ser>
        <c:ser>
          <c:idx val="1"/>
          <c:order val="5"/>
          <c:tx>
            <c:strRef>
              <c:f>Data2!$P$1</c:f>
              <c:strCache>
                <c:ptCount val="1"/>
                <c:pt idx="0">
                  <c:v> FOM = 1.5% </c:v>
                </c:pt>
              </c:strCache>
            </c:strRef>
          </c:tx>
          <c:spPr>
            <a:ln w="25400" cap="rnd" cmpd="dbl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12700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A-2524-49FA-A8B8-DB00D04D3D6F}"/>
              </c:ext>
            </c:extLst>
          </c:dPt>
          <c:dPt>
            <c:idx val="2"/>
            <c:marker>
              <c:symbol val="circle"/>
              <c:size val="18"/>
              <c:spPr>
                <a:noFill/>
                <a:ln w="12700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2432-49BE-A097-DAC03821B48B}"/>
              </c:ext>
            </c:extLst>
          </c:dPt>
          <c:dPt>
            <c:idx val="3"/>
            <c:marker>
              <c:symbol val="circle"/>
              <c:size val="18"/>
              <c:spPr>
                <a:noFill/>
                <a:ln w="50800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1919-4512-AD31-10F355E54FAF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Data2!$P$2:$P$202</c:f>
              <c:numCache>
                <c:formatCode>0.0</c:formatCode>
                <c:ptCount val="201"/>
                <c:pt idx="0">
                  <c:v>2.1844728180780131E-2</c:v>
                </c:pt>
                <c:pt idx="1">
                  <c:v>2.9180299233768015E-2</c:v>
                </c:pt>
                <c:pt idx="2">
                  <c:v>3.6515870286755896E-2</c:v>
                </c:pt>
                <c:pt idx="3">
                  <c:v>4.385144133974378E-2</c:v>
                </c:pt>
                <c:pt idx="4">
                  <c:v>5.1187012392731664E-2</c:v>
                </c:pt>
                <c:pt idx="5">
                  <c:v>5.8522583445719548E-2</c:v>
                </c:pt>
                <c:pt idx="6">
                  <c:v>6.5858154498707425E-2</c:v>
                </c:pt>
                <c:pt idx="7">
                  <c:v>7.3193725551695316E-2</c:v>
                </c:pt>
                <c:pt idx="8">
                  <c:v>8.0529296604683179E-2</c:v>
                </c:pt>
                <c:pt idx="9">
                  <c:v>8.786486765767107E-2</c:v>
                </c:pt>
                <c:pt idx="10">
                  <c:v>9.5200438710658947E-2</c:v>
                </c:pt>
                <c:pt idx="11">
                  <c:v>0.10253600976364684</c:v>
                </c:pt>
                <c:pt idx="12">
                  <c:v>0.10987158081663471</c:v>
                </c:pt>
                <c:pt idx="13">
                  <c:v>0.11720715186962259</c:v>
                </c:pt>
                <c:pt idx="14">
                  <c:v>0.12454272292261048</c:v>
                </c:pt>
                <c:pt idx="15">
                  <c:v>0.13187829397559836</c:v>
                </c:pt>
                <c:pt idx="16">
                  <c:v>0.13921386502858624</c:v>
                </c:pt>
                <c:pt idx="17">
                  <c:v>0.14654943608157414</c:v>
                </c:pt>
                <c:pt idx="18">
                  <c:v>0.15388500713456202</c:v>
                </c:pt>
                <c:pt idx="19">
                  <c:v>0.16122057818754987</c:v>
                </c:pt>
                <c:pt idx="20">
                  <c:v>0.16855614924053777</c:v>
                </c:pt>
                <c:pt idx="21">
                  <c:v>0.17589172029352565</c:v>
                </c:pt>
                <c:pt idx="22">
                  <c:v>0.18322729134651355</c:v>
                </c:pt>
                <c:pt idx="23">
                  <c:v>0.1905628623995014</c:v>
                </c:pt>
                <c:pt idx="24">
                  <c:v>0.19789843345248931</c:v>
                </c:pt>
                <c:pt idx="25">
                  <c:v>0.20523400450547716</c:v>
                </c:pt>
                <c:pt idx="26">
                  <c:v>0.21256957555846506</c:v>
                </c:pt>
                <c:pt idx="27">
                  <c:v>0.21990514661145294</c:v>
                </c:pt>
                <c:pt idx="28">
                  <c:v>0.22724071766444079</c:v>
                </c:pt>
                <c:pt idx="29">
                  <c:v>0.23457628871742869</c:v>
                </c:pt>
                <c:pt idx="30">
                  <c:v>0.24191185977041657</c:v>
                </c:pt>
                <c:pt idx="31">
                  <c:v>0.24924743082340448</c:v>
                </c:pt>
                <c:pt idx="32">
                  <c:v>0.25658300187639232</c:v>
                </c:pt>
                <c:pt idx="33">
                  <c:v>0.26391857292938026</c:v>
                </c:pt>
                <c:pt idx="34">
                  <c:v>0.27125414398236808</c:v>
                </c:pt>
                <c:pt idx="35">
                  <c:v>0.27858971503535601</c:v>
                </c:pt>
                <c:pt idx="36">
                  <c:v>0.28592528608834389</c:v>
                </c:pt>
                <c:pt idx="37">
                  <c:v>0.29326085714133177</c:v>
                </c:pt>
                <c:pt idx="38">
                  <c:v>0.30059642819431964</c:v>
                </c:pt>
                <c:pt idx="39">
                  <c:v>0.30793199924730752</c:v>
                </c:pt>
                <c:pt idx="40">
                  <c:v>0.3152675703002954</c:v>
                </c:pt>
                <c:pt idx="41">
                  <c:v>0.32260314135328327</c:v>
                </c:pt>
                <c:pt idx="42">
                  <c:v>0.32993871240627121</c:v>
                </c:pt>
                <c:pt idx="43">
                  <c:v>0.33727428345925908</c:v>
                </c:pt>
                <c:pt idx="44">
                  <c:v>0.3446098545122469</c:v>
                </c:pt>
                <c:pt idx="45">
                  <c:v>0.35194542556523478</c:v>
                </c:pt>
                <c:pt idx="46">
                  <c:v>0.35928099661822266</c:v>
                </c:pt>
                <c:pt idx="47">
                  <c:v>0.36661656767121059</c:v>
                </c:pt>
                <c:pt idx="48">
                  <c:v>0.37395213872419847</c:v>
                </c:pt>
                <c:pt idx="49">
                  <c:v>0.38128770977718635</c:v>
                </c:pt>
                <c:pt idx="50">
                  <c:v>0.38862328083017417</c:v>
                </c:pt>
                <c:pt idx="51">
                  <c:v>0.3959588518831621</c:v>
                </c:pt>
                <c:pt idx="52">
                  <c:v>0.40329442293614998</c:v>
                </c:pt>
                <c:pt idx="53">
                  <c:v>0.41062999398913785</c:v>
                </c:pt>
                <c:pt idx="54">
                  <c:v>0.41796556504212573</c:v>
                </c:pt>
                <c:pt idx="55">
                  <c:v>0.42530113609511366</c:v>
                </c:pt>
                <c:pt idx="56">
                  <c:v>0.43263670714810154</c:v>
                </c:pt>
                <c:pt idx="57">
                  <c:v>0.43997227820108936</c:v>
                </c:pt>
                <c:pt idx="58">
                  <c:v>0.44730784925407724</c:v>
                </c:pt>
                <c:pt idx="59">
                  <c:v>0.45464342030706517</c:v>
                </c:pt>
                <c:pt idx="60">
                  <c:v>0.46197899136005305</c:v>
                </c:pt>
                <c:pt idx="61">
                  <c:v>0.46931456241304093</c:v>
                </c:pt>
                <c:pt idx="62">
                  <c:v>0.47665013346602869</c:v>
                </c:pt>
                <c:pt idx="63">
                  <c:v>0.48398570451901662</c:v>
                </c:pt>
                <c:pt idx="64">
                  <c:v>0.4913212755720045</c:v>
                </c:pt>
                <c:pt idx="65">
                  <c:v>0.49865684662499238</c:v>
                </c:pt>
                <c:pt idx="66">
                  <c:v>0.5059924176779802</c:v>
                </c:pt>
                <c:pt idx="67">
                  <c:v>0.51332798873096819</c:v>
                </c:pt>
                <c:pt idx="68">
                  <c:v>0.52066355978395606</c:v>
                </c:pt>
                <c:pt idx="69">
                  <c:v>0.52799913083694394</c:v>
                </c:pt>
                <c:pt idx="70">
                  <c:v>0.53533470188993182</c:v>
                </c:pt>
                <c:pt idx="71">
                  <c:v>0.5426702729429197</c:v>
                </c:pt>
                <c:pt idx="72">
                  <c:v>0.55000584399590757</c:v>
                </c:pt>
                <c:pt idx="73">
                  <c:v>0.55734141504889545</c:v>
                </c:pt>
                <c:pt idx="74">
                  <c:v>0.56467698610188333</c:v>
                </c:pt>
                <c:pt idx="75">
                  <c:v>0.5720125571548712</c:v>
                </c:pt>
                <c:pt idx="76">
                  <c:v>0.57934812820785908</c:v>
                </c:pt>
                <c:pt idx="77">
                  <c:v>0.58668369926084696</c:v>
                </c:pt>
                <c:pt idx="78">
                  <c:v>0.59401927031383484</c:v>
                </c:pt>
                <c:pt idx="79">
                  <c:v>0.60135484136682271</c:v>
                </c:pt>
                <c:pt idx="80">
                  <c:v>0.60869041241981059</c:v>
                </c:pt>
                <c:pt idx="81">
                  <c:v>0.61602598347279847</c:v>
                </c:pt>
                <c:pt idx="82">
                  <c:v>0.62336155452578634</c:v>
                </c:pt>
                <c:pt idx="83">
                  <c:v>0.63069712557877422</c:v>
                </c:pt>
                <c:pt idx="84">
                  <c:v>0.6380326966317621</c:v>
                </c:pt>
                <c:pt idx="85">
                  <c:v>0.64536826768474997</c:v>
                </c:pt>
                <c:pt idx="86">
                  <c:v>0.65270383873773796</c:v>
                </c:pt>
                <c:pt idx="87">
                  <c:v>0.66003940979072584</c:v>
                </c:pt>
                <c:pt idx="88">
                  <c:v>0.66737498084371372</c:v>
                </c:pt>
                <c:pt idx="89">
                  <c:v>0.67471055189670159</c:v>
                </c:pt>
                <c:pt idx="90">
                  <c:v>0.68204612294968947</c:v>
                </c:pt>
                <c:pt idx="91">
                  <c:v>0.68938169400267724</c:v>
                </c:pt>
                <c:pt idx="92">
                  <c:v>0.69671726505566511</c:v>
                </c:pt>
                <c:pt idx="93">
                  <c:v>0.70405283610865299</c:v>
                </c:pt>
                <c:pt idx="94">
                  <c:v>0.71138840716164087</c:v>
                </c:pt>
                <c:pt idx="95">
                  <c:v>0.71872397821462886</c:v>
                </c:pt>
                <c:pt idx="96">
                  <c:v>0.72605954926761673</c:v>
                </c:pt>
                <c:pt idx="97">
                  <c:v>0.73339512032060461</c:v>
                </c:pt>
                <c:pt idx="98">
                  <c:v>0.74073069137359249</c:v>
                </c:pt>
                <c:pt idx="99">
                  <c:v>0.74806626242658036</c:v>
                </c:pt>
                <c:pt idx="100">
                  <c:v>0.75540183347956824</c:v>
                </c:pt>
                <c:pt idx="101">
                  <c:v>0.76273740453255612</c:v>
                </c:pt>
                <c:pt idx="102">
                  <c:v>0.770072975585544</c:v>
                </c:pt>
                <c:pt idx="103">
                  <c:v>0.77740854663853198</c:v>
                </c:pt>
                <c:pt idx="104">
                  <c:v>0.78474411769151986</c:v>
                </c:pt>
                <c:pt idx="105">
                  <c:v>0.79207968874450763</c:v>
                </c:pt>
                <c:pt idx="106">
                  <c:v>0.7994152597974955</c:v>
                </c:pt>
                <c:pt idx="107">
                  <c:v>0.80675083085048338</c:v>
                </c:pt>
                <c:pt idx="108">
                  <c:v>0.81408640190347126</c:v>
                </c:pt>
                <c:pt idx="109">
                  <c:v>0.82142197295645913</c:v>
                </c:pt>
                <c:pt idx="110">
                  <c:v>0.82875754400944701</c:v>
                </c:pt>
                <c:pt idx="111">
                  <c:v>0.83609311506243489</c:v>
                </c:pt>
                <c:pt idx="112">
                  <c:v>0.84342868611542288</c:v>
                </c:pt>
                <c:pt idx="113">
                  <c:v>0.85076425716841075</c:v>
                </c:pt>
                <c:pt idx="114">
                  <c:v>0.85809982822139863</c:v>
                </c:pt>
                <c:pt idx="115">
                  <c:v>0.86543539927438651</c:v>
                </c:pt>
                <c:pt idx="116">
                  <c:v>0.87277097032737438</c:v>
                </c:pt>
                <c:pt idx="117">
                  <c:v>0.88010654138036215</c:v>
                </c:pt>
                <c:pt idx="118">
                  <c:v>0.88744211243335003</c:v>
                </c:pt>
                <c:pt idx="119">
                  <c:v>0.8947776834863379</c:v>
                </c:pt>
                <c:pt idx="120">
                  <c:v>0.90211325453932589</c:v>
                </c:pt>
                <c:pt idx="121">
                  <c:v>0.90944882559231377</c:v>
                </c:pt>
                <c:pt idx="122">
                  <c:v>0.91678439664530165</c:v>
                </c:pt>
                <c:pt idx="123">
                  <c:v>0.92411996769828952</c:v>
                </c:pt>
                <c:pt idx="124">
                  <c:v>0.9314555387512774</c:v>
                </c:pt>
                <c:pt idx="125">
                  <c:v>0.93879110980426528</c:v>
                </c:pt>
                <c:pt idx="126">
                  <c:v>0.94612668085725316</c:v>
                </c:pt>
                <c:pt idx="127">
                  <c:v>0.95346225191024103</c:v>
                </c:pt>
                <c:pt idx="128">
                  <c:v>0.9607978229632288</c:v>
                </c:pt>
                <c:pt idx="129">
                  <c:v>0.9681333940162169</c:v>
                </c:pt>
                <c:pt idx="130">
                  <c:v>0.97546896506920477</c:v>
                </c:pt>
                <c:pt idx="131">
                  <c:v>0.98280453612219254</c:v>
                </c:pt>
                <c:pt idx="132">
                  <c:v>0.99014010717518042</c:v>
                </c:pt>
                <c:pt idx="133">
                  <c:v>0.99747567822816829</c:v>
                </c:pt>
                <c:pt idx="134">
                  <c:v>1.0048112492811563</c:v>
                </c:pt>
                <c:pt idx="135">
                  <c:v>1.0121468203341442</c:v>
                </c:pt>
                <c:pt idx="136">
                  <c:v>1.0194823913871318</c:v>
                </c:pt>
                <c:pt idx="137">
                  <c:v>1.0268179624401199</c:v>
                </c:pt>
                <c:pt idx="138">
                  <c:v>1.0341535334931078</c:v>
                </c:pt>
                <c:pt idx="139">
                  <c:v>1.0414891045460957</c:v>
                </c:pt>
                <c:pt idx="140">
                  <c:v>1.0488246755990835</c:v>
                </c:pt>
                <c:pt idx="141">
                  <c:v>1.0561602466520714</c:v>
                </c:pt>
                <c:pt idx="142">
                  <c:v>1.0634958177050593</c:v>
                </c:pt>
                <c:pt idx="143">
                  <c:v>1.0708313887580472</c:v>
                </c:pt>
                <c:pt idx="144">
                  <c:v>1.0781669598110351</c:v>
                </c:pt>
                <c:pt idx="145">
                  <c:v>1.0855025308640229</c:v>
                </c:pt>
                <c:pt idx="146">
                  <c:v>1.0928381019170108</c:v>
                </c:pt>
                <c:pt idx="147">
                  <c:v>1.1001736729699987</c:v>
                </c:pt>
                <c:pt idx="148">
                  <c:v>1.1075092440229866</c:v>
                </c:pt>
                <c:pt idx="149">
                  <c:v>1.1148448150759744</c:v>
                </c:pt>
                <c:pt idx="150">
                  <c:v>1.1221803861289623</c:v>
                </c:pt>
                <c:pt idx="151">
                  <c:v>1.1295159571819502</c:v>
                </c:pt>
                <c:pt idx="152">
                  <c:v>1.1368515282349381</c:v>
                </c:pt>
                <c:pt idx="153">
                  <c:v>1.1441870992879259</c:v>
                </c:pt>
                <c:pt idx="154">
                  <c:v>1.1515226703409138</c:v>
                </c:pt>
                <c:pt idx="155">
                  <c:v>1.1588582413939017</c:v>
                </c:pt>
                <c:pt idx="156">
                  <c:v>1.1661938124468896</c:v>
                </c:pt>
                <c:pt idx="157">
                  <c:v>1.1735293834998775</c:v>
                </c:pt>
                <c:pt idx="158">
                  <c:v>1.1808649545528653</c:v>
                </c:pt>
                <c:pt idx="159">
                  <c:v>1.1882005256058532</c:v>
                </c:pt>
                <c:pt idx="160">
                  <c:v>1.1955360966588411</c:v>
                </c:pt>
                <c:pt idx="161">
                  <c:v>1.202871667711829</c:v>
                </c:pt>
                <c:pt idx="162">
                  <c:v>1.2102072387648168</c:v>
                </c:pt>
                <c:pt idx="163">
                  <c:v>1.2175428098178049</c:v>
                </c:pt>
                <c:pt idx="164">
                  <c:v>1.2248783808707926</c:v>
                </c:pt>
                <c:pt idx="165">
                  <c:v>1.2322139519237805</c:v>
                </c:pt>
                <c:pt idx="166">
                  <c:v>1.2395495229767683</c:v>
                </c:pt>
                <c:pt idx="167">
                  <c:v>1.2468850940297562</c:v>
                </c:pt>
                <c:pt idx="168">
                  <c:v>1.2542206650827441</c:v>
                </c:pt>
                <c:pt idx="169">
                  <c:v>1.261556236135732</c:v>
                </c:pt>
                <c:pt idx="170">
                  <c:v>1.2688918071887199</c:v>
                </c:pt>
                <c:pt idx="171">
                  <c:v>1.2762273782417077</c:v>
                </c:pt>
                <c:pt idx="172">
                  <c:v>1.2835629492946956</c:v>
                </c:pt>
                <c:pt idx="173">
                  <c:v>1.2908985203476835</c:v>
                </c:pt>
                <c:pt idx="174">
                  <c:v>1.2982340914006714</c:v>
                </c:pt>
                <c:pt idx="175">
                  <c:v>1.3055696624536592</c:v>
                </c:pt>
                <c:pt idx="176">
                  <c:v>1.3129052335066473</c:v>
                </c:pt>
                <c:pt idx="177">
                  <c:v>1.3202408045596352</c:v>
                </c:pt>
                <c:pt idx="178">
                  <c:v>1.3275763756126231</c:v>
                </c:pt>
                <c:pt idx="179">
                  <c:v>1.334911946665611</c:v>
                </c:pt>
                <c:pt idx="180">
                  <c:v>1.3422475177185988</c:v>
                </c:pt>
                <c:pt idx="181">
                  <c:v>1.3495830887715867</c:v>
                </c:pt>
                <c:pt idx="182">
                  <c:v>1.3569186598245746</c:v>
                </c:pt>
                <c:pt idx="183">
                  <c:v>1.3642542308775625</c:v>
                </c:pt>
                <c:pt idx="184">
                  <c:v>1.3715898019305504</c:v>
                </c:pt>
                <c:pt idx="185">
                  <c:v>1.3789253729835382</c:v>
                </c:pt>
                <c:pt idx="186">
                  <c:v>1.3862609440365261</c:v>
                </c:pt>
                <c:pt idx="187">
                  <c:v>1.3935965150895138</c:v>
                </c:pt>
                <c:pt idx="188">
                  <c:v>1.4009320861425016</c:v>
                </c:pt>
                <c:pt idx="189">
                  <c:v>1.4082676571954895</c:v>
                </c:pt>
                <c:pt idx="190">
                  <c:v>1.4156032282484774</c:v>
                </c:pt>
                <c:pt idx="191">
                  <c:v>1.4229387993014653</c:v>
                </c:pt>
                <c:pt idx="192">
                  <c:v>1.4302743703544532</c:v>
                </c:pt>
                <c:pt idx="193">
                  <c:v>1.4376099414074412</c:v>
                </c:pt>
                <c:pt idx="194">
                  <c:v>1.4449455124604291</c:v>
                </c:pt>
                <c:pt idx="195">
                  <c:v>1.452281083513417</c:v>
                </c:pt>
                <c:pt idx="196">
                  <c:v>1.4596166545664049</c:v>
                </c:pt>
                <c:pt idx="197">
                  <c:v>1.4669522256193928</c:v>
                </c:pt>
                <c:pt idx="198">
                  <c:v>1.4742877966723806</c:v>
                </c:pt>
                <c:pt idx="199">
                  <c:v>1.4816233677253685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524-49FA-A8B8-DB00D04D3D6F}"/>
            </c:ext>
          </c:extLst>
        </c:ser>
        <c:ser>
          <c:idx val="2"/>
          <c:order val="6"/>
          <c:tx>
            <c:strRef>
              <c:f>Data2!$O$1</c:f>
              <c:strCache>
                <c:ptCount val="1"/>
                <c:pt idx="0">
                  <c:v> FOM = 1% </c:v>
                </c:pt>
              </c:strCache>
            </c:strRef>
          </c:tx>
          <c:spPr>
            <a:ln w="25400" cap="rnd" cmpd="thickThin">
              <a:solidFill>
                <a:srgbClr val="00B000"/>
              </a:solidFill>
              <a:round/>
            </a:ln>
            <a:effectLst/>
          </c:spPr>
          <c:marker>
            <c:symbol val="diamond"/>
            <c:size val="5"/>
            <c:spPr>
              <a:noFill/>
              <a:ln w="12700">
                <a:solidFill>
                  <a:srgbClr val="00B000"/>
                </a:solidFill>
              </a:ln>
              <a:effectLst/>
            </c:spPr>
          </c:marker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B-2524-49FA-A8B8-DB00D04D3D6F}"/>
              </c:ext>
            </c:extLst>
          </c:dPt>
          <c:dPt>
            <c:idx val="2"/>
            <c:marker>
              <c:symbol val="diamond"/>
              <c:size val="18"/>
              <c:spPr>
                <a:noFill/>
                <a:ln w="12700">
                  <a:solidFill>
                    <a:srgbClr val="00B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2432-49BE-A097-DAC03821B48B}"/>
              </c:ext>
            </c:extLst>
          </c:dPt>
          <c:dPt>
            <c:idx val="3"/>
            <c:marker>
              <c:symbol val="diamond"/>
              <c:size val="18"/>
              <c:spPr>
                <a:noFill/>
                <a:ln w="50800">
                  <a:solidFill>
                    <a:srgbClr val="00B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1919-4512-AD31-10F355E54FAF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Data2!$O$2:$O$202</c:f>
              <c:numCache>
                <c:formatCode>0.0</c:formatCode>
                <c:ptCount val="201"/>
                <c:pt idx="0">
                  <c:v>1.4742167710676796E-2</c:v>
                </c:pt>
                <c:pt idx="1">
                  <c:v>1.9692662760181747E-2</c:v>
                </c:pt>
                <c:pt idx="2">
                  <c:v>2.4643157809686699E-2</c:v>
                </c:pt>
                <c:pt idx="3">
                  <c:v>2.959365285919165E-2</c:v>
                </c:pt>
                <c:pt idx="4">
                  <c:v>3.4544147908696601E-2</c:v>
                </c:pt>
                <c:pt idx="5">
                  <c:v>3.9494642958201549E-2</c:v>
                </c:pt>
                <c:pt idx="6">
                  <c:v>4.4445138007706504E-2</c:v>
                </c:pt>
                <c:pt idx="7">
                  <c:v>4.9395633057211452E-2</c:v>
                </c:pt>
                <c:pt idx="8">
                  <c:v>5.43461281067164E-2</c:v>
                </c:pt>
                <c:pt idx="9">
                  <c:v>5.9296623156221355E-2</c:v>
                </c:pt>
                <c:pt idx="10">
                  <c:v>6.4247118205726303E-2</c:v>
                </c:pt>
                <c:pt idx="11">
                  <c:v>6.9197613255231258E-2</c:v>
                </c:pt>
                <c:pt idx="12">
                  <c:v>7.4148108304736199E-2</c:v>
                </c:pt>
                <c:pt idx="13">
                  <c:v>7.9098603354241154E-2</c:v>
                </c:pt>
                <c:pt idx="14">
                  <c:v>8.4049098403746109E-2</c:v>
                </c:pt>
                <c:pt idx="15">
                  <c:v>8.899959345325105E-2</c:v>
                </c:pt>
                <c:pt idx="16">
                  <c:v>9.3950088502756005E-2</c:v>
                </c:pt>
                <c:pt idx="17">
                  <c:v>9.8900583552260959E-2</c:v>
                </c:pt>
                <c:pt idx="18">
                  <c:v>0.1038510786017659</c:v>
                </c:pt>
                <c:pt idx="19">
                  <c:v>0.10880157365127086</c:v>
                </c:pt>
                <c:pt idx="20">
                  <c:v>0.11375206870077581</c:v>
                </c:pt>
                <c:pt idx="21">
                  <c:v>0.11870256375028077</c:v>
                </c:pt>
                <c:pt idx="22">
                  <c:v>0.12365305879978571</c:v>
                </c:pt>
                <c:pt idx="23">
                  <c:v>0.12860355384929065</c:v>
                </c:pt>
                <c:pt idx="24">
                  <c:v>0.1335540488987956</c:v>
                </c:pt>
                <c:pt idx="25">
                  <c:v>0.13850454394830056</c:v>
                </c:pt>
                <c:pt idx="26">
                  <c:v>0.14345503899780551</c:v>
                </c:pt>
                <c:pt idx="27">
                  <c:v>0.14840553404731047</c:v>
                </c:pt>
                <c:pt idx="28">
                  <c:v>0.15335602909681542</c:v>
                </c:pt>
                <c:pt idx="29">
                  <c:v>0.15830652414632035</c:v>
                </c:pt>
                <c:pt idx="30">
                  <c:v>0.1632570191958253</c:v>
                </c:pt>
                <c:pt idx="31">
                  <c:v>0.16820751424533026</c:v>
                </c:pt>
                <c:pt idx="32">
                  <c:v>0.17315800929483521</c:v>
                </c:pt>
                <c:pt idx="33">
                  <c:v>0.17810850434434017</c:v>
                </c:pt>
                <c:pt idx="34">
                  <c:v>0.18305899939384512</c:v>
                </c:pt>
                <c:pt idx="35">
                  <c:v>0.18800949444335008</c:v>
                </c:pt>
                <c:pt idx="36">
                  <c:v>0.19295998949285501</c:v>
                </c:pt>
                <c:pt idx="37">
                  <c:v>0.19791048454235996</c:v>
                </c:pt>
                <c:pt idx="38">
                  <c:v>0.20286097959186492</c:v>
                </c:pt>
                <c:pt idx="39">
                  <c:v>0.20781147464136987</c:v>
                </c:pt>
                <c:pt idx="40">
                  <c:v>0.21276196969087482</c:v>
                </c:pt>
                <c:pt idx="41">
                  <c:v>0.21771246474037978</c:v>
                </c:pt>
                <c:pt idx="42">
                  <c:v>0.22266295978988471</c:v>
                </c:pt>
                <c:pt idx="43">
                  <c:v>0.22761345483938966</c:v>
                </c:pt>
                <c:pt idx="44">
                  <c:v>0.23256394988889462</c:v>
                </c:pt>
                <c:pt idx="45">
                  <c:v>0.23751444493839957</c:v>
                </c:pt>
                <c:pt idx="46">
                  <c:v>0.24246493998790453</c:v>
                </c:pt>
                <c:pt idx="47">
                  <c:v>0.24741543503740948</c:v>
                </c:pt>
                <c:pt idx="48">
                  <c:v>0.25236593008691444</c:v>
                </c:pt>
                <c:pt idx="49">
                  <c:v>0.25731642513641939</c:v>
                </c:pt>
                <c:pt idx="50">
                  <c:v>0.26226692018592435</c:v>
                </c:pt>
                <c:pt idx="51">
                  <c:v>0.2672174152354293</c:v>
                </c:pt>
                <c:pt idx="52">
                  <c:v>0.2721679102849342</c:v>
                </c:pt>
                <c:pt idx="53">
                  <c:v>0.27711840533443916</c:v>
                </c:pt>
                <c:pt idx="54">
                  <c:v>0.28206890038394411</c:v>
                </c:pt>
                <c:pt idx="55">
                  <c:v>0.28701939543344906</c:v>
                </c:pt>
                <c:pt idx="56">
                  <c:v>0.29196989048295402</c:v>
                </c:pt>
                <c:pt idx="57">
                  <c:v>0.29692038553245897</c:v>
                </c:pt>
                <c:pt idx="58">
                  <c:v>0.30187088058196393</c:v>
                </c:pt>
                <c:pt idx="59">
                  <c:v>0.30682137563146888</c:v>
                </c:pt>
                <c:pt idx="60">
                  <c:v>0.31177187068097384</c:v>
                </c:pt>
                <c:pt idx="61">
                  <c:v>0.31672236573047879</c:v>
                </c:pt>
                <c:pt idx="62">
                  <c:v>0.32167286077998369</c:v>
                </c:pt>
                <c:pt idx="63">
                  <c:v>0.32662335582948865</c:v>
                </c:pt>
                <c:pt idx="64">
                  <c:v>0.3315738508789936</c:v>
                </c:pt>
                <c:pt idx="65">
                  <c:v>0.33652434592849856</c:v>
                </c:pt>
                <c:pt idx="66">
                  <c:v>0.34147484097800351</c:v>
                </c:pt>
                <c:pt idx="67">
                  <c:v>0.34642533602750847</c:v>
                </c:pt>
                <c:pt idx="68">
                  <c:v>0.35137583107701342</c:v>
                </c:pt>
                <c:pt idx="69">
                  <c:v>0.35632632612651832</c:v>
                </c:pt>
                <c:pt idx="70">
                  <c:v>0.36127682117602328</c:v>
                </c:pt>
                <c:pt idx="71">
                  <c:v>0.36622731622552823</c:v>
                </c:pt>
                <c:pt idx="72">
                  <c:v>0.37117781127503319</c:v>
                </c:pt>
                <c:pt idx="73">
                  <c:v>0.37612830632453814</c:v>
                </c:pt>
                <c:pt idx="74">
                  <c:v>0.3810788013740431</c:v>
                </c:pt>
                <c:pt idx="75">
                  <c:v>0.38602929642354805</c:v>
                </c:pt>
                <c:pt idx="76">
                  <c:v>0.39097979147305301</c:v>
                </c:pt>
                <c:pt idx="77">
                  <c:v>0.39593028652255796</c:v>
                </c:pt>
                <c:pt idx="78">
                  <c:v>0.40088078157206292</c:v>
                </c:pt>
                <c:pt idx="79">
                  <c:v>0.40583127662156787</c:v>
                </c:pt>
                <c:pt idx="80">
                  <c:v>0.41078177167107283</c:v>
                </c:pt>
                <c:pt idx="81">
                  <c:v>0.41573226672057773</c:v>
                </c:pt>
                <c:pt idx="82">
                  <c:v>0.42068276177008268</c:v>
                </c:pt>
                <c:pt idx="83">
                  <c:v>0.42563325681958764</c:v>
                </c:pt>
                <c:pt idx="84">
                  <c:v>0.43058375186909259</c:v>
                </c:pt>
                <c:pt idx="85">
                  <c:v>0.43553424691859755</c:v>
                </c:pt>
                <c:pt idx="86">
                  <c:v>0.4404847419681025</c:v>
                </c:pt>
                <c:pt idx="87">
                  <c:v>0.44543523701760745</c:v>
                </c:pt>
                <c:pt idx="88">
                  <c:v>0.45038573206711241</c:v>
                </c:pt>
                <c:pt idx="89">
                  <c:v>0.45533622711661736</c:v>
                </c:pt>
                <c:pt idx="90">
                  <c:v>0.46028672216612232</c:v>
                </c:pt>
                <c:pt idx="91">
                  <c:v>0.46523721721562727</c:v>
                </c:pt>
                <c:pt idx="92">
                  <c:v>0.47018771226513223</c:v>
                </c:pt>
                <c:pt idx="93">
                  <c:v>0.47513820731463718</c:v>
                </c:pt>
                <c:pt idx="94">
                  <c:v>0.48008870236414208</c:v>
                </c:pt>
                <c:pt idx="95">
                  <c:v>0.48503919741364704</c:v>
                </c:pt>
                <c:pt idx="96">
                  <c:v>0.48998969246315199</c:v>
                </c:pt>
                <c:pt idx="97">
                  <c:v>0.49494018751265695</c:v>
                </c:pt>
                <c:pt idx="98">
                  <c:v>0.4998906825621619</c:v>
                </c:pt>
                <c:pt idx="99">
                  <c:v>0.50484117761166691</c:v>
                </c:pt>
                <c:pt idx="100">
                  <c:v>0.50979167266117176</c:v>
                </c:pt>
                <c:pt idx="101">
                  <c:v>0.51474216771067671</c:v>
                </c:pt>
                <c:pt idx="102">
                  <c:v>0.51969266276018167</c:v>
                </c:pt>
                <c:pt idx="103">
                  <c:v>0.52464315780968662</c:v>
                </c:pt>
                <c:pt idx="104">
                  <c:v>0.52959365285919158</c:v>
                </c:pt>
                <c:pt idx="105">
                  <c:v>0.53454414790869653</c:v>
                </c:pt>
                <c:pt idx="106">
                  <c:v>0.53949464295820149</c:v>
                </c:pt>
                <c:pt idx="107">
                  <c:v>0.54444513800770644</c:v>
                </c:pt>
                <c:pt idx="108">
                  <c:v>0.5493956330572114</c:v>
                </c:pt>
                <c:pt idx="109">
                  <c:v>0.55434612810671635</c:v>
                </c:pt>
                <c:pt idx="110">
                  <c:v>0.55929662315622131</c:v>
                </c:pt>
                <c:pt idx="111">
                  <c:v>0.56424711820572626</c:v>
                </c:pt>
                <c:pt idx="112">
                  <c:v>0.56919761325523122</c:v>
                </c:pt>
                <c:pt idx="113">
                  <c:v>0.57414810830473617</c:v>
                </c:pt>
                <c:pt idx="114">
                  <c:v>0.57909860335424113</c:v>
                </c:pt>
                <c:pt idx="115">
                  <c:v>0.58404909840374608</c:v>
                </c:pt>
                <c:pt idx="116">
                  <c:v>0.58899959345325104</c:v>
                </c:pt>
                <c:pt idx="117">
                  <c:v>0.59395008850275599</c:v>
                </c:pt>
                <c:pt idx="118">
                  <c:v>0.59890058355226095</c:v>
                </c:pt>
                <c:pt idx="119">
                  <c:v>0.6038510786017659</c:v>
                </c:pt>
                <c:pt idx="120">
                  <c:v>0.60880157365127086</c:v>
                </c:pt>
                <c:pt idx="121">
                  <c:v>0.61375206870077581</c:v>
                </c:pt>
                <c:pt idx="122">
                  <c:v>0.61870256375028077</c:v>
                </c:pt>
                <c:pt idx="123">
                  <c:v>0.62365305879978572</c:v>
                </c:pt>
                <c:pt idx="124">
                  <c:v>0.62860355384929067</c:v>
                </c:pt>
                <c:pt idx="125">
                  <c:v>0.63355404889879563</c:v>
                </c:pt>
                <c:pt idx="126">
                  <c:v>0.63850454394830047</c:v>
                </c:pt>
                <c:pt idx="127">
                  <c:v>0.64345503899780543</c:v>
                </c:pt>
                <c:pt idx="128">
                  <c:v>0.64840553404731038</c:v>
                </c:pt>
                <c:pt idx="129">
                  <c:v>0.65335602909681534</c:v>
                </c:pt>
                <c:pt idx="130">
                  <c:v>0.65830652414632029</c:v>
                </c:pt>
                <c:pt idx="131">
                  <c:v>0.66325701919582525</c:v>
                </c:pt>
                <c:pt idx="132">
                  <c:v>0.6682075142453302</c:v>
                </c:pt>
                <c:pt idx="133">
                  <c:v>0.67315800929483516</c:v>
                </c:pt>
                <c:pt idx="134">
                  <c:v>0.67810850434434011</c:v>
                </c:pt>
                <c:pt idx="135">
                  <c:v>0.68305899939384507</c:v>
                </c:pt>
                <c:pt idx="136">
                  <c:v>0.68800949444335002</c:v>
                </c:pt>
                <c:pt idx="137">
                  <c:v>0.69295998949285498</c:v>
                </c:pt>
                <c:pt idx="138">
                  <c:v>0.69791048454235993</c:v>
                </c:pt>
                <c:pt idx="139">
                  <c:v>0.70286097959186489</c:v>
                </c:pt>
                <c:pt idx="140">
                  <c:v>0.70781147464136984</c:v>
                </c:pt>
                <c:pt idx="141">
                  <c:v>0.7127619696908748</c:v>
                </c:pt>
                <c:pt idx="142">
                  <c:v>0.71771246474037975</c:v>
                </c:pt>
                <c:pt idx="143">
                  <c:v>0.72266295978988471</c:v>
                </c:pt>
                <c:pt idx="144">
                  <c:v>0.72761345483938966</c:v>
                </c:pt>
                <c:pt idx="145">
                  <c:v>0.73256394988889462</c:v>
                </c:pt>
                <c:pt idx="146">
                  <c:v>0.73751444493839957</c:v>
                </c:pt>
                <c:pt idx="147">
                  <c:v>0.74246493998790453</c:v>
                </c:pt>
                <c:pt idx="148">
                  <c:v>0.74741543503740948</c:v>
                </c:pt>
                <c:pt idx="149">
                  <c:v>0.75236593008691444</c:v>
                </c:pt>
                <c:pt idx="150">
                  <c:v>0.75731642513641939</c:v>
                </c:pt>
                <c:pt idx="151">
                  <c:v>0.76226692018592423</c:v>
                </c:pt>
                <c:pt idx="152">
                  <c:v>0.76721741523542919</c:v>
                </c:pt>
                <c:pt idx="153">
                  <c:v>0.77216791028493414</c:v>
                </c:pt>
                <c:pt idx="154">
                  <c:v>0.7771184053344391</c:v>
                </c:pt>
                <c:pt idx="155">
                  <c:v>0.78206890038394405</c:v>
                </c:pt>
                <c:pt idx="156">
                  <c:v>0.78701939543344901</c:v>
                </c:pt>
                <c:pt idx="157">
                  <c:v>0.79196989048295396</c:v>
                </c:pt>
                <c:pt idx="158">
                  <c:v>0.79692038553245892</c:v>
                </c:pt>
                <c:pt idx="159">
                  <c:v>0.80187088058196387</c:v>
                </c:pt>
                <c:pt idx="160">
                  <c:v>0.80682137563146883</c:v>
                </c:pt>
                <c:pt idx="161">
                  <c:v>0.81177187068097378</c:v>
                </c:pt>
                <c:pt idx="162">
                  <c:v>0.81672236573047874</c:v>
                </c:pt>
                <c:pt idx="163">
                  <c:v>0.82167286077998369</c:v>
                </c:pt>
                <c:pt idx="164">
                  <c:v>0.82662335582948865</c:v>
                </c:pt>
                <c:pt idx="165">
                  <c:v>0.8315738508789936</c:v>
                </c:pt>
                <c:pt idx="166">
                  <c:v>0.83652434592849856</c:v>
                </c:pt>
                <c:pt idx="167">
                  <c:v>0.84147484097800351</c:v>
                </c:pt>
                <c:pt idx="168">
                  <c:v>0.84642533602750847</c:v>
                </c:pt>
                <c:pt idx="169">
                  <c:v>0.85137583107701342</c:v>
                </c:pt>
                <c:pt idx="170">
                  <c:v>0.85632632612651838</c:v>
                </c:pt>
                <c:pt idx="171">
                  <c:v>0.86127682117602333</c:v>
                </c:pt>
                <c:pt idx="172">
                  <c:v>0.86622731622552829</c:v>
                </c:pt>
                <c:pt idx="173">
                  <c:v>0.87117781127503324</c:v>
                </c:pt>
                <c:pt idx="174">
                  <c:v>0.8761283063245382</c:v>
                </c:pt>
                <c:pt idx="175">
                  <c:v>0.88107880137404315</c:v>
                </c:pt>
                <c:pt idx="176">
                  <c:v>0.886029296423548</c:v>
                </c:pt>
                <c:pt idx="177">
                  <c:v>0.89097979147305295</c:v>
                </c:pt>
                <c:pt idx="178">
                  <c:v>0.89593028652255791</c:v>
                </c:pt>
                <c:pt idx="179">
                  <c:v>0.90088078157206286</c:v>
                </c:pt>
                <c:pt idx="180">
                  <c:v>0.90583127662156782</c:v>
                </c:pt>
                <c:pt idx="181">
                  <c:v>0.91078177167107277</c:v>
                </c:pt>
                <c:pt idx="182">
                  <c:v>0.91573226672057773</c:v>
                </c:pt>
                <c:pt idx="183">
                  <c:v>0.92068276177008268</c:v>
                </c:pt>
                <c:pt idx="184">
                  <c:v>0.92563325681958764</c:v>
                </c:pt>
                <c:pt idx="185">
                  <c:v>0.93058375186909259</c:v>
                </c:pt>
                <c:pt idx="186">
                  <c:v>0.93553424691859755</c:v>
                </c:pt>
                <c:pt idx="187">
                  <c:v>0.9404847419681025</c:v>
                </c:pt>
                <c:pt idx="188">
                  <c:v>0.94543523701760745</c:v>
                </c:pt>
                <c:pt idx="189">
                  <c:v>0.95038573206711241</c:v>
                </c:pt>
                <c:pt idx="190">
                  <c:v>0.95533622711661736</c:v>
                </c:pt>
                <c:pt idx="191">
                  <c:v>0.96028672216612232</c:v>
                </c:pt>
                <c:pt idx="192">
                  <c:v>0.96523721721562727</c:v>
                </c:pt>
                <c:pt idx="193">
                  <c:v>0.97018771226513223</c:v>
                </c:pt>
                <c:pt idx="194">
                  <c:v>0.97513820731463718</c:v>
                </c:pt>
                <c:pt idx="195">
                  <c:v>0.98008870236414214</c:v>
                </c:pt>
                <c:pt idx="196">
                  <c:v>0.98503919741364709</c:v>
                </c:pt>
                <c:pt idx="197">
                  <c:v>0.98998969246315205</c:v>
                </c:pt>
                <c:pt idx="198">
                  <c:v>0.994940187512657</c:v>
                </c:pt>
                <c:pt idx="199">
                  <c:v>0.99989068256216196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524-49FA-A8B8-DB00D04D3D6F}"/>
            </c:ext>
          </c:extLst>
        </c:ser>
        <c:ser>
          <c:idx val="5"/>
          <c:order val="7"/>
          <c:tx>
            <c:strRef>
              <c:f>Data2!$B$1</c:f>
              <c:strCache>
                <c:ptCount val="1"/>
                <c:pt idx="0">
                  <c:v>Minimum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Data2!$B$2:$B$202</c:f>
              <c:numCache>
                <c:formatCode>0.0</c:formatCode>
                <c:ptCount val="2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0.48895893877835639</c:v>
                </c:pt>
                <c:pt idx="199">
                  <c:v>0.98895893877835639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524-49FA-A8B8-DB00D04D3D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431344"/>
        <c:axId val="359430688"/>
      </c:scatterChart>
      <c:valAx>
        <c:axId val="359431344"/>
        <c:scaling>
          <c:orientation val="minMax"/>
          <c:max val="3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Simulated Deforestation (% of initial forest area)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30688"/>
        <c:crosses val="autoZero"/>
        <c:crossBetween val="midCat"/>
        <c:majorUnit val="0.5"/>
      </c:valAx>
      <c:valAx>
        <c:axId val="359430688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u="none" strike="noStrike" baseline="0">
                    <a:effectLst/>
                  </a:rPr>
                  <a:t>Hits (% of initial forest area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31344"/>
        <c:crosses val="autoZero"/>
        <c:crossBetween val="midCat"/>
        <c:majorUnit val="0.5"/>
        <c:minorUnit val="0.1"/>
      </c:valAx>
      <c:spPr>
        <a:noFill/>
        <a:ln w="12700">
          <a:solidFill>
            <a:schemeClr val="bg2"/>
          </a:solidFill>
        </a:ln>
        <a:effectLst/>
      </c:spPr>
    </c:plotArea>
    <c:legend>
      <c:legendPos val="r"/>
      <c:layout>
        <c:manualLayout>
          <c:xMode val="edge"/>
          <c:yMode val="edge"/>
          <c:x val="0.55399630303651448"/>
          <c:y val="0.30755416066055968"/>
          <c:w val="0.2013454352565115"/>
          <c:h val="0.29074596206031839"/>
        </c:manualLayout>
      </c:layout>
      <c:overlay val="0"/>
      <c:spPr>
        <a:noFill/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 b="1">
          <a:solidFill>
            <a:sysClr val="windowText" lastClr="000000"/>
          </a:solidFill>
        </a:defRPr>
      </a:pPr>
      <a:endParaRPr lang="en-US"/>
    </a:p>
  </c:txPr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82617623731477"/>
          <c:y val="2.173022609982686E-2"/>
          <c:w val="0.64172485875549723"/>
          <c:h val="0.87993047141442748"/>
        </c:manualLayout>
      </c:layout>
      <c:scatterChart>
        <c:scatterStyle val="smoothMarker"/>
        <c:varyColors val="0"/>
        <c:ser>
          <c:idx val="6"/>
          <c:order val="0"/>
          <c:tx>
            <c:strRef>
              <c:f>Data2!$Z$1</c:f>
              <c:strCache>
                <c:ptCount val="1"/>
                <c:pt idx="0">
                  <c:v>Maximum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Data2!$Z$2:$Z$202</c:f>
              <c:numCache>
                <c:formatCode>0.0</c:formatCode>
                <c:ptCount val="201"/>
                <c:pt idx="0">
                  <c:v>0</c:v>
                </c:pt>
                <c:pt idx="1">
                  <c:v>33.580509641873277</c:v>
                </c:pt>
                <c:pt idx="2">
                  <c:v>67.161019283746541</c:v>
                </c:pt>
                <c:pt idx="3">
                  <c:v>99.263929251890417</c:v>
                </c:pt>
                <c:pt idx="4">
                  <c:v>74.447946938917823</c:v>
                </c:pt>
                <c:pt idx="5">
                  <c:v>59.558357551134257</c:v>
                </c:pt>
                <c:pt idx="6">
                  <c:v>49.631964625945216</c:v>
                </c:pt>
                <c:pt idx="7">
                  <c:v>42.541683965095899</c:v>
                </c:pt>
                <c:pt idx="8">
                  <c:v>37.223973469458912</c:v>
                </c:pt>
                <c:pt idx="9">
                  <c:v>33.087976417296808</c:v>
                </c:pt>
                <c:pt idx="10">
                  <c:v>29.779178775567129</c:v>
                </c:pt>
                <c:pt idx="11">
                  <c:v>27.071980705061026</c:v>
                </c:pt>
                <c:pt idx="12">
                  <c:v>24.815982312972608</c:v>
                </c:pt>
                <c:pt idx="13">
                  <c:v>22.9070605965901</c:v>
                </c:pt>
                <c:pt idx="14">
                  <c:v>21.27084198254795</c:v>
                </c:pt>
                <c:pt idx="15">
                  <c:v>19.852785850378087</c:v>
                </c:pt>
                <c:pt idx="16">
                  <c:v>18.611986734729456</c:v>
                </c:pt>
                <c:pt idx="17">
                  <c:v>17.517163985627722</c:v>
                </c:pt>
                <c:pt idx="18">
                  <c:v>16.543988208648404</c:v>
                </c:pt>
                <c:pt idx="19">
                  <c:v>15.673251987140594</c:v>
                </c:pt>
                <c:pt idx="20">
                  <c:v>14.889589387783564</c:v>
                </c:pt>
                <c:pt idx="21">
                  <c:v>14.180561321698633</c:v>
                </c:pt>
                <c:pt idx="22">
                  <c:v>13.535990352530513</c:v>
                </c:pt>
                <c:pt idx="23">
                  <c:v>12.947469032855274</c:v>
                </c:pt>
                <c:pt idx="24">
                  <c:v>12.407991156486304</c:v>
                </c:pt>
                <c:pt idx="25">
                  <c:v>11.911671510226851</c:v>
                </c:pt>
                <c:pt idx="26">
                  <c:v>11.45353029829505</c:v>
                </c:pt>
                <c:pt idx="27">
                  <c:v>11.029325472432269</c:v>
                </c:pt>
                <c:pt idx="28">
                  <c:v>10.635420991273975</c:v>
                </c:pt>
                <c:pt idx="29">
                  <c:v>10.268682336402458</c:v>
                </c:pt>
                <c:pt idx="30">
                  <c:v>9.9263929251890435</c:v>
                </c:pt>
                <c:pt idx="31">
                  <c:v>9.6061867017958473</c:v>
                </c:pt>
                <c:pt idx="32">
                  <c:v>9.3059933673647279</c:v>
                </c:pt>
                <c:pt idx="33">
                  <c:v>9.0239935683536761</c:v>
                </c:pt>
                <c:pt idx="34">
                  <c:v>8.7585819928138609</c:v>
                </c:pt>
                <c:pt idx="35">
                  <c:v>8.5083367930191791</c:v>
                </c:pt>
                <c:pt idx="36">
                  <c:v>8.271994104324202</c:v>
                </c:pt>
                <c:pt idx="37">
                  <c:v>8.0484266960992237</c:v>
                </c:pt>
                <c:pt idx="38">
                  <c:v>7.8366259935702969</c:v>
                </c:pt>
                <c:pt idx="39">
                  <c:v>7.6356868655300332</c:v>
                </c:pt>
                <c:pt idx="40">
                  <c:v>7.4447946938917822</c:v>
                </c:pt>
                <c:pt idx="41">
                  <c:v>7.2632143355041778</c:v>
                </c:pt>
                <c:pt idx="42">
                  <c:v>7.0902806608493165</c:v>
                </c:pt>
                <c:pt idx="43">
                  <c:v>6.9253904129225878</c:v>
                </c:pt>
                <c:pt idx="44">
                  <c:v>6.7679951762652566</c:v>
                </c:pt>
                <c:pt idx="45">
                  <c:v>6.6175952834593623</c:v>
                </c:pt>
                <c:pt idx="46">
                  <c:v>6.473734516427637</c:v>
                </c:pt>
                <c:pt idx="47">
                  <c:v>6.3359954841632193</c:v>
                </c:pt>
                <c:pt idx="48">
                  <c:v>6.203995578243152</c:v>
                </c:pt>
                <c:pt idx="49">
                  <c:v>6.0773834235851281</c:v>
                </c:pt>
                <c:pt idx="50">
                  <c:v>5.9558357551134256</c:v>
                </c:pt>
                <c:pt idx="51">
                  <c:v>5.8390546618759078</c:v>
                </c:pt>
                <c:pt idx="52">
                  <c:v>5.7267651491475249</c:v>
                </c:pt>
                <c:pt idx="53">
                  <c:v>5.6187129765221</c:v>
                </c:pt>
                <c:pt idx="54">
                  <c:v>5.5146627362161347</c:v>
                </c:pt>
                <c:pt idx="55">
                  <c:v>5.4143961410122055</c:v>
                </c:pt>
                <c:pt idx="56">
                  <c:v>5.3177104956369874</c:v>
                </c:pt>
                <c:pt idx="57">
                  <c:v>5.2244173290468652</c:v>
                </c:pt>
                <c:pt idx="58">
                  <c:v>5.134341168201229</c:v>
                </c:pt>
                <c:pt idx="59">
                  <c:v>5.047318436536802</c:v>
                </c:pt>
                <c:pt idx="60">
                  <c:v>4.9631964625945217</c:v>
                </c:pt>
                <c:pt idx="61">
                  <c:v>4.8818325861585459</c:v>
                </c:pt>
                <c:pt idx="62">
                  <c:v>4.8030933508979246</c:v>
                </c:pt>
                <c:pt idx="63">
                  <c:v>4.7268537738995446</c:v>
                </c:pt>
                <c:pt idx="64">
                  <c:v>4.6529966836823649</c:v>
                </c:pt>
                <c:pt idx="65">
                  <c:v>4.5814121193180197</c:v>
                </c:pt>
                <c:pt idx="66">
                  <c:v>4.511996784176838</c:v>
                </c:pt>
                <c:pt idx="67">
                  <c:v>4.4446535485921093</c:v>
                </c:pt>
                <c:pt idx="68">
                  <c:v>4.3792909964069304</c:v>
                </c:pt>
                <c:pt idx="69">
                  <c:v>4.3158230109517577</c:v>
                </c:pt>
                <c:pt idx="70">
                  <c:v>4.2541683965095896</c:v>
                </c:pt>
                <c:pt idx="71">
                  <c:v>4.1942505317700185</c:v>
                </c:pt>
                <c:pt idx="72">
                  <c:v>4.135997052162101</c:v>
                </c:pt>
                <c:pt idx="73">
                  <c:v>4.0793395582968675</c:v>
                </c:pt>
                <c:pt idx="74">
                  <c:v>4.0242133480496118</c:v>
                </c:pt>
                <c:pt idx="75">
                  <c:v>3.970557170075617</c:v>
                </c:pt>
                <c:pt idx="76">
                  <c:v>3.9183129967851484</c:v>
                </c:pt>
                <c:pt idx="77">
                  <c:v>3.8674258150087182</c:v>
                </c:pt>
                <c:pt idx="78">
                  <c:v>3.8178434327650166</c:v>
                </c:pt>
                <c:pt idx="79">
                  <c:v>3.7695163007047001</c:v>
                </c:pt>
                <c:pt idx="80">
                  <c:v>3.7223973469458911</c:v>
                </c:pt>
                <c:pt idx="81">
                  <c:v>3.6764418241440899</c:v>
                </c:pt>
                <c:pt idx="82">
                  <c:v>3.6316071677520889</c:v>
                </c:pt>
                <c:pt idx="83">
                  <c:v>3.5878528645261603</c:v>
                </c:pt>
                <c:pt idx="84">
                  <c:v>3.5451403304246583</c:v>
                </c:pt>
                <c:pt idx="85">
                  <c:v>3.5034327971255448</c:v>
                </c:pt>
                <c:pt idx="86">
                  <c:v>3.4626952064612939</c:v>
                </c:pt>
                <c:pt idx="87">
                  <c:v>3.422894112134153</c:v>
                </c:pt>
                <c:pt idx="88">
                  <c:v>3.3839975881326283</c:v>
                </c:pt>
                <c:pt idx="89">
                  <c:v>3.3459751433221494</c:v>
                </c:pt>
                <c:pt idx="90">
                  <c:v>3.3087976417296812</c:v>
                </c:pt>
                <c:pt idx="91">
                  <c:v>3.2724372280842999</c:v>
                </c:pt>
                <c:pt idx="92">
                  <c:v>3.2368672582138185</c:v>
                </c:pt>
                <c:pt idx="93">
                  <c:v>3.2020622339319496</c:v>
                </c:pt>
                <c:pt idx="94">
                  <c:v>3.1679977420816097</c:v>
                </c:pt>
                <c:pt idx="95">
                  <c:v>3.134650397428119</c:v>
                </c:pt>
                <c:pt idx="96">
                  <c:v>3.101997789121576</c:v>
                </c:pt>
                <c:pt idx="97">
                  <c:v>3.0700184304708382</c:v>
                </c:pt>
                <c:pt idx="98">
                  <c:v>3.038691711792564</c:v>
                </c:pt>
                <c:pt idx="99">
                  <c:v>3.0079978561178917</c:v>
                </c:pt>
                <c:pt idx="100">
                  <c:v>2.9779178775567128</c:v>
                </c:pt>
                <c:pt idx="101">
                  <c:v>2.9484335421353594</c:v>
                </c:pt>
                <c:pt idx="102">
                  <c:v>2.9195273309379539</c:v>
                </c:pt>
                <c:pt idx="103">
                  <c:v>2.8911824053948671</c:v>
                </c:pt>
                <c:pt idx="104">
                  <c:v>2.8633825745737624</c:v>
                </c:pt>
                <c:pt idx="105">
                  <c:v>2.8361122643397265</c:v>
                </c:pt>
                <c:pt idx="106">
                  <c:v>2.80935648826105</c:v>
                </c:pt>
                <c:pt idx="107">
                  <c:v>2.7831008201464607</c:v>
                </c:pt>
                <c:pt idx="108">
                  <c:v>2.7573313681080673</c:v>
                </c:pt>
                <c:pt idx="109">
                  <c:v>2.7320347500520303</c:v>
                </c:pt>
                <c:pt idx="110">
                  <c:v>2.7071980705061027</c:v>
                </c:pt>
                <c:pt idx="111">
                  <c:v>2.6828088986997414</c:v>
                </c:pt>
                <c:pt idx="112">
                  <c:v>2.6588552478184937</c:v>
                </c:pt>
                <c:pt idx="113">
                  <c:v>2.6353255553599229</c:v>
                </c:pt>
                <c:pt idx="114">
                  <c:v>2.6122086645234326</c:v>
                </c:pt>
                <c:pt idx="115">
                  <c:v>2.5894938065710549</c:v>
                </c:pt>
                <c:pt idx="116">
                  <c:v>2.5671705841006145</c:v>
                </c:pt>
                <c:pt idx="117">
                  <c:v>2.5452289551766776</c:v>
                </c:pt>
                <c:pt idx="118">
                  <c:v>2.523659218268401</c:v>
                </c:pt>
                <c:pt idx="119">
                  <c:v>2.5024519979468174</c:v>
                </c:pt>
                <c:pt idx="120">
                  <c:v>2.4815982312972609</c:v>
                </c:pt>
                <c:pt idx="121">
                  <c:v>2.4610891550055478</c:v>
                </c:pt>
                <c:pt idx="122">
                  <c:v>2.4409162930792729</c:v>
                </c:pt>
                <c:pt idx="123">
                  <c:v>2.4210714451680593</c:v>
                </c:pt>
                <c:pt idx="124">
                  <c:v>2.4015466754489618</c:v>
                </c:pt>
                <c:pt idx="125">
                  <c:v>2.3823343020453702</c:v>
                </c:pt>
                <c:pt idx="126">
                  <c:v>2.3634268869497723</c:v>
                </c:pt>
                <c:pt idx="127">
                  <c:v>2.3448172264226086</c:v>
                </c:pt>
                <c:pt idx="128">
                  <c:v>2.326498341841182</c:v>
                </c:pt>
                <c:pt idx="129">
                  <c:v>2.3084634709741962</c:v>
                </c:pt>
                <c:pt idx="130">
                  <c:v>2.2907060596590099</c:v>
                </c:pt>
                <c:pt idx="131">
                  <c:v>2.273219753860086</c:v>
                </c:pt>
                <c:pt idx="132">
                  <c:v>2.255998392088419</c:v>
                </c:pt>
                <c:pt idx="133">
                  <c:v>2.239035998162942</c:v>
                </c:pt>
                <c:pt idx="134">
                  <c:v>2.2223267742960546</c:v>
                </c:pt>
                <c:pt idx="135">
                  <c:v>2.205865094486454</c:v>
                </c:pt>
                <c:pt idx="136">
                  <c:v>2.1896454982034652</c:v>
                </c:pt>
                <c:pt idx="137">
                  <c:v>2.1736626843479656</c:v>
                </c:pt>
                <c:pt idx="138">
                  <c:v>2.1579115054758788</c:v>
                </c:pt>
                <c:pt idx="139">
                  <c:v>2.1423869622710163</c:v>
                </c:pt>
                <c:pt idx="140">
                  <c:v>2.1270841982547948</c:v>
                </c:pt>
                <c:pt idx="141">
                  <c:v>2.1119984947210728</c:v>
                </c:pt>
                <c:pt idx="142">
                  <c:v>2.0971252658850092</c:v>
                </c:pt>
                <c:pt idx="143">
                  <c:v>2.0824600542354634</c:v>
                </c:pt>
                <c:pt idx="144">
                  <c:v>2.0679985260810505</c:v>
                </c:pt>
                <c:pt idx="145">
                  <c:v>2.0537364672804919</c:v>
                </c:pt>
                <c:pt idx="146">
                  <c:v>2.0396697791484337</c:v>
                </c:pt>
                <c:pt idx="147">
                  <c:v>2.025794474528376</c:v>
                </c:pt>
                <c:pt idx="148">
                  <c:v>2.0121066740248059</c:v>
                </c:pt>
                <c:pt idx="149">
                  <c:v>1.9986026023870556</c:v>
                </c:pt>
                <c:pt idx="150">
                  <c:v>1.9852785850378085</c:v>
                </c:pt>
                <c:pt idx="151">
                  <c:v>1.972131044739545</c:v>
                </c:pt>
                <c:pt idx="152">
                  <c:v>1.9591564983925742</c:v>
                </c:pt>
                <c:pt idx="153">
                  <c:v>1.946351553958636</c:v>
                </c:pt>
                <c:pt idx="154">
                  <c:v>1.9337129075043591</c:v>
                </c:pt>
                <c:pt idx="155">
                  <c:v>1.9212373403591696</c:v>
                </c:pt>
                <c:pt idx="156">
                  <c:v>1.9089217163825083</c:v>
                </c:pt>
                <c:pt idx="157">
                  <c:v>1.8967629793354859</c:v>
                </c:pt>
                <c:pt idx="158">
                  <c:v>1.8847581503523501</c:v>
                </c:pt>
                <c:pt idx="159">
                  <c:v>1.8729043255073665</c:v>
                </c:pt>
                <c:pt idx="160">
                  <c:v>1.8611986734729455</c:v>
                </c:pt>
                <c:pt idx="161">
                  <c:v>1.8496384332650391</c:v>
                </c:pt>
                <c:pt idx="162">
                  <c:v>1.838220912072045</c:v>
                </c:pt>
                <c:pt idx="163">
                  <c:v>1.8269434831636275</c:v>
                </c:pt>
                <c:pt idx="164">
                  <c:v>1.8158035838760445</c:v>
                </c:pt>
                <c:pt idx="165">
                  <c:v>1.8047987136707351</c:v>
                </c:pt>
                <c:pt idx="166">
                  <c:v>1.7939264322630801</c:v>
                </c:pt>
                <c:pt idx="167">
                  <c:v>1.783184357818391</c:v>
                </c:pt>
                <c:pt idx="168">
                  <c:v>1.7725701652123291</c:v>
                </c:pt>
                <c:pt idx="169">
                  <c:v>1.7620815843530846</c:v>
                </c:pt>
                <c:pt idx="170">
                  <c:v>1.7517163985627724</c:v>
                </c:pt>
                <c:pt idx="171">
                  <c:v>1.7414724430156217</c:v>
                </c:pt>
                <c:pt idx="172">
                  <c:v>1.731347603230647</c:v>
                </c:pt>
                <c:pt idx="173">
                  <c:v>1.7213398136165972</c:v>
                </c:pt>
                <c:pt idx="174">
                  <c:v>1.7114470560670765</c:v>
                </c:pt>
                <c:pt idx="175">
                  <c:v>1.701667358603836</c:v>
                </c:pt>
                <c:pt idx="176">
                  <c:v>1.6919987940663141</c:v>
                </c:pt>
                <c:pt idx="177">
                  <c:v>1.6824394788456005</c:v>
                </c:pt>
                <c:pt idx="178">
                  <c:v>1.6729875716610747</c:v>
                </c:pt>
                <c:pt idx="179">
                  <c:v>1.6636412723780518</c:v>
                </c:pt>
                <c:pt idx="180">
                  <c:v>1.6543988208648406</c:v>
                </c:pt>
                <c:pt idx="181">
                  <c:v>1.6452584958876868</c:v>
                </c:pt>
                <c:pt idx="182">
                  <c:v>1.63621861404215</c:v>
                </c:pt>
                <c:pt idx="183">
                  <c:v>1.6272775287195154</c:v>
                </c:pt>
                <c:pt idx="184">
                  <c:v>1.6184336291069092</c:v>
                </c:pt>
                <c:pt idx="185">
                  <c:v>1.6096853392198449</c:v>
                </c:pt>
                <c:pt idx="186">
                  <c:v>1.6010311169659748</c:v>
                </c:pt>
                <c:pt idx="187">
                  <c:v>1.5924694532388839</c:v>
                </c:pt>
                <c:pt idx="188">
                  <c:v>1.5839988710408048</c:v>
                </c:pt>
                <c:pt idx="189">
                  <c:v>1.5756179246331814</c:v>
                </c:pt>
                <c:pt idx="190">
                  <c:v>1.5673251987140595</c:v>
                </c:pt>
                <c:pt idx="191">
                  <c:v>1.5591193076213157</c:v>
                </c:pt>
                <c:pt idx="192">
                  <c:v>1.550998894560788</c:v>
                </c:pt>
                <c:pt idx="193">
                  <c:v>1.5429626308584006</c:v>
                </c:pt>
                <c:pt idx="194">
                  <c:v>1.5350092152354191</c:v>
                </c:pt>
                <c:pt idx="195">
                  <c:v>1.5271373731060067</c:v>
                </c:pt>
                <c:pt idx="196">
                  <c:v>1.519345855896282</c:v>
                </c:pt>
                <c:pt idx="197">
                  <c:v>1.5116334403841183</c:v>
                </c:pt>
                <c:pt idx="198">
                  <c:v>1.5039989280589459</c:v>
                </c:pt>
                <c:pt idx="199">
                  <c:v>1.4964411445008607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18-4C56-BD27-F25D222618E1}"/>
            </c:ext>
          </c:extLst>
        </c:ser>
        <c:ser>
          <c:idx val="3"/>
          <c:order val="1"/>
          <c:tx>
            <c:strRef>
              <c:f>Data2!$Y$1</c:f>
              <c:strCache>
                <c:ptCount val="1"/>
                <c:pt idx="0">
                  <c:v>Proximity</c:v>
                </c:pt>
              </c:strCache>
            </c:strRef>
          </c:tx>
          <c:spPr>
            <a:ln w="25400" cap="rnd">
              <a:solidFill>
                <a:srgbClr val="0000FF"/>
              </a:solidFill>
              <a:round/>
            </a:ln>
            <a:effectLst/>
          </c:spPr>
          <c:marker>
            <c:symbol val="x"/>
            <c:size val="6"/>
            <c:spPr>
              <a:noFill/>
              <a:ln w="12700">
                <a:solidFill>
                  <a:srgbClr val="0000FF"/>
                </a:solidFill>
              </a:ln>
              <a:effectLst/>
            </c:spPr>
          </c:marker>
          <c:dPt>
            <c:idx val="2"/>
            <c:marker>
              <c:symbol val="x"/>
              <c:size val="18"/>
              <c:spPr>
                <a:noFill/>
                <a:ln w="12700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6518-4C56-BD27-F25D222618E1}"/>
              </c:ext>
            </c:extLst>
          </c:dPt>
          <c:dPt>
            <c:idx val="3"/>
            <c:marker>
              <c:symbol val="x"/>
              <c:size val="18"/>
              <c:spPr>
                <a:noFill/>
                <a:ln w="50800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6518-4C56-BD27-F25D222618E1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Data2!$Y$2:$Y$202</c:f>
              <c:numCache>
                <c:formatCode>0.0</c:formatCode>
                <c:ptCount val="201"/>
                <c:pt idx="0">
                  <c:v>0</c:v>
                </c:pt>
                <c:pt idx="1">
                  <c:v>3.7552376739137761</c:v>
                </c:pt>
                <c:pt idx="2">
                  <c:v>7.5696536661853635</c:v>
                </c:pt>
                <c:pt idx="3">
                  <c:v>9.6615194996777607</c:v>
                </c:pt>
                <c:pt idx="4">
                  <c:v>10.160087756220058</c:v>
                </c:pt>
                <c:pt idx="5">
                  <c:v>10.599506133525912</c:v>
                </c:pt>
                <c:pt idx="6">
                  <c:v>11.146279300876925</c:v>
                </c:pt>
                <c:pt idx="7">
                  <c:v>10.718862444223797</c:v>
                </c:pt>
                <c:pt idx="8">
                  <c:v>11.164849332684266</c:v>
                </c:pt>
                <c:pt idx="9">
                  <c:v>10.865807842630298</c:v>
                </c:pt>
                <c:pt idx="10">
                  <c:v>10.598637767434704</c:v>
                </c:pt>
                <c:pt idx="11">
                  <c:v>10.913152236195375</c:v>
                </c:pt>
                <c:pt idx="12">
                  <c:v>10.621236292515997</c:v>
                </c:pt>
                <c:pt idx="13">
                  <c:v>10.482939908730918</c:v>
                </c:pt>
                <c:pt idx="14">
                  <c:v>10.299462535938195</c:v>
                </c:pt>
                <c:pt idx="15">
                  <c:v>10.1037061785972</c:v>
                </c:pt>
                <c:pt idx="16">
                  <c:v>10.075627876966472</c:v>
                </c:pt>
                <c:pt idx="17">
                  <c:v>9.8022716336168756</c:v>
                </c:pt>
                <c:pt idx="18">
                  <c:v>9.6218953097493642</c:v>
                </c:pt>
                <c:pt idx="19">
                  <c:v>9.409274976361953</c:v>
                </c:pt>
                <c:pt idx="20">
                  <c:v>9.2456984392886614</c:v>
                </c:pt>
                <c:pt idx="21">
                  <c:v>9.1552716709696575</c:v>
                </c:pt>
                <c:pt idx="22">
                  <c:v>8.9746221308276226</c:v>
                </c:pt>
                <c:pt idx="23">
                  <c:v>8.7654317065277123</c:v>
                </c:pt>
                <c:pt idx="24">
                  <c:v>8.5957690191709091</c:v>
                </c:pt>
                <c:pt idx="25">
                  <c:v>8.4456041957736208</c:v>
                </c:pt>
                <c:pt idx="26">
                  <c:v>8.2779566490108056</c:v>
                </c:pt>
                <c:pt idx="27">
                  <c:v>8.1299592103893623</c:v>
                </c:pt>
                <c:pt idx="28">
                  <c:v>7.9748989412456694</c:v>
                </c:pt>
                <c:pt idx="29">
                  <c:v>7.8075730554652267</c:v>
                </c:pt>
                <c:pt idx="30">
                  <c:v>7.6652826572979871</c:v>
                </c:pt>
                <c:pt idx="31">
                  <c:v>7.5024046043818275</c:v>
                </c:pt>
                <c:pt idx="32">
                  <c:v>7.35199329659351</c:v>
                </c:pt>
                <c:pt idx="33">
                  <c:v>7.214260669377536</c:v>
                </c:pt>
                <c:pt idx="34">
                  <c:v>7.0944792905235605</c:v>
                </c:pt>
                <c:pt idx="35">
                  <c:v>6.978780290607272</c:v>
                </c:pt>
                <c:pt idx="36">
                  <c:v>6.8608362415887001</c:v>
                </c:pt>
                <c:pt idx="37">
                  <c:v>6.7326671738069006</c:v>
                </c:pt>
                <c:pt idx="38">
                  <c:v>6.6178652907426407</c:v>
                </c:pt>
                <c:pt idx="39">
                  <c:v>6.5054370769638163</c:v>
                </c:pt>
                <c:pt idx="40">
                  <c:v>6.408186229406974</c:v>
                </c:pt>
                <c:pt idx="41">
                  <c:v>6.309198624192133</c:v>
                </c:pt>
                <c:pt idx="42">
                  <c:v>6.2075831696525992</c:v>
                </c:pt>
                <c:pt idx="43">
                  <c:v>6.095504343117832</c:v>
                </c:pt>
                <c:pt idx="44">
                  <c:v>5.9874376709589283</c:v>
                </c:pt>
                <c:pt idx="45">
                  <c:v>5.8975030448326562</c:v>
                </c:pt>
                <c:pt idx="46">
                  <c:v>5.8029459897159636</c:v>
                </c:pt>
                <c:pt idx="47">
                  <c:v>5.7077459682591538</c:v>
                </c:pt>
                <c:pt idx="48">
                  <c:v>5.6137495564067104</c:v>
                </c:pt>
                <c:pt idx="49">
                  <c:v>5.5182553120285274</c:v>
                </c:pt>
                <c:pt idx="50">
                  <c:v>5.4506301984997707</c:v>
                </c:pt>
                <c:pt idx="51">
                  <c:v>5.3594363128391196</c:v>
                </c:pt>
                <c:pt idx="52">
                  <c:v>5.2766701587886571</c:v>
                </c:pt>
                <c:pt idx="53">
                  <c:v>5.1888758117879439</c:v>
                </c:pt>
                <c:pt idx="54">
                  <c:v>5.115436715653531</c:v>
                </c:pt>
                <c:pt idx="55">
                  <c:v>5.0383833031841592</c:v>
                </c:pt>
                <c:pt idx="56">
                  <c:v>4.9632838177821483</c:v>
                </c:pt>
                <c:pt idx="57">
                  <c:v>4.8825146262945038</c:v>
                </c:pt>
                <c:pt idx="58">
                  <c:v>4.810423962411714</c:v>
                </c:pt>
                <c:pt idx="59">
                  <c:v>4.7385758021881665</c:v>
                </c:pt>
                <c:pt idx="60">
                  <c:v>4.6705302561872086</c:v>
                </c:pt>
                <c:pt idx="61">
                  <c:v>4.6032930781031771</c:v>
                </c:pt>
                <c:pt idx="62">
                  <c:v>4.5326892414255209</c:v>
                </c:pt>
                <c:pt idx="63">
                  <c:v>4.4717799993355669</c:v>
                </c:pt>
                <c:pt idx="64">
                  <c:v>4.4074163780180857</c:v>
                </c:pt>
                <c:pt idx="65">
                  <c:v>4.3443652402300179</c:v>
                </c:pt>
                <c:pt idx="66">
                  <c:v>4.2845084786943843</c:v>
                </c:pt>
                <c:pt idx="67">
                  <c:v>4.2257914217900368</c:v>
                </c:pt>
                <c:pt idx="68">
                  <c:v>4.1662839095237967</c:v>
                </c:pt>
                <c:pt idx="69">
                  <c:v>4.1103480117392914</c:v>
                </c:pt>
                <c:pt idx="70">
                  <c:v>4.0535683946822285</c:v>
                </c:pt>
                <c:pt idx="71">
                  <c:v>4.0007820496707645</c:v>
                </c:pt>
                <c:pt idx="72">
                  <c:v>3.9500463018672476</c:v>
                </c:pt>
                <c:pt idx="73">
                  <c:v>3.8995280320225745</c:v>
                </c:pt>
                <c:pt idx="74">
                  <c:v>3.8520935528039799</c:v>
                </c:pt>
                <c:pt idx="75">
                  <c:v>3.805350506281163</c:v>
                </c:pt>
                <c:pt idx="76">
                  <c:v>3.757595078795255</c:v>
                </c:pt>
                <c:pt idx="77">
                  <c:v>3.710524515032823</c:v>
                </c:pt>
                <c:pt idx="78">
                  <c:v>3.6652019686440398</c:v>
                </c:pt>
                <c:pt idx="79">
                  <c:v>3.6204860612712433</c:v>
                </c:pt>
                <c:pt idx="80">
                  <c:v>3.576885109590108</c:v>
                </c:pt>
                <c:pt idx="81">
                  <c:v>3.5348815052344698</c:v>
                </c:pt>
                <c:pt idx="82">
                  <c:v>3.4954503943034902</c:v>
                </c:pt>
                <c:pt idx="83">
                  <c:v>3.4574761406382843</c:v>
                </c:pt>
                <c:pt idx="84">
                  <c:v>3.4183844019836678</c:v>
                </c:pt>
                <c:pt idx="85">
                  <c:v>3.3797115846097325</c:v>
                </c:pt>
                <c:pt idx="86">
                  <c:v>3.3419359799401898</c:v>
                </c:pt>
                <c:pt idx="87">
                  <c:v>3.3055132254318811</c:v>
                </c:pt>
                <c:pt idx="88">
                  <c:v>3.2689543480584806</c:v>
                </c:pt>
                <c:pt idx="89">
                  <c:v>3.2341659779964842</c:v>
                </c:pt>
                <c:pt idx="90">
                  <c:v>3.1987390794542478</c:v>
                </c:pt>
                <c:pt idx="91">
                  <c:v>3.1650187128523157</c:v>
                </c:pt>
                <c:pt idx="92">
                  <c:v>3.1315704075103534</c:v>
                </c:pt>
                <c:pt idx="93">
                  <c:v>3.0997486559879777</c:v>
                </c:pt>
                <c:pt idx="94">
                  <c:v>3.0677035682009097</c:v>
                </c:pt>
                <c:pt idx="95">
                  <c:v>3.0372208372501919</c:v>
                </c:pt>
                <c:pt idx="96">
                  <c:v>3.0086907106930445</c:v>
                </c:pt>
                <c:pt idx="97">
                  <c:v>2.9794413686857379</c:v>
                </c:pt>
                <c:pt idx="98">
                  <c:v>2.950356930459523</c:v>
                </c:pt>
                <c:pt idx="99">
                  <c:v>2.9218588428797316</c:v>
                </c:pt>
                <c:pt idx="100">
                  <c:v>2.8935078454637302</c:v>
                </c:pt>
                <c:pt idx="101">
                  <c:v>2.8669696266988445</c:v>
                </c:pt>
                <c:pt idx="102">
                  <c:v>2.8401238130036446</c:v>
                </c:pt>
                <c:pt idx="103">
                  <c:v>2.8137982442193428</c:v>
                </c:pt>
                <c:pt idx="104">
                  <c:v>2.787977942735548</c:v>
                </c:pt>
                <c:pt idx="105">
                  <c:v>2.762247347421797</c:v>
                </c:pt>
                <c:pt idx="106">
                  <c:v>2.7377960517500686</c:v>
                </c:pt>
                <c:pt idx="107">
                  <c:v>2.7134072486205651</c:v>
                </c:pt>
                <c:pt idx="108">
                  <c:v>2.6898589924828942</c:v>
                </c:pt>
                <c:pt idx="109">
                  <c:v>2.6667418313543965</c:v>
                </c:pt>
                <c:pt idx="110">
                  <c:v>2.6432790075461838</c:v>
                </c:pt>
                <c:pt idx="111">
                  <c:v>2.6206173189825486</c:v>
                </c:pt>
                <c:pt idx="112">
                  <c:v>2.5979840405159598</c:v>
                </c:pt>
                <c:pt idx="113">
                  <c:v>2.5753786652823449</c:v>
                </c:pt>
                <c:pt idx="114">
                  <c:v>2.5539070552599394</c:v>
                </c:pt>
                <c:pt idx="115">
                  <c:v>2.5335392272134984</c:v>
                </c:pt>
                <c:pt idx="116">
                  <c:v>2.51207247322017</c:v>
                </c:pt>
                <c:pt idx="117">
                  <c:v>2.4924088490290357</c:v>
                </c:pt>
                <c:pt idx="118">
                  <c:v>2.4730776589814916</c:v>
                </c:pt>
                <c:pt idx="119">
                  <c:v>2.4537175621216982</c:v>
                </c:pt>
                <c:pt idx="120">
                  <c:v>2.4332795565568377</c:v>
                </c:pt>
                <c:pt idx="121">
                  <c:v>2.414220255396041</c:v>
                </c:pt>
                <c:pt idx="122">
                  <c:v>2.3954728788815238</c:v>
                </c:pt>
                <c:pt idx="123">
                  <c:v>2.3770298317243888</c:v>
                </c:pt>
                <c:pt idx="124">
                  <c:v>2.3582068607683859</c:v>
                </c:pt>
                <c:pt idx="125">
                  <c:v>2.3403561785936136</c:v>
                </c:pt>
                <c:pt idx="126">
                  <c:v>2.3227883795628861</c:v>
                </c:pt>
                <c:pt idx="127">
                  <c:v>2.3048362027101992</c:v>
                </c:pt>
                <c:pt idx="128">
                  <c:v>2.2884749531157347</c:v>
                </c:pt>
                <c:pt idx="129">
                  <c:v>2.27204167689835</c:v>
                </c:pt>
                <c:pt idx="130">
                  <c:v>2.2548931322906909</c:v>
                </c:pt>
                <c:pt idx="131">
                  <c:v>2.2389662480298518</c:v>
                </c:pt>
                <c:pt idx="132">
                  <c:v>2.2223275641245879</c:v>
                </c:pt>
                <c:pt idx="133">
                  <c:v>2.2065691230746842</c:v>
                </c:pt>
                <c:pt idx="134">
                  <c:v>2.1907328054786257</c:v>
                </c:pt>
                <c:pt idx="135">
                  <c:v>2.1751308370358169</c:v>
                </c:pt>
                <c:pt idx="136">
                  <c:v>2.1597580540311583</c:v>
                </c:pt>
                <c:pt idx="137">
                  <c:v>2.1446094433484353</c:v>
                </c:pt>
                <c:pt idx="138">
                  <c:v>2.1293766587096838</c:v>
                </c:pt>
                <c:pt idx="139">
                  <c:v>2.1158691796320572</c:v>
                </c:pt>
                <c:pt idx="140">
                  <c:v>2.1010587895171429</c:v>
                </c:pt>
                <c:pt idx="141">
                  <c:v>2.0864583371657051</c:v>
                </c:pt>
                <c:pt idx="142">
                  <c:v>2.0723581642522317</c:v>
                </c:pt>
                <c:pt idx="143">
                  <c:v>2.0587476651431293</c:v>
                </c:pt>
                <c:pt idx="144">
                  <c:v>2.0456165368062322</c:v>
                </c:pt>
                <c:pt idx="145">
                  <c:v>2.0332433448507561</c:v>
                </c:pt>
                <c:pt idx="146">
                  <c:v>2.0207526295134883</c:v>
                </c:pt>
                <c:pt idx="147">
                  <c:v>2.0075777131142716</c:v>
                </c:pt>
                <c:pt idx="148">
                  <c:v>1.9959938245286721</c:v>
                </c:pt>
                <c:pt idx="149">
                  <c:v>1.9831614045247268</c:v>
                </c:pt>
                <c:pt idx="150">
                  <c:v>1.9707787214409</c:v>
                </c:pt>
                <c:pt idx="151">
                  <c:v>1.9577290500550284</c:v>
                </c:pt>
                <c:pt idx="152">
                  <c:v>1.9451261274932099</c:v>
                </c:pt>
                <c:pt idx="153">
                  <c:v>1.9329610973686331</c:v>
                </c:pt>
                <c:pt idx="154">
                  <c:v>1.9206824718522946</c:v>
                </c:pt>
                <c:pt idx="155">
                  <c:v>1.9088318466393588</c:v>
                </c:pt>
                <c:pt idx="156">
                  <c:v>1.897133010319447</c:v>
                </c:pt>
                <c:pt idx="157">
                  <c:v>1.885316906633566</c:v>
                </c:pt>
                <c:pt idx="158">
                  <c:v>1.8733858530321141</c:v>
                </c:pt>
                <c:pt idx="159">
                  <c:v>1.8621303599332384</c:v>
                </c:pt>
                <c:pt idx="160">
                  <c:v>1.8504932683469015</c:v>
                </c:pt>
                <c:pt idx="161">
                  <c:v>1.8397790155880513</c:v>
                </c:pt>
                <c:pt idx="162">
                  <c:v>1.8289390566061954</c:v>
                </c:pt>
                <c:pt idx="163">
                  <c:v>1.8182319827735478</c:v>
                </c:pt>
                <c:pt idx="164">
                  <c:v>1.8074007546417088</c:v>
                </c:pt>
                <c:pt idx="165">
                  <c:v>1.7967007498329732</c:v>
                </c:pt>
                <c:pt idx="166">
                  <c:v>1.7861295979958189</c:v>
                </c:pt>
                <c:pt idx="167">
                  <c:v>1.775435025482061</c:v>
                </c:pt>
                <c:pt idx="168">
                  <c:v>1.7648677596721298</c:v>
                </c:pt>
                <c:pt idx="169">
                  <c:v>1.7544255408537308</c:v>
                </c:pt>
                <c:pt idx="170">
                  <c:v>1.7441061624802934</c:v>
                </c:pt>
                <c:pt idx="171">
                  <c:v>1.7339074696165337</c:v>
                </c:pt>
                <c:pt idx="172">
                  <c:v>1.7243125010343252</c:v>
                </c:pt>
                <c:pt idx="173">
                  <c:v>1.7145872098693271</c:v>
                </c:pt>
                <c:pt idx="174">
                  <c:v>1.705213391756889</c:v>
                </c:pt>
                <c:pt idx="175">
                  <c:v>1.6959466090882325</c:v>
                </c:pt>
                <c:pt idx="176">
                  <c:v>1.686785038985755</c:v>
                </c:pt>
                <c:pt idx="177">
                  <c:v>1.6774912822418708</c:v>
                </c:pt>
                <c:pt idx="178">
                  <c:v>1.6680676299459594</c:v>
                </c:pt>
                <c:pt idx="179">
                  <c:v>1.659215149988547</c:v>
                </c:pt>
                <c:pt idx="180">
                  <c:v>1.6504609464207467</c:v>
                </c:pt>
                <c:pt idx="181">
                  <c:v>1.6413427289383897</c:v>
                </c:pt>
                <c:pt idx="182">
                  <c:v>1.6323247078092575</c:v>
                </c:pt>
                <c:pt idx="183">
                  <c:v>1.623405240532769</c:v>
                </c:pt>
                <c:pt idx="184">
                  <c:v>1.6145827203135239</c:v>
                </c:pt>
                <c:pt idx="185">
                  <c:v>1.6060808473473254</c:v>
                </c:pt>
                <c:pt idx="186">
                  <c:v>1.5974463087468103</c:v>
                </c:pt>
                <c:pt idx="187">
                  <c:v>1.5889041149118091</c:v>
                </c:pt>
                <c:pt idx="188">
                  <c:v>1.5804527923070784</c:v>
                </c:pt>
                <c:pt idx="189">
                  <c:v>1.572090898582222</c:v>
                </c:pt>
                <c:pt idx="190">
                  <c:v>1.563817021751067</c:v>
                </c:pt>
                <c:pt idx="191">
                  <c:v>1.5556297793968152</c:v>
                </c:pt>
                <c:pt idx="192">
                  <c:v>1.5475278179020342</c:v>
                </c:pt>
                <c:pt idx="193">
                  <c:v>1.5399414012555028</c:v>
                </c:pt>
                <c:pt idx="194">
                  <c:v>1.5326477978109205</c:v>
                </c:pt>
                <c:pt idx="195">
                  <c:v>1.5256424623339271</c:v>
                </c:pt>
                <c:pt idx="196">
                  <c:v>1.5180711363865331</c:v>
                </c:pt>
                <c:pt idx="197">
                  <c:v>1.5105766443633999</c:v>
                </c:pt>
                <c:pt idx="198">
                  <c:v>1.503368097658891</c:v>
                </c:pt>
                <c:pt idx="199">
                  <c:v>1.496022734516224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518-4C56-BD27-F25D222618E1}"/>
            </c:ext>
          </c:extLst>
        </c:ser>
        <c:ser>
          <c:idx val="0"/>
          <c:order val="2"/>
          <c:tx>
            <c:strRef>
              <c:f>Data2!$X$1</c:f>
              <c:strCache>
                <c:ptCount val="1"/>
                <c:pt idx="0">
                  <c:v>Lowest Carbon</c:v>
                </c:pt>
              </c:strCache>
            </c:strRef>
          </c:tx>
          <c:spPr>
            <a:ln w="25400" cap="rnd" cmpd="thinThick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noFill/>
              <a:ln w="12700">
                <a:solidFill>
                  <a:srgbClr val="FF0000"/>
                </a:solidFill>
              </a:ln>
              <a:effectLst/>
            </c:spPr>
          </c:marker>
          <c:dPt>
            <c:idx val="2"/>
            <c:marker>
              <c:symbol val="triangle"/>
              <c:size val="18"/>
              <c:spPr>
                <a:noFill/>
                <a:ln w="127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6518-4C56-BD27-F25D222618E1}"/>
              </c:ext>
            </c:extLst>
          </c:dPt>
          <c:dPt>
            <c:idx val="3"/>
            <c:marker>
              <c:symbol val="triangle"/>
              <c:size val="18"/>
              <c:spPr>
                <a:noFill/>
                <a:ln w="508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6518-4C56-BD27-F25D222618E1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Data2!$X$2:$X$202</c:f>
              <c:numCache>
                <c:formatCode>0.0</c:formatCode>
                <c:ptCount val="201"/>
                <c:pt idx="0">
                  <c:v>0</c:v>
                </c:pt>
                <c:pt idx="1">
                  <c:v>0.20665544183191781</c:v>
                </c:pt>
                <c:pt idx="2">
                  <c:v>0.43863678308748982</c:v>
                </c:pt>
                <c:pt idx="3">
                  <c:v>0.53115042007445068</c:v>
                </c:pt>
                <c:pt idx="4">
                  <c:v>0.78200071327943854</c:v>
                </c:pt>
                <c:pt idx="5" formatCode="0.00">
                  <c:v>1.0547248947548218</c:v>
                </c:pt>
                <c:pt idx="6" formatCode="0.00">
                  <c:v>1.3192813666088496</c:v>
                </c:pt>
                <c:pt idx="7">
                  <c:v>1.5572412448494664</c:v>
                </c:pt>
                <c:pt idx="8">
                  <c:v>1.7836388971711259</c:v>
                </c:pt>
                <c:pt idx="9">
                  <c:v>2.0228837413077576</c:v>
                </c:pt>
                <c:pt idx="10">
                  <c:v>2.2294418802272737</c:v>
                </c:pt>
                <c:pt idx="11">
                  <c:v>2.4594554410866469</c:v>
                </c:pt>
                <c:pt idx="12">
                  <c:v>2.6163194259047655</c:v>
                </c:pt>
                <c:pt idx="13">
                  <c:v>2.8163225821692466</c:v>
                </c:pt>
                <c:pt idx="14">
                  <c:v>2.9626696165668704</c:v>
                </c:pt>
                <c:pt idx="15">
                  <c:v>3.0736903744928377</c:v>
                </c:pt>
                <c:pt idx="16" formatCode="0.00">
                  <c:v>3.0996440868773858</c:v>
                </c:pt>
                <c:pt idx="17" formatCode="0.00">
                  <c:v>3.1164608945026115</c:v>
                </c:pt>
                <c:pt idx="18" formatCode="0.00">
                  <c:v>3.1046503024715637</c:v>
                </c:pt>
                <c:pt idx="19">
                  <c:v>3.087966349055058</c:v>
                </c:pt>
                <c:pt idx="20">
                  <c:v>3.0329281459042599</c:v>
                </c:pt>
                <c:pt idx="21">
                  <c:v>2.9970481454377076</c:v>
                </c:pt>
                <c:pt idx="22">
                  <c:v>2.9884424904093323</c:v>
                </c:pt>
                <c:pt idx="23">
                  <c:v>2.9436751092926747</c:v>
                </c:pt>
                <c:pt idx="24">
                  <c:v>2.9103117037715762</c:v>
                </c:pt>
                <c:pt idx="25">
                  <c:v>2.8715945531703104</c:v>
                </c:pt>
                <c:pt idx="26">
                  <c:v>2.83258202952319</c:v>
                </c:pt>
                <c:pt idx="27">
                  <c:v>2.8077671899602912</c:v>
                </c:pt>
                <c:pt idx="28">
                  <c:v>2.7957575264269861</c:v>
                </c:pt>
                <c:pt idx="29">
                  <c:v>2.7804363017402247</c:v>
                </c:pt>
                <c:pt idx="30">
                  <c:v>2.739783794766681</c:v>
                </c:pt>
                <c:pt idx="31">
                  <c:v>2.7066470129955635</c:v>
                </c:pt>
                <c:pt idx="32">
                  <c:v>2.6778971379251884</c:v>
                </c:pt>
                <c:pt idx="33">
                  <c:v>2.6507602327683473</c:v>
                </c:pt>
                <c:pt idx="34">
                  <c:v>2.6087511764705211</c:v>
                </c:pt>
                <c:pt idx="35">
                  <c:v>2.5723950000041542</c:v>
                </c:pt>
                <c:pt idx="36">
                  <c:v>2.5456737467116128</c:v>
                </c:pt>
                <c:pt idx="37">
                  <c:v>2.5181454521414834</c:v>
                </c:pt>
                <c:pt idx="38">
                  <c:v>2.4919744367947971</c:v>
                </c:pt>
                <c:pt idx="39">
                  <c:v>2.4527015280981237</c:v>
                </c:pt>
                <c:pt idx="40">
                  <c:v>2.430302331174151</c:v>
                </c:pt>
                <c:pt idx="41">
                  <c:v>2.4099091107029431</c:v>
                </c:pt>
                <c:pt idx="42">
                  <c:v>2.3885181560527791</c:v>
                </c:pt>
                <c:pt idx="43">
                  <c:v>2.3615223088747896</c:v>
                </c:pt>
                <c:pt idx="44">
                  <c:v>2.3302029867698435</c:v>
                </c:pt>
                <c:pt idx="45">
                  <c:v>2.3145247581328188</c:v>
                </c:pt>
                <c:pt idx="46">
                  <c:v>2.2959856147934121</c:v>
                </c:pt>
                <c:pt idx="47">
                  <c:v>2.2807703900096379</c:v>
                </c:pt>
                <c:pt idx="48">
                  <c:v>2.2627904435530053</c:v>
                </c:pt>
                <c:pt idx="49">
                  <c:v>2.2446833098396</c:v>
                </c:pt>
                <c:pt idx="50">
                  <c:v>2.236976203433434</c:v>
                </c:pt>
                <c:pt idx="51">
                  <c:v>2.2295557602379237</c:v>
                </c:pt>
                <c:pt idx="52">
                  <c:v>2.2153902282149351</c:v>
                </c:pt>
                <c:pt idx="53">
                  <c:v>2.1979077790096961</c:v>
                </c:pt>
                <c:pt idx="54">
                  <c:v>2.2096149817635022</c:v>
                </c:pt>
                <c:pt idx="55">
                  <c:v>2.219442394929489</c:v>
                </c:pt>
                <c:pt idx="56">
                  <c:v>2.2383880420589417</c:v>
                </c:pt>
                <c:pt idx="57">
                  <c:v>2.243123468319185</c:v>
                </c:pt>
                <c:pt idx="58">
                  <c:v>2.2455942850072503</c:v>
                </c:pt>
                <c:pt idx="59">
                  <c:v>2.2521371025004235</c:v>
                </c:pt>
                <c:pt idx="60">
                  <c:v>2.252343749479703</c:v>
                </c:pt>
                <c:pt idx="61">
                  <c:v>2.2545549927035089</c:v>
                </c:pt>
                <c:pt idx="62">
                  <c:v>2.2500979334793341</c:v>
                </c:pt>
                <c:pt idx="63">
                  <c:v>2.2542261734539313</c:v>
                </c:pt>
                <c:pt idx="64">
                  <c:v>2.258871849133663</c:v>
                </c:pt>
                <c:pt idx="65">
                  <c:v>2.2532857975587457</c:v>
                </c:pt>
                <c:pt idx="66">
                  <c:v>2.2547013533133438</c:v>
                </c:pt>
                <c:pt idx="67">
                  <c:v>2.2511734826148246</c:v>
                </c:pt>
                <c:pt idx="68">
                  <c:v>2.2574129126146008</c:v>
                </c:pt>
                <c:pt idx="69">
                  <c:v>2.2479870595656268</c:v>
                </c:pt>
                <c:pt idx="70">
                  <c:v>2.2464594127310287</c:v>
                </c:pt>
                <c:pt idx="71">
                  <c:v>2.238017909755329</c:v>
                </c:pt>
                <c:pt idx="72">
                  <c:v>2.235520627417853</c:v>
                </c:pt>
                <c:pt idx="73">
                  <c:v>2.2404249775426233</c:v>
                </c:pt>
                <c:pt idx="74">
                  <c:v>2.2346194634265739</c:v>
                </c:pt>
                <c:pt idx="75">
                  <c:v>2.2295132216022409</c:v>
                </c:pt>
                <c:pt idx="76">
                  <c:v>2.2283360026997006</c:v>
                </c:pt>
                <c:pt idx="77">
                  <c:v>2.2234366104172856</c:v>
                </c:pt>
                <c:pt idx="78">
                  <c:v>2.2255395315213398</c:v>
                </c:pt>
                <c:pt idx="79">
                  <c:v>2.2254996895118482</c:v>
                </c:pt>
                <c:pt idx="80">
                  <c:v>2.2197788204904843</c:v>
                </c:pt>
                <c:pt idx="81">
                  <c:v>2.2131742077886014</c:v>
                </c:pt>
                <c:pt idx="82">
                  <c:v>2.2158028135811199</c:v>
                </c:pt>
                <c:pt idx="83">
                  <c:v>2.2118905844630734</c:v>
                </c:pt>
                <c:pt idx="84">
                  <c:v>2.2070833155394571</c:v>
                </c:pt>
                <c:pt idx="85">
                  <c:v>2.2023857670224181</c:v>
                </c:pt>
                <c:pt idx="86">
                  <c:v>2.1968312769978109</c:v>
                </c:pt>
                <c:pt idx="87">
                  <c:v>2.1909247684743867</c:v>
                </c:pt>
                <c:pt idx="88">
                  <c:v>2.1856195448198514</c:v>
                </c:pt>
                <c:pt idx="89">
                  <c:v>2.1818270801332273</c:v>
                </c:pt>
                <c:pt idx="90">
                  <c:v>2.1790376488030505</c:v>
                </c:pt>
                <c:pt idx="91">
                  <c:v>2.174029427974506</c:v>
                </c:pt>
                <c:pt idx="92">
                  <c:v>2.1704795890641009</c:v>
                </c:pt>
                <c:pt idx="93">
                  <c:v>2.1629892756293434</c:v>
                </c:pt>
                <c:pt idx="94">
                  <c:v>2.1574201144232026</c:v>
                </c:pt>
                <c:pt idx="95">
                  <c:v>2.1497809752936621</c:v>
                </c:pt>
                <c:pt idx="96">
                  <c:v>2.1448915515401317</c:v>
                </c:pt>
                <c:pt idx="97">
                  <c:v>2.1358203663189634</c:v>
                </c:pt>
                <c:pt idx="98">
                  <c:v>2.1290488175710083</c:v>
                </c:pt>
                <c:pt idx="99">
                  <c:v>2.1198941219476386</c:v>
                </c:pt>
                <c:pt idx="100">
                  <c:v>2.1138260984513386</c:v>
                </c:pt>
                <c:pt idx="101">
                  <c:v>2.1049965088918885</c:v>
                </c:pt>
                <c:pt idx="102">
                  <c:v>2.0971511974206756</c:v>
                </c:pt>
                <c:pt idx="103">
                  <c:v>2.0878415884570649</c:v>
                </c:pt>
                <c:pt idx="104">
                  <c:v>2.081904038431972</c:v>
                </c:pt>
                <c:pt idx="105">
                  <c:v>2.07251495230356</c:v>
                </c:pt>
                <c:pt idx="106">
                  <c:v>2.0648682093543562</c:v>
                </c:pt>
                <c:pt idx="107">
                  <c:v>2.0550308641922443</c:v>
                </c:pt>
                <c:pt idx="108">
                  <c:v>2.0465273041668373</c:v>
                </c:pt>
                <c:pt idx="109">
                  <c:v>2.0358887150411946</c:v>
                </c:pt>
                <c:pt idx="110">
                  <c:v>2.0269523167987193</c:v>
                </c:pt>
                <c:pt idx="111">
                  <c:v>2.0170506127158374</c:v>
                </c:pt>
                <c:pt idx="112" formatCode="0.000">
                  <c:v>2.0084366713242696</c:v>
                </c:pt>
                <c:pt idx="113" formatCode="0.000">
                  <c:v>1.9973970348953056</c:v>
                </c:pt>
                <c:pt idx="114" formatCode="0.000">
                  <c:v>1.9934785997711901</c:v>
                </c:pt>
                <c:pt idx="115">
                  <c:v>1.9849256632397032</c:v>
                </c:pt>
                <c:pt idx="116">
                  <c:v>1.9783105164905737</c:v>
                </c:pt>
                <c:pt idx="117">
                  <c:v>1.973583991399483</c:v>
                </c:pt>
                <c:pt idx="118">
                  <c:v>1.9640007410723443</c:v>
                </c:pt>
                <c:pt idx="119">
                  <c:v>1.9566737170805806</c:v>
                </c:pt>
                <c:pt idx="120">
                  <c:v>1.9473868903832345</c:v>
                </c:pt>
                <c:pt idx="121">
                  <c:v>1.9379077297915155</c:v>
                </c:pt>
                <c:pt idx="122">
                  <c:v>1.9296049471752246</c:v>
                </c:pt>
                <c:pt idx="123">
                  <c:v>1.921435298229905</c:v>
                </c:pt>
                <c:pt idx="124">
                  <c:v>1.9130600935269435</c:v>
                </c:pt>
                <c:pt idx="125">
                  <c:v>1.9018216809467958</c:v>
                </c:pt>
                <c:pt idx="126">
                  <c:v>1.8937315250595219</c:v>
                </c:pt>
                <c:pt idx="127">
                  <c:v>1.8854395180888615</c:v>
                </c:pt>
                <c:pt idx="128">
                  <c:v>1.876950410861669</c:v>
                </c:pt>
                <c:pt idx="129">
                  <c:v>1.868591330511904</c:v>
                </c:pt>
                <c:pt idx="130">
                  <c:v>1.861959547467793</c:v>
                </c:pt>
                <c:pt idx="131">
                  <c:v>1.8551099852737198</c:v>
                </c:pt>
                <c:pt idx="132">
                  <c:v>1.8471019286430606</c:v>
                </c:pt>
                <c:pt idx="133">
                  <c:v>1.8395257402812375</c:v>
                </c:pt>
                <c:pt idx="134">
                  <c:v>1.8314402301430608</c:v>
                </c:pt>
                <c:pt idx="135">
                  <c:v>1.8243978476827583</c:v>
                </c:pt>
                <c:pt idx="136">
                  <c:v>1.8143981841353929</c:v>
                </c:pt>
                <c:pt idx="137">
                  <c:v>1.8063655756064456</c:v>
                </c:pt>
                <c:pt idx="138">
                  <c:v>1.7999557549134988</c:v>
                </c:pt>
                <c:pt idx="139">
                  <c:v>1.7930382972188452</c:v>
                </c:pt>
                <c:pt idx="140">
                  <c:v>1.7871102048372867</c:v>
                </c:pt>
                <c:pt idx="141">
                  <c:v>1.7812651358060989</c:v>
                </c:pt>
                <c:pt idx="142">
                  <c:v>1.7731569094998048</c:v>
                </c:pt>
                <c:pt idx="143">
                  <c:v>1.7660340327282766</c:v>
                </c:pt>
                <c:pt idx="144">
                  <c:v>1.7581421205869103</c:v>
                </c:pt>
                <c:pt idx="145">
                  <c:v>1.7506450514980008</c:v>
                </c:pt>
                <c:pt idx="146">
                  <c:v>1.7452448451055982</c:v>
                </c:pt>
                <c:pt idx="147">
                  <c:v>1.7387848481637229</c:v>
                </c:pt>
                <c:pt idx="148">
                  <c:v>1.7318488777503187</c:v>
                </c:pt>
                <c:pt idx="149">
                  <c:v>1.726401565644148</c:v>
                </c:pt>
                <c:pt idx="150">
                  <c:v>1.7193614306919924</c:v>
                </c:pt>
                <c:pt idx="151">
                  <c:v>1.713240475410549</c:v>
                </c:pt>
                <c:pt idx="152">
                  <c:v>1.7069254495935575</c:v>
                </c:pt>
                <c:pt idx="153">
                  <c:v>1.699876187982718</c:v>
                </c:pt>
                <c:pt idx="154">
                  <c:v>1.6934581417032526</c:v>
                </c:pt>
                <c:pt idx="155">
                  <c:v>1.6871221425606329</c:v>
                </c:pt>
                <c:pt idx="156">
                  <c:v>1.6805998697390809</c:v>
                </c:pt>
                <c:pt idx="157">
                  <c:v>1.6746900718681619</c:v>
                </c:pt>
                <c:pt idx="158">
                  <c:v>1.6701712976075567</c:v>
                </c:pt>
                <c:pt idx="159">
                  <c:v>1.6672791737843882</c:v>
                </c:pt>
                <c:pt idx="160">
                  <c:v>1.6618214996461433</c:v>
                </c:pt>
                <c:pt idx="161">
                  <c:v>1.657464976993265</c:v>
                </c:pt>
                <c:pt idx="162">
                  <c:v>1.6531616343467797</c:v>
                </c:pt>
                <c:pt idx="163">
                  <c:v>1.6483998118633718</c:v>
                </c:pt>
                <c:pt idx="164">
                  <c:v>1.6436954628562028</c:v>
                </c:pt>
                <c:pt idx="165">
                  <c:v>1.6387952955927692</c:v>
                </c:pt>
                <c:pt idx="166">
                  <c:v>1.6349565604106091</c:v>
                </c:pt>
                <c:pt idx="167">
                  <c:v>1.6291693064846002</c:v>
                </c:pt>
                <c:pt idx="168">
                  <c:v>1.6254324815777816</c:v>
                </c:pt>
                <c:pt idx="169">
                  <c:v>1.6187837863401238</c:v>
                </c:pt>
                <c:pt idx="170">
                  <c:v>1.6136818632351013</c:v>
                </c:pt>
                <c:pt idx="171">
                  <c:v>1.610586432774924</c:v>
                </c:pt>
                <c:pt idx="172">
                  <c:v>1.6055904750113577</c:v>
                </c:pt>
                <c:pt idx="173">
                  <c:v>1.6013736100662601</c:v>
                </c:pt>
                <c:pt idx="174">
                  <c:v>1.5976832109961669</c:v>
                </c:pt>
                <c:pt idx="175">
                  <c:v>1.5928451913337094</c:v>
                </c:pt>
                <c:pt idx="176">
                  <c:v>1.5880616874774691</c:v>
                </c:pt>
                <c:pt idx="177">
                  <c:v>1.5838021468332761</c:v>
                </c:pt>
                <c:pt idx="178">
                  <c:v>1.5798238945302014</c:v>
                </c:pt>
                <c:pt idx="179">
                  <c:v>1.5751919899747273</c:v>
                </c:pt>
                <c:pt idx="180">
                  <c:v>1.5722300232863093</c:v>
                </c:pt>
                <c:pt idx="181">
                  <c:v>1.5688404198418957</c:v>
                </c:pt>
                <c:pt idx="182">
                  <c:v>1.5648014622110242</c:v>
                </c:pt>
                <c:pt idx="183">
                  <c:v>1.5601237826624599</c:v>
                </c:pt>
                <c:pt idx="184">
                  <c:v>1.5575328714962082</c:v>
                </c:pt>
                <c:pt idx="185">
                  <c:v>1.5540694798470951</c:v>
                </c:pt>
                <c:pt idx="186">
                  <c:v>1.5510906490482286</c:v>
                </c:pt>
                <c:pt idx="187">
                  <c:v>1.5492565974656982</c:v>
                </c:pt>
                <c:pt idx="188">
                  <c:v>1.5458914945564683</c:v>
                </c:pt>
                <c:pt idx="189">
                  <c:v>1.5414601637065408</c:v>
                </c:pt>
                <c:pt idx="190">
                  <c:v>1.537732557769375</c:v>
                </c:pt>
                <c:pt idx="191">
                  <c:v>1.534697644757623</c:v>
                </c:pt>
                <c:pt idx="192">
                  <c:v>1.5312603086135648</c:v>
                </c:pt>
                <c:pt idx="193">
                  <c:v>1.5265638309323335</c:v>
                </c:pt>
                <c:pt idx="194">
                  <c:v>1.522988597479082</c:v>
                </c:pt>
                <c:pt idx="195">
                  <c:v>1.5171009595143004</c:v>
                </c:pt>
                <c:pt idx="196">
                  <c:v>1.5119104433398534</c:v>
                </c:pt>
                <c:pt idx="197">
                  <c:v>1.5052929942987392</c:v>
                </c:pt>
                <c:pt idx="198">
                  <c:v>1.5004243261312207</c:v>
                </c:pt>
                <c:pt idx="199">
                  <c:v>1.4941399322747941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518-4C56-BD27-F25D222618E1}"/>
            </c:ext>
          </c:extLst>
        </c:ser>
        <c:ser>
          <c:idx val="1"/>
          <c:order val="3"/>
          <c:tx>
            <c:strRef>
              <c:f>Data2!$V$1</c:f>
              <c:strCache>
                <c:ptCount val="1"/>
                <c:pt idx="0">
                  <c:v>Random</c:v>
                </c:pt>
              </c:strCache>
            </c:strRef>
          </c:tx>
          <c:spPr>
            <a:ln w="25400" cap="rnd" cmpd="dbl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12700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Pt>
            <c:idx val="2"/>
            <c:marker>
              <c:symbol val="circle"/>
              <c:size val="18"/>
              <c:spPr>
                <a:noFill/>
                <a:ln w="12700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6518-4C56-BD27-F25D222618E1}"/>
              </c:ext>
            </c:extLst>
          </c:dPt>
          <c:dPt>
            <c:idx val="3"/>
            <c:marker>
              <c:symbol val="circle"/>
              <c:size val="18"/>
              <c:spPr>
                <a:noFill/>
                <a:ln w="50800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6518-4C56-BD27-F25D222618E1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Data2!$V$2:$V$202</c:f>
              <c:numCache>
                <c:formatCode>0.0</c:formatCode>
                <c:ptCount val="201"/>
                <c:pt idx="0">
                  <c:v>0</c:v>
                </c:pt>
                <c:pt idx="1">
                  <c:v>0.37571241750240253</c:v>
                </c:pt>
                <c:pt idx="2">
                  <c:v>0.60182587005700761</c:v>
                </c:pt>
                <c:pt idx="3">
                  <c:v>0.75285509406022211</c:v>
                </c:pt>
                <c:pt idx="4">
                  <c:v>0.86087398868057419</c:v>
                </c:pt>
                <c:pt idx="5">
                  <c:v>0.94196533411873695</c:v>
                </c:pt>
                <c:pt idx="6">
                  <c:v>1.0050821716973843</c:v>
                </c:pt>
                <c:pt idx="7">
                  <c:v>1.0556045184526193</c:v>
                </c:pt>
                <c:pt idx="8" formatCode="0.000">
                  <c:v>1.0969600908996131</c:v>
                </c:pt>
                <c:pt idx="9" formatCode="0.000">
                  <c:v>1.1314362122964987</c:v>
                </c:pt>
                <c:pt idx="10">
                  <c:v>1.1606176532183159</c:v>
                </c:pt>
                <c:pt idx="11">
                  <c:v>1.1856371329791662</c:v>
                </c:pt>
                <c:pt idx="12">
                  <c:v>1.2073257734118927</c:v>
                </c:pt>
                <c:pt idx="13">
                  <c:v>1.2263072132149089</c:v>
                </c:pt>
                <c:pt idx="14">
                  <c:v>1.2430585502101974</c:v>
                </c:pt>
                <c:pt idx="15">
                  <c:v>1.2579509953580568</c:v>
                </c:pt>
                <c:pt idx="16">
                  <c:v>1.271277704135505</c:v>
                </c:pt>
                <c:pt idx="17">
                  <c:v>1.2832732680619776</c:v>
                </c:pt>
                <c:pt idx="18">
                  <c:v>1.2941276432913624</c:v>
                </c:pt>
                <c:pt idx="19">
                  <c:v>1.3039962844519384</c:v>
                </c:pt>
                <c:pt idx="20">
                  <c:v>1.3130076375086133</c:v>
                </c:pt>
                <c:pt idx="21">
                  <c:v>1.3212687611974407</c:v>
                </c:pt>
                <c:pt idx="22">
                  <c:v>1.3288696005520482</c:v>
                </c:pt>
                <c:pt idx="23">
                  <c:v>1.3358862751005696</c:v>
                </c:pt>
                <c:pt idx="24">
                  <c:v>1.3423836369721298</c:v>
                </c:pt>
                <c:pt idx="25">
                  <c:v>1.3484172812861599</c:v>
                </c:pt>
                <c:pt idx="26">
                  <c:v>1.3540351409276847</c:v>
                </c:pt>
                <c:pt idx="27">
                  <c:v>1.3592787626111382</c:v>
                </c:pt>
                <c:pt idx="28">
                  <c:v>1.3641843361466168</c:v>
                </c:pt>
                <c:pt idx="29">
                  <c:v>1.368783530856889</c:v>
                </c:pt>
                <c:pt idx="30">
                  <c:v>1.3731041800241712</c:v>
                </c:pt>
                <c:pt idx="31">
                  <c:v>1.3771708446335773</c:v>
                </c:pt>
                <c:pt idx="32">
                  <c:v>1.3810052805380975</c:v>
                </c:pt>
                <c:pt idx="33">
                  <c:v>1.3846268278123086</c:v>
                </c:pt>
                <c:pt idx="34">
                  <c:v>1.3880527370067433</c:v>
                </c:pt>
                <c:pt idx="35">
                  <c:v>1.3912984439194753</c:v>
                </c:pt>
                <c:pt idx="36">
                  <c:v>1.3943778021199922</c:v>
                </c:pt>
                <c:pt idx="37">
                  <c:v>1.3973032806144638</c:v>
                </c:pt>
                <c:pt idx="38">
                  <c:v>1.4000861326005603</c:v>
                </c:pt>
                <c:pt idx="39">
                  <c:v>1.4027365401275838</c:v>
                </c:pt>
                <c:pt idx="40">
                  <c:v>1.4052637385822322</c:v>
                </c:pt>
                <c:pt idx="41">
                  <c:v>1.4076761242078628</c:v>
                </c:pt>
                <c:pt idx="42">
                  <c:v>1.4099813472951637</c:v>
                </c:pt>
                <c:pt idx="43">
                  <c:v>1.4121863932235681</c:v>
                </c:pt>
                <c:pt idx="44">
                  <c:v>1.4142976531620071</c:v>
                </c:pt>
                <c:pt idx="45">
                  <c:v>1.416320985936284</c:v>
                </c:pt>
                <c:pt idx="46">
                  <c:v>1.4182617723243942</c:v>
                </c:pt>
                <c:pt idx="47">
                  <c:v>1.4201249628393977</c:v>
                </c:pt>
                <c:pt idx="48">
                  <c:v>1.4219151198932976</c:v>
                </c:pt>
                <c:pt idx="49">
                  <c:v>1.4236364550980041</c:v>
                </c:pt>
                <c:pt idx="50">
                  <c:v>1.4252928623453724</c:v>
                </c:pt>
                <c:pt idx="51">
                  <c:v>1.4268879472132387</c:v>
                </c:pt>
                <c:pt idx="52">
                  <c:v>1.4284250531648666</c:v>
                </c:pt>
                <c:pt idx="53">
                  <c:v>1.4299072849424534</c:v>
                </c:pt>
                <c:pt idx="54">
                  <c:v>1.4313375294991568</c:v>
                </c:pt>
                <c:pt idx="55">
                  <c:v>1.4327184747665913</c:v>
                </c:pt>
                <c:pt idx="56">
                  <c:v>1.4340526265145099</c:v>
                </c:pt>
                <c:pt idx="57">
                  <c:v>1.4353423235251608</c:v>
                </c:pt>
                <c:pt idx="58">
                  <c:v>1.436589751275644</c:v>
                </c:pt>
                <c:pt idx="59">
                  <c:v>1.4377969542966595</c:v>
                </c:pt>
                <c:pt idx="60">
                  <c:v>1.4389658473546614</c:v>
                </c:pt>
                <c:pt idx="61">
                  <c:v>1.4400982255860573</c:v>
                </c:pt>
                <c:pt idx="62">
                  <c:v>1.4411957736962755</c:v>
                </c:pt>
                <c:pt idx="63">
                  <c:v>1.4422600743228422</c:v>
                </c:pt>
                <c:pt idx="64">
                  <c:v>1.4432926156497852</c:v>
                </c:pt>
                <c:pt idx="65">
                  <c:v>1.4442947983504006</c:v>
                </c:pt>
                <c:pt idx="66">
                  <c:v>1.4452679419265064</c:v>
                </c:pt>
                <c:pt idx="67">
                  <c:v>1.4462132905045049</c:v>
                </c:pt>
                <c:pt idx="68">
                  <c:v>1.4471320181417968</c:v>
                </c:pt>
                <c:pt idx="69">
                  <c:v>1.448025233691137</c:v>
                </c:pt>
                <c:pt idx="70">
                  <c:v>1.4488939852653013</c:v>
                </c:pt>
                <c:pt idx="71">
                  <c:v>1.4497392643398708</c:v>
                </c:pt>
                <c:pt idx="72">
                  <c:v>1.4505620095278882</c:v>
                </c:pt>
                <c:pt idx="73">
                  <c:v>1.4513631100566091</c:v>
                </c:pt>
                <c:pt idx="74">
                  <c:v>1.452143408973416</c:v>
                </c:pt>
                <c:pt idx="75">
                  <c:v>1.4529037061051977</c:v>
                </c:pt>
                <c:pt idx="76">
                  <c:v>1.4536447607930281</c:v>
                </c:pt>
                <c:pt idx="77">
                  <c:v>1.4543672944218062</c:v>
                </c:pt>
                <c:pt idx="78">
                  <c:v>1.4550719927625662</c:v>
                </c:pt>
                <c:pt idx="79">
                  <c:v>1.4557595081434487</c:v>
                </c:pt>
                <c:pt idx="80">
                  <c:v>1.4564304614637729</c:v>
                </c:pt>
                <c:pt idx="81">
                  <c:v>1.4570854440642949</c:v>
                </c:pt>
                <c:pt idx="82">
                  <c:v>1.4577250194654723</c:v>
                </c:pt>
                <c:pt idx="83">
                  <c:v>1.458349724984497</c:v>
                </c:pt>
                <c:pt idx="84">
                  <c:v>1.4589600732408294</c:v>
                </c:pt>
                <c:pt idx="85">
                  <c:v>1.4595565535591148</c:v>
                </c:pt>
                <c:pt idx="86">
                  <c:v>1.4601396332775449</c:v>
                </c:pt>
                <c:pt idx="87">
                  <c:v>1.4607097589690139</c:v>
                </c:pt>
                <c:pt idx="88">
                  <c:v>1.4612673575817836</c:v>
                </c:pt>
                <c:pt idx="89">
                  <c:v>1.4618128375057728</c:v>
                </c:pt>
                <c:pt idx="90">
                  <c:v>1.4623465895700716</c:v>
                </c:pt>
                <c:pt idx="91">
                  <c:v>1.4628689879768009</c:v>
                </c:pt>
                <c:pt idx="92">
                  <c:v>1.4633803911760039</c:v>
                </c:pt>
                <c:pt idx="93">
                  <c:v>1.4638811426858727</c:v>
                </c:pt>
                <c:pt idx="94">
                  <c:v>1.4643715718622476</c:v>
                </c:pt>
                <c:pt idx="95">
                  <c:v>1.4648519946210177</c:v>
                </c:pt>
                <c:pt idx="96">
                  <c:v>1.4653227141167495</c:v>
                </c:pt>
                <c:pt idx="97">
                  <c:v>1.4657840213806066</c:v>
                </c:pt>
                <c:pt idx="98">
                  <c:v>1.4662361959203813</c:v>
                </c:pt>
                <c:pt idx="99">
                  <c:v>1.4666795062852405</c:v>
                </c:pt>
                <c:pt idx="100">
                  <c:v>1.4671142105975763</c:v>
                </c:pt>
                <c:pt idx="101">
                  <c:v>1.4675405570541868</c:v>
                </c:pt>
                <c:pt idx="102">
                  <c:v>1.4679587843988167</c:v>
                </c:pt>
                <c:pt idx="103">
                  <c:v>1.468369122367962</c:v>
                </c:pt>
                <c:pt idx="104">
                  <c:v>1.4687717921116779</c:v>
                </c:pt>
                <c:pt idx="105">
                  <c:v>1.469167006591015</c:v>
                </c:pt>
                <c:pt idx="106">
                  <c:v>1.4695549709535842</c:v>
                </c:pt>
                <c:pt idx="107">
                  <c:v>1.4699358828886366</c:v>
                </c:pt>
                <c:pt idx="108">
                  <c:v>1.4703099329629581</c:v>
                </c:pt>
                <c:pt idx="109">
                  <c:v>1.4706773049387711</c:v>
                </c:pt>
                <c:pt idx="110">
                  <c:v>1.4710381760747597</c:v>
                </c:pt>
                <c:pt idx="111">
                  <c:v>1.471392717411256</c:v>
                </c:pt>
                <c:pt idx="112">
                  <c:v>1.4717410940405491</c:v>
                </c:pt>
                <c:pt idx="113">
                  <c:v>1.4720834653632153</c:v>
                </c:pt>
                <c:pt idx="114">
                  <c:v>1.4724199853313069</c:v>
                </c:pt>
                <c:pt idx="115">
                  <c:v>1.4727508026791751</c:v>
                </c:pt>
                <c:pt idx="116">
                  <c:v>1.4730760611426621</c:v>
                </c:pt>
                <c:pt idx="117">
                  <c:v>1.4733958996673282</c:v>
                </c:pt>
                <c:pt idx="118">
                  <c:v>1.4737104526063645</c:v>
                </c:pt>
                <c:pt idx="119">
                  <c:v>1.4740198499087658</c:v>
                </c:pt>
                <c:pt idx="120">
                  <c:v>1.4743242172983313</c:v>
                </c:pt>
                <c:pt idx="121">
                  <c:v>1.4746236764440039</c:v>
                </c:pt>
                <c:pt idx="122">
                  <c:v>1.4749183451220338</c:v>
                </c:pt>
                <c:pt idx="123">
                  <c:v>1.475208337370423</c:v>
                </c:pt>
                <c:pt idx="124">
                  <c:v>1.4754937636360743</c:v>
                </c:pt>
                <c:pt idx="125">
                  <c:v>1.4757747309150415</c:v>
                </c:pt>
                <c:pt idx="126">
                  <c:v>1.4760513428862625</c:v>
                </c:pt>
                <c:pt idx="127">
                  <c:v>1.4763237000391154</c:v>
                </c:pt>
                <c:pt idx="128">
                  <c:v>1.4765918997951384</c:v>
                </c:pt>
                <c:pt idx="129">
                  <c:v>1.4768560366242129</c:v>
                </c:pt>
                <c:pt idx="130">
                  <c:v>1.4771162021555129</c:v>
                </c:pt>
                <c:pt idx="131">
                  <c:v>1.4773724852834791</c:v>
                </c:pt>
                <c:pt idx="132">
                  <c:v>1.4776249722690906</c:v>
                </c:pt>
                <c:pt idx="133">
                  <c:v>1.4778737468366672</c:v>
                </c:pt>
                <c:pt idx="134">
                  <c:v>1.4781188902664313</c:v>
                </c:pt>
                <c:pt idx="135">
                  <c:v>1.4783604814830487</c:v>
                </c:pt>
                <c:pt idx="136">
                  <c:v>1.4785985971403457</c:v>
                </c:pt>
                <c:pt idx="137">
                  <c:v>1.4788333117023991</c:v>
                </c:pt>
                <c:pt idx="138">
                  <c:v>1.4790646975211719</c:v>
                </c:pt>
                <c:pt idx="139">
                  <c:v>1.4792928249108721</c:v>
                </c:pt>
                <c:pt idx="140">
                  <c:v>1.4795177622191951</c:v>
                </c:pt>
                <c:pt idx="141">
                  <c:v>1.4797395758955882</c:v>
                </c:pt>
                <c:pt idx="142">
                  <c:v>1.4799583305567008</c:v>
                </c:pt>
                <c:pt idx="143">
                  <c:v>1.4801740890491426</c:v>
                </c:pt>
                <c:pt idx="144">
                  <c:v>1.4803869125096774</c:v>
                </c:pt>
                <c:pt idx="145">
                  <c:v>1.4805968604229793</c:v>
                </c:pt>
                <c:pt idx="146">
                  <c:v>1.4808039906770651</c:v>
                </c:pt>
                <c:pt idx="147">
                  <c:v>1.4810083596165065</c:v>
                </c:pt>
                <c:pt idx="148">
                  <c:v>1.4812100220935307</c:v>
                </c:pt>
                <c:pt idx="149">
                  <c:v>1.4814090315171022</c:v>
                </c:pt>
                <c:pt idx="150">
                  <c:v>1.4816054399000838</c:v>
                </c:pt>
                <c:pt idx="151">
                  <c:v>1.4817992979045531</c:v>
                </c:pt>
                <c:pt idx="152">
                  <c:v>1.4819906548853747</c:v>
                </c:pt>
                <c:pt idx="153">
                  <c:v>1.4821795589320894</c:v>
                </c:pt>
                <c:pt idx="154">
                  <c:v>1.4823660569092056</c:v>
                </c:pt>
                <c:pt idx="155">
                  <c:v>1.4825501944949606</c:v>
                </c:pt>
                <c:pt idx="156">
                  <c:v>1.4827320162186186</c:v>
                </c:pt>
                <c:pt idx="157">
                  <c:v>1.4829115654963732</c:v>
                </c:pt>
                <c:pt idx="158">
                  <c:v>1.4830888846659076</c:v>
                </c:pt>
                <c:pt idx="159">
                  <c:v>1.4832640150196768</c:v>
                </c:pt>
                <c:pt idx="160">
                  <c:v>1.4834369968369692</c:v>
                </c:pt>
                <c:pt idx="161">
                  <c:v>1.4836078694147865</c:v>
                </c:pt>
                <c:pt idx="162">
                  <c:v>1.4837766710976097</c:v>
                </c:pt>
                <c:pt idx="163">
                  <c:v>1.4839434393060826</c:v>
                </c:pt>
                <c:pt idx="164">
                  <c:v>1.4841082105646706</c:v>
                </c:pt>
                <c:pt idx="165">
                  <c:v>1.4842710205283269</c:v>
                </c:pt>
                <c:pt idx="166">
                  <c:v>1.4844319040082148</c:v>
                </c:pt>
                <c:pt idx="167">
                  <c:v>1.4845908949965225</c:v>
                </c:pt>
                <c:pt idx="168">
                  <c:v>1.4847480266904056</c:v>
                </c:pt>
                <c:pt idx="169">
                  <c:v>1.4849033315150952</c:v>
                </c:pt>
                <c:pt idx="170">
                  <c:v>1.485056841146206</c:v>
                </c:pt>
                <c:pt idx="171">
                  <c:v>1.4852085865312739</c:v>
                </c:pt>
                <c:pt idx="172">
                  <c:v>1.4853585979105539</c:v>
                </c:pt>
                <c:pt idx="173">
                  <c:v>1.4855069048371135</c:v>
                </c:pt>
                <c:pt idx="174">
                  <c:v>1.48565353619624</c:v>
                </c:pt>
                <c:pt idx="175">
                  <c:v>1.4857985202241972</c:v>
                </c:pt>
                <c:pt idx="176">
                  <c:v>1.4859418845263508</c:v>
                </c:pt>
                <c:pt idx="177">
                  <c:v>1.4860836560946933</c:v>
                </c:pt>
                <c:pt idx="178">
                  <c:v>1.4862238613247836</c:v>
                </c:pt>
                <c:pt idx="179">
                  <c:v>1.4863625260321318</c:v>
                </c:pt>
                <c:pt idx="180">
                  <c:v>1.4864996754680462</c:v>
                </c:pt>
                <c:pt idx="181">
                  <c:v>1.4866353343349603</c:v>
                </c:pt>
                <c:pt idx="182">
                  <c:v>1.4867695268012679</c:v>
                </c:pt>
                <c:pt idx="183">
                  <c:v>1.486902276515677</c:v>
                </c:pt>
                <c:pt idx="184">
                  <c:v>1.4870336066211023</c:v>
                </c:pt>
                <c:pt idx="185">
                  <c:v>1.4871635397681162</c:v>
                </c:pt>
                <c:pt idx="186">
                  <c:v>1.487292098127972</c:v>
                </c:pt>
                <c:pt idx="187">
                  <c:v>1.4874193034052166</c:v>
                </c:pt>
                <c:pt idx="188">
                  <c:v>1.4875451768499051</c:v>
                </c:pt>
                <c:pt idx="189">
                  <c:v>1.4876697392694365</c:v>
                </c:pt>
                <c:pt idx="190">
                  <c:v>1.4877930110400195</c:v>
                </c:pt>
                <c:pt idx="191">
                  <c:v>1.4879150121177849</c:v>
                </c:pt>
                <c:pt idx="192">
                  <c:v>1.4880357620495541</c:v>
                </c:pt>
                <c:pt idx="193">
                  <c:v>1.4881552799832811</c:v>
                </c:pt>
                <c:pt idx="194">
                  <c:v>1.4882735846781745</c:v>
                </c:pt>
                <c:pt idx="195">
                  <c:v>1.4883906945145122</c:v>
                </c:pt>
                <c:pt idx="196">
                  <c:v>1.488506627503162</c:v>
                </c:pt>
                <c:pt idx="197">
                  <c:v>1.4886214012948162</c:v>
                </c:pt>
                <c:pt idx="198">
                  <c:v>1.4887350331889486</c:v>
                </c:pt>
                <c:pt idx="199">
                  <c:v>1.4888475401425088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518-4C56-BD27-F25D222618E1}"/>
            </c:ext>
          </c:extLst>
        </c:ser>
        <c:ser>
          <c:idx val="2"/>
          <c:order val="4"/>
          <c:tx>
            <c:strRef>
              <c:f>Data2!$U$1</c:f>
              <c:strCache>
                <c:ptCount val="1"/>
                <c:pt idx="0">
                  <c:v>Highest Carbon</c:v>
                </c:pt>
              </c:strCache>
            </c:strRef>
          </c:tx>
          <c:spPr>
            <a:ln w="25400" cap="rnd" cmpd="thickThin">
              <a:solidFill>
                <a:srgbClr val="00B000"/>
              </a:solidFill>
              <a:round/>
            </a:ln>
            <a:effectLst/>
          </c:spPr>
          <c:marker>
            <c:symbol val="diamond"/>
            <c:size val="5"/>
            <c:spPr>
              <a:noFill/>
              <a:ln w="12700">
                <a:solidFill>
                  <a:srgbClr val="00B000"/>
                </a:solidFill>
              </a:ln>
              <a:effectLst/>
            </c:spPr>
          </c:marker>
          <c:dPt>
            <c:idx val="2"/>
            <c:marker>
              <c:symbol val="diamond"/>
              <c:size val="18"/>
              <c:spPr>
                <a:noFill/>
                <a:ln w="12700">
                  <a:solidFill>
                    <a:srgbClr val="00B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6518-4C56-BD27-F25D222618E1}"/>
              </c:ext>
            </c:extLst>
          </c:dPt>
          <c:dPt>
            <c:idx val="3"/>
            <c:marker>
              <c:symbol val="diamond"/>
              <c:size val="18"/>
              <c:spPr>
                <a:noFill/>
                <a:ln w="50800">
                  <a:solidFill>
                    <a:srgbClr val="00B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6518-4C56-BD27-F25D222618E1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Data2!$U$2:$U$202</c:f>
              <c:numCache>
                <c:formatCode>0.0</c:formatCode>
                <c:ptCount val="201"/>
                <c:pt idx="0">
                  <c:v>0</c:v>
                </c:pt>
                <c:pt idx="1">
                  <c:v>0.11355489269320719</c:v>
                </c:pt>
                <c:pt idx="2">
                  <c:v>0.14027687354204879</c:v>
                </c:pt>
                <c:pt idx="3">
                  <c:v>0.2062729672056923</c:v>
                </c:pt>
                <c:pt idx="4">
                  <c:v>0.20616394864043711</c:v>
                </c:pt>
                <c:pt idx="5">
                  <c:v>0.24223401609825423</c:v>
                </c:pt>
                <c:pt idx="6">
                  <c:v>0.25650809122710261</c:v>
                </c:pt>
                <c:pt idx="7">
                  <c:v>0.31340703759626698</c:v>
                </c:pt>
                <c:pt idx="8">
                  <c:v>0.34117460041330866</c:v>
                </c:pt>
                <c:pt idx="9">
                  <c:v>0.38501858316255289</c:v>
                </c:pt>
                <c:pt idx="10">
                  <c:v>0.42851089290560546</c:v>
                </c:pt>
                <c:pt idx="11">
                  <c:v>0.45692528490396966</c:v>
                </c:pt>
                <c:pt idx="12">
                  <c:v>0.47326415238665459</c:v>
                </c:pt>
                <c:pt idx="13">
                  <c:v>0.50052522898706719</c:v>
                </c:pt>
                <c:pt idx="14">
                  <c:v>0.54167983418281518</c:v>
                </c:pt>
                <c:pt idx="15">
                  <c:v>0.56674546417199234</c:v>
                </c:pt>
                <c:pt idx="16">
                  <c:v>0.58480650948343105</c:v>
                </c:pt>
                <c:pt idx="17">
                  <c:v>0.60937740942921681</c:v>
                </c:pt>
                <c:pt idx="18">
                  <c:v>0.61379854541548551</c:v>
                </c:pt>
                <c:pt idx="19">
                  <c:v>0.62348641395873405</c:v>
                </c:pt>
                <c:pt idx="20">
                  <c:v>0.63775624776560758</c:v>
                </c:pt>
                <c:pt idx="21">
                  <c:v>0.65430551539085846</c:v>
                </c:pt>
                <c:pt idx="22">
                  <c:v>0.65788614569467241</c:v>
                </c:pt>
                <c:pt idx="23">
                  <c:v>0.66599129744880037</c:v>
                </c:pt>
                <c:pt idx="24">
                  <c:v>0.67195578010545576</c:v>
                </c:pt>
                <c:pt idx="25">
                  <c:v>0.67452256680190326</c:v>
                </c:pt>
                <c:pt idx="26">
                  <c:v>0.67691231648372696</c:v>
                </c:pt>
                <c:pt idx="27">
                  <c:v>0.68607784793084514</c:v>
                </c:pt>
                <c:pt idx="28">
                  <c:v>0.69196807720603815</c:v>
                </c:pt>
                <c:pt idx="29">
                  <c:v>0.69358871519535981</c:v>
                </c:pt>
                <c:pt idx="30">
                  <c:v>0.70520139261617809</c:v>
                </c:pt>
                <c:pt idx="31">
                  <c:v>0.70633750690457076</c:v>
                </c:pt>
                <c:pt idx="32">
                  <c:v>0.70027316557953101</c:v>
                </c:pt>
                <c:pt idx="33">
                  <c:v>0.70842033345471389</c:v>
                </c:pt>
                <c:pt idx="34">
                  <c:v>0.7071272280512122</c:v>
                </c:pt>
                <c:pt idx="35">
                  <c:v>0.71466585156324991</c:v>
                </c:pt>
                <c:pt idx="36">
                  <c:v>0.71754852355647136</c:v>
                </c:pt>
                <c:pt idx="37">
                  <c:v>0.72132799998429198</c:v>
                </c:pt>
                <c:pt idx="38">
                  <c:v>0.724923275592539</c:v>
                </c:pt>
                <c:pt idx="39">
                  <c:v>0.73033037951441004</c:v>
                </c:pt>
                <c:pt idx="40">
                  <c:v>0.7354864016736401</c:v>
                </c:pt>
                <c:pt idx="41">
                  <c:v>0.73662233011400879</c:v>
                </c:pt>
                <c:pt idx="42">
                  <c:v>0.74696329102654524</c:v>
                </c:pt>
                <c:pt idx="43">
                  <c:v>0.75142261333549532</c:v>
                </c:pt>
                <c:pt idx="44">
                  <c:v>0.7512607369146479</c:v>
                </c:pt>
                <c:pt idx="45">
                  <c:v>0.74936998010939515</c:v>
                </c:pt>
                <c:pt idx="46">
                  <c:v>0.74840655637893405</c:v>
                </c:pt>
                <c:pt idx="47">
                  <c:v>0.74748170395896152</c:v>
                </c:pt>
                <c:pt idx="48">
                  <c:v>0.74495980783765803</c:v>
                </c:pt>
                <c:pt idx="49">
                  <c:v>0.74493785115481859</c:v>
                </c:pt>
                <c:pt idx="50">
                  <c:v>0.74570255750236447</c:v>
                </c:pt>
                <c:pt idx="51">
                  <c:v>0.74412511499201961</c:v>
                </c:pt>
                <c:pt idx="52">
                  <c:v>0.74714854590912116</c:v>
                </c:pt>
                <c:pt idx="53">
                  <c:v>0.74634531640815072</c:v>
                </c:pt>
                <c:pt idx="54">
                  <c:v>0.74703165521254389</c:v>
                </c:pt>
                <c:pt idx="55">
                  <c:v>0.75056680089077243</c:v>
                </c:pt>
                <c:pt idx="56">
                  <c:v>0.74904047144845509</c:v>
                </c:pt>
                <c:pt idx="57">
                  <c:v>0.74687093632708235</c:v>
                </c:pt>
                <c:pt idx="58">
                  <c:v>0.74682087772326167</c:v>
                </c:pt>
                <c:pt idx="59">
                  <c:v>0.74475725397399173</c:v>
                </c:pt>
                <c:pt idx="60">
                  <c:v>0.7480476939461288</c:v>
                </c:pt>
                <c:pt idx="61">
                  <c:v>0.75123547715031391</c:v>
                </c:pt>
                <c:pt idx="62">
                  <c:v>0.75240290329574755</c:v>
                </c:pt>
                <c:pt idx="63">
                  <c:v>0.75479718239536109</c:v>
                </c:pt>
                <c:pt idx="64">
                  <c:v>0.75401156364968258</c:v>
                </c:pt>
                <c:pt idx="65">
                  <c:v>0.74957403312624804</c:v>
                </c:pt>
                <c:pt idx="66">
                  <c:v>0.75130143202007171</c:v>
                </c:pt>
                <c:pt idx="67">
                  <c:v>0.75119449225615642</c:v>
                </c:pt>
                <c:pt idx="68">
                  <c:v>0.75226380750524069</c:v>
                </c:pt>
                <c:pt idx="69">
                  <c:v>0.75272494612289387</c:v>
                </c:pt>
                <c:pt idx="70">
                  <c:v>0.75545574680113481</c:v>
                </c:pt>
                <c:pt idx="71">
                  <c:v>0.75867576887641053</c:v>
                </c:pt>
                <c:pt idx="72">
                  <c:v>0.75903298866510738</c:v>
                </c:pt>
                <c:pt idx="73">
                  <c:v>0.75938080763467108</c:v>
                </c:pt>
                <c:pt idx="74">
                  <c:v>0.7602605782393772</c:v>
                </c:pt>
                <c:pt idx="75">
                  <c:v>0.76165186229048121</c:v>
                </c:pt>
                <c:pt idx="76">
                  <c:v>0.75826231187218995</c:v>
                </c:pt>
                <c:pt idx="77">
                  <c:v>0.75964373535634899</c:v>
                </c:pt>
                <c:pt idx="78">
                  <c:v>0.76150535317337198</c:v>
                </c:pt>
                <c:pt idx="79">
                  <c:v>0.76332161974125168</c:v>
                </c:pt>
                <c:pt idx="80">
                  <c:v>0.76358843728861858</c:v>
                </c:pt>
                <c:pt idx="81">
                  <c:v>0.76434483429503552</c:v>
                </c:pt>
                <c:pt idx="82">
                  <c:v>0.76802416275030283</c:v>
                </c:pt>
                <c:pt idx="83">
                  <c:v>0.76871143507776429</c:v>
                </c:pt>
                <c:pt idx="84">
                  <c:v>0.77608764191877011</c:v>
                </c:pt>
                <c:pt idx="85">
                  <c:v>0.78092943994743069</c:v>
                </c:pt>
                <c:pt idx="86">
                  <c:v>0.78332158738121882</c:v>
                </c:pt>
                <c:pt idx="87">
                  <c:v>0.79168081763581832</c:v>
                </c:pt>
                <c:pt idx="88">
                  <c:v>0.79115448388735043</c:v>
                </c:pt>
                <c:pt idx="89">
                  <c:v>0.79381095356181197</c:v>
                </c:pt>
                <c:pt idx="90">
                  <c:v>0.79506578969309272</c:v>
                </c:pt>
                <c:pt idx="91">
                  <c:v>0.79762430263141892</c:v>
                </c:pt>
                <c:pt idx="92">
                  <c:v>0.79837385958562757</c:v>
                </c:pt>
                <c:pt idx="93">
                  <c:v>0.80171324526564325</c:v>
                </c:pt>
                <c:pt idx="94">
                  <c:v>0.80369459042764368</c:v>
                </c:pt>
                <c:pt idx="95">
                  <c:v>0.80818814873320732</c:v>
                </c:pt>
                <c:pt idx="96">
                  <c:v>0.81090660611897347</c:v>
                </c:pt>
                <c:pt idx="97">
                  <c:v>0.81732373918248158</c:v>
                </c:pt>
                <c:pt idx="98">
                  <c:v>0.8203112505790402</c:v>
                </c:pt>
                <c:pt idx="99">
                  <c:v>0.82487587169335641</c:v>
                </c:pt>
                <c:pt idx="100">
                  <c:v>0.82854233979874814</c:v>
                </c:pt>
                <c:pt idx="101">
                  <c:v>0.83494619360500844</c:v>
                </c:pt>
                <c:pt idx="102">
                  <c:v>0.83844758120678065</c:v>
                </c:pt>
                <c:pt idx="103">
                  <c:v>0.84424471488854835</c:v>
                </c:pt>
                <c:pt idx="104">
                  <c:v>0.84798429531538377</c:v>
                </c:pt>
                <c:pt idx="105">
                  <c:v>0.85551876169310348</c:v>
                </c:pt>
                <c:pt idx="106">
                  <c:v>0.86061861964897468</c:v>
                </c:pt>
                <c:pt idx="107">
                  <c:v>0.8675235323752466</c:v>
                </c:pt>
                <c:pt idx="108">
                  <c:v>0.87280055936784939</c:v>
                </c:pt>
                <c:pt idx="109">
                  <c:v>0.88133887976950542</c:v>
                </c:pt>
                <c:pt idx="110">
                  <c:v>0.88861881128370068</c:v>
                </c:pt>
                <c:pt idx="111">
                  <c:v>0.89760382806246175</c:v>
                </c:pt>
                <c:pt idx="112">
                  <c:v>0.90570762836209773</c:v>
                </c:pt>
                <c:pt idx="113">
                  <c:v>0.91259246802138771</c:v>
                </c:pt>
                <c:pt idx="114">
                  <c:v>0.91900338700697659</c:v>
                </c:pt>
                <c:pt idx="115">
                  <c:v>0.92566056171068956</c:v>
                </c:pt>
                <c:pt idx="116">
                  <c:v>0.93290911544417998</c:v>
                </c:pt>
                <c:pt idx="117">
                  <c:v>0.94003785308813048</c:v>
                </c:pt>
                <c:pt idx="118">
                  <c:v>0.94774074043776979</c:v>
                </c:pt>
                <c:pt idx="119">
                  <c:v>0.95977417365845641</c:v>
                </c:pt>
                <c:pt idx="120">
                  <c:v>0.96549410937462121</c:v>
                </c:pt>
                <c:pt idx="121">
                  <c:v>0.97179702390585598</c:v>
                </c:pt>
                <c:pt idx="122">
                  <c:v>0.98168117308845371</c:v>
                </c:pt>
                <c:pt idx="123">
                  <c:v>0.99273865438073394</c:v>
                </c:pt>
                <c:pt idx="124" formatCode="0.00">
                  <c:v>0.99934036358240597</c:v>
                </c:pt>
                <c:pt idx="125">
                  <c:v>1.008128725800884</c:v>
                </c:pt>
                <c:pt idx="126">
                  <c:v>1.0145106831540822</c:v>
                </c:pt>
                <c:pt idx="127">
                  <c:v>1.0204731753355427</c:v>
                </c:pt>
                <c:pt idx="128">
                  <c:v>1.0324186414243948</c:v>
                </c:pt>
                <c:pt idx="129">
                  <c:v>1.040060854865019</c:v>
                </c:pt>
                <c:pt idx="130">
                  <c:v>1.0444398073381012</c:v>
                </c:pt>
                <c:pt idx="131">
                  <c:v>1.0525052385880411</c:v>
                </c:pt>
                <c:pt idx="132">
                  <c:v>1.0564178088211746</c:v>
                </c:pt>
                <c:pt idx="133">
                  <c:v>1.0682839379805686</c:v>
                </c:pt>
                <c:pt idx="134">
                  <c:v>1.0750845138403966</c:v>
                </c:pt>
                <c:pt idx="135">
                  <c:v>1.0842174466003001</c:v>
                </c:pt>
                <c:pt idx="136">
                  <c:v>1.0899027447528329</c:v>
                </c:pt>
                <c:pt idx="137">
                  <c:v>1.1002994820252794</c:v>
                </c:pt>
                <c:pt idx="138">
                  <c:v>1.110253366349103</c:v>
                </c:pt>
                <c:pt idx="139">
                  <c:v>1.1162287255780599</c:v>
                </c:pt>
                <c:pt idx="140">
                  <c:v>1.1250548674579184</c:v>
                </c:pt>
                <c:pt idx="141" formatCode="0.000">
                  <c:v>1.1328857560634489</c:v>
                </c:pt>
                <c:pt idx="142">
                  <c:v>1.1432146319797509</c:v>
                </c:pt>
                <c:pt idx="143">
                  <c:v>1.1516790433082906</c:v>
                </c:pt>
                <c:pt idx="144">
                  <c:v>1.1608864384297679</c:v>
                </c:pt>
                <c:pt idx="145">
                  <c:v>1.1753619072104919</c:v>
                </c:pt>
                <c:pt idx="146">
                  <c:v>1.1859822745657898</c:v>
                </c:pt>
                <c:pt idx="147">
                  <c:v>1.1970233613154959</c:v>
                </c:pt>
                <c:pt idx="148">
                  <c:v>1.1973467785158101</c:v>
                </c:pt>
                <c:pt idx="149">
                  <c:v>1.1990479559229972</c:v>
                </c:pt>
                <c:pt idx="150">
                  <c:v>1.2031984890822764</c:v>
                </c:pt>
                <c:pt idx="151">
                  <c:v>1.2072954453485216</c:v>
                </c:pt>
                <c:pt idx="152">
                  <c:v>1.2080864970645371</c:v>
                </c:pt>
                <c:pt idx="153">
                  <c:v>1.2091367890487605</c:v>
                </c:pt>
                <c:pt idx="154">
                  <c:v>1.2112443782591367</c:v>
                </c:pt>
                <c:pt idx="155">
                  <c:v>1.2125274265675561</c:v>
                </c:pt>
                <c:pt idx="156">
                  <c:v>1.2148516290632831</c:v>
                </c:pt>
                <c:pt idx="157">
                  <c:v>1.2129442010763569</c:v>
                </c:pt>
                <c:pt idx="158">
                  <c:v>1.2126266568814075</c:v>
                </c:pt>
                <c:pt idx="159">
                  <c:v>1.2141289391861729</c:v>
                </c:pt>
                <c:pt idx="160">
                  <c:v>1.21612850305637</c:v>
                </c:pt>
                <c:pt idx="161">
                  <c:v>1.2178474814148184</c:v>
                </c:pt>
                <c:pt idx="162">
                  <c:v>1.2157248816857602</c:v>
                </c:pt>
                <c:pt idx="163">
                  <c:v>1.2171723812380508</c:v>
                </c:pt>
                <c:pt idx="164">
                  <c:v>1.2186025838353076</c:v>
                </c:pt>
                <c:pt idx="165">
                  <c:v>1.2205161648875815</c:v>
                </c:pt>
                <c:pt idx="166">
                  <c:v>1.2206662031509454</c:v>
                </c:pt>
                <c:pt idx="167">
                  <c:v>1.2200727541962655</c:v>
                </c:pt>
                <c:pt idx="168">
                  <c:v>1.2229274318358805</c:v>
                </c:pt>
                <c:pt idx="169">
                  <c:v>1.2257490695129252</c:v>
                </c:pt>
                <c:pt idx="170">
                  <c:v>1.2280522565520224</c:v>
                </c:pt>
                <c:pt idx="171">
                  <c:v>1.22936266495754</c:v>
                </c:pt>
                <c:pt idx="172">
                  <c:v>1.2354628431583481</c:v>
                </c:pt>
                <c:pt idx="173">
                  <c:v>1.2422111514243712</c:v>
                </c:pt>
                <c:pt idx="174">
                  <c:v>1.246983357418447</c:v>
                </c:pt>
                <c:pt idx="175">
                  <c:v>1.2498122277302091</c:v>
                </c:pt>
                <c:pt idx="176">
                  <c:v>1.2530795590422315</c:v>
                </c:pt>
                <c:pt idx="177">
                  <c:v>1.2574791480060687</c:v>
                </c:pt>
                <c:pt idx="178">
                  <c:v>1.2606684902945164</c:v>
                </c:pt>
                <c:pt idx="179">
                  <c:v>1.2689082074336451</c:v>
                </c:pt>
                <c:pt idx="180">
                  <c:v>1.2738402344174784</c:v>
                </c:pt>
                <c:pt idx="181">
                  <c:v>1.2768896332356376</c:v>
                </c:pt>
                <c:pt idx="182">
                  <c:v>1.2846831029292367</c:v>
                </c:pt>
                <c:pt idx="183">
                  <c:v>1.2930728214579761</c:v>
                </c:pt>
                <c:pt idx="184">
                  <c:v>1.3043008280854613</c:v>
                </c:pt>
                <c:pt idx="185">
                  <c:v>1.3160837852143745</c:v>
                </c:pt>
                <c:pt idx="186">
                  <c:v>1.3348765905602253</c:v>
                </c:pt>
                <c:pt idx="187">
                  <c:v>1.3552528021897803</c:v>
                </c:pt>
                <c:pt idx="188">
                  <c:v>1.3780725039893118</c:v>
                </c:pt>
                <c:pt idx="189">
                  <c:v>1.3956120177359717</c:v>
                </c:pt>
                <c:pt idx="190">
                  <c:v>1.4162548767292402</c:v>
                </c:pt>
                <c:pt idx="191">
                  <c:v>1.4329944933738696</c:v>
                </c:pt>
                <c:pt idx="192">
                  <c:v>1.4493513283109642</c:v>
                </c:pt>
                <c:pt idx="193">
                  <c:v>1.4625298089727319</c:v>
                </c:pt>
                <c:pt idx="194">
                  <c:v>1.4738624597469145</c:v>
                </c:pt>
                <c:pt idx="195">
                  <c:v>1.4838028266370256</c:v>
                </c:pt>
                <c:pt idx="196">
                  <c:v>1.4913094194642911</c:v>
                </c:pt>
                <c:pt idx="197">
                  <c:v>1.4953612210741261</c:v>
                </c:pt>
                <c:pt idx="198">
                  <c:v>1.4928554119095063</c:v>
                </c:pt>
                <c:pt idx="199">
                  <c:v>1.4943491290742619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6518-4C56-BD27-F25D222618E1}"/>
            </c:ext>
          </c:extLst>
        </c:ser>
        <c:ser>
          <c:idx val="7"/>
          <c:order val="5"/>
          <c:tx>
            <c:strRef>
              <c:f>Data2!$W$1</c:f>
              <c:strCache>
                <c:ptCount val="1"/>
                <c:pt idx="0">
                  <c:v>Required Figure of Merit</c:v>
                </c:pt>
              </c:strCache>
            </c:strRef>
          </c:tx>
          <c:spPr>
            <a:ln w="76200" cap="rnd" cmpd="tri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Data2!$W$2:$W$202</c:f>
              <c:numCache>
                <c:formatCode>0.0</c:formatCode>
                <c:ptCount val="201"/>
                <c:pt idx="0">
                  <c:v>1.1298541449952451</c:v>
                </c:pt>
                <c:pt idx="1">
                  <c:v>1.1298541449952451</c:v>
                </c:pt>
                <c:pt idx="2">
                  <c:v>1.1298541449952451</c:v>
                </c:pt>
                <c:pt idx="3">
                  <c:v>1.1298541449952451</c:v>
                </c:pt>
                <c:pt idx="4">
                  <c:v>1.1298541449952451</c:v>
                </c:pt>
                <c:pt idx="5">
                  <c:v>1.1298541449952451</c:v>
                </c:pt>
                <c:pt idx="6">
                  <c:v>1.1298541449952451</c:v>
                </c:pt>
                <c:pt idx="7">
                  <c:v>1.1298541449952451</c:v>
                </c:pt>
                <c:pt idx="8" formatCode="0.000">
                  <c:v>1.1298541449952451</c:v>
                </c:pt>
                <c:pt idx="9" formatCode="0.000">
                  <c:v>1.1298541449952451</c:v>
                </c:pt>
                <c:pt idx="10">
                  <c:v>1.1298541449952451</c:v>
                </c:pt>
                <c:pt idx="11">
                  <c:v>1.1298541449952451</c:v>
                </c:pt>
                <c:pt idx="12">
                  <c:v>1.1298541449952451</c:v>
                </c:pt>
                <c:pt idx="13">
                  <c:v>1.1298541449952451</c:v>
                </c:pt>
                <c:pt idx="14">
                  <c:v>1.1298541449952451</c:v>
                </c:pt>
                <c:pt idx="15">
                  <c:v>1.1298541449952451</c:v>
                </c:pt>
                <c:pt idx="16">
                  <c:v>1.1298541449952451</c:v>
                </c:pt>
                <c:pt idx="17">
                  <c:v>1.1298541449952451</c:v>
                </c:pt>
                <c:pt idx="18">
                  <c:v>1.1298541449952451</c:v>
                </c:pt>
                <c:pt idx="19">
                  <c:v>1.1298541449952451</c:v>
                </c:pt>
                <c:pt idx="20">
                  <c:v>1.1298541449952451</c:v>
                </c:pt>
                <c:pt idx="21">
                  <c:v>1.1298541449952451</c:v>
                </c:pt>
                <c:pt idx="22">
                  <c:v>1.1298541449952451</c:v>
                </c:pt>
                <c:pt idx="23">
                  <c:v>1.1298541449952451</c:v>
                </c:pt>
                <c:pt idx="24">
                  <c:v>1.1298541449952451</c:v>
                </c:pt>
                <c:pt idx="25">
                  <c:v>1.1298541449952451</c:v>
                </c:pt>
                <c:pt idx="26">
                  <c:v>1.1298541449952451</c:v>
                </c:pt>
                <c:pt idx="27">
                  <c:v>1.1298541449952451</c:v>
                </c:pt>
                <c:pt idx="28">
                  <c:v>1.1298541449952451</c:v>
                </c:pt>
                <c:pt idx="29">
                  <c:v>1.1298541449952451</c:v>
                </c:pt>
                <c:pt idx="30">
                  <c:v>1.1298541449952451</c:v>
                </c:pt>
                <c:pt idx="31">
                  <c:v>1.1298541449952451</c:v>
                </c:pt>
                <c:pt idx="32">
                  <c:v>1.1298541449952451</c:v>
                </c:pt>
                <c:pt idx="33">
                  <c:v>1.1298541449952451</c:v>
                </c:pt>
                <c:pt idx="34">
                  <c:v>1.1298541449952451</c:v>
                </c:pt>
                <c:pt idx="35">
                  <c:v>1.1298541449952451</c:v>
                </c:pt>
                <c:pt idx="36">
                  <c:v>1.1298541449952451</c:v>
                </c:pt>
                <c:pt idx="37">
                  <c:v>1.1298541449952451</c:v>
                </c:pt>
                <c:pt idx="38">
                  <c:v>1.1298541449952451</c:v>
                </c:pt>
                <c:pt idx="39">
                  <c:v>1.1298541449952451</c:v>
                </c:pt>
                <c:pt idx="40">
                  <c:v>1.1298541449952451</c:v>
                </c:pt>
                <c:pt idx="41">
                  <c:v>1.1298541449952451</c:v>
                </c:pt>
                <c:pt idx="42">
                  <c:v>1.1298541449952451</c:v>
                </c:pt>
                <c:pt idx="43">
                  <c:v>1.1298541449952451</c:v>
                </c:pt>
                <c:pt idx="44">
                  <c:v>1.1298541449952451</c:v>
                </c:pt>
                <c:pt idx="45">
                  <c:v>1.1298541449952451</c:v>
                </c:pt>
                <c:pt idx="46">
                  <c:v>1.1298541449952451</c:v>
                </c:pt>
                <c:pt idx="47">
                  <c:v>1.1298541449952451</c:v>
                </c:pt>
                <c:pt idx="48">
                  <c:v>1.1298541449952451</c:v>
                </c:pt>
                <c:pt idx="49">
                  <c:v>1.1298541449952451</c:v>
                </c:pt>
                <c:pt idx="50">
                  <c:v>1.1298541449952451</c:v>
                </c:pt>
                <c:pt idx="51">
                  <c:v>1.1298541449952451</c:v>
                </c:pt>
                <c:pt idx="52">
                  <c:v>1.1298541449952451</c:v>
                </c:pt>
                <c:pt idx="53">
                  <c:v>1.1298541449952451</c:v>
                </c:pt>
                <c:pt idx="54">
                  <c:v>1.1298541449952451</c:v>
                </c:pt>
                <c:pt idx="55">
                  <c:v>1.1298541449952451</c:v>
                </c:pt>
                <c:pt idx="56">
                  <c:v>1.1298541449952451</c:v>
                </c:pt>
                <c:pt idx="57">
                  <c:v>1.1298541449952451</c:v>
                </c:pt>
                <c:pt idx="58">
                  <c:v>1.1298541449952451</c:v>
                </c:pt>
                <c:pt idx="59">
                  <c:v>1.1298541449952451</c:v>
                </c:pt>
                <c:pt idx="60">
                  <c:v>1.1298541449952451</c:v>
                </c:pt>
                <c:pt idx="61">
                  <c:v>1.1298541449952451</c:v>
                </c:pt>
                <c:pt idx="62">
                  <c:v>1.1298541449952451</c:v>
                </c:pt>
                <c:pt idx="63">
                  <c:v>1.1298541449952451</c:v>
                </c:pt>
                <c:pt idx="64">
                  <c:v>1.1298541449952451</c:v>
                </c:pt>
                <c:pt idx="65">
                  <c:v>1.1298541449952451</c:v>
                </c:pt>
                <c:pt idx="66">
                  <c:v>1.1298541449952451</c:v>
                </c:pt>
                <c:pt idx="67">
                  <c:v>1.1298541449952451</c:v>
                </c:pt>
                <c:pt idx="68">
                  <c:v>1.1298541449952451</c:v>
                </c:pt>
                <c:pt idx="69">
                  <c:v>1.1298541449952451</c:v>
                </c:pt>
                <c:pt idx="70">
                  <c:v>1.1298541449952451</c:v>
                </c:pt>
                <c:pt idx="71">
                  <c:v>1.1298541449952451</c:v>
                </c:pt>
                <c:pt idx="72">
                  <c:v>1.1298541449952451</c:v>
                </c:pt>
                <c:pt idx="73">
                  <c:v>1.1298541449952451</c:v>
                </c:pt>
                <c:pt idx="74">
                  <c:v>1.1298541449952451</c:v>
                </c:pt>
                <c:pt idx="75">
                  <c:v>1.1298541449952451</c:v>
                </c:pt>
                <c:pt idx="76">
                  <c:v>1.1298541449952451</c:v>
                </c:pt>
                <c:pt idx="77">
                  <c:v>1.1298541449952451</c:v>
                </c:pt>
                <c:pt idx="78">
                  <c:v>1.1298541449952451</c:v>
                </c:pt>
                <c:pt idx="79">
                  <c:v>1.1298541449952451</c:v>
                </c:pt>
                <c:pt idx="80">
                  <c:v>1.1298541449952451</c:v>
                </c:pt>
                <c:pt idx="81">
                  <c:v>1.1298541449952451</c:v>
                </c:pt>
                <c:pt idx="82">
                  <c:v>1.1298541449952451</c:v>
                </c:pt>
                <c:pt idx="83">
                  <c:v>1.1298541449952451</c:v>
                </c:pt>
                <c:pt idx="84">
                  <c:v>1.1298541449952451</c:v>
                </c:pt>
                <c:pt idx="85">
                  <c:v>1.1298541449952451</c:v>
                </c:pt>
                <c:pt idx="86">
                  <c:v>1.1298541449952451</c:v>
                </c:pt>
                <c:pt idx="87">
                  <c:v>1.1298541449952451</c:v>
                </c:pt>
                <c:pt idx="88">
                  <c:v>1.1298541449952451</c:v>
                </c:pt>
                <c:pt idx="89">
                  <c:v>1.1298541449952451</c:v>
                </c:pt>
                <c:pt idx="90">
                  <c:v>1.1298541449952451</c:v>
                </c:pt>
                <c:pt idx="91">
                  <c:v>1.1298541449952451</c:v>
                </c:pt>
                <c:pt idx="92">
                  <c:v>1.1298541449952451</c:v>
                </c:pt>
                <c:pt idx="93">
                  <c:v>1.1298541449952451</c:v>
                </c:pt>
                <c:pt idx="94">
                  <c:v>1.1298541449952451</c:v>
                </c:pt>
                <c:pt idx="95">
                  <c:v>1.1298541449952451</c:v>
                </c:pt>
                <c:pt idx="96">
                  <c:v>1.1298541449952451</c:v>
                </c:pt>
                <c:pt idx="97">
                  <c:v>1.1298541449952451</c:v>
                </c:pt>
                <c:pt idx="98">
                  <c:v>1.1298541449952451</c:v>
                </c:pt>
                <c:pt idx="99">
                  <c:v>1.1298541449952451</c:v>
                </c:pt>
                <c:pt idx="100">
                  <c:v>1.1298541449952451</c:v>
                </c:pt>
                <c:pt idx="101">
                  <c:v>1.1298541449952451</c:v>
                </c:pt>
                <c:pt idx="102">
                  <c:v>1.1298541449952451</c:v>
                </c:pt>
                <c:pt idx="103">
                  <c:v>1.1298541449952451</c:v>
                </c:pt>
                <c:pt idx="104">
                  <c:v>1.1298541449952451</c:v>
                </c:pt>
                <c:pt idx="105">
                  <c:v>1.1298541449952451</c:v>
                </c:pt>
                <c:pt idx="106">
                  <c:v>1.1298541449952451</c:v>
                </c:pt>
                <c:pt idx="107">
                  <c:v>1.1298541449952451</c:v>
                </c:pt>
                <c:pt idx="108">
                  <c:v>1.1298541449952451</c:v>
                </c:pt>
                <c:pt idx="109">
                  <c:v>1.1298541449952451</c:v>
                </c:pt>
                <c:pt idx="110">
                  <c:v>1.1298541449952451</c:v>
                </c:pt>
                <c:pt idx="111">
                  <c:v>1.1298541449952451</c:v>
                </c:pt>
                <c:pt idx="112">
                  <c:v>1.1298541449952451</c:v>
                </c:pt>
                <c:pt idx="113">
                  <c:v>1.1298541449952451</c:v>
                </c:pt>
                <c:pt idx="114">
                  <c:v>1.1298541449952451</c:v>
                </c:pt>
                <c:pt idx="115">
                  <c:v>1.1298541449952451</c:v>
                </c:pt>
                <c:pt idx="116">
                  <c:v>1.1298541449952451</c:v>
                </c:pt>
                <c:pt idx="117">
                  <c:v>1.1298541449952451</c:v>
                </c:pt>
                <c:pt idx="118">
                  <c:v>1.1298541449952451</c:v>
                </c:pt>
                <c:pt idx="119">
                  <c:v>1.1298541449952451</c:v>
                </c:pt>
                <c:pt idx="120">
                  <c:v>1.1298541449952451</c:v>
                </c:pt>
                <c:pt idx="121">
                  <c:v>1.1298541449952451</c:v>
                </c:pt>
                <c:pt idx="122">
                  <c:v>1.1298541449952451</c:v>
                </c:pt>
                <c:pt idx="123">
                  <c:v>1.1298541449952451</c:v>
                </c:pt>
                <c:pt idx="124">
                  <c:v>1.1298541449952451</c:v>
                </c:pt>
                <c:pt idx="125">
                  <c:v>1.1298541449952451</c:v>
                </c:pt>
                <c:pt idx="126">
                  <c:v>1.1298541449952451</c:v>
                </c:pt>
                <c:pt idx="127">
                  <c:v>1.1298541449952451</c:v>
                </c:pt>
                <c:pt idx="128">
                  <c:v>1.1298541449952451</c:v>
                </c:pt>
                <c:pt idx="129">
                  <c:v>1.1298541449952451</c:v>
                </c:pt>
                <c:pt idx="130">
                  <c:v>1.1298541449952451</c:v>
                </c:pt>
                <c:pt idx="131">
                  <c:v>1.1298541449952451</c:v>
                </c:pt>
                <c:pt idx="132">
                  <c:v>1.1298541449952451</c:v>
                </c:pt>
                <c:pt idx="133">
                  <c:v>1.1298541449952451</c:v>
                </c:pt>
                <c:pt idx="134">
                  <c:v>1.1298541449952451</c:v>
                </c:pt>
                <c:pt idx="135">
                  <c:v>1.1298541449952451</c:v>
                </c:pt>
                <c:pt idx="136">
                  <c:v>1.1298541449952451</c:v>
                </c:pt>
                <c:pt idx="137">
                  <c:v>1.1298541449952451</c:v>
                </c:pt>
                <c:pt idx="138">
                  <c:v>1.1298541449952451</c:v>
                </c:pt>
                <c:pt idx="139">
                  <c:v>1.1298541449952451</c:v>
                </c:pt>
                <c:pt idx="140">
                  <c:v>1.1298541449952451</c:v>
                </c:pt>
                <c:pt idx="141" formatCode="0.000">
                  <c:v>1.1298541449952451</c:v>
                </c:pt>
                <c:pt idx="142">
                  <c:v>1.1298541449952451</c:v>
                </c:pt>
                <c:pt idx="143">
                  <c:v>1.1298541449952451</c:v>
                </c:pt>
                <c:pt idx="144">
                  <c:v>1.1298541449952451</c:v>
                </c:pt>
                <c:pt idx="145">
                  <c:v>1.1298541449952451</c:v>
                </c:pt>
                <c:pt idx="146">
                  <c:v>1.1298541449952451</c:v>
                </c:pt>
                <c:pt idx="147">
                  <c:v>1.1298541449952451</c:v>
                </c:pt>
                <c:pt idx="148">
                  <c:v>1.1298541449952451</c:v>
                </c:pt>
                <c:pt idx="149">
                  <c:v>1.1298541449952451</c:v>
                </c:pt>
                <c:pt idx="150">
                  <c:v>1.1298541449952451</c:v>
                </c:pt>
                <c:pt idx="151">
                  <c:v>1.1298541449952451</c:v>
                </c:pt>
                <c:pt idx="152">
                  <c:v>1.1298541449952451</c:v>
                </c:pt>
                <c:pt idx="153">
                  <c:v>1.1298541449952451</c:v>
                </c:pt>
                <c:pt idx="154">
                  <c:v>1.1298541449952451</c:v>
                </c:pt>
                <c:pt idx="155">
                  <c:v>1.1298541449952451</c:v>
                </c:pt>
                <c:pt idx="156">
                  <c:v>1.1298541449952451</c:v>
                </c:pt>
                <c:pt idx="157">
                  <c:v>1.1298541449952451</c:v>
                </c:pt>
                <c:pt idx="158">
                  <c:v>1.1298541449952451</c:v>
                </c:pt>
                <c:pt idx="159">
                  <c:v>1.1298541449952451</c:v>
                </c:pt>
                <c:pt idx="160">
                  <c:v>1.1298541449952451</c:v>
                </c:pt>
                <c:pt idx="161">
                  <c:v>1.1298541449952451</c:v>
                </c:pt>
                <c:pt idx="162">
                  <c:v>1.1298541449952451</c:v>
                </c:pt>
                <c:pt idx="163">
                  <c:v>1.1298541449952451</c:v>
                </c:pt>
                <c:pt idx="164">
                  <c:v>1.1298541449952451</c:v>
                </c:pt>
                <c:pt idx="165">
                  <c:v>1.1298541449952451</c:v>
                </c:pt>
                <c:pt idx="166">
                  <c:v>1.1298541449952451</c:v>
                </c:pt>
                <c:pt idx="167">
                  <c:v>1.1298541449952451</c:v>
                </c:pt>
                <c:pt idx="168">
                  <c:v>1.1298541449952451</c:v>
                </c:pt>
                <c:pt idx="169">
                  <c:v>1.1298541449952451</c:v>
                </c:pt>
                <c:pt idx="170">
                  <c:v>1.1298541449952451</c:v>
                </c:pt>
                <c:pt idx="171">
                  <c:v>1.1298541449952451</c:v>
                </c:pt>
                <c:pt idx="172">
                  <c:v>1.1298541449952451</c:v>
                </c:pt>
                <c:pt idx="173">
                  <c:v>1.1298541449952451</c:v>
                </c:pt>
                <c:pt idx="174">
                  <c:v>1.1298541449952451</c:v>
                </c:pt>
                <c:pt idx="175">
                  <c:v>1.1298541449952451</c:v>
                </c:pt>
                <c:pt idx="176">
                  <c:v>1.1298541449952451</c:v>
                </c:pt>
                <c:pt idx="177">
                  <c:v>1.1298541449952451</c:v>
                </c:pt>
                <c:pt idx="178">
                  <c:v>1.1298541449952451</c:v>
                </c:pt>
                <c:pt idx="179">
                  <c:v>1.1298541449952451</c:v>
                </c:pt>
                <c:pt idx="180">
                  <c:v>1.1298541449952451</c:v>
                </c:pt>
                <c:pt idx="181">
                  <c:v>1.1298541449952451</c:v>
                </c:pt>
                <c:pt idx="182">
                  <c:v>1.1298541449952451</c:v>
                </c:pt>
                <c:pt idx="183">
                  <c:v>1.1298541449952451</c:v>
                </c:pt>
                <c:pt idx="184">
                  <c:v>1.1298541449952451</c:v>
                </c:pt>
                <c:pt idx="185">
                  <c:v>1.1298541449952451</c:v>
                </c:pt>
                <c:pt idx="186">
                  <c:v>1.1298541449952451</c:v>
                </c:pt>
                <c:pt idx="187">
                  <c:v>1.1298541449952451</c:v>
                </c:pt>
                <c:pt idx="188">
                  <c:v>1.1298541449952451</c:v>
                </c:pt>
                <c:pt idx="189">
                  <c:v>1.1298541449952451</c:v>
                </c:pt>
                <c:pt idx="190">
                  <c:v>1.1298541449952451</c:v>
                </c:pt>
                <c:pt idx="191">
                  <c:v>1.1298541449952451</c:v>
                </c:pt>
                <c:pt idx="192">
                  <c:v>1.1298541449952451</c:v>
                </c:pt>
                <c:pt idx="193">
                  <c:v>1.1298541449952451</c:v>
                </c:pt>
                <c:pt idx="194">
                  <c:v>1.1298541449952451</c:v>
                </c:pt>
                <c:pt idx="195">
                  <c:v>1.1298541449952451</c:v>
                </c:pt>
                <c:pt idx="196">
                  <c:v>1.1298541449952451</c:v>
                </c:pt>
                <c:pt idx="197">
                  <c:v>1.1298541449952451</c:v>
                </c:pt>
                <c:pt idx="198">
                  <c:v>1.1298541449952451</c:v>
                </c:pt>
                <c:pt idx="199">
                  <c:v>1.1298541449952451</c:v>
                </c:pt>
                <c:pt idx="200">
                  <c:v>1.1298541449952451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6518-4C56-BD27-F25D222618E1}"/>
            </c:ext>
          </c:extLst>
        </c:ser>
        <c:ser>
          <c:idx val="5"/>
          <c:order val="6"/>
          <c:tx>
            <c:strRef>
              <c:f>Data2!$T$1</c:f>
              <c:strCache>
                <c:ptCount val="1"/>
                <c:pt idx="0">
                  <c:v>Minimum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Data2!$T$2:$T$202</c:f>
              <c:numCache>
                <c:formatCode>0.0</c:formatCode>
                <c:ptCount val="2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0.48895893877835639</c:v>
                </c:pt>
                <c:pt idx="199">
                  <c:v>0.98895893877835628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6518-4C56-BD27-F25D222618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431344"/>
        <c:axId val="359430688"/>
      </c:scatterChart>
      <c:valAx>
        <c:axId val="359431344"/>
        <c:scaling>
          <c:orientation val="minMax"/>
          <c:max val="1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Simulated Deforestation (% of initial forest area)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30688"/>
        <c:crosses val="autoZero"/>
        <c:crossBetween val="midCat"/>
        <c:majorUnit val="10"/>
        <c:minorUnit val="1"/>
      </c:valAx>
      <c:valAx>
        <c:axId val="359430688"/>
        <c:scaling>
          <c:orientation val="minMax"/>
          <c:max val="11.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u="none" strike="noStrike" baseline="0">
                    <a:effectLst/>
                  </a:rPr>
                  <a:t>Figure of Merit (%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31344"/>
        <c:crosses val="autoZero"/>
        <c:crossBetween val="midCat"/>
        <c:majorUnit val="0.5"/>
      </c:valAx>
      <c:spPr>
        <a:noFill/>
        <a:ln w="12700">
          <a:solidFill>
            <a:schemeClr val="bg2"/>
          </a:solidFill>
        </a:ln>
        <a:effectLst/>
      </c:spPr>
    </c:plotArea>
    <c:legend>
      <c:legendPos val="r"/>
      <c:layout>
        <c:manualLayout>
          <c:xMode val="edge"/>
          <c:yMode val="edge"/>
          <c:x val="0.45578993971659698"/>
          <c:y val="0.28938682952733313"/>
          <c:w val="0.30798768940705468"/>
          <c:h val="0.3021371806749823"/>
        </c:manualLayout>
      </c:layout>
      <c:overlay val="0"/>
      <c:spPr>
        <a:noFill/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 b="1">
          <a:solidFill>
            <a:sysClr val="windowText" lastClr="000000"/>
          </a:solidFill>
        </a:defRPr>
      </a:pPr>
      <a:endParaRPr lang="en-US"/>
    </a:p>
  </c:txPr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82617623731477"/>
          <c:y val="2.173022609982686E-2"/>
          <c:w val="0.64172485875549723"/>
          <c:h val="0.87993047141442748"/>
        </c:manualLayout>
      </c:layout>
      <c:scatterChart>
        <c:scatterStyle val="smoothMarker"/>
        <c:varyColors val="0"/>
        <c:ser>
          <c:idx val="6"/>
          <c:order val="0"/>
          <c:tx>
            <c:strRef>
              <c:f>Data2!$Z$1</c:f>
              <c:strCache>
                <c:ptCount val="1"/>
                <c:pt idx="0">
                  <c:v>Maximum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Data2!$Z$2:$Z$202</c:f>
              <c:numCache>
                <c:formatCode>0.0</c:formatCode>
                <c:ptCount val="201"/>
                <c:pt idx="0">
                  <c:v>0</c:v>
                </c:pt>
                <c:pt idx="1">
                  <c:v>33.580509641873277</c:v>
                </c:pt>
                <c:pt idx="2">
                  <c:v>67.161019283746541</c:v>
                </c:pt>
                <c:pt idx="3">
                  <c:v>99.263929251890417</c:v>
                </c:pt>
                <c:pt idx="4">
                  <c:v>74.447946938917823</c:v>
                </c:pt>
                <c:pt idx="5">
                  <c:v>59.558357551134257</c:v>
                </c:pt>
                <c:pt idx="6">
                  <c:v>49.631964625945216</c:v>
                </c:pt>
                <c:pt idx="7">
                  <c:v>42.541683965095899</c:v>
                </c:pt>
                <c:pt idx="8">
                  <c:v>37.223973469458912</c:v>
                </c:pt>
                <c:pt idx="9">
                  <c:v>33.087976417296808</c:v>
                </c:pt>
                <c:pt idx="10">
                  <c:v>29.779178775567129</c:v>
                </c:pt>
                <c:pt idx="11">
                  <c:v>27.071980705061026</c:v>
                </c:pt>
                <c:pt idx="12">
                  <c:v>24.815982312972608</c:v>
                </c:pt>
                <c:pt idx="13">
                  <c:v>22.9070605965901</c:v>
                </c:pt>
                <c:pt idx="14">
                  <c:v>21.27084198254795</c:v>
                </c:pt>
                <c:pt idx="15">
                  <c:v>19.852785850378087</c:v>
                </c:pt>
                <c:pt idx="16">
                  <c:v>18.611986734729456</c:v>
                </c:pt>
                <c:pt idx="17">
                  <c:v>17.517163985627722</c:v>
                </c:pt>
                <c:pt idx="18">
                  <c:v>16.543988208648404</c:v>
                </c:pt>
                <c:pt idx="19">
                  <c:v>15.673251987140594</c:v>
                </c:pt>
                <c:pt idx="20">
                  <c:v>14.889589387783564</c:v>
                </c:pt>
                <c:pt idx="21">
                  <c:v>14.180561321698633</c:v>
                </c:pt>
                <c:pt idx="22">
                  <c:v>13.535990352530513</c:v>
                </c:pt>
                <c:pt idx="23">
                  <c:v>12.947469032855274</c:v>
                </c:pt>
                <c:pt idx="24">
                  <c:v>12.407991156486304</c:v>
                </c:pt>
                <c:pt idx="25">
                  <c:v>11.911671510226851</c:v>
                </c:pt>
                <c:pt idx="26">
                  <c:v>11.45353029829505</c:v>
                </c:pt>
                <c:pt idx="27">
                  <c:v>11.029325472432269</c:v>
                </c:pt>
                <c:pt idx="28">
                  <c:v>10.635420991273975</c:v>
                </c:pt>
                <c:pt idx="29">
                  <c:v>10.268682336402458</c:v>
                </c:pt>
                <c:pt idx="30">
                  <c:v>9.9263929251890435</c:v>
                </c:pt>
                <c:pt idx="31">
                  <c:v>9.6061867017958473</c:v>
                </c:pt>
                <c:pt idx="32">
                  <c:v>9.3059933673647279</c:v>
                </c:pt>
                <c:pt idx="33">
                  <c:v>9.0239935683536761</c:v>
                </c:pt>
                <c:pt idx="34">
                  <c:v>8.7585819928138609</c:v>
                </c:pt>
                <c:pt idx="35">
                  <c:v>8.5083367930191791</c:v>
                </c:pt>
                <c:pt idx="36">
                  <c:v>8.271994104324202</c:v>
                </c:pt>
                <c:pt idx="37">
                  <c:v>8.0484266960992237</c:v>
                </c:pt>
                <c:pt idx="38">
                  <c:v>7.8366259935702969</c:v>
                </c:pt>
                <c:pt idx="39">
                  <c:v>7.6356868655300332</c:v>
                </c:pt>
                <c:pt idx="40">
                  <c:v>7.4447946938917822</c:v>
                </c:pt>
                <c:pt idx="41">
                  <c:v>7.2632143355041778</c:v>
                </c:pt>
                <c:pt idx="42">
                  <c:v>7.0902806608493165</c:v>
                </c:pt>
                <c:pt idx="43">
                  <c:v>6.9253904129225878</c:v>
                </c:pt>
                <c:pt idx="44">
                  <c:v>6.7679951762652566</c:v>
                </c:pt>
                <c:pt idx="45">
                  <c:v>6.6175952834593623</c:v>
                </c:pt>
                <c:pt idx="46">
                  <c:v>6.473734516427637</c:v>
                </c:pt>
                <c:pt idx="47">
                  <c:v>6.3359954841632193</c:v>
                </c:pt>
                <c:pt idx="48">
                  <c:v>6.203995578243152</c:v>
                </c:pt>
                <c:pt idx="49">
                  <c:v>6.0773834235851281</c:v>
                </c:pt>
                <c:pt idx="50">
                  <c:v>5.9558357551134256</c:v>
                </c:pt>
                <c:pt idx="51">
                  <c:v>5.8390546618759078</c:v>
                </c:pt>
                <c:pt idx="52">
                  <c:v>5.7267651491475249</c:v>
                </c:pt>
                <c:pt idx="53">
                  <c:v>5.6187129765221</c:v>
                </c:pt>
                <c:pt idx="54">
                  <c:v>5.5146627362161347</c:v>
                </c:pt>
                <c:pt idx="55">
                  <c:v>5.4143961410122055</c:v>
                </c:pt>
                <c:pt idx="56">
                  <c:v>5.3177104956369874</c:v>
                </c:pt>
                <c:pt idx="57">
                  <c:v>5.2244173290468652</c:v>
                </c:pt>
                <c:pt idx="58">
                  <c:v>5.134341168201229</c:v>
                </c:pt>
                <c:pt idx="59">
                  <c:v>5.047318436536802</c:v>
                </c:pt>
                <c:pt idx="60">
                  <c:v>4.9631964625945217</c:v>
                </c:pt>
                <c:pt idx="61">
                  <c:v>4.8818325861585459</c:v>
                </c:pt>
                <c:pt idx="62">
                  <c:v>4.8030933508979246</c:v>
                </c:pt>
                <c:pt idx="63">
                  <c:v>4.7268537738995446</c:v>
                </c:pt>
                <c:pt idx="64">
                  <c:v>4.6529966836823649</c:v>
                </c:pt>
                <c:pt idx="65">
                  <c:v>4.5814121193180197</c:v>
                </c:pt>
                <c:pt idx="66">
                  <c:v>4.511996784176838</c:v>
                </c:pt>
                <c:pt idx="67">
                  <c:v>4.4446535485921093</c:v>
                </c:pt>
                <c:pt idx="68">
                  <c:v>4.3792909964069304</c:v>
                </c:pt>
                <c:pt idx="69">
                  <c:v>4.3158230109517577</c:v>
                </c:pt>
                <c:pt idx="70">
                  <c:v>4.2541683965095896</c:v>
                </c:pt>
                <c:pt idx="71">
                  <c:v>4.1942505317700185</c:v>
                </c:pt>
                <c:pt idx="72">
                  <c:v>4.135997052162101</c:v>
                </c:pt>
                <c:pt idx="73">
                  <c:v>4.0793395582968675</c:v>
                </c:pt>
                <c:pt idx="74">
                  <c:v>4.0242133480496118</c:v>
                </c:pt>
                <c:pt idx="75">
                  <c:v>3.970557170075617</c:v>
                </c:pt>
                <c:pt idx="76">
                  <c:v>3.9183129967851484</c:v>
                </c:pt>
                <c:pt idx="77">
                  <c:v>3.8674258150087182</c:v>
                </c:pt>
                <c:pt idx="78">
                  <c:v>3.8178434327650166</c:v>
                </c:pt>
                <c:pt idx="79">
                  <c:v>3.7695163007047001</c:v>
                </c:pt>
                <c:pt idx="80">
                  <c:v>3.7223973469458911</c:v>
                </c:pt>
                <c:pt idx="81">
                  <c:v>3.6764418241440899</c:v>
                </c:pt>
                <c:pt idx="82">
                  <c:v>3.6316071677520889</c:v>
                </c:pt>
                <c:pt idx="83">
                  <c:v>3.5878528645261603</c:v>
                </c:pt>
                <c:pt idx="84">
                  <c:v>3.5451403304246583</c:v>
                </c:pt>
                <c:pt idx="85">
                  <c:v>3.5034327971255448</c:v>
                </c:pt>
                <c:pt idx="86">
                  <c:v>3.4626952064612939</c:v>
                </c:pt>
                <c:pt idx="87">
                  <c:v>3.422894112134153</c:v>
                </c:pt>
                <c:pt idx="88">
                  <c:v>3.3839975881326283</c:v>
                </c:pt>
                <c:pt idx="89">
                  <c:v>3.3459751433221494</c:v>
                </c:pt>
                <c:pt idx="90">
                  <c:v>3.3087976417296812</c:v>
                </c:pt>
                <c:pt idx="91">
                  <c:v>3.2724372280842999</c:v>
                </c:pt>
                <c:pt idx="92">
                  <c:v>3.2368672582138185</c:v>
                </c:pt>
                <c:pt idx="93">
                  <c:v>3.2020622339319496</c:v>
                </c:pt>
                <c:pt idx="94">
                  <c:v>3.1679977420816097</c:v>
                </c:pt>
                <c:pt idx="95">
                  <c:v>3.134650397428119</c:v>
                </c:pt>
                <c:pt idx="96">
                  <c:v>3.101997789121576</c:v>
                </c:pt>
                <c:pt idx="97">
                  <c:v>3.0700184304708382</c:v>
                </c:pt>
                <c:pt idx="98">
                  <c:v>3.038691711792564</c:v>
                </c:pt>
                <c:pt idx="99">
                  <c:v>3.0079978561178917</c:v>
                </c:pt>
                <c:pt idx="100">
                  <c:v>2.9779178775567128</c:v>
                </c:pt>
                <c:pt idx="101">
                  <c:v>2.9484335421353594</c:v>
                </c:pt>
                <c:pt idx="102">
                  <c:v>2.9195273309379539</c:v>
                </c:pt>
                <c:pt idx="103">
                  <c:v>2.8911824053948671</c:v>
                </c:pt>
                <c:pt idx="104">
                  <c:v>2.8633825745737624</c:v>
                </c:pt>
                <c:pt idx="105">
                  <c:v>2.8361122643397265</c:v>
                </c:pt>
                <c:pt idx="106">
                  <c:v>2.80935648826105</c:v>
                </c:pt>
                <c:pt idx="107">
                  <c:v>2.7831008201464607</c:v>
                </c:pt>
                <c:pt idx="108">
                  <c:v>2.7573313681080673</c:v>
                </c:pt>
                <c:pt idx="109">
                  <c:v>2.7320347500520303</c:v>
                </c:pt>
                <c:pt idx="110">
                  <c:v>2.7071980705061027</c:v>
                </c:pt>
                <c:pt idx="111">
                  <c:v>2.6828088986997414</c:v>
                </c:pt>
                <c:pt idx="112">
                  <c:v>2.6588552478184937</c:v>
                </c:pt>
                <c:pt idx="113">
                  <c:v>2.6353255553599229</c:v>
                </c:pt>
                <c:pt idx="114">
                  <c:v>2.6122086645234326</c:v>
                </c:pt>
                <c:pt idx="115">
                  <c:v>2.5894938065710549</c:v>
                </c:pt>
                <c:pt idx="116">
                  <c:v>2.5671705841006145</c:v>
                </c:pt>
                <c:pt idx="117">
                  <c:v>2.5452289551766776</c:v>
                </c:pt>
                <c:pt idx="118">
                  <c:v>2.523659218268401</c:v>
                </c:pt>
                <c:pt idx="119">
                  <c:v>2.5024519979468174</c:v>
                </c:pt>
                <c:pt idx="120">
                  <c:v>2.4815982312972609</c:v>
                </c:pt>
                <c:pt idx="121">
                  <c:v>2.4610891550055478</c:v>
                </c:pt>
                <c:pt idx="122">
                  <c:v>2.4409162930792729</c:v>
                </c:pt>
                <c:pt idx="123">
                  <c:v>2.4210714451680593</c:v>
                </c:pt>
                <c:pt idx="124">
                  <c:v>2.4015466754489618</c:v>
                </c:pt>
                <c:pt idx="125">
                  <c:v>2.3823343020453702</c:v>
                </c:pt>
                <c:pt idx="126">
                  <c:v>2.3634268869497723</c:v>
                </c:pt>
                <c:pt idx="127">
                  <c:v>2.3448172264226086</c:v>
                </c:pt>
                <c:pt idx="128">
                  <c:v>2.326498341841182</c:v>
                </c:pt>
                <c:pt idx="129">
                  <c:v>2.3084634709741962</c:v>
                </c:pt>
                <c:pt idx="130">
                  <c:v>2.2907060596590099</c:v>
                </c:pt>
                <c:pt idx="131">
                  <c:v>2.273219753860086</c:v>
                </c:pt>
                <c:pt idx="132">
                  <c:v>2.255998392088419</c:v>
                </c:pt>
                <c:pt idx="133">
                  <c:v>2.239035998162942</c:v>
                </c:pt>
                <c:pt idx="134">
                  <c:v>2.2223267742960546</c:v>
                </c:pt>
                <c:pt idx="135">
                  <c:v>2.205865094486454</c:v>
                </c:pt>
                <c:pt idx="136">
                  <c:v>2.1896454982034652</c:v>
                </c:pt>
                <c:pt idx="137">
                  <c:v>2.1736626843479656</c:v>
                </c:pt>
                <c:pt idx="138">
                  <c:v>2.1579115054758788</c:v>
                </c:pt>
                <c:pt idx="139">
                  <c:v>2.1423869622710163</c:v>
                </c:pt>
                <c:pt idx="140">
                  <c:v>2.1270841982547948</c:v>
                </c:pt>
                <c:pt idx="141">
                  <c:v>2.1119984947210728</c:v>
                </c:pt>
                <c:pt idx="142">
                  <c:v>2.0971252658850092</c:v>
                </c:pt>
                <c:pt idx="143">
                  <c:v>2.0824600542354634</c:v>
                </c:pt>
                <c:pt idx="144">
                  <c:v>2.0679985260810505</c:v>
                </c:pt>
                <c:pt idx="145">
                  <c:v>2.0537364672804919</c:v>
                </c:pt>
                <c:pt idx="146">
                  <c:v>2.0396697791484337</c:v>
                </c:pt>
                <c:pt idx="147">
                  <c:v>2.025794474528376</c:v>
                </c:pt>
                <c:pt idx="148">
                  <c:v>2.0121066740248059</c:v>
                </c:pt>
                <c:pt idx="149">
                  <c:v>1.9986026023870556</c:v>
                </c:pt>
                <c:pt idx="150">
                  <c:v>1.9852785850378085</c:v>
                </c:pt>
                <c:pt idx="151">
                  <c:v>1.972131044739545</c:v>
                </c:pt>
                <c:pt idx="152">
                  <c:v>1.9591564983925742</c:v>
                </c:pt>
                <c:pt idx="153">
                  <c:v>1.946351553958636</c:v>
                </c:pt>
                <c:pt idx="154">
                  <c:v>1.9337129075043591</c:v>
                </c:pt>
                <c:pt idx="155">
                  <c:v>1.9212373403591696</c:v>
                </c:pt>
                <c:pt idx="156">
                  <c:v>1.9089217163825083</c:v>
                </c:pt>
                <c:pt idx="157">
                  <c:v>1.8967629793354859</c:v>
                </c:pt>
                <c:pt idx="158">
                  <c:v>1.8847581503523501</c:v>
                </c:pt>
                <c:pt idx="159">
                  <c:v>1.8729043255073665</c:v>
                </c:pt>
                <c:pt idx="160">
                  <c:v>1.8611986734729455</c:v>
                </c:pt>
                <c:pt idx="161">
                  <c:v>1.8496384332650391</c:v>
                </c:pt>
                <c:pt idx="162">
                  <c:v>1.838220912072045</c:v>
                </c:pt>
                <c:pt idx="163">
                  <c:v>1.8269434831636275</c:v>
                </c:pt>
                <c:pt idx="164">
                  <c:v>1.8158035838760445</c:v>
                </c:pt>
                <c:pt idx="165">
                  <c:v>1.8047987136707351</c:v>
                </c:pt>
                <c:pt idx="166">
                  <c:v>1.7939264322630801</c:v>
                </c:pt>
                <c:pt idx="167">
                  <c:v>1.783184357818391</c:v>
                </c:pt>
                <c:pt idx="168">
                  <c:v>1.7725701652123291</c:v>
                </c:pt>
                <c:pt idx="169">
                  <c:v>1.7620815843530846</c:v>
                </c:pt>
                <c:pt idx="170">
                  <c:v>1.7517163985627724</c:v>
                </c:pt>
                <c:pt idx="171">
                  <c:v>1.7414724430156217</c:v>
                </c:pt>
                <c:pt idx="172">
                  <c:v>1.731347603230647</c:v>
                </c:pt>
                <c:pt idx="173">
                  <c:v>1.7213398136165972</c:v>
                </c:pt>
                <c:pt idx="174">
                  <c:v>1.7114470560670765</c:v>
                </c:pt>
                <c:pt idx="175">
                  <c:v>1.701667358603836</c:v>
                </c:pt>
                <c:pt idx="176">
                  <c:v>1.6919987940663141</c:v>
                </c:pt>
                <c:pt idx="177">
                  <c:v>1.6824394788456005</c:v>
                </c:pt>
                <c:pt idx="178">
                  <c:v>1.6729875716610747</c:v>
                </c:pt>
                <c:pt idx="179">
                  <c:v>1.6636412723780518</c:v>
                </c:pt>
                <c:pt idx="180">
                  <c:v>1.6543988208648406</c:v>
                </c:pt>
                <c:pt idx="181">
                  <c:v>1.6452584958876868</c:v>
                </c:pt>
                <c:pt idx="182">
                  <c:v>1.63621861404215</c:v>
                </c:pt>
                <c:pt idx="183">
                  <c:v>1.6272775287195154</c:v>
                </c:pt>
                <c:pt idx="184">
                  <c:v>1.6184336291069092</c:v>
                </c:pt>
                <c:pt idx="185">
                  <c:v>1.6096853392198449</c:v>
                </c:pt>
                <c:pt idx="186">
                  <c:v>1.6010311169659748</c:v>
                </c:pt>
                <c:pt idx="187">
                  <c:v>1.5924694532388839</c:v>
                </c:pt>
                <c:pt idx="188">
                  <c:v>1.5839988710408048</c:v>
                </c:pt>
                <c:pt idx="189">
                  <c:v>1.5756179246331814</c:v>
                </c:pt>
                <c:pt idx="190">
                  <c:v>1.5673251987140595</c:v>
                </c:pt>
                <c:pt idx="191">
                  <c:v>1.5591193076213157</c:v>
                </c:pt>
                <c:pt idx="192">
                  <c:v>1.550998894560788</c:v>
                </c:pt>
                <c:pt idx="193">
                  <c:v>1.5429626308584006</c:v>
                </c:pt>
                <c:pt idx="194">
                  <c:v>1.5350092152354191</c:v>
                </c:pt>
                <c:pt idx="195">
                  <c:v>1.5271373731060067</c:v>
                </c:pt>
                <c:pt idx="196">
                  <c:v>1.519345855896282</c:v>
                </c:pt>
                <c:pt idx="197">
                  <c:v>1.5116334403841183</c:v>
                </c:pt>
                <c:pt idx="198">
                  <c:v>1.5039989280589459</c:v>
                </c:pt>
                <c:pt idx="199">
                  <c:v>1.4964411445008607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56-4598-B73F-BBD7E311930C}"/>
            </c:ext>
          </c:extLst>
        </c:ser>
        <c:ser>
          <c:idx val="3"/>
          <c:order val="1"/>
          <c:tx>
            <c:strRef>
              <c:f>Data2!$Y$1</c:f>
              <c:strCache>
                <c:ptCount val="1"/>
                <c:pt idx="0">
                  <c:v>Proximity</c:v>
                </c:pt>
              </c:strCache>
            </c:strRef>
          </c:tx>
          <c:spPr>
            <a:ln w="25400" cap="rnd">
              <a:solidFill>
                <a:srgbClr val="0000FF"/>
              </a:solidFill>
              <a:round/>
            </a:ln>
            <a:effectLst/>
          </c:spPr>
          <c:marker>
            <c:symbol val="x"/>
            <c:size val="6"/>
            <c:spPr>
              <a:noFill/>
              <a:ln w="12700">
                <a:solidFill>
                  <a:srgbClr val="0000FF"/>
                </a:solidFill>
              </a:ln>
              <a:effectLst/>
            </c:spPr>
          </c:marker>
          <c:dPt>
            <c:idx val="2"/>
            <c:marker>
              <c:symbol val="x"/>
              <c:size val="18"/>
              <c:spPr>
                <a:noFill/>
                <a:ln w="12700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1E05-448D-9D94-C60281E6910A}"/>
              </c:ext>
            </c:extLst>
          </c:dPt>
          <c:dPt>
            <c:idx val="3"/>
            <c:marker>
              <c:symbol val="x"/>
              <c:size val="18"/>
              <c:spPr>
                <a:noFill/>
                <a:ln w="50800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3773-41C4-A453-00074367B3A2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Data2!$Y$2:$Y$202</c:f>
              <c:numCache>
                <c:formatCode>0.0</c:formatCode>
                <c:ptCount val="201"/>
                <c:pt idx="0">
                  <c:v>0</c:v>
                </c:pt>
                <c:pt idx="1">
                  <c:v>3.7552376739137761</c:v>
                </c:pt>
                <c:pt idx="2">
                  <c:v>7.5696536661853635</c:v>
                </c:pt>
                <c:pt idx="3">
                  <c:v>9.6615194996777607</c:v>
                </c:pt>
                <c:pt idx="4">
                  <c:v>10.160087756220058</c:v>
                </c:pt>
                <c:pt idx="5">
                  <c:v>10.599506133525912</c:v>
                </c:pt>
                <c:pt idx="6">
                  <c:v>11.146279300876925</c:v>
                </c:pt>
                <c:pt idx="7">
                  <c:v>10.718862444223797</c:v>
                </c:pt>
                <c:pt idx="8">
                  <c:v>11.164849332684266</c:v>
                </c:pt>
                <c:pt idx="9">
                  <c:v>10.865807842630298</c:v>
                </c:pt>
                <c:pt idx="10">
                  <c:v>10.598637767434704</c:v>
                </c:pt>
                <c:pt idx="11">
                  <c:v>10.913152236195375</c:v>
                </c:pt>
                <c:pt idx="12">
                  <c:v>10.621236292515997</c:v>
                </c:pt>
                <c:pt idx="13">
                  <c:v>10.482939908730918</c:v>
                </c:pt>
                <c:pt idx="14">
                  <c:v>10.299462535938195</c:v>
                </c:pt>
                <c:pt idx="15">
                  <c:v>10.1037061785972</c:v>
                </c:pt>
                <c:pt idx="16">
                  <c:v>10.075627876966472</c:v>
                </c:pt>
                <c:pt idx="17">
                  <c:v>9.8022716336168756</c:v>
                </c:pt>
                <c:pt idx="18">
                  <c:v>9.6218953097493642</c:v>
                </c:pt>
                <c:pt idx="19">
                  <c:v>9.409274976361953</c:v>
                </c:pt>
                <c:pt idx="20">
                  <c:v>9.2456984392886614</c:v>
                </c:pt>
                <c:pt idx="21">
                  <c:v>9.1552716709696575</c:v>
                </c:pt>
                <c:pt idx="22">
                  <c:v>8.9746221308276226</c:v>
                </c:pt>
                <c:pt idx="23">
                  <c:v>8.7654317065277123</c:v>
                </c:pt>
                <c:pt idx="24">
                  <c:v>8.5957690191709091</c:v>
                </c:pt>
                <c:pt idx="25">
                  <c:v>8.4456041957736208</c:v>
                </c:pt>
                <c:pt idx="26">
                  <c:v>8.2779566490108056</c:v>
                </c:pt>
                <c:pt idx="27">
                  <c:v>8.1299592103893623</c:v>
                </c:pt>
                <c:pt idx="28">
                  <c:v>7.9748989412456694</c:v>
                </c:pt>
                <c:pt idx="29">
                  <c:v>7.8075730554652267</c:v>
                </c:pt>
                <c:pt idx="30">
                  <c:v>7.6652826572979871</c:v>
                </c:pt>
                <c:pt idx="31">
                  <c:v>7.5024046043818275</c:v>
                </c:pt>
                <c:pt idx="32">
                  <c:v>7.35199329659351</c:v>
                </c:pt>
                <c:pt idx="33">
                  <c:v>7.214260669377536</c:v>
                </c:pt>
                <c:pt idx="34">
                  <c:v>7.0944792905235605</c:v>
                </c:pt>
                <c:pt idx="35">
                  <c:v>6.978780290607272</c:v>
                </c:pt>
                <c:pt idx="36">
                  <c:v>6.8608362415887001</c:v>
                </c:pt>
                <c:pt idx="37">
                  <c:v>6.7326671738069006</c:v>
                </c:pt>
                <c:pt idx="38">
                  <c:v>6.6178652907426407</c:v>
                </c:pt>
                <c:pt idx="39">
                  <c:v>6.5054370769638163</c:v>
                </c:pt>
                <c:pt idx="40">
                  <c:v>6.408186229406974</c:v>
                </c:pt>
                <c:pt idx="41">
                  <c:v>6.309198624192133</c:v>
                </c:pt>
                <c:pt idx="42">
                  <c:v>6.2075831696525992</c:v>
                </c:pt>
                <c:pt idx="43">
                  <c:v>6.095504343117832</c:v>
                </c:pt>
                <c:pt idx="44">
                  <c:v>5.9874376709589283</c:v>
                </c:pt>
                <c:pt idx="45">
                  <c:v>5.8975030448326562</c:v>
                </c:pt>
                <c:pt idx="46">
                  <c:v>5.8029459897159636</c:v>
                </c:pt>
                <c:pt idx="47">
                  <c:v>5.7077459682591538</c:v>
                </c:pt>
                <c:pt idx="48">
                  <c:v>5.6137495564067104</c:v>
                </c:pt>
                <c:pt idx="49">
                  <c:v>5.5182553120285274</c:v>
                </c:pt>
                <c:pt idx="50">
                  <c:v>5.4506301984997707</c:v>
                </c:pt>
                <c:pt idx="51">
                  <c:v>5.3594363128391196</c:v>
                </c:pt>
                <c:pt idx="52">
                  <c:v>5.2766701587886571</c:v>
                </c:pt>
                <c:pt idx="53">
                  <c:v>5.1888758117879439</c:v>
                </c:pt>
                <c:pt idx="54">
                  <c:v>5.115436715653531</c:v>
                </c:pt>
                <c:pt idx="55">
                  <c:v>5.0383833031841592</c:v>
                </c:pt>
                <c:pt idx="56">
                  <c:v>4.9632838177821483</c:v>
                </c:pt>
                <c:pt idx="57">
                  <c:v>4.8825146262945038</c:v>
                </c:pt>
                <c:pt idx="58">
                  <c:v>4.810423962411714</c:v>
                </c:pt>
                <c:pt idx="59">
                  <c:v>4.7385758021881665</c:v>
                </c:pt>
                <c:pt idx="60">
                  <c:v>4.6705302561872086</c:v>
                </c:pt>
                <c:pt idx="61">
                  <c:v>4.6032930781031771</c:v>
                </c:pt>
                <c:pt idx="62">
                  <c:v>4.5326892414255209</c:v>
                </c:pt>
                <c:pt idx="63">
                  <c:v>4.4717799993355669</c:v>
                </c:pt>
                <c:pt idx="64">
                  <c:v>4.4074163780180857</c:v>
                </c:pt>
                <c:pt idx="65">
                  <c:v>4.3443652402300179</c:v>
                </c:pt>
                <c:pt idx="66">
                  <c:v>4.2845084786943843</c:v>
                </c:pt>
                <c:pt idx="67">
                  <c:v>4.2257914217900368</c:v>
                </c:pt>
                <c:pt idx="68">
                  <c:v>4.1662839095237967</c:v>
                </c:pt>
                <c:pt idx="69">
                  <c:v>4.1103480117392914</c:v>
                </c:pt>
                <c:pt idx="70">
                  <c:v>4.0535683946822285</c:v>
                </c:pt>
                <c:pt idx="71">
                  <c:v>4.0007820496707645</c:v>
                </c:pt>
                <c:pt idx="72">
                  <c:v>3.9500463018672476</c:v>
                </c:pt>
                <c:pt idx="73">
                  <c:v>3.8995280320225745</c:v>
                </c:pt>
                <c:pt idx="74">
                  <c:v>3.8520935528039799</c:v>
                </c:pt>
                <c:pt idx="75">
                  <c:v>3.805350506281163</c:v>
                </c:pt>
                <c:pt idx="76">
                  <c:v>3.757595078795255</c:v>
                </c:pt>
                <c:pt idx="77">
                  <c:v>3.710524515032823</c:v>
                </c:pt>
                <c:pt idx="78">
                  <c:v>3.6652019686440398</c:v>
                </c:pt>
                <c:pt idx="79">
                  <c:v>3.6204860612712433</c:v>
                </c:pt>
                <c:pt idx="80">
                  <c:v>3.576885109590108</c:v>
                </c:pt>
                <c:pt idx="81">
                  <c:v>3.5348815052344698</c:v>
                </c:pt>
                <c:pt idx="82">
                  <c:v>3.4954503943034902</c:v>
                </c:pt>
                <c:pt idx="83">
                  <c:v>3.4574761406382843</c:v>
                </c:pt>
                <c:pt idx="84">
                  <c:v>3.4183844019836678</c:v>
                </c:pt>
                <c:pt idx="85">
                  <c:v>3.3797115846097325</c:v>
                </c:pt>
                <c:pt idx="86">
                  <c:v>3.3419359799401898</c:v>
                </c:pt>
                <c:pt idx="87">
                  <c:v>3.3055132254318811</c:v>
                </c:pt>
                <c:pt idx="88">
                  <c:v>3.2689543480584806</c:v>
                </c:pt>
                <c:pt idx="89">
                  <c:v>3.2341659779964842</c:v>
                </c:pt>
                <c:pt idx="90">
                  <c:v>3.1987390794542478</c:v>
                </c:pt>
                <c:pt idx="91">
                  <c:v>3.1650187128523157</c:v>
                </c:pt>
                <c:pt idx="92">
                  <c:v>3.1315704075103534</c:v>
                </c:pt>
                <c:pt idx="93">
                  <c:v>3.0997486559879777</c:v>
                </c:pt>
                <c:pt idx="94">
                  <c:v>3.0677035682009097</c:v>
                </c:pt>
                <c:pt idx="95">
                  <c:v>3.0372208372501919</c:v>
                </c:pt>
                <c:pt idx="96">
                  <c:v>3.0086907106930445</c:v>
                </c:pt>
                <c:pt idx="97">
                  <c:v>2.9794413686857379</c:v>
                </c:pt>
                <c:pt idx="98">
                  <c:v>2.950356930459523</c:v>
                </c:pt>
                <c:pt idx="99">
                  <c:v>2.9218588428797316</c:v>
                </c:pt>
                <c:pt idx="100">
                  <c:v>2.8935078454637302</c:v>
                </c:pt>
                <c:pt idx="101">
                  <c:v>2.8669696266988445</c:v>
                </c:pt>
                <c:pt idx="102">
                  <c:v>2.8401238130036446</c:v>
                </c:pt>
                <c:pt idx="103">
                  <c:v>2.8137982442193428</c:v>
                </c:pt>
                <c:pt idx="104">
                  <c:v>2.787977942735548</c:v>
                </c:pt>
                <c:pt idx="105">
                  <c:v>2.762247347421797</c:v>
                </c:pt>
                <c:pt idx="106">
                  <c:v>2.7377960517500686</c:v>
                </c:pt>
                <c:pt idx="107">
                  <c:v>2.7134072486205651</c:v>
                </c:pt>
                <c:pt idx="108">
                  <c:v>2.6898589924828942</c:v>
                </c:pt>
                <c:pt idx="109">
                  <c:v>2.6667418313543965</c:v>
                </c:pt>
                <c:pt idx="110">
                  <c:v>2.6432790075461838</c:v>
                </c:pt>
                <c:pt idx="111">
                  <c:v>2.6206173189825486</c:v>
                </c:pt>
                <c:pt idx="112">
                  <c:v>2.5979840405159598</c:v>
                </c:pt>
                <c:pt idx="113">
                  <c:v>2.5753786652823449</c:v>
                </c:pt>
                <c:pt idx="114">
                  <c:v>2.5539070552599394</c:v>
                </c:pt>
                <c:pt idx="115">
                  <c:v>2.5335392272134984</c:v>
                </c:pt>
                <c:pt idx="116">
                  <c:v>2.51207247322017</c:v>
                </c:pt>
                <c:pt idx="117">
                  <c:v>2.4924088490290357</c:v>
                </c:pt>
                <c:pt idx="118">
                  <c:v>2.4730776589814916</c:v>
                </c:pt>
                <c:pt idx="119">
                  <c:v>2.4537175621216982</c:v>
                </c:pt>
                <c:pt idx="120">
                  <c:v>2.4332795565568377</c:v>
                </c:pt>
                <c:pt idx="121">
                  <c:v>2.414220255396041</c:v>
                </c:pt>
                <c:pt idx="122">
                  <c:v>2.3954728788815238</c:v>
                </c:pt>
                <c:pt idx="123">
                  <c:v>2.3770298317243888</c:v>
                </c:pt>
                <c:pt idx="124">
                  <c:v>2.3582068607683859</c:v>
                </c:pt>
                <c:pt idx="125">
                  <c:v>2.3403561785936136</c:v>
                </c:pt>
                <c:pt idx="126">
                  <c:v>2.3227883795628861</c:v>
                </c:pt>
                <c:pt idx="127">
                  <c:v>2.3048362027101992</c:v>
                </c:pt>
                <c:pt idx="128">
                  <c:v>2.2884749531157347</c:v>
                </c:pt>
                <c:pt idx="129">
                  <c:v>2.27204167689835</c:v>
                </c:pt>
                <c:pt idx="130">
                  <c:v>2.2548931322906909</c:v>
                </c:pt>
                <c:pt idx="131">
                  <c:v>2.2389662480298518</c:v>
                </c:pt>
                <c:pt idx="132">
                  <c:v>2.2223275641245879</c:v>
                </c:pt>
                <c:pt idx="133">
                  <c:v>2.2065691230746842</c:v>
                </c:pt>
                <c:pt idx="134">
                  <c:v>2.1907328054786257</c:v>
                </c:pt>
                <c:pt idx="135">
                  <c:v>2.1751308370358169</c:v>
                </c:pt>
                <c:pt idx="136">
                  <c:v>2.1597580540311583</c:v>
                </c:pt>
                <c:pt idx="137">
                  <c:v>2.1446094433484353</c:v>
                </c:pt>
                <c:pt idx="138">
                  <c:v>2.1293766587096838</c:v>
                </c:pt>
                <c:pt idx="139">
                  <c:v>2.1158691796320572</c:v>
                </c:pt>
                <c:pt idx="140">
                  <c:v>2.1010587895171429</c:v>
                </c:pt>
                <c:pt idx="141">
                  <c:v>2.0864583371657051</c:v>
                </c:pt>
                <c:pt idx="142">
                  <c:v>2.0723581642522317</c:v>
                </c:pt>
                <c:pt idx="143">
                  <c:v>2.0587476651431293</c:v>
                </c:pt>
                <c:pt idx="144">
                  <c:v>2.0456165368062322</c:v>
                </c:pt>
                <c:pt idx="145">
                  <c:v>2.0332433448507561</c:v>
                </c:pt>
                <c:pt idx="146">
                  <c:v>2.0207526295134883</c:v>
                </c:pt>
                <c:pt idx="147">
                  <c:v>2.0075777131142716</c:v>
                </c:pt>
                <c:pt idx="148">
                  <c:v>1.9959938245286721</c:v>
                </c:pt>
                <c:pt idx="149">
                  <c:v>1.9831614045247268</c:v>
                </c:pt>
                <c:pt idx="150">
                  <c:v>1.9707787214409</c:v>
                </c:pt>
                <c:pt idx="151">
                  <c:v>1.9577290500550284</c:v>
                </c:pt>
                <c:pt idx="152">
                  <c:v>1.9451261274932099</c:v>
                </c:pt>
                <c:pt idx="153">
                  <c:v>1.9329610973686331</c:v>
                </c:pt>
                <c:pt idx="154">
                  <c:v>1.9206824718522946</c:v>
                </c:pt>
                <c:pt idx="155">
                  <c:v>1.9088318466393588</c:v>
                </c:pt>
                <c:pt idx="156">
                  <c:v>1.897133010319447</c:v>
                </c:pt>
                <c:pt idx="157">
                  <c:v>1.885316906633566</c:v>
                </c:pt>
                <c:pt idx="158">
                  <c:v>1.8733858530321141</c:v>
                </c:pt>
                <c:pt idx="159">
                  <c:v>1.8621303599332384</c:v>
                </c:pt>
                <c:pt idx="160">
                  <c:v>1.8504932683469015</c:v>
                </c:pt>
                <c:pt idx="161">
                  <c:v>1.8397790155880513</c:v>
                </c:pt>
                <c:pt idx="162">
                  <c:v>1.8289390566061954</c:v>
                </c:pt>
                <c:pt idx="163">
                  <c:v>1.8182319827735478</c:v>
                </c:pt>
                <c:pt idx="164">
                  <c:v>1.8074007546417088</c:v>
                </c:pt>
                <c:pt idx="165">
                  <c:v>1.7967007498329732</c:v>
                </c:pt>
                <c:pt idx="166">
                  <c:v>1.7861295979958189</c:v>
                </c:pt>
                <c:pt idx="167">
                  <c:v>1.775435025482061</c:v>
                </c:pt>
                <c:pt idx="168">
                  <c:v>1.7648677596721298</c:v>
                </c:pt>
                <c:pt idx="169">
                  <c:v>1.7544255408537308</c:v>
                </c:pt>
                <c:pt idx="170">
                  <c:v>1.7441061624802934</c:v>
                </c:pt>
                <c:pt idx="171">
                  <c:v>1.7339074696165337</c:v>
                </c:pt>
                <c:pt idx="172">
                  <c:v>1.7243125010343252</c:v>
                </c:pt>
                <c:pt idx="173">
                  <c:v>1.7145872098693271</c:v>
                </c:pt>
                <c:pt idx="174">
                  <c:v>1.705213391756889</c:v>
                </c:pt>
                <c:pt idx="175">
                  <c:v>1.6959466090882325</c:v>
                </c:pt>
                <c:pt idx="176">
                  <c:v>1.686785038985755</c:v>
                </c:pt>
                <c:pt idx="177">
                  <c:v>1.6774912822418708</c:v>
                </c:pt>
                <c:pt idx="178">
                  <c:v>1.6680676299459594</c:v>
                </c:pt>
                <c:pt idx="179">
                  <c:v>1.659215149988547</c:v>
                </c:pt>
                <c:pt idx="180">
                  <c:v>1.6504609464207467</c:v>
                </c:pt>
                <c:pt idx="181">
                  <c:v>1.6413427289383897</c:v>
                </c:pt>
                <c:pt idx="182">
                  <c:v>1.6323247078092575</c:v>
                </c:pt>
                <c:pt idx="183">
                  <c:v>1.623405240532769</c:v>
                </c:pt>
                <c:pt idx="184">
                  <c:v>1.6145827203135239</c:v>
                </c:pt>
                <c:pt idx="185">
                  <c:v>1.6060808473473254</c:v>
                </c:pt>
                <c:pt idx="186">
                  <c:v>1.5974463087468103</c:v>
                </c:pt>
                <c:pt idx="187">
                  <c:v>1.5889041149118091</c:v>
                </c:pt>
                <c:pt idx="188">
                  <c:v>1.5804527923070784</c:v>
                </c:pt>
                <c:pt idx="189">
                  <c:v>1.572090898582222</c:v>
                </c:pt>
                <c:pt idx="190">
                  <c:v>1.563817021751067</c:v>
                </c:pt>
                <c:pt idx="191">
                  <c:v>1.5556297793968152</c:v>
                </c:pt>
                <c:pt idx="192">
                  <c:v>1.5475278179020342</c:v>
                </c:pt>
                <c:pt idx="193">
                  <c:v>1.5399414012555028</c:v>
                </c:pt>
                <c:pt idx="194">
                  <c:v>1.5326477978109205</c:v>
                </c:pt>
                <c:pt idx="195">
                  <c:v>1.5256424623339271</c:v>
                </c:pt>
                <c:pt idx="196">
                  <c:v>1.5180711363865331</c:v>
                </c:pt>
                <c:pt idx="197">
                  <c:v>1.5105766443633999</c:v>
                </c:pt>
                <c:pt idx="198">
                  <c:v>1.503368097658891</c:v>
                </c:pt>
                <c:pt idx="199">
                  <c:v>1.496022734516224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A56-4598-B73F-BBD7E311930C}"/>
            </c:ext>
          </c:extLst>
        </c:ser>
        <c:ser>
          <c:idx val="0"/>
          <c:order val="2"/>
          <c:tx>
            <c:strRef>
              <c:f>Data2!$X$1</c:f>
              <c:strCache>
                <c:ptCount val="1"/>
                <c:pt idx="0">
                  <c:v>Lowest Carbon</c:v>
                </c:pt>
              </c:strCache>
            </c:strRef>
          </c:tx>
          <c:spPr>
            <a:ln w="25400" cap="rnd" cmpd="thinThick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noFill/>
              <a:ln w="12700">
                <a:solidFill>
                  <a:srgbClr val="FF0000"/>
                </a:solidFill>
              </a:ln>
              <a:effectLst/>
            </c:spPr>
          </c:marker>
          <c:dPt>
            <c:idx val="2"/>
            <c:marker>
              <c:symbol val="triangle"/>
              <c:size val="18"/>
              <c:spPr>
                <a:noFill/>
                <a:ln w="127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1E05-448D-9D94-C60281E6910A}"/>
              </c:ext>
            </c:extLst>
          </c:dPt>
          <c:dPt>
            <c:idx val="3"/>
            <c:marker>
              <c:symbol val="triangle"/>
              <c:size val="18"/>
              <c:spPr>
                <a:noFill/>
                <a:ln w="508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3773-41C4-A453-00074367B3A2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Data2!$X$2:$X$202</c:f>
              <c:numCache>
                <c:formatCode>0.0</c:formatCode>
                <c:ptCount val="201"/>
                <c:pt idx="0">
                  <c:v>0</c:v>
                </c:pt>
                <c:pt idx="1">
                  <c:v>0.20665544183191781</c:v>
                </c:pt>
                <c:pt idx="2">
                  <c:v>0.43863678308748982</c:v>
                </c:pt>
                <c:pt idx="3">
                  <c:v>0.53115042007445068</c:v>
                </c:pt>
                <c:pt idx="4">
                  <c:v>0.78200071327943854</c:v>
                </c:pt>
                <c:pt idx="5" formatCode="0.00">
                  <c:v>1.0547248947548218</c:v>
                </c:pt>
                <c:pt idx="6" formatCode="0.00">
                  <c:v>1.3192813666088496</c:v>
                </c:pt>
                <c:pt idx="7">
                  <c:v>1.5572412448494664</c:v>
                </c:pt>
                <c:pt idx="8">
                  <c:v>1.7836388971711259</c:v>
                </c:pt>
                <c:pt idx="9">
                  <c:v>2.0228837413077576</c:v>
                </c:pt>
                <c:pt idx="10">
                  <c:v>2.2294418802272737</c:v>
                </c:pt>
                <c:pt idx="11">
                  <c:v>2.4594554410866469</c:v>
                </c:pt>
                <c:pt idx="12">
                  <c:v>2.6163194259047655</c:v>
                </c:pt>
                <c:pt idx="13">
                  <c:v>2.8163225821692466</c:v>
                </c:pt>
                <c:pt idx="14">
                  <c:v>2.9626696165668704</c:v>
                </c:pt>
                <c:pt idx="15">
                  <c:v>3.0736903744928377</c:v>
                </c:pt>
                <c:pt idx="16" formatCode="0.00">
                  <c:v>3.0996440868773858</c:v>
                </c:pt>
                <c:pt idx="17" formatCode="0.00">
                  <c:v>3.1164608945026115</c:v>
                </c:pt>
                <c:pt idx="18" formatCode="0.00">
                  <c:v>3.1046503024715637</c:v>
                </c:pt>
                <c:pt idx="19">
                  <c:v>3.087966349055058</c:v>
                </c:pt>
                <c:pt idx="20">
                  <c:v>3.0329281459042599</c:v>
                </c:pt>
                <c:pt idx="21">
                  <c:v>2.9970481454377076</c:v>
                </c:pt>
                <c:pt idx="22">
                  <c:v>2.9884424904093323</c:v>
                </c:pt>
                <c:pt idx="23">
                  <c:v>2.9436751092926747</c:v>
                </c:pt>
                <c:pt idx="24">
                  <c:v>2.9103117037715762</c:v>
                </c:pt>
                <c:pt idx="25">
                  <c:v>2.8715945531703104</c:v>
                </c:pt>
                <c:pt idx="26">
                  <c:v>2.83258202952319</c:v>
                </c:pt>
                <c:pt idx="27">
                  <c:v>2.8077671899602912</c:v>
                </c:pt>
                <c:pt idx="28">
                  <c:v>2.7957575264269861</c:v>
                </c:pt>
                <c:pt idx="29">
                  <c:v>2.7804363017402247</c:v>
                </c:pt>
                <c:pt idx="30">
                  <c:v>2.739783794766681</c:v>
                </c:pt>
                <c:pt idx="31">
                  <c:v>2.7066470129955635</c:v>
                </c:pt>
                <c:pt idx="32">
                  <c:v>2.6778971379251884</c:v>
                </c:pt>
                <c:pt idx="33">
                  <c:v>2.6507602327683473</c:v>
                </c:pt>
                <c:pt idx="34">
                  <c:v>2.6087511764705211</c:v>
                </c:pt>
                <c:pt idx="35">
                  <c:v>2.5723950000041542</c:v>
                </c:pt>
                <c:pt idx="36">
                  <c:v>2.5456737467116128</c:v>
                </c:pt>
                <c:pt idx="37">
                  <c:v>2.5181454521414834</c:v>
                </c:pt>
                <c:pt idx="38">
                  <c:v>2.4919744367947971</c:v>
                </c:pt>
                <c:pt idx="39">
                  <c:v>2.4527015280981237</c:v>
                </c:pt>
                <c:pt idx="40">
                  <c:v>2.430302331174151</c:v>
                </c:pt>
                <c:pt idx="41">
                  <c:v>2.4099091107029431</c:v>
                </c:pt>
                <c:pt idx="42">
                  <c:v>2.3885181560527791</c:v>
                </c:pt>
                <c:pt idx="43">
                  <c:v>2.3615223088747896</c:v>
                </c:pt>
                <c:pt idx="44">
                  <c:v>2.3302029867698435</c:v>
                </c:pt>
                <c:pt idx="45">
                  <c:v>2.3145247581328188</c:v>
                </c:pt>
                <c:pt idx="46">
                  <c:v>2.2959856147934121</c:v>
                </c:pt>
                <c:pt idx="47">
                  <c:v>2.2807703900096379</c:v>
                </c:pt>
                <c:pt idx="48">
                  <c:v>2.2627904435530053</c:v>
                </c:pt>
                <c:pt idx="49">
                  <c:v>2.2446833098396</c:v>
                </c:pt>
                <c:pt idx="50">
                  <c:v>2.236976203433434</c:v>
                </c:pt>
                <c:pt idx="51">
                  <c:v>2.2295557602379237</c:v>
                </c:pt>
                <c:pt idx="52">
                  <c:v>2.2153902282149351</c:v>
                </c:pt>
                <c:pt idx="53">
                  <c:v>2.1979077790096961</c:v>
                </c:pt>
                <c:pt idx="54">
                  <c:v>2.2096149817635022</c:v>
                </c:pt>
                <c:pt idx="55">
                  <c:v>2.219442394929489</c:v>
                </c:pt>
                <c:pt idx="56">
                  <c:v>2.2383880420589417</c:v>
                </c:pt>
                <c:pt idx="57">
                  <c:v>2.243123468319185</c:v>
                </c:pt>
                <c:pt idx="58">
                  <c:v>2.2455942850072503</c:v>
                </c:pt>
                <c:pt idx="59">
                  <c:v>2.2521371025004235</c:v>
                </c:pt>
                <c:pt idx="60">
                  <c:v>2.252343749479703</c:v>
                </c:pt>
                <c:pt idx="61">
                  <c:v>2.2545549927035089</c:v>
                </c:pt>
                <c:pt idx="62">
                  <c:v>2.2500979334793341</c:v>
                </c:pt>
                <c:pt idx="63">
                  <c:v>2.2542261734539313</c:v>
                </c:pt>
                <c:pt idx="64">
                  <c:v>2.258871849133663</c:v>
                </c:pt>
                <c:pt idx="65">
                  <c:v>2.2532857975587457</c:v>
                </c:pt>
                <c:pt idx="66">
                  <c:v>2.2547013533133438</c:v>
                </c:pt>
                <c:pt idx="67">
                  <c:v>2.2511734826148246</c:v>
                </c:pt>
                <c:pt idx="68">
                  <c:v>2.2574129126146008</c:v>
                </c:pt>
                <c:pt idx="69">
                  <c:v>2.2479870595656268</c:v>
                </c:pt>
                <c:pt idx="70">
                  <c:v>2.2464594127310287</c:v>
                </c:pt>
                <c:pt idx="71">
                  <c:v>2.238017909755329</c:v>
                </c:pt>
                <c:pt idx="72">
                  <c:v>2.235520627417853</c:v>
                </c:pt>
                <c:pt idx="73">
                  <c:v>2.2404249775426233</c:v>
                </c:pt>
                <c:pt idx="74">
                  <c:v>2.2346194634265739</c:v>
                </c:pt>
                <c:pt idx="75">
                  <c:v>2.2295132216022409</c:v>
                </c:pt>
                <c:pt idx="76">
                  <c:v>2.2283360026997006</c:v>
                </c:pt>
                <c:pt idx="77">
                  <c:v>2.2234366104172856</c:v>
                </c:pt>
                <c:pt idx="78">
                  <c:v>2.2255395315213398</c:v>
                </c:pt>
                <c:pt idx="79">
                  <c:v>2.2254996895118482</c:v>
                </c:pt>
                <c:pt idx="80">
                  <c:v>2.2197788204904843</c:v>
                </c:pt>
                <c:pt idx="81">
                  <c:v>2.2131742077886014</c:v>
                </c:pt>
                <c:pt idx="82">
                  <c:v>2.2158028135811199</c:v>
                </c:pt>
                <c:pt idx="83">
                  <c:v>2.2118905844630734</c:v>
                </c:pt>
                <c:pt idx="84">
                  <c:v>2.2070833155394571</c:v>
                </c:pt>
                <c:pt idx="85">
                  <c:v>2.2023857670224181</c:v>
                </c:pt>
                <c:pt idx="86">
                  <c:v>2.1968312769978109</c:v>
                </c:pt>
                <c:pt idx="87">
                  <c:v>2.1909247684743867</c:v>
                </c:pt>
                <c:pt idx="88">
                  <c:v>2.1856195448198514</c:v>
                </c:pt>
                <c:pt idx="89">
                  <c:v>2.1818270801332273</c:v>
                </c:pt>
                <c:pt idx="90">
                  <c:v>2.1790376488030505</c:v>
                </c:pt>
                <c:pt idx="91">
                  <c:v>2.174029427974506</c:v>
                </c:pt>
                <c:pt idx="92">
                  <c:v>2.1704795890641009</c:v>
                </c:pt>
                <c:pt idx="93">
                  <c:v>2.1629892756293434</c:v>
                </c:pt>
                <c:pt idx="94">
                  <c:v>2.1574201144232026</c:v>
                </c:pt>
                <c:pt idx="95">
                  <c:v>2.1497809752936621</c:v>
                </c:pt>
                <c:pt idx="96">
                  <c:v>2.1448915515401317</c:v>
                </c:pt>
                <c:pt idx="97">
                  <c:v>2.1358203663189634</c:v>
                </c:pt>
                <c:pt idx="98">
                  <c:v>2.1290488175710083</c:v>
                </c:pt>
                <c:pt idx="99">
                  <c:v>2.1198941219476386</c:v>
                </c:pt>
                <c:pt idx="100">
                  <c:v>2.1138260984513386</c:v>
                </c:pt>
                <c:pt idx="101">
                  <c:v>2.1049965088918885</c:v>
                </c:pt>
                <c:pt idx="102">
                  <c:v>2.0971511974206756</c:v>
                </c:pt>
                <c:pt idx="103">
                  <c:v>2.0878415884570649</c:v>
                </c:pt>
                <c:pt idx="104">
                  <c:v>2.081904038431972</c:v>
                </c:pt>
                <c:pt idx="105">
                  <c:v>2.07251495230356</c:v>
                </c:pt>
                <c:pt idx="106">
                  <c:v>2.0648682093543562</c:v>
                </c:pt>
                <c:pt idx="107">
                  <c:v>2.0550308641922443</c:v>
                </c:pt>
                <c:pt idx="108">
                  <c:v>2.0465273041668373</c:v>
                </c:pt>
                <c:pt idx="109">
                  <c:v>2.0358887150411946</c:v>
                </c:pt>
                <c:pt idx="110">
                  <c:v>2.0269523167987193</c:v>
                </c:pt>
                <c:pt idx="111">
                  <c:v>2.0170506127158374</c:v>
                </c:pt>
                <c:pt idx="112" formatCode="0.000">
                  <c:v>2.0084366713242696</c:v>
                </c:pt>
                <c:pt idx="113" formatCode="0.000">
                  <c:v>1.9973970348953056</c:v>
                </c:pt>
                <c:pt idx="114" formatCode="0.000">
                  <c:v>1.9934785997711901</c:v>
                </c:pt>
                <c:pt idx="115">
                  <c:v>1.9849256632397032</c:v>
                </c:pt>
                <c:pt idx="116">
                  <c:v>1.9783105164905737</c:v>
                </c:pt>
                <c:pt idx="117">
                  <c:v>1.973583991399483</c:v>
                </c:pt>
                <c:pt idx="118">
                  <c:v>1.9640007410723443</c:v>
                </c:pt>
                <c:pt idx="119">
                  <c:v>1.9566737170805806</c:v>
                </c:pt>
                <c:pt idx="120">
                  <c:v>1.9473868903832345</c:v>
                </c:pt>
                <c:pt idx="121">
                  <c:v>1.9379077297915155</c:v>
                </c:pt>
                <c:pt idx="122">
                  <c:v>1.9296049471752246</c:v>
                </c:pt>
                <c:pt idx="123">
                  <c:v>1.921435298229905</c:v>
                </c:pt>
                <c:pt idx="124">
                  <c:v>1.9130600935269435</c:v>
                </c:pt>
                <c:pt idx="125">
                  <c:v>1.9018216809467958</c:v>
                </c:pt>
                <c:pt idx="126">
                  <c:v>1.8937315250595219</c:v>
                </c:pt>
                <c:pt idx="127">
                  <c:v>1.8854395180888615</c:v>
                </c:pt>
                <c:pt idx="128">
                  <c:v>1.876950410861669</c:v>
                </c:pt>
                <c:pt idx="129">
                  <c:v>1.868591330511904</c:v>
                </c:pt>
                <c:pt idx="130">
                  <c:v>1.861959547467793</c:v>
                </c:pt>
                <c:pt idx="131">
                  <c:v>1.8551099852737198</c:v>
                </c:pt>
                <c:pt idx="132">
                  <c:v>1.8471019286430606</c:v>
                </c:pt>
                <c:pt idx="133">
                  <c:v>1.8395257402812375</c:v>
                </c:pt>
                <c:pt idx="134">
                  <c:v>1.8314402301430608</c:v>
                </c:pt>
                <c:pt idx="135">
                  <c:v>1.8243978476827583</c:v>
                </c:pt>
                <c:pt idx="136">
                  <c:v>1.8143981841353929</c:v>
                </c:pt>
                <c:pt idx="137">
                  <c:v>1.8063655756064456</c:v>
                </c:pt>
                <c:pt idx="138">
                  <c:v>1.7999557549134988</c:v>
                </c:pt>
                <c:pt idx="139">
                  <c:v>1.7930382972188452</c:v>
                </c:pt>
                <c:pt idx="140">
                  <c:v>1.7871102048372867</c:v>
                </c:pt>
                <c:pt idx="141">
                  <c:v>1.7812651358060989</c:v>
                </c:pt>
                <c:pt idx="142">
                  <c:v>1.7731569094998048</c:v>
                </c:pt>
                <c:pt idx="143">
                  <c:v>1.7660340327282766</c:v>
                </c:pt>
                <c:pt idx="144">
                  <c:v>1.7581421205869103</c:v>
                </c:pt>
                <c:pt idx="145">
                  <c:v>1.7506450514980008</c:v>
                </c:pt>
                <c:pt idx="146">
                  <c:v>1.7452448451055982</c:v>
                </c:pt>
                <c:pt idx="147">
                  <c:v>1.7387848481637229</c:v>
                </c:pt>
                <c:pt idx="148">
                  <c:v>1.7318488777503187</c:v>
                </c:pt>
                <c:pt idx="149">
                  <c:v>1.726401565644148</c:v>
                </c:pt>
                <c:pt idx="150">
                  <c:v>1.7193614306919924</c:v>
                </c:pt>
                <c:pt idx="151">
                  <c:v>1.713240475410549</c:v>
                </c:pt>
                <c:pt idx="152">
                  <c:v>1.7069254495935575</c:v>
                </c:pt>
                <c:pt idx="153">
                  <c:v>1.699876187982718</c:v>
                </c:pt>
                <c:pt idx="154">
                  <c:v>1.6934581417032526</c:v>
                </c:pt>
                <c:pt idx="155">
                  <c:v>1.6871221425606329</c:v>
                </c:pt>
                <c:pt idx="156">
                  <c:v>1.6805998697390809</c:v>
                </c:pt>
                <c:pt idx="157">
                  <c:v>1.6746900718681619</c:v>
                </c:pt>
                <c:pt idx="158">
                  <c:v>1.6701712976075567</c:v>
                </c:pt>
                <c:pt idx="159">
                  <c:v>1.6672791737843882</c:v>
                </c:pt>
                <c:pt idx="160">
                  <c:v>1.6618214996461433</c:v>
                </c:pt>
                <c:pt idx="161">
                  <c:v>1.657464976993265</c:v>
                </c:pt>
                <c:pt idx="162">
                  <c:v>1.6531616343467797</c:v>
                </c:pt>
                <c:pt idx="163">
                  <c:v>1.6483998118633718</c:v>
                </c:pt>
                <c:pt idx="164">
                  <c:v>1.6436954628562028</c:v>
                </c:pt>
                <c:pt idx="165">
                  <c:v>1.6387952955927692</c:v>
                </c:pt>
                <c:pt idx="166">
                  <c:v>1.6349565604106091</c:v>
                </c:pt>
                <c:pt idx="167">
                  <c:v>1.6291693064846002</c:v>
                </c:pt>
                <c:pt idx="168">
                  <c:v>1.6254324815777816</c:v>
                </c:pt>
                <c:pt idx="169">
                  <c:v>1.6187837863401238</c:v>
                </c:pt>
                <c:pt idx="170">
                  <c:v>1.6136818632351013</c:v>
                </c:pt>
                <c:pt idx="171">
                  <c:v>1.610586432774924</c:v>
                </c:pt>
                <c:pt idx="172">
                  <c:v>1.6055904750113577</c:v>
                </c:pt>
                <c:pt idx="173">
                  <c:v>1.6013736100662601</c:v>
                </c:pt>
                <c:pt idx="174">
                  <c:v>1.5976832109961669</c:v>
                </c:pt>
                <c:pt idx="175">
                  <c:v>1.5928451913337094</c:v>
                </c:pt>
                <c:pt idx="176">
                  <c:v>1.5880616874774691</c:v>
                </c:pt>
                <c:pt idx="177">
                  <c:v>1.5838021468332761</c:v>
                </c:pt>
                <c:pt idx="178">
                  <c:v>1.5798238945302014</c:v>
                </c:pt>
                <c:pt idx="179">
                  <c:v>1.5751919899747273</c:v>
                </c:pt>
                <c:pt idx="180">
                  <c:v>1.5722300232863093</c:v>
                </c:pt>
                <c:pt idx="181">
                  <c:v>1.5688404198418957</c:v>
                </c:pt>
                <c:pt idx="182">
                  <c:v>1.5648014622110242</c:v>
                </c:pt>
                <c:pt idx="183">
                  <c:v>1.5601237826624599</c:v>
                </c:pt>
                <c:pt idx="184">
                  <c:v>1.5575328714962082</c:v>
                </c:pt>
                <c:pt idx="185">
                  <c:v>1.5540694798470951</c:v>
                </c:pt>
                <c:pt idx="186">
                  <c:v>1.5510906490482286</c:v>
                </c:pt>
                <c:pt idx="187">
                  <c:v>1.5492565974656982</c:v>
                </c:pt>
                <c:pt idx="188">
                  <c:v>1.5458914945564683</c:v>
                </c:pt>
                <c:pt idx="189">
                  <c:v>1.5414601637065408</c:v>
                </c:pt>
                <c:pt idx="190">
                  <c:v>1.537732557769375</c:v>
                </c:pt>
                <c:pt idx="191">
                  <c:v>1.534697644757623</c:v>
                </c:pt>
                <c:pt idx="192">
                  <c:v>1.5312603086135648</c:v>
                </c:pt>
                <c:pt idx="193">
                  <c:v>1.5265638309323335</c:v>
                </c:pt>
                <c:pt idx="194">
                  <c:v>1.522988597479082</c:v>
                </c:pt>
                <c:pt idx="195">
                  <c:v>1.5171009595143004</c:v>
                </c:pt>
                <c:pt idx="196">
                  <c:v>1.5119104433398534</c:v>
                </c:pt>
                <c:pt idx="197">
                  <c:v>1.5052929942987392</c:v>
                </c:pt>
                <c:pt idx="198">
                  <c:v>1.5004243261312207</c:v>
                </c:pt>
                <c:pt idx="199">
                  <c:v>1.4941399322747941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A56-4598-B73F-BBD7E311930C}"/>
            </c:ext>
          </c:extLst>
        </c:ser>
        <c:ser>
          <c:idx val="1"/>
          <c:order val="3"/>
          <c:tx>
            <c:strRef>
              <c:f>Data2!$V$1</c:f>
              <c:strCache>
                <c:ptCount val="1"/>
                <c:pt idx="0">
                  <c:v>Random</c:v>
                </c:pt>
              </c:strCache>
            </c:strRef>
          </c:tx>
          <c:spPr>
            <a:ln w="25400" cap="rnd" cmpd="dbl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12700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Pt>
            <c:idx val="2"/>
            <c:marker>
              <c:symbol val="circle"/>
              <c:size val="18"/>
              <c:spPr>
                <a:noFill/>
                <a:ln w="12700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1E05-448D-9D94-C60281E6910A}"/>
              </c:ext>
            </c:extLst>
          </c:dPt>
          <c:dPt>
            <c:idx val="3"/>
            <c:marker>
              <c:symbol val="circle"/>
              <c:size val="18"/>
              <c:spPr>
                <a:noFill/>
                <a:ln w="50800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3773-41C4-A453-00074367B3A2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Data2!$V$2:$V$202</c:f>
              <c:numCache>
                <c:formatCode>0.0</c:formatCode>
                <c:ptCount val="201"/>
                <c:pt idx="0">
                  <c:v>0</c:v>
                </c:pt>
                <c:pt idx="1">
                  <c:v>0.37571241750240253</c:v>
                </c:pt>
                <c:pt idx="2">
                  <c:v>0.60182587005700761</c:v>
                </c:pt>
                <c:pt idx="3">
                  <c:v>0.75285509406022211</c:v>
                </c:pt>
                <c:pt idx="4">
                  <c:v>0.86087398868057419</c:v>
                </c:pt>
                <c:pt idx="5">
                  <c:v>0.94196533411873695</c:v>
                </c:pt>
                <c:pt idx="6">
                  <c:v>1.0050821716973843</c:v>
                </c:pt>
                <c:pt idx="7">
                  <c:v>1.0556045184526193</c:v>
                </c:pt>
                <c:pt idx="8" formatCode="0.000">
                  <c:v>1.0969600908996131</c:v>
                </c:pt>
                <c:pt idx="9" formatCode="0.000">
                  <c:v>1.1314362122964987</c:v>
                </c:pt>
                <c:pt idx="10">
                  <c:v>1.1606176532183159</c:v>
                </c:pt>
                <c:pt idx="11">
                  <c:v>1.1856371329791662</c:v>
                </c:pt>
                <c:pt idx="12">
                  <c:v>1.2073257734118927</c:v>
                </c:pt>
                <c:pt idx="13">
                  <c:v>1.2263072132149089</c:v>
                </c:pt>
                <c:pt idx="14">
                  <c:v>1.2430585502101974</c:v>
                </c:pt>
                <c:pt idx="15">
                  <c:v>1.2579509953580568</c:v>
                </c:pt>
                <c:pt idx="16">
                  <c:v>1.271277704135505</c:v>
                </c:pt>
                <c:pt idx="17">
                  <c:v>1.2832732680619776</c:v>
                </c:pt>
                <c:pt idx="18">
                  <c:v>1.2941276432913624</c:v>
                </c:pt>
                <c:pt idx="19">
                  <c:v>1.3039962844519384</c:v>
                </c:pt>
                <c:pt idx="20">
                  <c:v>1.3130076375086133</c:v>
                </c:pt>
                <c:pt idx="21">
                  <c:v>1.3212687611974407</c:v>
                </c:pt>
                <c:pt idx="22">
                  <c:v>1.3288696005520482</c:v>
                </c:pt>
                <c:pt idx="23">
                  <c:v>1.3358862751005696</c:v>
                </c:pt>
                <c:pt idx="24">
                  <c:v>1.3423836369721298</c:v>
                </c:pt>
                <c:pt idx="25">
                  <c:v>1.3484172812861599</c:v>
                </c:pt>
                <c:pt idx="26">
                  <c:v>1.3540351409276847</c:v>
                </c:pt>
                <c:pt idx="27">
                  <c:v>1.3592787626111382</c:v>
                </c:pt>
                <c:pt idx="28">
                  <c:v>1.3641843361466168</c:v>
                </c:pt>
                <c:pt idx="29">
                  <c:v>1.368783530856889</c:v>
                </c:pt>
                <c:pt idx="30">
                  <c:v>1.3731041800241712</c:v>
                </c:pt>
                <c:pt idx="31">
                  <c:v>1.3771708446335773</c:v>
                </c:pt>
                <c:pt idx="32">
                  <c:v>1.3810052805380975</c:v>
                </c:pt>
                <c:pt idx="33">
                  <c:v>1.3846268278123086</c:v>
                </c:pt>
                <c:pt idx="34">
                  <c:v>1.3880527370067433</c:v>
                </c:pt>
                <c:pt idx="35">
                  <c:v>1.3912984439194753</c:v>
                </c:pt>
                <c:pt idx="36">
                  <c:v>1.3943778021199922</c:v>
                </c:pt>
                <c:pt idx="37">
                  <c:v>1.3973032806144638</c:v>
                </c:pt>
                <c:pt idx="38">
                  <c:v>1.4000861326005603</c:v>
                </c:pt>
                <c:pt idx="39">
                  <c:v>1.4027365401275838</c:v>
                </c:pt>
                <c:pt idx="40">
                  <c:v>1.4052637385822322</c:v>
                </c:pt>
                <c:pt idx="41">
                  <c:v>1.4076761242078628</c:v>
                </c:pt>
                <c:pt idx="42">
                  <c:v>1.4099813472951637</c:v>
                </c:pt>
                <c:pt idx="43">
                  <c:v>1.4121863932235681</c:v>
                </c:pt>
                <c:pt idx="44">
                  <c:v>1.4142976531620071</c:v>
                </c:pt>
                <c:pt idx="45">
                  <c:v>1.416320985936284</c:v>
                </c:pt>
                <c:pt idx="46">
                  <c:v>1.4182617723243942</c:v>
                </c:pt>
                <c:pt idx="47">
                  <c:v>1.4201249628393977</c:v>
                </c:pt>
                <c:pt idx="48">
                  <c:v>1.4219151198932976</c:v>
                </c:pt>
                <c:pt idx="49">
                  <c:v>1.4236364550980041</c:v>
                </c:pt>
                <c:pt idx="50">
                  <c:v>1.4252928623453724</c:v>
                </c:pt>
                <c:pt idx="51">
                  <c:v>1.4268879472132387</c:v>
                </c:pt>
                <c:pt idx="52">
                  <c:v>1.4284250531648666</c:v>
                </c:pt>
                <c:pt idx="53">
                  <c:v>1.4299072849424534</c:v>
                </c:pt>
                <c:pt idx="54">
                  <c:v>1.4313375294991568</c:v>
                </c:pt>
                <c:pt idx="55">
                  <c:v>1.4327184747665913</c:v>
                </c:pt>
                <c:pt idx="56">
                  <c:v>1.4340526265145099</c:v>
                </c:pt>
                <c:pt idx="57">
                  <c:v>1.4353423235251608</c:v>
                </c:pt>
                <c:pt idx="58">
                  <c:v>1.436589751275644</c:v>
                </c:pt>
                <c:pt idx="59">
                  <c:v>1.4377969542966595</c:v>
                </c:pt>
                <c:pt idx="60">
                  <c:v>1.4389658473546614</c:v>
                </c:pt>
                <c:pt idx="61">
                  <c:v>1.4400982255860573</c:v>
                </c:pt>
                <c:pt idx="62">
                  <c:v>1.4411957736962755</c:v>
                </c:pt>
                <c:pt idx="63">
                  <c:v>1.4422600743228422</c:v>
                </c:pt>
                <c:pt idx="64">
                  <c:v>1.4432926156497852</c:v>
                </c:pt>
                <c:pt idx="65">
                  <c:v>1.4442947983504006</c:v>
                </c:pt>
                <c:pt idx="66">
                  <c:v>1.4452679419265064</c:v>
                </c:pt>
                <c:pt idx="67">
                  <c:v>1.4462132905045049</c:v>
                </c:pt>
                <c:pt idx="68">
                  <c:v>1.4471320181417968</c:v>
                </c:pt>
                <c:pt idx="69">
                  <c:v>1.448025233691137</c:v>
                </c:pt>
                <c:pt idx="70">
                  <c:v>1.4488939852653013</c:v>
                </c:pt>
                <c:pt idx="71">
                  <c:v>1.4497392643398708</c:v>
                </c:pt>
                <c:pt idx="72">
                  <c:v>1.4505620095278882</c:v>
                </c:pt>
                <c:pt idx="73">
                  <c:v>1.4513631100566091</c:v>
                </c:pt>
                <c:pt idx="74">
                  <c:v>1.452143408973416</c:v>
                </c:pt>
                <c:pt idx="75">
                  <c:v>1.4529037061051977</c:v>
                </c:pt>
                <c:pt idx="76">
                  <c:v>1.4536447607930281</c:v>
                </c:pt>
                <c:pt idx="77">
                  <c:v>1.4543672944218062</c:v>
                </c:pt>
                <c:pt idx="78">
                  <c:v>1.4550719927625662</c:v>
                </c:pt>
                <c:pt idx="79">
                  <c:v>1.4557595081434487</c:v>
                </c:pt>
                <c:pt idx="80">
                  <c:v>1.4564304614637729</c:v>
                </c:pt>
                <c:pt idx="81">
                  <c:v>1.4570854440642949</c:v>
                </c:pt>
                <c:pt idx="82">
                  <c:v>1.4577250194654723</c:v>
                </c:pt>
                <c:pt idx="83">
                  <c:v>1.458349724984497</c:v>
                </c:pt>
                <c:pt idx="84">
                  <c:v>1.4589600732408294</c:v>
                </c:pt>
                <c:pt idx="85">
                  <c:v>1.4595565535591148</c:v>
                </c:pt>
                <c:pt idx="86">
                  <c:v>1.4601396332775449</c:v>
                </c:pt>
                <c:pt idx="87">
                  <c:v>1.4607097589690139</c:v>
                </c:pt>
                <c:pt idx="88">
                  <c:v>1.4612673575817836</c:v>
                </c:pt>
                <c:pt idx="89">
                  <c:v>1.4618128375057728</c:v>
                </c:pt>
                <c:pt idx="90">
                  <c:v>1.4623465895700716</c:v>
                </c:pt>
                <c:pt idx="91">
                  <c:v>1.4628689879768009</c:v>
                </c:pt>
                <c:pt idx="92">
                  <c:v>1.4633803911760039</c:v>
                </c:pt>
                <c:pt idx="93">
                  <c:v>1.4638811426858727</c:v>
                </c:pt>
                <c:pt idx="94">
                  <c:v>1.4643715718622476</c:v>
                </c:pt>
                <c:pt idx="95">
                  <c:v>1.4648519946210177</c:v>
                </c:pt>
                <c:pt idx="96">
                  <c:v>1.4653227141167495</c:v>
                </c:pt>
                <c:pt idx="97">
                  <c:v>1.4657840213806066</c:v>
                </c:pt>
                <c:pt idx="98">
                  <c:v>1.4662361959203813</c:v>
                </c:pt>
                <c:pt idx="99">
                  <c:v>1.4666795062852405</c:v>
                </c:pt>
                <c:pt idx="100">
                  <c:v>1.4671142105975763</c:v>
                </c:pt>
                <c:pt idx="101">
                  <c:v>1.4675405570541868</c:v>
                </c:pt>
                <c:pt idx="102">
                  <c:v>1.4679587843988167</c:v>
                </c:pt>
                <c:pt idx="103">
                  <c:v>1.468369122367962</c:v>
                </c:pt>
                <c:pt idx="104">
                  <c:v>1.4687717921116779</c:v>
                </c:pt>
                <c:pt idx="105">
                  <c:v>1.469167006591015</c:v>
                </c:pt>
                <c:pt idx="106">
                  <c:v>1.4695549709535842</c:v>
                </c:pt>
                <c:pt idx="107">
                  <c:v>1.4699358828886366</c:v>
                </c:pt>
                <c:pt idx="108">
                  <c:v>1.4703099329629581</c:v>
                </c:pt>
                <c:pt idx="109">
                  <c:v>1.4706773049387711</c:v>
                </c:pt>
                <c:pt idx="110">
                  <c:v>1.4710381760747597</c:v>
                </c:pt>
                <c:pt idx="111">
                  <c:v>1.471392717411256</c:v>
                </c:pt>
                <c:pt idx="112">
                  <c:v>1.4717410940405491</c:v>
                </c:pt>
                <c:pt idx="113">
                  <c:v>1.4720834653632153</c:v>
                </c:pt>
                <c:pt idx="114">
                  <c:v>1.4724199853313069</c:v>
                </c:pt>
                <c:pt idx="115">
                  <c:v>1.4727508026791751</c:v>
                </c:pt>
                <c:pt idx="116">
                  <c:v>1.4730760611426621</c:v>
                </c:pt>
                <c:pt idx="117">
                  <c:v>1.4733958996673282</c:v>
                </c:pt>
                <c:pt idx="118">
                  <c:v>1.4737104526063645</c:v>
                </c:pt>
                <c:pt idx="119">
                  <c:v>1.4740198499087658</c:v>
                </c:pt>
                <c:pt idx="120">
                  <c:v>1.4743242172983313</c:v>
                </c:pt>
                <c:pt idx="121">
                  <c:v>1.4746236764440039</c:v>
                </c:pt>
                <c:pt idx="122">
                  <c:v>1.4749183451220338</c:v>
                </c:pt>
                <c:pt idx="123">
                  <c:v>1.475208337370423</c:v>
                </c:pt>
                <c:pt idx="124">
                  <c:v>1.4754937636360743</c:v>
                </c:pt>
                <c:pt idx="125">
                  <c:v>1.4757747309150415</c:v>
                </c:pt>
                <c:pt idx="126">
                  <c:v>1.4760513428862625</c:v>
                </c:pt>
                <c:pt idx="127">
                  <c:v>1.4763237000391154</c:v>
                </c:pt>
                <c:pt idx="128">
                  <c:v>1.4765918997951384</c:v>
                </c:pt>
                <c:pt idx="129">
                  <c:v>1.4768560366242129</c:v>
                </c:pt>
                <c:pt idx="130">
                  <c:v>1.4771162021555129</c:v>
                </c:pt>
                <c:pt idx="131">
                  <c:v>1.4773724852834791</c:v>
                </c:pt>
                <c:pt idx="132">
                  <c:v>1.4776249722690906</c:v>
                </c:pt>
                <c:pt idx="133">
                  <c:v>1.4778737468366672</c:v>
                </c:pt>
                <c:pt idx="134">
                  <c:v>1.4781188902664313</c:v>
                </c:pt>
                <c:pt idx="135">
                  <c:v>1.4783604814830487</c:v>
                </c:pt>
                <c:pt idx="136">
                  <c:v>1.4785985971403457</c:v>
                </c:pt>
                <c:pt idx="137">
                  <c:v>1.4788333117023991</c:v>
                </c:pt>
                <c:pt idx="138">
                  <c:v>1.4790646975211719</c:v>
                </c:pt>
                <c:pt idx="139">
                  <c:v>1.4792928249108721</c:v>
                </c:pt>
                <c:pt idx="140">
                  <c:v>1.4795177622191951</c:v>
                </c:pt>
                <c:pt idx="141">
                  <c:v>1.4797395758955882</c:v>
                </c:pt>
                <c:pt idx="142">
                  <c:v>1.4799583305567008</c:v>
                </c:pt>
                <c:pt idx="143">
                  <c:v>1.4801740890491426</c:v>
                </c:pt>
                <c:pt idx="144">
                  <c:v>1.4803869125096774</c:v>
                </c:pt>
                <c:pt idx="145">
                  <c:v>1.4805968604229793</c:v>
                </c:pt>
                <c:pt idx="146">
                  <c:v>1.4808039906770651</c:v>
                </c:pt>
                <c:pt idx="147">
                  <c:v>1.4810083596165065</c:v>
                </c:pt>
                <c:pt idx="148">
                  <c:v>1.4812100220935307</c:v>
                </c:pt>
                <c:pt idx="149">
                  <c:v>1.4814090315171022</c:v>
                </c:pt>
                <c:pt idx="150">
                  <c:v>1.4816054399000838</c:v>
                </c:pt>
                <c:pt idx="151">
                  <c:v>1.4817992979045531</c:v>
                </c:pt>
                <c:pt idx="152">
                  <c:v>1.4819906548853747</c:v>
                </c:pt>
                <c:pt idx="153">
                  <c:v>1.4821795589320894</c:v>
                </c:pt>
                <c:pt idx="154">
                  <c:v>1.4823660569092056</c:v>
                </c:pt>
                <c:pt idx="155">
                  <c:v>1.4825501944949606</c:v>
                </c:pt>
                <c:pt idx="156">
                  <c:v>1.4827320162186186</c:v>
                </c:pt>
                <c:pt idx="157">
                  <c:v>1.4829115654963732</c:v>
                </c:pt>
                <c:pt idx="158">
                  <c:v>1.4830888846659076</c:v>
                </c:pt>
                <c:pt idx="159">
                  <c:v>1.4832640150196768</c:v>
                </c:pt>
                <c:pt idx="160">
                  <c:v>1.4834369968369692</c:v>
                </c:pt>
                <c:pt idx="161">
                  <c:v>1.4836078694147865</c:v>
                </c:pt>
                <c:pt idx="162">
                  <c:v>1.4837766710976097</c:v>
                </c:pt>
                <c:pt idx="163">
                  <c:v>1.4839434393060826</c:v>
                </c:pt>
                <c:pt idx="164">
                  <c:v>1.4841082105646706</c:v>
                </c:pt>
                <c:pt idx="165">
                  <c:v>1.4842710205283269</c:v>
                </c:pt>
                <c:pt idx="166">
                  <c:v>1.4844319040082148</c:v>
                </c:pt>
                <c:pt idx="167">
                  <c:v>1.4845908949965225</c:v>
                </c:pt>
                <c:pt idx="168">
                  <c:v>1.4847480266904056</c:v>
                </c:pt>
                <c:pt idx="169">
                  <c:v>1.4849033315150952</c:v>
                </c:pt>
                <c:pt idx="170">
                  <c:v>1.485056841146206</c:v>
                </c:pt>
                <c:pt idx="171">
                  <c:v>1.4852085865312739</c:v>
                </c:pt>
                <c:pt idx="172">
                  <c:v>1.4853585979105539</c:v>
                </c:pt>
                <c:pt idx="173">
                  <c:v>1.4855069048371135</c:v>
                </c:pt>
                <c:pt idx="174">
                  <c:v>1.48565353619624</c:v>
                </c:pt>
                <c:pt idx="175">
                  <c:v>1.4857985202241972</c:v>
                </c:pt>
                <c:pt idx="176">
                  <c:v>1.4859418845263508</c:v>
                </c:pt>
                <c:pt idx="177">
                  <c:v>1.4860836560946933</c:v>
                </c:pt>
                <c:pt idx="178">
                  <c:v>1.4862238613247836</c:v>
                </c:pt>
                <c:pt idx="179">
                  <c:v>1.4863625260321318</c:v>
                </c:pt>
                <c:pt idx="180">
                  <c:v>1.4864996754680462</c:v>
                </c:pt>
                <c:pt idx="181">
                  <c:v>1.4866353343349603</c:v>
                </c:pt>
                <c:pt idx="182">
                  <c:v>1.4867695268012679</c:v>
                </c:pt>
                <c:pt idx="183">
                  <c:v>1.486902276515677</c:v>
                </c:pt>
                <c:pt idx="184">
                  <c:v>1.4870336066211023</c:v>
                </c:pt>
                <c:pt idx="185">
                  <c:v>1.4871635397681162</c:v>
                </c:pt>
                <c:pt idx="186">
                  <c:v>1.487292098127972</c:v>
                </c:pt>
                <c:pt idx="187">
                  <c:v>1.4874193034052166</c:v>
                </c:pt>
                <c:pt idx="188">
                  <c:v>1.4875451768499051</c:v>
                </c:pt>
                <c:pt idx="189">
                  <c:v>1.4876697392694365</c:v>
                </c:pt>
                <c:pt idx="190">
                  <c:v>1.4877930110400195</c:v>
                </c:pt>
                <c:pt idx="191">
                  <c:v>1.4879150121177849</c:v>
                </c:pt>
                <c:pt idx="192">
                  <c:v>1.4880357620495541</c:v>
                </c:pt>
                <c:pt idx="193">
                  <c:v>1.4881552799832811</c:v>
                </c:pt>
                <c:pt idx="194">
                  <c:v>1.4882735846781745</c:v>
                </c:pt>
                <c:pt idx="195">
                  <c:v>1.4883906945145122</c:v>
                </c:pt>
                <c:pt idx="196">
                  <c:v>1.488506627503162</c:v>
                </c:pt>
                <c:pt idx="197">
                  <c:v>1.4886214012948162</c:v>
                </c:pt>
                <c:pt idx="198">
                  <c:v>1.4887350331889486</c:v>
                </c:pt>
                <c:pt idx="199">
                  <c:v>1.4888475401425088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A56-4598-B73F-BBD7E311930C}"/>
            </c:ext>
          </c:extLst>
        </c:ser>
        <c:ser>
          <c:idx val="2"/>
          <c:order val="4"/>
          <c:tx>
            <c:strRef>
              <c:f>Data2!$U$1</c:f>
              <c:strCache>
                <c:ptCount val="1"/>
                <c:pt idx="0">
                  <c:v>Highest Carbon</c:v>
                </c:pt>
              </c:strCache>
            </c:strRef>
          </c:tx>
          <c:spPr>
            <a:ln w="25400" cap="rnd" cmpd="thickThin">
              <a:solidFill>
                <a:srgbClr val="00B000"/>
              </a:solidFill>
              <a:round/>
            </a:ln>
            <a:effectLst/>
          </c:spPr>
          <c:marker>
            <c:symbol val="diamond"/>
            <c:size val="5"/>
            <c:spPr>
              <a:noFill/>
              <a:ln w="12700">
                <a:solidFill>
                  <a:srgbClr val="00B000"/>
                </a:solidFill>
              </a:ln>
              <a:effectLst/>
            </c:spPr>
          </c:marker>
          <c:dPt>
            <c:idx val="2"/>
            <c:marker>
              <c:symbol val="diamond"/>
              <c:size val="18"/>
              <c:spPr>
                <a:noFill/>
                <a:ln w="12700">
                  <a:solidFill>
                    <a:srgbClr val="00B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1E05-448D-9D94-C60281E6910A}"/>
              </c:ext>
            </c:extLst>
          </c:dPt>
          <c:dPt>
            <c:idx val="3"/>
            <c:marker>
              <c:symbol val="diamond"/>
              <c:size val="18"/>
              <c:spPr>
                <a:noFill/>
                <a:ln w="50800">
                  <a:solidFill>
                    <a:srgbClr val="00B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3773-41C4-A453-00074367B3A2}"/>
              </c:ext>
            </c:extLst>
          </c:dPt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Data2!$U$2:$U$202</c:f>
              <c:numCache>
                <c:formatCode>0.0</c:formatCode>
                <c:ptCount val="201"/>
                <c:pt idx="0">
                  <c:v>0</c:v>
                </c:pt>
                <c:pt idx="1">
                  <c:v>0.11355489269320719</c:v>
                </c:pt>
                <c:pt idx="2">
                  <c:v>0.14027687354204879</c:v>
                </c:pt>
                <c:pt idx="3">
                  <c:v>0.2062729672056923</c:v>
                </c:pt>
                <c:pt idx="4">
                  <c:v>0.20616394864043711</c:v>
                </c:pt>
                <c:pt idx="5">
                  <c:v>0.24223401609825423</c:v>
                </c:pt>
                <c:pt idx="6">
                  <c:v>0.25650809122710261</c:v>
                </c:pt>
                <c:pt idx="7">
                  <c:v>0.31340703759626698</c:v>
                </c:pt>
                <c:pt idx="8">
                  <c:v>0.34117460041330866</c:v>
                </c:pt>
                <c:pt idx="9">
                  <c:v>0.38501858316255289</c:v>
                </c:pt>
                <c:pt idx="10">
                  <c:v>0.42851089290560546</c:v>
                </c:pt>
                <c:pt idx="11">
                  <c:v>0.45692528490396966</c:v>
                </c:pt>
                <c:pt idx="12">
                  <c:v>0.47326415238665459</c:v>
                </c:pt>
                <c:pt idx="13">
                  <c:v>0.50052522898706719</c:v>
                </c:pt>
                <c:pt idx="14">
                  <c:v>0.54167983418281518</c:v>
                </c:pt>
                <c:pt idx="15">
                  <c:v>0.56674546417199234</c:v>
                </c:pt>
                <c:pt idx="16">
                  <c:v>0.58480650948343105</c:v>
                </c:pt>
                <c:pt idx="17">
                  <c:v>0.60937740942921681</c:v>
                </c:pt>
                <c:pt idx="18">
                  <c:v>0.61379854541548551</c:v>
                </c:pt>
                <c:pt idx="19">
                  <c:v>0.62348641395873405</c:v>
                </c:pt>
                <c:pt idx="20">
                  <c:v>0.63775624776560758</c:v>
                </c:pt>
                <c:pt idx="21">
                  <c:v>0.65430551539085846</c:v>
                </c:pt>
                <c:pt idx="22">
                  <c:v>0.65788614569467241</c:v>
                </c:pt>
                <c:pt idx="23">
                  <c:v>0.66599129744880037</c:v>
                </c:pt>
                <c:pt idx="24">
                  <c:v>0.67195578010545576</c:v>
                </c:pt>
                <c:pt idx="25">
                  <c:v>0.67452256680190326</c:v>
                </c:pt>
                <c:pt idx="26">
                  <c:v>0.67691231648372696</c:v>
                </c:pt>
                <c:pt idx="27">
                  <c:v>0.68607784793084514</c:v>
                </c:pt>
                <c:pt idx="28">
                  <c:v>0.69196807720603815</c:v>
                </c:pt>
                <c:pt idx="29">
                  <c:v>0.69358871519535981</c:v>
                </c:pt>
                <c:pt idx="30">
                  <c:v>0.70520139261617809</c:v>
                </c:pt>
                <c:pt idx="31">
                  <c:v>0.70633750690457076</c:v>
                </c:pt>
                <c:pt idx="32">
                  <c:v>0.70027316557953101</c:v>
                </c:pt>
                <c:pt idx="33">
                  <c:v>0.70842033345471389</c:v>
                </c:pt>
                <c:pt idx="34">
                  <c:v>0.7071272280512122</c:v>
                </c:pt>
                <c:pt idx="35">
                  <c:v>0.71466585156324991</c:v>
                </c:pt>
                <c:pt idx="36">
                  <c:v>0.71754852355647136</c:v>
                </c:pt>
                <c:pt idx="37">
                  <c:v>0.72132799998429198</c:v>
                </c:pt>
                <c:pt idx="38">
                  <c:v>0.724923275592539</c:v>
                </c:pt>
                <c:pt idx="39">
                  <c:v>0.73033037951441004</c:v>
                </c:pt>
                <c:pt idx="40">
                  <c:v>0.7354864016736401</c:v>
                </c:pt>
                <c:pt idx="41">
                  <c:v>0.73662233011400879</c:v>
                </c:pt>
                <c:pt idx="42">
                  <c:v>0.74696329102654524</c:v>
                </c:pt>
                <c:pt idx="43">
                  <c:v>0.75142261333549532</c:v>
                </c:pt>
                <c:pt idx="44">
                  <c:v>0.7512607369146479</c:v>
                </c:pt>
                <c:pt idx="45">
                  <c:v>0.74936998010939515</c:v>
                </c:pt>
                <c:pt idx="46">
                  <c:v>0.74840655637893405</c:v>
                </c:pt>
                <c:pt idx="47">
                  <c:v>0.74748170395896152</c:v>
                </c:pt>
                <c:pt idx="48">
                  <c:v>0.74495980783765803</c:v>
                </c:pt>
                <c:pt idx="49">
                  <c:v>0.74493785115481859</c:v>
                </c:pt>
                <c:pt idx="50">
                  <c:v>0.74570255750236447</c:v>
                </c:pt>
                <c:pt idx="51">
                  <c:v>0.74412511499201961</c:v>
                </c:pt>
                <c:pt idx="52">
                  <c:v>0.74714854590912116</c:v>
                </c:pt>
                <c:pt idx="53">
                  <c:v>0.74634531640815072</c:v>
                </c:pt>
                <c:pt idx="54">
                  <c:v>0.74703165521254389</c:v>
                </c:pt>
                <c:pt idx="55">
                  <c:v>0.75056680089077243</c:v>
                </c:pt>
                <c:pt idx="56">
                  <c:v>0.74904047144845509</c:v>
                </c:pt>
                <c:pt idx="57">
                  <c:v>0.74687093632708235</c:v>
                </c:pt>
                <c:pt idx="58">
                  <c:v>0.74682087772326167</c:v>
                </c:pt>
                <c:pt idx="59">
                  <c:v>0.74475725397399173</c:v>
                </c:pt>
                <c:pt idx="60">
                  <c:v>0.7480476939461288</c:v>
                </c:pt>
                <c:pt idx="61">
                  <c:v>0.75123547715031391</c:v>
                </c:pt>
                <c:pt idx="62">
                  <c:v>0.75240290329574755</c:v>
                </c:pt>
                <c:pt idx="63">
                  <c:v>0.75479718239536109</c:v>
                </c:pt>
                <c:pt idx="64">
                  <c:v>0.75401156364968258</c:v>
                </c:pt>
                <c:pt idx="65">
                  <c:v>0.74957403312624804</c:v>
                </c:pt>
                <c:pt idx="66">
                  <c:v>0.75130143202007171</c:v>
                </c:pt>
                <c:pt idx="67">
                  <c:v>0.75119449225615642</c:v>
                </c:pt>
                <c:pt idx="68">
                  <c:v>0.75226380750524069</c:v>
                </c:pt>
                <c:pt idx="69">
                  <c:v>0.75272494612289387</c:v>
                </c:pt>
                <c:pt idx="70">
                  <c:v>0.75545574680113481</c:v>
                </c:pt>
                <c:pt idx="71">
                  <c:v>0.75867576887641053</c:v>
                </c:pt>
                <c:pt idx="72">
                  <c:v>0.75903298866510738</c:v>
                </c:pt>
                <c:pt idx="73">
                  <c:v>0.75938080763467108</c:v>
                </c:pt>
                <c:pt idx="74">
                  <c:v>0.7602605782393772</c:v>
                </c:pt>
                <c:pt idx="75">
                  <c:v>0.76165186229048121</c:v>
                </c:pt>
                <c:pt idx="76">
                  <c:v>0.75826231187218995</c:v>
                </c:pt>
                <c:pt idx="77">
                  <c:v>0.75964373535634899</c:v>
                </c:pt>
                <c:pt idx="78">
                  <c:v>0.76150535317337198</c:v>
                </c:pt>
                <c:pt idx="79">
                  <c:v>0.76332161974125168</c:v>
                </c:pt>
                <c:pt idx="80">
                  <c:v>0.76358843728861858</c:v>
                </c:pt>
                <c:pt idx="81">
                  <c:v>0.76434483429503552</c:v>
                </c:pt>
                <c:pt idx="82">
                  <c:v>0.76802416275030283</c:v>
                </c:pt>
                <c:pt idx="83">
                  <c:v>0.76871143507776429</c:v>
                </c:pt>
                <c:pt idx="84">
                  <c:v>0.77608764191877011</c:v>
                </c:pt>
                <c:pt idx="85">
                  <c:v>0.78092943994743069</c:v>
                </c:pt>
                <c:pt idx="86">
                  <c:v>0.78332158738121882</c:v>
                </c:pt>
                <c:pt idx="87">
                  <c:v>0.79168081763581832</c:v>
                </c:pt>
                <c:pt idx="88">
                  <c:v>0.79115448388735043</c:v>
                </c:pt>
                <c:pt idx="89">
                  <c:v>0.79381095356181197</c:v>
                </c:pt>
                <c:pt idx="90">
                  <c:v>0.79506578969309272</c:v>
                </c:pt>
                <c:pt idx="91">
                  <c:v>0.79762430263141892</c:v>
                </c:pt>
                <c:pt idx="92">
                  <c:v>0.79837385958562757</c:v>
                </c:pt>
                <c:pt idx="93">
                  <c:v>0.80171324526564325</c:v>
                </c:pt>
                <c:pt idx="94">
                  <c:v>0.80369459042764368</c:v>
                </c:pt>
                <c:pt idx="95">
                  <c:v>0.80818814873320732</c:v>
                </c:pt>
                <c:pt idx="96">
                  <c:v>0.81090660611897347</c:v>
                </c:pt>
                <c:pt idx="97">
                  <c:v>0.81732373918248158</c:v>
                </c:pt>
                <c:pt idx="98">
                  <c:v>0.8203112505790402</c:v>
                </c:pt>
                <c:pt idx="99">
                  <c:v>0.82487587169335641</c:v>
                </c:pt>
                <c:pt idx="100">
                  <c:v>0.82854233979874814</c:v>
                </c:pt>
                <c:pt idx="101">
                  <c:v>0.83494619360500844</c:v>
                </c:pt>
                <c:pt idx="102">
                  <c:v>0.83844758120678065</c:v>
                </c:pt>
                <c:pt idx="103">
                  <c:v>0.84424471488854835</c:v>
                </c:pt>
                <c:pt idx="104">
                  <c:v>0.84798429531538377</c:v>
                </c:pt>
                <c:pt idx="105">
                  <c:v>0.85551876169310348</c:v>
                </c:pt>
                <c:pt idx="106">
                  <c:v>0.86061861964897468</c:v>
                </c:pt>
                <c:pt idx="107">
                  <c:v>0.8675235323752466</c:v>
                </c:pt>
                <c:pt idx="108">
                  <c:v>0.87280055936784939</c:v>
                </c:pt>
                <c:pt idx="109">
                  <c:v>0.88133887976950542</c:v>
                </c:pt>
                <c:pt idx="110">
                  <c:v>0.88861881128370068</c:v>
                </c:pt>
                <c:pt idx="111">
                  <c:v>0.89760382806246175</c:v>
                </c:pt>
                <c:pt idx="112">
                  <c:v>0.90570762836209773</c:v>
                </c:pt>
                <c:pt idx="113">
                  <c:v>0.91259246802138771</c:v>
                </c:pt>
                <c:pt idx="114">
                  <c:v>0.91900338700697659</c:v>
                </c:pt>
                <c:pt idx="115">
                  <c:v>0.92566056171068956</c:v>
                </c:pt>
                <c:pt idx="116">
                  <c:v>0.93290911544417998</c:v>
                </c:pt>
                <c:pt idx="117">
                  <c:v>0.94003785308813048</c:v>
                </c:pt>
                <c:pt idx="118">
                  <c:v>0.94774074043776979</c:v>
                </c:pt>
                <c:pt idx="119">
                  <c:v>0.95977417365845641</c:v>
                </c:pt>
                <c:pt idx="120">
                  <c:v>0.96549410937462121</c:v>
                </c:pt>
                <c:pt idx="121">
                  <c:v>0.97179702390585598</c:v>
                </c:pt>
                <c:pt idx="122">
                  <c:v>0.98168117308845371</c:v>
                </c:pt>
                <c:pt idx="123">
                  <c:v>0.99273865438073394</c:v>
                </c:pt>
                <c:pt idx="124" formatCode="0.00">
                  <c:v>0.99934036358240597</c:v>
                </c:pt>
                <c:pt idx="125">
                  <c:v>1.008128725800884</c:v>
                </c:pt>
                <c:pt idx="126">
                  <c:v>1.0145106831540822</c:v>
                </c:pt>
                <c:pt idx="127">
                  <c:v>1.0204731753355427</c:v>
                </c:pt>
                <c:pt idx="128">
                  <c:v>1.0324186414243948</c:v>
                </c:pt>
                <c:pt idx="129">
                  <c:v>1.040060854865019</c:v>
                </c:pt>
                <c:pt idx="130">
                  <c:v>1.0444398073381012</c:v>
                </c:pt>
                <c:pt idx="131">
                  <c:v>1.0525052385880411</c:v>
                </c:pt>
                <c:pt idx="132">
                  <c:v>1.0564178088211746</c:v>
                </c:pt>
                <c:pt idx="133">
                  <c:v>1.0682839379805686</c:v>
                </c:pt>
                <c:pt idx="134">
                  <c:v>1.0750845138403966</c:v>
                </c:pt>
                <c:pt idx="135">
                  <c:v>1.0842174466003001</c:v>
                </c:pt>
                <c:pt idx="136">
                  <c:v>1.0899027447528329</c:v>
                </c:pt>
                <c:pt idx="137">
                  <c:v>1.1002994820252794</c:v>
                </c:pt>
                <c:pt idx="138">
                  <c:v>1.110253366349103</c:v>
                </c:pt>
                <c:pt idx="139">
                  <c:v>1.1162287255780599</c:v>
                </c:pt>
                <c:pt idx="140">
                  <c:v>1.1250548674579184</c:v>
                </c:pt>
                <c:pt idx="141" formatCode="0.000">
                  <c:v>1.1328857560634489</c:v>
                </c:pt>
                <c:pt idx="142">
                  <c:v>1.1432146319797509</c:v>
                </c:pt>
                <c:pt idx="143">
                  <c:v>1.1516790433082906</c:v>
                </c:pt>
                <c:pt idx="144">
                  <c:v>1.1608864384297679</c:v>
                </c:pt>
                <c:pt idx="145">
                  <c:v>1.1753619072104919</c:v>
                </c:pt>
                <c:pt idx="146">
                  <c:v>1.1859822745657898</c:v>
                </c:pt>
                <c:pt idx="147">
                  <c:v>1.1970233613154959</c:v>
                </c:pt>
                <c:pt idx="148">
                  <c:v>1.1973467785158101</c:v>
                </c:pt>
                <c:pt idx="149">
                  <c:v>1.1990479559229972</c:v>
                </c:pt>
                <c:pt idx="150">
                  <c:v>1.2031984890822764</c:v>
                </c:pt>
                <c:pt idx="151">
                  <c:v>1.2072954453485216</c:v>
                </c:pt>
                <c:pt idx="152">
                  <c:v>1.2080864970645371</c:v>
                </c:pt>
                <c:pt idx="153">
                  <c:v>1.2091367890487605</c:v>
                </c:pt>
                <c:pt idx="154">
                  <c:v>1.2112443782591367</c:v>
                </c:pt>
                <c:pt idx="155">
                  <c:v>1.2125274265675561</c:v>
                </c:pt>
                <c:pt idx="156">
                  <c:v>1.2148516290632831</c:v>
                </c:pt>
                <c:pt idx="157">
                  <c:v>1.2129442010763569</c:v>
                </c:pt>
                <c:pt idx="158">
                  <c:v>1.2126266568814075</c:v>
                </c:pt>
                <c:pt idx="159">
                  <c:v>1.2141289391861729</c:v>
                </c:pt>
                <c:pt idx="160">
                  <c:v>1.21612850305637</c:v>
                </c:pt>
                <c:pt idx="161">
                  <c:v>1.2178474814148184</c:v>
                </c:pt>
                <c:pt idx="162">
                  <c:v>1.2157248816857602</c:v>
                </c:pt>
                <c:pt idx="163">
                  <c:v>1.2171723812380508</c:v>
                </c:pt>
                <c:pt idx="164">
                  <c:v>1.2186025838353076</c:v>
                </c:pt>
                <c:pt idx="165">
                  <c:v>1.2205161648875815</c:v>
                </c:pt>
                <c:pt idx="166">
                  <c:v>1.2206662031509454</c:v>
                </c:pt>
                <c:pt idx="167">
                  <c:v>1.2200727541962655</c:v>
                </c:pt>
                <c:pt idx="168">
                  <c:v>1.2229274318358805</c:v>
                </c:pt>
                <c:pt idx="169">
                  <c:v>1.2257490695129252</c:v>
                </c:pt>
                <c:pt idx="170">
                  <c:v>1.2280522565520224</c:v>
                </c:pt>
                <c:pt idx="171">
                  <c:v>1.22936266495754</c:v>
                </c:pt>
                <c:pt idx="172">
                  <c:v>1.2354628431583481</c:v>
                </c:pt>
                <c:pt idx="173">
                  <c:v>1.2422111514243712</c:v>
                </c:pt>
                <c:pt idx="174">
                  <c:v>1.246983357418447</c:v>
                </c:pt>
                <c:pt idx="175">
                  <c:v>1.2498122277302091</c:v>
                </c:pt>
                <c:pt idx="176">
                  <c:v>1.2530795590422315</c:v>
                </c:pt>
                <c:pt idx="177">
                  <c:v>1.2574791480060687</c:v>
                </c:pt>
                <c:pt idx="178">
                  <c:v>1.2606684902945164</c:v>
                </c:pt>
                <c:pt idx="179">
                  <c:v>1.2689082074336451</c:v>
                </c:pt>
                <c:pt idx="180">
                  <c:v>1.2738402344174784</c:v>
                </c:pt>
                <c:pt idx="181">
                  <c:v>1.2768896332356376</c:v>
                </c:pt>
                <c:pt idx="182">
                  <c:v>1.2846831029292367</c:v>
                </c:pt>
                <c:pt idx="183">
                  <c:v>1.2930728214579761</c:v>
                </c:pt>
                <c:pt idx="184">
                  <c:v>1.3043008280854613</c:v>
                </c:pt>
                <c:pt idx="185">
                  <c:v>1.3160837852143745</c:v>
                </c:pt>
                <c:pt idx="186">
                  <c:v>1.3348765905602253</c:v>
                </c:pt>
                <c:pt idx="187">
                  <c:v>1.3552528021897803</c:v>
                </c:pt>
                <c:pt idx="188">
                  <c:v>1.3780725039893118</c:v>
                </c:pt>
                <c:pt idx="189">
                  <c:v>1.3956120177359717</c:v>
                </c:pt>
                <c:pt idx="190">
                  <c:v>1.4162548767292402</c:v>
                </c:pt>
                <c:pt idx="191">
                  <c:v>1.4329944933738696</c:v>
                </c:pt>
                <c:pt idx="192">
                  <c:v>1.4493513283109642</c:v>
                </c:pt>
                <c:pt idx="193">
                  <c:v>1.4625298089727319</c:v>
                </c:pt>
                <c:pt idx="194">
                  <c:v>1.4738624597469145</c:v>
                </c:pt>
                <c:pt idx="195">
                  <c:v>1.4838028266370256</c:v>
                </c:pt>
                <c:pt idx="196">
                  <c:v>1.4913094194642911</c:v>
                </c:pt>
                <c:pt idx="197">
                  <c:v>1.4953612210741261</c:v>
                </c:pt>
                <c:pt idx="198">
                  <c:v>1.4928554119095063</c:v>
                </c:pt>
                <c:pt idx="199">
                  <c:v>1.4943491290742619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A56-4598-B73F-BBD7E311930C}"/>
            </c:ext>
          </c:extLst>
        </c:ser>
        <c:ser>
          <c:idx val="7"/>
          <c:order val="5"/>
          <c:tx>
            <c:strRef>
              <c:f>Data2!$W$1</c:f>
              <c:strCache>
                <c:ptCount val="1"/>
                <c:pt idx="0">
                  <c:v>Required Figure of Merit</c:v>
                </c:pt>
              </c:strCache>
            </c:strRef>
          </c:tx>
          <c:spPr>
            <a:ln w="76200" cap="rnd" cmpd="tri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Data2!$W$2:$W$202</c:f>
              <c:numCache>
                <c:formatCode>0.0</c:formatCode>
                <c:ptCount val="201"/>
                <c:pt idx="0">
                  <c:v>1.1298541449952451</c:v>
                </c:pt>
                <c:pt idx="1">
                  <c:v>1.1298541449952451</c:v>
                </c:pt>
                <c:pt idx="2">
                  <c:v>1.1298541449952451</c:v>
                </c:pt>
                <c:pt idx="3">
                  <c:v>1.1298541449952451</c:v>
                </c:pt>
                <c:pt idx="4">
                  <c:v>1.1298541449952451</c:v>
                </c:pt>
                <c:pt idx="5">
                  <c:v>1.1298541449952451</c:v>
                </c:pt>
                <c:pt idx="6">
                  <c:v>1.1298541449952451</c:v>
                </c:pt>
                <c:pt idx="7">
                  <c:v>1.1298541449952451</c:v>
                </c:pt>
                <c:pt idx="8" formatCode="0.000">
                  <c:v>1.1298541449952451</c:v>
                </c:pt>
                <c:pt idx="9" formatCode="0.000">
                  <c:v>1.1298541449952451</c:v>
                </c:pt>
                <c:pt idx="10">
                  <c:v>1.1298541449952451</c:v>
                </c:pt>
                <c:pt idx="11">
                  <c:v>1.1298541449952451</c:v>
                </c:pt>
                <c:pt idx="12">
                  <c:v>1.1298541449952451</c:v>
                </c:pt>
                <c:pt idx="13">
                  <c:v>1.1298541449952451</c:v>
                </c:pt>
                <c:pt idx="14">
                  <c:v>1.1298541449952451</c:v>
                </c:pt>
                <c:pt idx="15">
                  <c:v>1.1298541449952451</c:v>
                </c:pt>
                <c:pt idx="16">
                  <c:v>1.1298541449952451</c:v>
                </c:pt>
                <c:pt idx="17">
                  <c:v>1.1298541449952451</c:v>
                </c:pt>
                <c:pt idx="18">
                  <c:v>1.1298541449952451</c:v>
                </c:pt>
                <c:pt idx="19">
                  <c:v>1.1298541449952451</c:v>
                </c:pt>
                <c:pt idx="20">
                  <c:v>1.1298541449952451</c:v>
                </c:pt>
                <c:pt idx="21">
                  <c:v>1.1298541449952451</c:v>
                </c:pt>
                <c:pt idx="22">
                  <c:v>1.1298541449952451</c:v>
                </c:pt>
                <c:pt idx="23">
                  <c:v>1.1298541449952451</c:v>
                </c:pt>
                <c:pt idx="24">
                  <c:v>1.1298541449952451</c:v>
                </c:pt>
                <c:pt idx="25">
                  <c:v>1.1298541449952451</c:v>
                </c:pt>
                <c:pt idx="26">
                  <c:v>1.1298541449952451</c:v>
                </c:pt>
                <c:pt idx="27">
                  <c:v>1.1298541449952451</c:v>
                </c:pt>
                <c:pt idx="28">
                  <c:v>1.1298541449952451</c:v>
                </c:pt>
                <c:pt idx="29">
                  <c:v>1.1298541449952451</c:v>
                </c:pt>
                <c:pt idx="30">
                  <c:v>1.1298541449952451</c:v>
                </c:pt>
                <c:pt idx="31">
                  <c:v>1.1298541449952451</c:v>
                </c:pt>
                <c:pt idx="32">
                  <c:v>1.1298541449952451</c:v>
                </c:pt>
                <c:pt idx="33">
                  <c:v>1.1298541449952451</c:v>
                </c:pt>
                <c:pt idx="34">
                  <c:v>1.1298541449952451</c:v>
                </c:pt>
                <c:pt idx="35">
                  <c:v>1.1298541449952451</c:v>
                </c:pt>
                <c:pt idx="36">
                  <c:v>1.1298541449952451</c:v>
                </c:pt>
                <c:pt idx="37">
                  <c:v>1.1298541449952451</c:v>
                </c:pt>
                <c:pt idx="38">
                  <c:v>1.1298541449952451</c:v>
                </c:pt>
                <c:pt idx="39">
                  <c:v>1.1298541449952451</c:v>
                </c:pt>
                <c:pt idx="40">
                  <c:v>1.1298541449952451</c:v>
                </c:pt>
                <c:pt idx="41">
                  <c:v>1.1298541449952451</c:v>
                </c:pt>
                <c:pt idx="42">
                  <c:v>1.1298541449952451</c:v>
                </c:pt>
                <c:pt idx="43">
                  <c:v>1.1298541449952451</c:v>
                </c:pt>
                <c:pt idx="44">
                  <c:v>1.1298541449952451</c:v>
                </c:pt>
                <c:pt idx="45">
                  <c:v>1.1298541449952451</c:v>
                </c:pt>
                <c:pt idx="46">
                  <c:v>1.1298541449952451</c:v>
                </c:pt>
                <c:pt idx="47">
                  <c:v>1.1298541449952451</c:v>
                </c:pt>
                <c:pt idx="48">
                  <c:v>1.1298541449952451</c:v>
                </c:pt>
                <c:pt idx="49">
                  <c:v>1.1298541449952451</c:v>
                </c:pt>
                <c:pt idx="50">
                  <c:v>1.1298541449952451</c:v>
                </c:pt>
                <c:pt idx="51">
                  <c:v>1.1298541449952451</c:v>
                </c:pt>
                <c:pt idx="52">
                  <c:v>1.1298541449952451</c:v>
                </c:pt>
                <c:pt idx="53">
                  <c:v>1.1298541449952451</c:v>
                </c:pt>
                <c:pt idx="54">
                  <c:v>1.1298541449952451</c:v>
                </c:pt>
                <c:pt idx="55">
                  <c:v>1.1298541449952451</c:v>
                </c:pt>
                <c:pt idx="56">
                  <c:v>1.1298541449952451</c:v>
                </c:pt>
                <c:pt idx="57">
                  <c:v>1.1298541449952451</c:v>
                </c:pt>
                <c:pt idx="58">
                  <c:v>1.1298541449952451</c:v>
                </c:pt>
                <c:pt idx="59">
                  <c:v>1.1298541449952451</c:v>
                </c:pt>
                <c:pt idx="60">
                  <c:v>1.1298541449952451</c:v>
                </c:pt>
                <c:pt idx="61">
                  <c:v>1.1298541449952451</c:v>
                </c:pt>
                <c:pt idx="62">
                  <c:v>1.1298541449952451</c:v>
                </c:pt>
                <c:pt idx="63">
                  <c:v>1.1298541449952451</c:v>
                </c:pt>
                <c:pt idx="64">
                  <c:v>1.1298541449952451</c:v>
                </c:pt>
                <c:pt idx="65">
                  <c:v>1.1298541449952451</c:v>
                </c:pt>
                <c:pt idx="66">
                  <c:v>1.1298541449952451</c:v>
                </c:pt>
                <c:pt idx="67">
                  <c:v>1.1298541449952451</c:v>
                </c:pt>
                <c:pt idx="68">
                  <c:v>1.1298541449952451</c:v>
                </c:pt>
                <c:pt idx="69">
                  <c:v>1.1298541449952451</c:v>
                </c:pt>
                <c:pt idx="70">
                  <c:v>1.1298541449952451</c:v>
                </c:pt>
                <c:pt idx="71">
                  <c:v>1.1298541449952451</c:v>
                </c:pt>
                <c:pt idx="72">
                  <c:v>1.1298541449952451</c:v>
                </c:pt>
                <c:pt idx="73">
                  <c:v>1.1298541449952451</c:v>
                </c:pt>
                <c:pt idx="74">
                  <c:v>1.1298541449952451</c:v>
                </c:pt>
                <c:pt idx="75">
                  <c:v>1.1298541449952451</c:v>
                </c:pt>
                <c:pt idx="76">
                  <c:v>1.1298541449952451</c:v>
                </c:pt>
                <c:pt idx="77">
                  <c:v>1.1298541449952451</c:v>
                </c:pt>
                <c:pt idx="78">
                  <c:v>1.1298541449952451</c:v>
                </c:pt>
                <c:pt idx="79">
                  <c:v>1.1298541449952451</c:v>
                </c:pt>
                <c:pt idx="80">
                  <c:v>1.1298541449952451</c:v>
                </c:pt>
                <c:pt idx="81">
                  <c:v>1.1298541449952451</c:v>
                </c:pt>
                <c:pt idx="82">
                  <c:v>1.1298541449952451</c:v>
                </c:pt>
                <c:pt idx="83">
                  <c:v>1.1298541449952451</c:v>
                </c:pt>
                <c:pt idx="84">
                  <c:v>1.1298541449952451</c:v>
                </c:pt>
                <c:pt idx="85">
                  <c:v>1.1298541449952451</c:v>
                </c:pt>
                <c:pt idx="86">
                  <c:v>1.1298541449952451</c:v>
                </c:pt>
                <c:pt idx="87">
                  <c:v>1.1298541449952451</c:v>
                </c:pt>
                <c:pt idx="88">
                  <c:v>1.1298541449952451</c:v>
                </c:pt>
                <c:pt idx="89">
                  <c:v>1.1298541449952451</c:v>
                </c:pt>
                <c:pt idx="90">
                  <c:v>1.1298541449952451</c:v>
                </c:pt>
                <c:pt idx="91">
                  <c:v>1.1298541449952451</c:v>
                </c:pt>
                <c:pt idx="92">
                  <c:v>1.1298541449952451</c:v>
                </c:pt>
                <c:pt idx="93">
                  <c:v>1.1298541449952451</c:v>
                </c:pt>
                <c:pt idx="94">
                  <c:v>1.1298541449952451</c:v>
                </c:pt>
                <c:pt idx="95">
                  <c:v>1.1298541449952451</c:v>
                </c:pt>
                <c:pt idx="96">
                  <c:v>1.1298541449952451</c:v>
                </c:pt>
                <c:pt idx="97">
                  <c:v>1.1298541449952451</c:v>
                </c:pt>
                <c:pt idx="98">
                  <c:v>1.1298541449952451</c:v>
                </c:pt>
                <c:pt idx="99">
                  <c:v>1.1298541449952451</c:v>
                </c:pt>
                <c:pt idx="100">
                  <c:v>1.1298541449952451</c:v>
                </c:pt>
                <c:pt idx="101">
                  <c:v>1.1298541449952451</c:v>
                </c:pt>
                <c:pt idx="102">
                  <c:v>1.1298541449952451</c:v>
                </c:pt>
                <c:pt idx="103">
                  <c:v>1.1298541449952451</c:v>
                </c:pt>
                <c:pt idx="104">
                  <c:v>1.1298541449952451</c:v>
                </c:pt>
                <c:pt idx="105">
                  <c:v>1.1298541449952451</c:v>
                </c:pt>
                <c:pt idx="106">
                  <c:v>1.1298541449952451</c:v>
                </c:pt>
                <c:pt idx="107">
                  <c:v>1.1298541449952451</c:v>
                </c:pt>
                <c:pt idx="108">
                  <c:v>1.1298541449952451</c:v>
                </c:pt>
                <c:pt idx="109">
                  <c:v>1.1298541449952451</c:v>
                </c:pt>
                <c:pt idx="110">
                  <c:v>1.1298541449952451</c:v>
                </c:pt>
                <c:pt idx="111">
                  <c:v>1.1298541449952451</c:v>
                </c:pt>
                <c:pt idx="112">
                  <c:v>1.1298541449952451</c:v>
                </c:pt>
                <c:pt idx="113">
                  <c:v>1.1298541449952451</c:v>
                </c:pt>
                <c:pt idx="114">
                  <c:v>1.1298541449952451</c:v>
                </c:pt>
                <c:pt idx="115">
                  <c:v>1.1298541449952451</c:v>
                </c:pt>
                <c:pt idx="116">
                  <c:v>1.1298541449952451</c:v>
                </c:pt>
                <c:pt idx="117">
                  <c:v>1.1298541449952451</c:v>
                </c:pt>
                <c:pt idx="118">
                  <c:v>1.1298541449952451</c:v>
                </c:pt>
                <c:pt idx="119">
                  <c:v>1.1298541449952451</c:v>
                </c:pt>
                <c:pt idx="120">
                  <c:v>1.1298541449952451</c:v>
                </c:pt>
                <c:pt idx="121">
                  <c:v>1.1298541449952451</c:v>
                </c:pt>
                <c:pt idx="122">
                  <c:v>1.1298541449952451</c:v>
                </c:pt>
                <c:pt idx="123">
                  <c:v>1.1298541449952451</c:v>
                </c:pt>
                <c:pt idx="124">
                  <c:v>1.1298541449952451</c:v>
                </c:pt>
                <c:pt idx="125">
                  <c:v>1.1298541449952451</c:v>
                </c:pt>
                <c:pt idx="126">
                  <c:v>1.1298541449952451</c:v>
                </c:pt>
                <c:pt idx="127">
                  <c:v>1.1298541449952451</c:v>
                </c:pt>
                <c:pt idx="128">
                  <c:v>1.1298541449952451</c:v>
                </c:pt>
                <c:pt idx="129">
                  <c:v>1.1298541449952451</c:v>
                </c:pt>
                <c:pt idx="130">
                  <c:v>1.1298541449952451</c:v>
                </c:pt>
                <c:pt idx="131">
                  <c:v>1.1298541449952451</c:v>
                </c:pt>
                <c:pt idx="132">
                  <c:v>1.1298541449952451</c:v>
                </c:pt>
                <c:pt idx="133">
                  <c:v>1.1298541449952451</c:v>
                </c:pt>
                <c:pt idx="134">
                  <c:v>1.1298541449952451</c:v>
                </c:pt>
                <c:pt idx="135">
                  <c:v>1.1298541449952451</c:v>
                </c:pt>
                <c:pt idx="136">
                  <c:v>1.1298541449952451</c:v>
                </c:pt>
                <c:pt idx="137">
                  <c:v>1.1298541449952451</c:v>
                </c:pt>
                <c:pt idx="138">
                  <c:v>1.1298541449952451</c:v>
                </c:pt>
                <c:pt idx="139">
                  <c:v>1.1298541449952451</c:v>
                </c:pt>
                <c:pt idx="140">
                  <c:v>1.1298541449952451</c:v>
                </c:pt>
                <c:pt idx="141" formatCode="0.000">
                  <c:v>1.1298541449952451</c:v>
                </c:pt>
                <c:pt idx="142">
                  <c:v>1.1298541449952451</c:v>
                </c:pt>
                <c:pt idx="143">
                  <c:v>1.1298541449952451</c:v>
                </c:pt>
                <c:pt idx="144">
                  <c:v>1.1298541449952451</c:v>
                </c:pt>
                <c:pt idx="145">
                  <c:v>1.1298541449952451</c:v>
                </c:pt>
                <c:pt idx="146">
                  <c:v>1.1298541449952451</c:v>
                </c:pt>
                <c:pt idx="147">
                  <c:v>1.1298541449952451</c:v>
                </c:pt>
                <c:pt idx="148">
                  <c:v>1.1298541449952451</c:v>
                </c:pt>
                <c:pt idx="149">
                  <c:v>1.1298541449952451</c:v>
                </c:pt>
                <c:pt idx="150">
                  <c:v>1.1298541449952451</c:v>
                </c:pt>
                <c:pt idx="151">
                  <c:v>1.1298541449952451</c:v>
                </c:pt>
                <c:pt idx="152">
                  <c:v>1.1298541449952451</c:v>
                </c:pt>
                <c:pt idx="153">
                  <c:v>1.1298541449952451</c:v>
                </c:pt>
                <c:pt idx="154">
                  <c:v>1.1298541449952451</c:v>
                </c:pt>
                <c:pt idx="155">
                  <c:v>1.1298541449952451</c:v>
                </c:pt>
                <c:pt idx="156">
                  <c:v>1.1298541449952451</c:v>
                </c:pt>
                <c:pt idx="157">
                  <c:v>1.1298541449952451</c:v>
                </c:pt>
                <c:pt idx="158">
                  <c:v>1.1298541449952451</c:v>
                </c:pt>
                <c:pt idx="159">
                  <c:v>1.1298541449952451</c:v>
                </c:pt>
                <c:pt idx="160">
                  <c:v>1.1298541449952451</c:v>
                </c:pt>
                <c:pt idx="161">
                  <c:v>1.1298541449952451</c:v>
                </c:pt>
                <c:pt idx="162">
                  <c:v>1.1298541449952451</c:v>
                </c:pt>
                <c:pt idx="163">
                  <c:v>1.1298541449952451</c:v>
                </c:pt>
                <c:pt idx="164">
                  <c:v>1.1298541449952451</c:v>
                </c:pt>
                <c:pt idx="165">
                  <c:v>1.1298541449952451</c:v>
                </c:pt>
                <c:pt idx="166">
                  <c:v>1.1298541449952451</c:v>
                </c:pt>
                <c:pt idx="167">
                  <c:v>1.1298541449952451</c:v>
                </c:pt>
                <c:pt idx="168">
                  <c:v>1.1298541449952451</c:v>
                </c:pt>
                <c:pt idx="169">
                  <c:v>1.1298541449952451</c:v>
                </c:pt>
                <c:pt idx="170">
                  <c:v>1.1298541449952451</c:v>
                </c:pt>
                <c:pt idx="171">
                  <c:v>1.1298541449952451</c:v>
                </c:pt>
                <c:pt idx="172">
                  <c:v>1.1298541449952451</c:v>
                </c:pt>
                <c:pt idx="173">
                  <c:v>1.1298541449952451</c:v>
                </c:pt>
                <c:pt idx="174">
                  <c:v>1.1298541449952451</c:v>
                </c:pt>
                <c:pt idx="175">
                  <c:v>1.1298541449952451</c:v>
                </c:pt>
                <c:pt idx="176">
                  <c:v>1.1298541449952451</c:v>
                </c:pt>
                <c:pt idx="177">
                  <c:v>1.1298541449952451</c:v>
                </c:pt>
                <c:pt idx="178">
                  <c:v>1.1298541449952451</c:v>
                </c:pt>
                <c:pt idx="179">
                  <c:v>1.1298541449952451</c:v>
                </c:pt>
                <c:pt idx="180">
                  <c:v>1.1298541449952451</c:v>
                </c:pt>
                <c:pt idx="181">
                  <c:v>1.1298541449952451</c:v>
                </c:pt>
                <c:pt idx="182">
                  <c:v>1.1298541449952451</c:v>
                </c:pt>
                <c:pt idx="183">
                  <c:v>1.1298541449952451</c:v>
                </c:pt>
                <c:pt idx="184">
                  <c:v>1.1298541449952451</c:v>
                </c:pt>
                <c:pt idx="185">
                  <c:v>1.1298541449952451</c:v>
                </c:pt>
                <c:pt idx="186">
                  <c:v>1.1298541449952451</c:v>
                </c:pt>
                <c:pt idx="187">
                  <c:v>1.1298541449952451</c:v>
                </c:pt>
                <c:pt idx="188">
                  <c:v>1.1298541449952451</c:v>
                </c:pt>
                <c:pt idx="189">
                  <c:v>1.1298541449952451</c:v>
                </c:pt>
                <c:pt idx="190">
                  <c:v>1.1298541449952451</c:v>
                </c:pt>
                <c:pt idx="191">
                  <c:v>1.1298541449952451</c:v>
                </c:pt>
                <c:pt idx="192">
                  <c:v>1.1298541449952451</c:v>
                </c:pt>
                <c:pt idx="193">
                  <c:v>1.1298541449952451</c:v>
                </c:pt>
                <c:pt idx="194">
                  <c:v>1.1298541449952451</c:v>
                </c:pt>
                <c:pt idx="195">
                  <c:v>1.1298541449952451</c:v>
                </c:pt>
                <c:pt idx="196">
                  <c:v>1.1298541449952451</c:v>
                </c:pt>
                <c:pt idx="197">
                  <c:v>1.1298541449952451</c:v>
                </c:pt>
                <c:pt idx="198">
                  <c:v>1.1298541449952451</c:v>
                </c:pt>
                <c:pt idx="199">
                  <c:v>1.1298541449952451</c:v>
                </c:pt>
                <c:pt idx="200">
                  <c:v>1.1298541449952451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A56-4598-B73F-BBD7E311930C}"/>
            </c:ext>
          </c:extLst>
        </c:ser>
        <c:ser>
          <c:idx val="5"/>
          <c:order val="6"/>
          <c:tx>
            <c:strRef>
              <c:f>Data2!$T$1</c:f>
              <c:strCache>
                <c:ptCount val="1"/>
                <c:pt idx="0">
                  <c:v>Minimum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Data2!$A$2:$A$202</c:f>
              <c:numCache>
                <c:formatCode>0.0</c:formatCode>
                <c:ptCount val="20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</c:numCache>
            </c:numRef>
          </c:xVal>
          <c:yVal>
            <c:numRef>
              <c:f>Data2!$T$2:$T$202</c:f>
              <c:numCache>
                <c:formatCode>0.0</c:formatCode>
                <c:ptCount val="2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0.48895893877835639</c:v>
                </c:pt>
                <c:pt idx="199">
                  <c:v>0.98895893877835628</c:v>
                </c:pt>
                <c:pt idx="200">
                  <c:v>1.4889589387783564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A56-4598-B73F-BBD7E3119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431344"/>
        <c:axId val="359430688"/>
      </c:scatterChart>
      <c:valAx>
        <c:axId val="359431344"/>
        <c:scaling>
          <c:orientation val="minMax"/>
          <c:max val="3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Simulated Deforestation (% of initial forest area)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30688"/>
        <c:crosses val="autoZero"/>
        <c:crossBetween val="midCat"/>
        <c:majorUnit val="0.5"/>
        <c:minorUnit val="0.1"/>
      </c:valAx>
      <c:valAx>
        <c:axId val="359430688"/>
        <c:scaling>
          <c:orientation val="minMax"/>
          <c:max val="11.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u="none" strike="noStrike" baseline="0">
                    <a:effectLst/>
                  </a:rPr>
                  <a:t>Figure of Merit (%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31344"/>
        <c:crosses val="autoZero"/>
        <c:crossBetween val="midCat"/>
        <c:majorUnit val="0.5"/>
      </c:valAx>
      <c:spPr>
        <a:noFill/>
        <a:ln w="12700">
          <a:solidFill>
            <a:schemeClr val="bg2"/>
          </a:solidFill>
        </a:ln>
        <a:effectLst/>
      </c:spPr>
    </c:plotArea>
    <c:legend>
      <c:legendPos val="r"/>
      <c:layout>
        <c:manualLayout>
          <c:xMode val="edge"/>
          <c:yMode val="edge"/>
          <c:x val="0.45578993971659698"/>
          <c:y val="0.28938682952733313"/>
          <c:w val="0.30798768940705468"/>
          <c:h val="0.3021371806749823"/>
        </c:manualLayout>
      </c:layout>
      <c:overlay val="0"/>
      <c:spPr>
        <a:noFill/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 b="1">
          <a:solidFill>
            <a:sysClr val="windowText" lastClr="000000"/>
          </a:solidFill>
        </a:defRPr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0</xdr:colOff>
      <xdr:row>17</xdr:row>
      <xdr:rowOff>0</xdr:rowOff>
    </xdr:to>
    <xdr:sp macro="" textlink="">
      <xdr:nvSpPr>
        <xdr:cNvPr id="2" name="TextBox 1"/>
        <xdr:cNvSpPr txBox="1"/>
      </xdr:nvSpPr>
      <xdr:spPr>
        <a:xfrm>
          <a:off x="0" y="0"/>
          <a:ext cx="6705600" cy="3238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smtClean="0">
              <a:solidFill>
                <a:schemeClr val="dk1"/>
              </a:solidFill>
              <a:latin typeface="+mn-lt"/>
              <a:ea typeface="+mn-ea"/>
              <a:cs typeface="+mn-cs"/>
            </a:rPr>
            <a:t>This spreadsheet</a:t>
          </a:r>
          <a:r>
            <a:rPr lang="en-US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 contains the computations </a:t>
          </a:r>
          <a:r>
            <a:rPr lang="en-US" sz="1100" smtClean="0">
              <a:solidFill>
                <a:schemeClr val="dk1"/>
              </a:solidFill>
              <a:latin typeface="+mn-lt"/>
              <a:ea typeface="+mn-ea"/>
              <a:cs typeface="+mn-cs"/>
            </a:rPr>
            <a:t>in Pontius (2018) submitted to the special issue of Land concerning "Advancing Methods and Models for Implementing REDD+ for Climate Change Mitigation and Adaptation".</a:t>
          </a:r>
        </a:p>
        <a:p>
          <a:r>
            <a:rPr lang="en-US" sz="1100" smtClean="0">
              <a:solidFill>
                <a:schemeClr val="dk1"/>
              </a:solidFill>
              <a:latin typeface="+mn-lt"/>
              <a:ea typeface="+mn-ea"/>
              <a:cs typeface="+mn-cs"/>
            </a:rPr>
            <a:t>For information, contact Dr Robert Gilmore Pontius Jr (rpontius@clarku.edu)</a:t>
          </a: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.</a:t>
          </a:r>
          <a:endParaRPr lang="en-US" sz="1100" smtClean="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0.06758</cdr:x>
      <cdr:y>0.08111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50800" y="50800"/>
          <a:ext cx="534737" cy="4595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 b="0">
              <a:solidFill>
                <a:sysClr val="windowText" lastClr="000000"/>
              </a:solidFill>
            </a:rPr>
            <a:t>(</a:t>
          </a:r>
          <a:r>
            <a:rPr lang="en-US" sz="2400" b="1">
              <a:solidFill>
                <a:sysClr val="windowText" lastClr="000000"/>
              </a:solidFill>
            </a:rPr>
            <a:t>b</a:t>
          </a:r>
          <a:r>
            <a:rPr lang="en-US" sz="2400" b="0">
              <a:solidFill>
                <a:sysClr val="windowText" lastClr="000000"/>
              </a:solidFill>
            </a:rPr>
            <a:t>)</a:t>
          </a:r>
        </a:p>
      </cdr:txBody>
    </cdr:sp>
  </cdr:relSizeAnchor>
  <cdr:relSizeAnchor xmlns:cdr="http://schemas.openxmlformats.org/drawingml/2006/chartDrawing">
    <cdr:from>
      <cdr:x>0.25554</cdr:x>
      <cdr:y>0.51936</cdr:y>
    </cdr:from>
    <cdr:to>
      <cdr:x>0.33076</cdr:x>
      <cdr:y>0.60656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2214146" y="3267576"/>
          <a:ext cx="651710" cy="5486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38100">
          <a:solidFill>
            <a:schemeClr val="tx1"/>
          </a:solidFill>
        </a:ln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/>
            <a:t>False Alarms</a:t>
          </a:r>
        </a:p>
      </cdr:txBody>
    </cdr:sp>
  </cdr:relSizeAnchor>
  <cdr:relSizeAnchor xmlns:cdr="http://schemas.openxmlformats.org/drawingml/2006/chartDrawing">
    <cdr:from>
      <cdr:x>0.24012</cdr:x>
      <cdr:y>0.60691</cdr:y>
    </cdr:from>
    <cdr:to>
      <cdr:x>0.34531</cdr:x>
      <cdr:y>0.60701</cdr:y>
    </cdr:to>
    <cdr:cxnSp macro="">
      <cdr:nvCxnSpPr>
        <cdr:cNvPr id="12" name="Straight Arrow Connector 11"/>
        <cdr:cNvCxnSpPr/>
      </cdr:nvCxnSpPr>
      <cdr:spPr>
        <a:xfrm xmlns:a="http://schemas.openxmlformats.org/drawingml/2006/main">
          <a:off x="2080461" y="3818355"/>
          <a:ext cx="911413" cy="669"/>
        </a:xfrm>
        <a:prstGeom xmlns:a="http://schemas.openxmlformats.org/drawingml/2006/main" prst="straightConnector1">
          <a:avLst/>
        </a:prstGeom>
        <a:ln xmlns:a="http://schemas.openxmlformats.org/drawingml/2006/main" w="38100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0.3482</cdr:x>
      <cdr:y>0.81817</cdr:y>
    </cdr:from>
    <cdr:to>
      <cdr:x>0.42735</cdr:x>
      <cdr:y>0.86177</cdr:y>
    </cdr:to>
    <cdr:sp macro="" textlink="">
      <cdr:nvSpPr>
        <cdr:cNvPr id="15" name="TextBox 1"/>
        <cdr:cNvSpPr txBox="1"/>
      </cdr:nvSpPr>
      <cdr:spPr>
        <a:xfrm xmlns:a="http://schemas.openxmlformats.org/drawingml/2006/main">
          <a:off x="3016919" y="5147510"/>
          <a:ext cx="685787" cy="2743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38100">
          <a:solidFill>
            <a:schemeClr val="tx1"/>
          </a:solidFill>
        </a:ln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/>
            <a:t>Hits</a:t>
          </a:r>
        </a:p>
      </cdr:txBody>
    </cdr:sp>
  </cdr:relSizeAnchor>
  <cdr:relSizeAnchor xmlns:cdr="http://schemas.openxmlformats.org/drawingml/2006/chartDrawing">
    <cdr:from>
      <cdr:x>0.34916</cdr:x>
      <cdr:y>0.35867</cdr:y>
    </cdr:from>
    <cdr:to>
      <cdr:x>0.42831</cdr:x>
      <cdr:y>0.40227</cdr:y>
    </cdr:to>
    <cdr:sp macro="" textlink="">
      <cdr:nvSpPr>
        <cdr:cNvPr id="16" name="TextBox 1"/>
        <cdr:cNvSpPr txBox="1"/>
      </cdr:nvSpPr>
      <cdr:spPr>
        <a:xfrm xmlns:a="http://schemas.openxmlformats.org/drawingml/2006/main">
          <a:off x="3025274" y="2256590"/>
          <a:ext cx="685788" cy="2743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38100">
          <a:solidFill>
            <a:schemeClr val="tx1"/>
          </a:solidFill>
        </a:ln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/>
            <a:t>Misses</a:t>
          </a:r>
        </a:p>
      </cdr:txBody>
    </cdr:sp>
  </cdr:relSizeAnchor>
  <cdr:relSizeAnchor xmlns:cdr="http://schemas.openxmlformats.org/drawingml/2006/chartDrawing">
    <cdr:from>
      <cdr:x>0.34723</cdr:x>
      <cdr:y>0.02789</cdr:y>
    </cdr:from>
    <cdr:to>
      <cdr:x>0.35005</cdr:x>
      <cdr:y>0.60478</cdr:y>
    </cdr:to>
    <cdr:cxnSp macro="">
      <cdr:nvCxnSpPr>
        <cdr:cNvPr id="17" name="Straight Arrow Connector 16"/>
        <cdr:cNvCxnSpPr/>
      </cdr:nvCxnSpPr>
      <cdr:spPr>
        <a:xfrm xmlns:a="http://schemas.openxmlformats.org/drawingml/2006/main" flipV="1">
          <a:off x="3008563" y="175461"/>
          <a:ext cx="24398" cy="3629513"/>
        </a:xfrm>
        <a:prstGeom xmlns:a="http://schemas.openxmlformats.org/drawingml/2006/main" prst="straightConnector1">
          <a:avLst/>
        </a:prstGeom>
        <a:ln xmlns:a="http://schemas.openxmlformats.org/drawingml/2006/main" w="38100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0.34723</cdr:x>
      <cdr:y>0.61355</cdr:y>
    </cdr:from>
    <cdr:to>
      <cdr:x>0.34812</cdr:x>
      <cdr:y>0.89827</cdr:y>
    </cdr:to>
    <cdr:cxnSp macro="">
      <cdr:nvCxnSpPr>
        <cdr:cNvPr id="21" name="Straight Arrow Connector 20"/>
        <cdr:cNvCxnSpPr/>
      </cdr:nvCxnSpPr>
      <cdr:spPr>
        <a:xfrm xmlns:a="http://schemas.openxmlformats.org/drawingml/2006/main" flipV="1">
          <a:off x="3008563" y="3860132"/>
          <a:ext cx="7687" cy="1791355"/>
        </a:xfrm>
        <a:prstGeom xmlns:a="http://schemas.openxmlformats.org/drawingml/2006/main" prst="straightConnector1">
          <a:avLst/>
        </a:prstGeom>
        <a:ln xmlns:a="http://schemas.openxmlformats.org/drawingml/2006/main" w="38100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0.06758</cdr:x>
      <cdr:y>0.08111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50800" y="50800"/>
          <a:ext cx="534737" cy="4595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 b="0">
              <a:solidFill>
                <a:sysClr val="windowText" lastClr="000000"/>
              </a:solidFill>
            </a:rPr>
            <a:t>(</a:t>
          </a:r>
          <a:r>
            <a:rPr lang="en-US" sz="2400" b="1">
              <a:solidFill>
                <a:sysClr val="windowText" lastClr="000000"/>
              </a:solidFill>
            </a:rPr>
            <a:t>a</a:t>
          </a:r>
          <a:r>
            <a:rPr lang="en-US" sz="2400" b="0">
              <a:solidFill>
                <a:sysClr val="windowText" lastClr="000000"/>
              </a:solidFill>
            </a:rPr>
            <a:t>)</a:t>
          </a:r>
        </a:p>
      </cdr:txBody>
    </cdr:sp>
  </cdr:relSizeAnchor>
  <cdr:relSizeAnchor xmlns:cdr="http://schemas.openxmlformats.org/drawingml/2006/chartDrawing">
    <cdr:from>
      <cdr:x>0.46006</cdr:x>
      <cdr:y>0.08112</cdr:y>
    </cdr:from>
    <cdr:to>
      <cdr:x>0.53921</cdr:x>
      <cdr:y>0.12472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3986135" y="510367"/>
          <a:ext cx="685788" cy="2743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38100">
          <a:solidFill>
            <a:schemeClr val="tx1"/>
          </a:solidFill>
        </a:ln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/>
            <a:t>Misses</a:t>
          </a:r>
        </a:p>
      </cdr:txBody>
    </cdr:sp>
  </cdr:relSizeAnchor>
  <cdr:relSizeAnchor xmlns:cdr="http://schemas.openxmlformats.org/drawingml/2006/chartDrawing">
    <cdr:from>
      <cdr:x>0.45524</cdr:x>
      <cdr:y>0.4596</cdr:y>
    </cdr:from>
    <cdr:to>
      <cdr:x>0.45805</cdr:x>
      <cdr:y>0.89827</cdr:y>
    </cdr:to>
    <cdr:cxnSp macro="">
      <cdr:nvCxnSpPr>
        <cdr:cNvPr id="12" name="Straight Arrow Connector 11"/>
        <cdr:cNvCxnSpPr/>
      </cdr:nvCxnSpPr>
      <cdr:spPr>
        <a:xfrm xmlns:a="http://schemas.openxmlformats.org/drawingml/2006/main" flipV="1">
          <a:off x="3944352" y="2891590"/>
          <a:ext cx="24347" cy="2759898"/>
        </a:xfrm>
        <a:prstGeom xmlns:a="http://schemas.openxmlformats.org/drawingml/2006/main" prst="straightConnector1">
          <a:avLst/>
        </a:prstGeom>
        <a:ln xmlns:a="http://schemas.openxmlformats.org/drawingml/2006/main" w="38100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0.45813</cdr:x>
      <cdr:y>0.02268</cdr:y>
    </cdr:from>
    <cdr:to>
      <cdr:x>0.46094</cdr:x>
      <cdr:y>0.46135</cdr:y>
    </cdr:to>
    <cdr:cxnSp macro="">
      <cdr:nvCxnSpPr>
        <cdr:cNvPr id="18" name="Straight Arrow Connector 17"/>
        <cdr:cNvCxnSpPr/>
      </cdr:nvCxnSpPr>
      <cdr:spPr>
        <a:xfrm xmlns:a="http://schemas.openxmlformats.org/drawingml/2006/main" flipV="1">
          <a:off x="3969418" y="142707"/>
          <a:ext cx="24347" cy="2759898"/>
        </a:xfrm>
        <a:prstGeom xmlns:a="http://schemas.openxmlformats.org/drawingml/2006/main" prst="straightConnector1">
          <a:avLst/>
        </a:prstGeom>
        <a:ln xmlns:a="http://schemas.openxmlformats.org/drawingml/2006/main" w="38100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0.1399</cdr:x>
      <cdr:y>0.45695</cdr:y>
    </cdr:from>
    <cdr:to>
      <cdr:x>0.45821</cdr:x>
      <cdr:y>0.45849</cdr:y>
    </cdr:to>
    <cdr:cxnSp macro="">
      <cdr:nvCxnSpPr>
        <cdr:cNvPr id="19" name="Straight Arrow Connector 18"/>
        <cdr:cNvCxnSpPr/>
      </cdr:nvCxnSpPr>
      <cdr:spPr>
        <a:xfrm xmlns:a="http://schemas.openxmlformats.org/drawingml/2006/main">
          <a:off x="1212182" y="2874879"/>
          <a:ext cx="2757967" cy="9689"/>
        </a:xfrm>
        <a:prstGeom xmlns:a="http://schemas.openxmlformats.org/drawingml/2006/main" prst="straightConnector1">
          <a:avLst/>
        </a:prstGeom>
        <a:ln xmlns:a="http://schemas.openxmlformats.org/drawingml/2006/main" w="38100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0.45902</cdr:x>
      <cdr:y>0.4595</cdr:y>
    </cdr:from>
    <cdr:to>
      <cdr:x>0.77258</cdr:x>
      <cdr:y>0.45981</cdr:y>
    </cdr:to>
    <cdr:cxnSp macro="">
      <cdr:nvCxnSpPr>
        <cdr:cNvPr id="20" name="Straight Arrow Connector 19"/>
        <cdr:cNvCxnSpPr/>
      </cdr:nvCxnSpPr>
      <cdr:spPr>
        <a:xfrm xmlns:a="http://schemas.openxmlformats.org/drawingml/2006/main">
          <a:off x="3977105" y="2890920"/>
          <a:ext cx="2716859" cy="2002"/>
        </a:xfrm>
        <a:prstGeom xmlns:a="http://schemas.openxmlformats.org/drawingml/2006/main" prst="straightConnector1">
          <a:avLst/>
        </a:prstGeom>
        <a:ln xmlns:a="http://schemas.openxmlformats.org/drawingml/2006/main" w="38100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0.22476</cdr:x>
      <cdr:y>0.36797</cdr:y>
    </cdr:from>
    <cdr:to>
      <cdr:x>0.34085</cdr:x>
      <cdr:y>0.45517</cdr:y>
    </cdr:to>
    <cdr:sp macro="" textlink="">
      <cdr:nvSpPr>
        <cdr:cNvPr id="21" name="TextBox 1"/>
        <cdr:cNvSpPr txBox="1"/>
      </cdr:nvSpPr>
      <cdr:spPr>
        <a:xfrm xmlns:a="http://schemas.openxmlformats.org/drawingml/2006/main">
          <a:off x="1947445" y="2315076"/>
          <a:ext cx="1005840" cy="5486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38100">
          <a:solidFill>
            <a:schemeClr val="tx1"/>
          </a:solidFill>
        </a:ln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/>
            <a:t>False Alarms</a:t>
          </a:r>
        </a:p>
      </cdr:txBody>
    </cdr:sp>
  </cdr:relSizeAnchor>
  <cdr:relSizeAnchor xmlns:cdr="http://schemas.openxmlformats.org/drawingml/2006/chartDrawing">
    <cdr:from>
      <cdr:x>0.4562</cdr:x>
      <cdr:y>0.77169</cdr:y>
    </cdr:from>
    <cdr:to>
      <cdr:x>0.53535</cdr:x>
      <cdr:y>0.81529</cdr:y>
    </cdr:to>
    <cdr:sp macro="" textlink="">
      <cdr:nvSpPr>
        <cdr:cNvPr id="22" name="TextBox 1"/>
        <cdr:cNvSpPr txBox="1"/>
      </cdr:nvSpPr>
      <cdr:spPr>
        <a:xfrm xmlns:a="http://schemas.openxmlformats.org/drawingml/2006/main">
          <a:off x="3952728" y="4855081"/>
          <a:ext cx="685788" cy="2743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38100">
          <a:solidFill>
            <a:schemeClr val="tx1"/>
          </a:solidFill>
        </a:ln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/>
            <a:t>Hits</a:t>
          </a:r>
        </a:p>
      </cdr:txBody>
    </cdr:sp>
  </cdr:relSizeAnchor>
  <cdr:relSizeAnchor xmlns:cdr="http://schemas.openxmlformats.org/drawingml/2006/chartDrawing">
    <cdr:from>
      <cdr:x>0.50056</cdr:x>
      <cdr:y>0.3693</cdr:y>
    </cdr:from>
    <cdr:to>
      <cdr:x>0.61665</cdr:x>
      <cdr:y>0.4565</cdr:y>
    </cdr:to>
    <cdr:sp macro="" textlink="">
      <cdr:nvSpPr>
        <cdr:cNvPr id="23" name="TextBox 1"/>
        <cdr:cNvSpPr txBox="1"/>
      </cdr:nvSpPr>
      <cdr:spPr>
        <a:xfrm xmlns:a="http://schemas.openxmlformats.org/drawingml/2006/main">
          <a:off x="4337050" y="2323432"/>
          <a:ext cx="1005840" cy="5486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38100">
          <a:solidFill>
            <a:schemeClr val="tx1"/>
          </a:solidFill>
        </a:ln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/>
            <a:t>Correct Rejections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0.135</cdr:x>
      <cdr:y>0.81806</cdr:y>
    </cdr:from>
    <cdr:to>
      <cdr:x>0.16008</cdr:x>
      <cdr:y>0.89509</cdr:y>
    </cdr:to>
    <cdr:sp macro="" textlink="">
      <cdr:nvSpPr>
        <cdr:cNvPr id="6" name="Right Triangle 5"/>
        <cdr:cNvSpPr/>
      </cdr:nvSpPr>
      <cdr:spPr>
        <a:xfrm xmlns:a="http://schemas.openxmlformats.org/drawingml/2006/main" flipV="1">
          <a:off x="1169737" y="5146839"/>
          <a:ext cx="217237" cy="484605"/>
        </a:xfrm>
        <a:prstGeom xmlns:a="http://schemas.openxmlformats.org/drawingml/2006/main" prst="rtTriangle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0.34716</cdr:x>
      <cdr:y>0.79681</cdr:y>
    </cdr:from>
    <cdr:to>
      <cdr:x>0.34716</cdr:x>
      <cdr:y>0.9004</cdr:y>
    </cdr:to>
    <cdr:cxnSp macro="">
      <cdr:nvCxnSpPr>
        <cdr:cNvPr id="5" name="Straight Arrow Connector 4"/>
        <cdr:cNvCxnSpPr/>
      </cdr:nvCxnSpPr>
      <cdr:spPr>
        <a:xfrm xmlns:a="http://schemas.openxmlformats.org/drawingml/2006/main" flipV="1">
          <a:off x="3007895" y="5013159"/>
          <a:ext cx="0" cy="651709"/>
        </a:xfrm>
        <a:prstGeom xmlns:a="http://schemas.openxmlformats.org/drawingml/2006/main" prst="straightConnector1">
          <a:avLst/>
        </a:prstGeom>
        <a:ln xmlns:a="http://schemas.openxmlformats.org/drawingml/2006/main" w="38100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0.17165</cdr:x>
      <cdr:y>0.79018</cdr:y>
    </cdr:from>
    <cdr:to>
      <cdr:x>0.34426</cdr:x>
      <cdr:y>0.7915</cdr:y>
    </cdr:to>
    <cdr:cxnSp macro="">
      <cdr:nvCxnSpPr>
        <cdr:cNvPr id="10" name="Straight Arrow Connector 9"/>
        <cdr:cNvCxnSpPr/>
      </cdr:nvCxnSpPr>
      <cdr:spPr>
        <a:xfrm xmlns:a="http://schemas.openxmlformats.org/drawingml/2006/main" flipV="1">
          <a:off x="1487237" y="4971418"/>
          <a:ext cx="1495613" cy="8319"/>
        </a:xfrm>
        <a:prstGeom xmlns:a="http://schemas.openxmlformats.org/drawingml/2006/main" prst="straightConnector1">
          <a:avLst/>
        </a:prstGeom>
        <a:ln xmlns:a="http://schemas.openxmlformats.org/drawingml/2006/main" w="38100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0.34715</cdr:x>
      <cdr:y>0.02922</cdr:y>
    </cdr:from>
    <cdr:to>
      <cdr:x>0.35294</cdr:x>
      <cdr:y>0.78752</cdr:y>
    </cdr:to>
    <cdr:cxnSp macro="">
      <cdr:nvCxnSpPr>
        <cdr:cNvPr id="13" name="Straight Arrow Connector 12"/>
        <cdr:cNvCxnSpPr/>
      </cdr:nvCxnSpPr>
      <cdr:spPr>
        <a:xfrm xmlns:a="http://schemas.openxmlformats.org/drawingml/2006/main" flipV="1">
          <a:off x="3007853" y="183816"/>
          <a:ext cx="50173" cy="4770868"/>
        </a:xfrm>
        <a:prstGeom xmlns:a="http://schemas.openxmlformats.org/drawingml/2006/main" prst="straightConnector1">
          <a:avLst/>
        </a:prstGeom>
        <a:ln xmlns:a="http://schemas.openxmlformats.org/drawingml/2006/main" w="38100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0.00586</cdr:x>
      <cdr:y>0.00807</cdr:y>
    </cdr:from>
    <cdr:to>
      <cdr:x>0.06758</cdr:x>
      <cdr:y>0.08111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50800" y="50800"/>
          <a:ext cx="534737" cy="4595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 b="0">
              <a:solidFill>
                <a:sysClr val="windowText" lastClr="000000"/>
              </a:solidFill>
            </a:rPr>
            <a:t>(</a:t>
          </a:r>
          <a:r>
            <a:rPr lang="en-US" sz="2400" b="1">
              <a:solidFill>
                <a:sysClr val="windowText" lastClr="000000"/>
              </a:solidFill>
            </a:rPr>
            <a:t>b</a:t>
          </a:r>
          <a:r>
            <a:rPr lang="en-US" sz="2400" b="0">
              <a:solidFill>
                <a:sysClr val="windowText" lastClr="000000"/>
              </a:solidFill>
            </a:rPr>
            <a:t>)</a:t>
          </a:r>
        </a:p>
      </cdr:txBody>
    </cdr:sp>
  </cdr:relSizeAnchor>
  <cdr:relSizeAnchor xmlns:cdr="http://schemas.openxmlformats.org/drawingml/2006/chartDrawing">
    <cdr:from>
      <cdr:x>0.34916</cdr:x>
      <cdr:y>0.81817</cdr:y>
    </cdr:from>
    <cdr:to>
      <cdr:x>0.42831</cdr:x>
      <cdr:y>0.86177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3025244" y="5147515"/>
          <a:ext cx="685788" cy="2743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38100">
          <a:solidFill>
            <a:schemeClr val="tx1"/>
          </a:solidFill>
        </a:ln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/>
            <a:t>Hits</a:t>
          </a:r>
        </a:p>
      </cdr:txBody>
    </cdr:sp>
  </cdr:relSizeAnchor>
  <cdr:relSizeAnchor xmlns:cdr="http://schemas.openxmlformats.org/drawingml/2006/chartDrawing">
    <cdr:from>
      <cdr:x>0.34819</cdr:x>
      <cdr:y>0.65615</cdr:y>
    </cdr:from>
    <cdr:to>
      <cdr:x>0.42734</cdr:x>
      <cdr:y>0.69975</cdr:y>
    </cdr:to>
    <cdr:sp macro="" textlink="">
      <cdr:nvSpPr>
        <cdr:cNvPr id="16" name="TextBox 1"/>
        <cdr:cNvSpPr txBox="1"/>
      </cdr:nvSpPr>
      <cdr:spPr>
        <a:xfrm xmlns:a="http://schemas.openxmlformats.org/drawingml/2006/main">
          <a:off x="3016902" y="4128145"/>
          <a:ext cx="685788" cy="2743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38100">
          <a:solidFill>
            <a:schemeClr val="tx1"/>
          </a:solidFill>
        </a:ln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/>
            <a:t>Misses</a:t>
          </a:r>
        </a:p>
      </cdr:txBody>
    </cdr:sp>
  </cdr:relSizeAnchor>
  <cdr:relSizeAnchor xmlns:cdr="http://schemas.openxmlformats.org/drawingml/2006/chartDrawing">
    <cdr:from>
      <cdr:x>0.21416</cdr:x>
      <cdr:y>0.7013</cdr:y>
    </cdr:from>
    <cdr:to>
      <cdr:x>0.33025</cdr:x>
      <cdr:y>0.7885</cdr:y>
    </cdr:to>
    <cdr:sp macro="" textlink="">
      <cdr:nvSpPr>
        <cdr:cNvPr id="17" name="TextBox 1"/>
        <cdr:cNvSpPr txBox="1"/>
      </cdr:nvSpPr>
      <cdr:spPr>
        <a:xfrm xmlns:a="http://schemas.openxmlformats.org/drawingml/2006/main">
          <a:off x="1855561" y="4412266"/>
          <a:ext cx="1005851" cy="5486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38100">
          <a:solidFill>
            <a:schemeClr val="tx1"/>
          </a:solidFill>
        </a:ln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/>
            <a:t>False Alarms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0.06758</cdr:x>
      <cdr:y>0.08111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34737" cy="4595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 b="0">
              <a:solidFill>
                <a:sysClr val="windowText" lastClr="000000"/>
              </a:solidFill>
            </a:rPr>
            <a:t>(</a:t>
          </a:r>
          <a:r>
            <a:rPr lang="en-US" sz="2400" b="1">
              <a:solidFill>
                <a:sysClr val="windowText" lastClr="000000"/>
              </a:solidFill>
            </a:rPr>
            <a:t>a</a:t>
          </a:r>
          <a:r>
            <a:rPr lang="en-US" sz="2400" b="0">
              <a:solidFill>
                <a:sysClr val="windowText" lastClr="000000"/>
              </a:solidFill>
            </a:rPr>
            <a:t>)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0.06758</cdr:x>
      <cdr:y>0.08111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34737" cy="4595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 b="0">
              <a:solidFill>
                <a:sysClr val="windowText" lastClr="000000"/>
              </a:solidFill>
            </a:rPr>
            <a:t>(</a:t>
          </a:r>
          <a:r>
            <a:rPr lang="en-US" sz="2400" b="1">
              <a:solidFill>
                <a:sysClr val="windowText" lastClr="000000"/>
              </a:solidFill>
            </a:rPr>
            <a:t>b</a:t>
          </a:r>
          <a:r>
            <a:rPr lang="en-US" sz="2400" b="0">
              <a:solidFill>
                <a:sysClr val="windowText" lastClr="000000"/>
              </a:solidFill>
            </a:rPr>
            <a:t>)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19</xdr:row>
      <xdr:rowOff>0</xdr:rowOff>
    </xdr:to>
    <xdr:graphicFrame macro="">
      <xdr:nvGraphicFramePr>
        <xdr:cNvPr id="3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0.06758</cdr:x>
      <cdr:y>0.08111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34737" cy="4595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 b="0">
              <a:solidFill>
                <a:sysClr val="windowText" lastClr="000000"/>
              </a:solidFill>
            </a:rPr>
            <a:t>(</a:t>
          </a:r>
          <a:r>
            <a:rPr lang="en-US" sz="2400" b="1">
              <a:solidFill>
                <a:sysClr val="windowText" lastClr="000000"/>
              </a:solidFill>
            </a:rPr>
            <a:t>a</a:t>
          </a:r>
          <a:r>
            <a:rPr lang="en-US" sz="2400" b="0">
              <a:solidFill>
                <a:sysClr val="windowText" lastClr="000000"/>
              </a:solidFill>
            </a:rPr>
            <a:t>)</a:t>
          </a:r>
        </a:p>
      </cdr:txBody>
    </cdr:sp>
  </cdr:relSizeAnchor>
  <cdr:relSizeAnchor xmlns:cdr="http://schemas.openxmlformats.org/drawingml/2006/chartDrawing">
    <cdr:from>
      <cdr:x>0.45805</cdr:x>
      <cdr:y>0.28951</cdr:y>
    </cdr:from>
    <cdr:to>
      <cdr:x>0.45902</cdr:x>
      <cdr:y>0.62417</cdr:y>
    </cdr:to>
    <cdr:cxnSp macro="">
      <cdr:nvCxnSpPr>
        <cdr:cNvPr id="7" name="Straight Arrow Connector 6"/>
        <cdr:cNvCxnSpPr/>
      </cdr:nvCxnSpPr>
      <cdr:spPr>
        <a:xfrm xmlns:a="http://schemas.openxmlformats.org/drawingml/2006/main" flipV="1">
          <a:off x="3968750" y="1821448"/>
          <a:ext cx="8355" cy="2105527"/>
        </a:xfrm>
        <a:prstGeom xmlns:a="http://schemas.openxmlformats.org/drawingml/2006/main" prst="straightConnector1">
          <a:avLst/>
        </a:prstGeom>
        <a:ln xmlns:a="http://schemas.openxmlformats.org/drawingml/2006/main" w="38100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0.45813</cdr:x>
      <cdr:y>0.51007</cdr:y>
    </cdr:from>
    <cdr:to>
      <cdr:x>0.77242</cdr:x>
      <cdr:y>0.55367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3969425" y="3209096"/>
          <a:ext cx="2723141" cy="2743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38100">
          <a:solidFill>
            <a:schemeClr val="tx1"/>
          </a:solidFill>
        </a:ln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/>
            <a:t>                </a:t>
          </a:r>
          <a:r>
            <a:rPr lang="en-US" sz="1600" b="1" baseline="0"/>
            <a:t> </a:t>
          </a:r>
          <a:r>
            <a:rPr lang="en-US" sz="1600" b="1"/>
            <a:t>Maximum Range = 38</a:t>
          </a:r>
        </a:p>
      </cdr:txBody>
    </cdr:sp>
  </cdr:relSizeAnchor>
  <cdr:relSizeAnchor xmlns:cdr="http://schemas.openxmlformats.org/drawingml/2006/chartDrawing">
    <cdr:from>
      <cdr:x>0.29034</cdr:x>
      <cdr:y>0.6774</cdr:y>
    </cdr:from>
    <cdr:to>
      <cdr:x>0.77242</cdr:x>
      <cdr:y>0.721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2515624" y="4261871"/>
          <a:ext cx="4176942" cy="2743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38100">
          <a:solidFill>
            <a:schemeClr val="tx1"/>
          </a:solidFill>
        </a:ln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/>
            <a:t>                        Maximum |Random-Proximity| = 3</a:t>
          </a:r>
        </a:p>
      </cdr:txBody>
    </cdr:sp>
  </cdr:relSizeAnchor>
  <cdr:relSizeAnchor xmlns:cdr="http://schemas.openxmlformats.org/drawingml/2006/chartDrawing">
    <cdr:from>
      <cdr:x>0.29034</cdr:x>
      <cdr:y>0.67596</cdr:y>
    </cdr:from>
    <cdr:to>
      <cdr:x>0.29122</cdr:x>
      <cdr:y>0.72388</cdr:y>
    </cdr:to>
    <cdr:cxnSp macro="">
      <cdr:nvCxnSpPr>
        <cdr:cNvPr id="13" name="Straight Arrow Connector 12"/>
        <cdr:cNvCxnSpPr/>
      </cdr:nvCxnSpPr>
      <cdr:spPr>
        <a:xfrm xmlns:a="http://schemas.openxmlformats.org/drawingml/2006/main" flipV="1">
          <a:off x="2515603" y="4252829"/>
          <a:ext cx="7686" cy="301459"/>
        </a:xfrm>
        <a:prstGeom xmlns:a="http://schemas.openxmlformats.org/drawingml/2006/main" prst="straightConnector1">
          <a:avLst/>
        </a:prstGeom>
        <a:ln xmlns:a="http://schemas.openxmlformats.org/drawingml/2006/main" w="38100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0.06758</cdr:x>
      <cdr:y>0.08111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34737" cy="4595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 b="0">
              <a:solidFill>
                <a:sysClr val="windowText" lastClr="000000"/>
              </a:solidFill>
            </a:rPr>
            <a:t>(</a:t>
          </a:r>
          <a:r>
            <a:rPr lang="en-US" sz="2400" b="1">
              <a:solidFill>
                <a:sysClr val="windowText" lastClr="000000"/>
              </a:solidFill>
            </a:rPr>
            <a:t>b</a:t>
          </a:r>
          <a:r>
            <a:rPr lang="en-US" sz="2400" b="0">
              <a:solidFill>
                <a:sysClr val="windowText" lastClr="000000"/>
              </a:solidFill>
            </a:rPr>
            <a:t>)</a:t>
          </a:r>
        </a:p>
      </cdr:txBody>
    </cdr:sp>
  </cdr:relSizeAnchor>
  <cdr:relSizeAnchor xmlns:cdr="http://schemas.openxmlformats.org/drawingml/2006/chartDrawing">
    <cdr:from>
      <cdr:x>0.46237</cdr:x>
      <cdr:y>0.55644</cdr:y>
    </cdr:from>
    <cdr:to>
      <cdr:x>0.5053</cdr:x>
      <cdr:y>0.59655</cdr:y>
    </cdr:to>
    <cdr:sp macro="" textlink="">
      <cdr:nvSpPr>
        <cdr:cNvPr id="2" name="Right Brace 1"/>
        <cdr:cNvSpPr/>
      </cdr:nvSpPr>
      <cdr:spPr>
        <a:xfrm xmlns:a="http://schemas.openxmlformats.org/drawingml/2006/main">
          <a:off x="4006162" y="3500855"/>
          <a:ext cx="371996" cy="252347"/>
        </a:xfrm>
        <a:prstGeom xmlns:a="http://schemas.openxmlformats.org/drawingml/2006/main" prst="rightBrace">
          <a:avLst/>
        </a:prstGeom>
        <a:ln xmlns:a="http://schemas.openxmlformats.org/drawingml/2006/main" w="381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0.46341</cdr:x>
      <cdr:y>0.59761</cdr:y>
    </cdr:from>
    <cdr:to>
      <cdr:x>0.50241</cdr:x>
      <cdr:y>0.74104</cdr:y>
    </cdr:to>
    <cdr:sp macro="" textlink="">
      <cdr:nvSpPr>
        <cdr:cNvPr id="5" name="Right Brace 4"/>
        <cdr:cNvSpPr/>
      </cdr:nvSpPr>
      <cdr:spPr>
        <a:xfrm xmlns:a="http://schemas.openxmlformats.org/drawingml/2006/main">
          <a:off x="4015172" y="3759868"/>
          <a:ext cx="337919" cy="902395"/>
        </a:xfrm>
        <a:prstGeom xmlns:a="http://schemas.openxmlformats.org/drawingml/2006/main" prst="rightBrace">
          <a:avLst/>
        </a:prstGeom>
        <a:ln xmlns:a="http://schemas.openxmlformats.org/drawingml/2006/main" w="381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0.35641</cdr:x>
      <cdr:y>0.73972</cdr:y>
    </cdr:from>
    <cdr:to>
      <cdr:x>0.46815</cdr:x>
      <cdr:y>0.74104</cdr:y>
    </cdr:to>
    <cdr:cxnSp macro="">
      <cdr:nvCxnSpPr>
        <cdr:cNvPr id="7" name="Straight Connector 6"/>
        <cdr:cNvCxnSpPr/>
      </cdr:nvCxnSpPr>
      <cdr:spPr>
        <a:xfrm xmlns:a="http://schemas.openxmlformats.org/drawingml/2006/main">
          <a:off x="3091447" y="4662237"/>
          <a:ext cx="969211" cy="8355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0.49759</cdr:x>
      <cdr:y>0.55291</cdr:y>
    </cdr:from>
    <cdr:to>
      <cdr:x>0.77242</cdr:x>
      <cdr:y>0.59643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311316" y="3478640"/>
          <a:ext cx="2381250" cy="27380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38100">
          <a:solidFill>
            <a:schemeClr val="tx1"/>
          </a:solidFill>
        </a:ln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/>
            <a:t>Allocation Influence = -0.1</a:t>
          </a:r>
        </a:p>
      </cdr:txBody>
    </cdr:sp>
  </cdr:relSizeAnchor>
  <cdr:relSizeAnchor xmlns:cdr="http://schemas.openxmlformats.org/drawingml/2006/chartDrawing">
    <cdr:from>
      <cdr:x>0.49863</cdr:x>
      <cdr:y>0.64818</cdr:y>
    </cdr:from>
    <cdr:to>
      <cdr:x>0.77346</cdr:x>
      <cdr:y>0.6917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4320340" y="4078037"/>
          <a:ext cx="2381250" cy="27380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38100">
          <a:solidFill>
            <a:schemeClr val="tx1"/>
          </a:solidFill>
        </a:ln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/>
            <a:t>Quantity Influence = -0.5</a:t>
          </a:r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0.06758</cdr:x>
      <cdr:y>0.08111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34737" cy="4595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 b="0">
              <a:solidFill>
                <a:sysClr val="windowText" lastClr="000000"/>
              </a:solidFill>
            </a:rPr>
            <a:t>(</a:t>
          </a:r>
          <a:r>
            <a:rPr lang="en-US" sz="2400" b="1">
              <a:solidFill>
                <a:sysClr val="windowText" lastClr="000000"/>
              </a:solidFill>
            </a:rPr>
            <a:t>a</a:t>
          </a:r>
          <a:r>
            <a:rPr lang="en-US" sz="2400" b="0">
              <a:solidFill>
                <a:sysClr val="windowText" lastClr="000000"/>
              </a:solidFill>
            </a:rPr>
            <a:t>)</a:t>
          </a:r>
        </a:p>
      </cdr:txBody>
    </cdr: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0.06758</cdr:x>
      <cdr:y>0.08111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34737" cy="4595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 b="0">
              <a:solidFill>
                <a:sysClr val="windowText" lastClr="000000"/>
              </a:solidFill>
            </a:rPr>
            <a:t>(</a:t>
          </a:r>
          <a:r>
            <a:rPr lang="en-US" sz="2400" b="1">
              <a:solidFill>
                <a:sysClr val="windowText" lastClr="000000"/>
              </a:solidFill>
            </a:rPr>
            <a:t>b</a:t>
          </a:r>
          <a:r>
            <a:rPr lang="en-US" sz="2400" b="0">
              <a:solidFill>
                <a:sysClr val="windowText" lastClr="000000"/>
              </a:solidFill>
            </a:rPr>
            <a:t>)</a:t>
          </a:r>
        </a:p>
      </cdr:txBody>
    </cdr: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0.06758</cdr:x>
      <cdr:y>0.08111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0800" y="50800"/>
          <a:ext cx="534737" cy="4595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 b="0">
              <a:solidFill>
                <a:sysClr val="windowText" lastClr="000000"/>
              </a:solidFill>
            </a:rPr>
            <a:t>(</a:t>
          </a:r>
          <a:r>
            <a:rPr lang="en-US" sz="2400" b="1">
              <a:solidFill>
                <a:sysClr val="windowText" lastClr="000000"/>
              </a:solidFill>
            </a:rPr>
            <a:t>a</a:t>
          </a:r>
          <a:r>
            <a:rPr lang="en-US" sz="2400" b="0">
              <a:solidFill>
                <a:sysClr val="windowText" lastClr="000000"/>
              </a:solidFill>
            </a:rPr>
            <a:t>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0.41546</cdr:x>
      <cdr:y>0.52692</cdr:y>
    </cdr:from>
    <cdr:to>
      <cdr:x>0.91875</cdr:x>
      <cdr:y>0.705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798966" y="1907187"/>
          <a:ext cx="4602084" cy="6445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600" b="1"/>
            <a:t>True deforestation</a:t>
          </a:r>
          <a:r>
            <a:rPr lang="en-US" sz="1600" b="1" baseline="0"/>
            <a:t> area and figure of merit are 20% at five quantities of simulated deforestation.</a:t>
          </a:r>
          <a:endParaRPr lang="en-US" sz="1600" b="1"/>
        </a:p>
      </cdr:txBody>
    </cdr:sp>
  </cdr:relSizeAnchor>
</c:userShapes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0.06758</cdr:x>
      <cdr:y>0.08111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0800" y="50800"/>
          <a:ext cx="534737" cy="4595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 b="0">
              <a:solidFill>
                <a:sysClr val="windowText" lastClr="000000"/>
              </a:solidFill>
            </a:rPr>
            <a:t>(</a:t>
          </a:r>
          <a:r>
            <a:rPr lang="en-US" sz="2400" b="1">
              <a:solidFill>
                <a:sysClr val="windowText" lastClr="000000"/>
              </a:solidFill>
            </a:rPr>
            <a:t>b</a:t>
          </a:r>
          <a:r>
            <a:rPr lang="en-US" sz="2400" b="0">
              <a:solidFill>
                <a:sysClr val="windowText" lastClr="000000"/>
              </a:solidFill>
            </a:rPr>
            <a:t>)</a:t>
          </a:r>
        </a:p>
      </cdr:txBody>
    </cdr:sp>
  </cdr:relSizeAnchor>
</c:userShapes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0.06758</cdr:x>
      <cdr:y>0.08111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0800" y="50800"/>
          <a:ext cx="534737" cy="4595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 b="0">
              <a:solidFill>
                <a:sysClr val="windowText" lastClr="000000"/>
              </a:solidFill>
            </a:rPr>
            <a:t>(</a:t>
          </a:r>
          <a:r>
            <a:rPr lang="en-US" sz="2400" b="1">
              <a:solidFill>
                <a:sysClr val="windowText" lastClr="000000"/>
              </a:solidFill>
            </a:rPr>
            <a:t>a</a:t>
          </a:r>
          <a:r>
            <a:rPr lang="en-US" sz="2400" b="0">
              <a:solidFill>
                <a:sysClr val="windowText" lastClr="000000"/>
              </a:solidFill>
            </a:rPr>
            <a:t>)</a:t>
          </a:r>
        </a:p>
      </cdr:txBody>
    </cdr:sp>
  </cdr:relSizeAnchor>
  <cdr:relSizeAnchor xmlns:cdr="http://schemas.openxmlformats.org/drawingml/2006/chartDrawing">
    <cdr:from>
      <cdr:x>0.13597</cdr:x>
      <cdr:y>0.84064</cdr:y>
    </cdr:from>
    <cdr:to>
      <cdr:x>0.35294</cdr:x>
      <cdr:y>0.90173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78091" y="5288882"/>
          <a:ext cx="1879935" cy="3843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800" b="1">
              <a:solidFill>
                <a:sysClr val="windowText" lastClr="000000"/>
              </a:solidFill>
            </a:rPr>
            <a:t>Under Prediction</a:t>
          </a:r>
        </a:p>
      </cdr:txBody>
    </cdr:sp>
  </cdr:relSizeAnchor>
  <cdr:relSizeAnchor xmlns:cdr="http://schemas.openxmlformats.org/drawingml/2006/chartDrawing">
    <cdr:from>
      <cdr:x>0.55745</cdr:x>
      <cdr:y>0.83809</cdr:y>
    </cdr:from>
    <cdr:to>
      <cdr:x>0.77443</cdr:x>
      <cdr:y>0.89918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4830011" y="5272838"/>
          <a:ext cx="1879935" cy="3843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800" b="1">
              <a:solidFill>
                <a:sysClr val="windowText" lastClr="000000"/>
              </a:solidFill>
            </a:rPr>
            <a:t>Over Prediction</a:t>
          </a:r>
        </a:p>
      </cdr:txBody>
    </cdr: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0.06758</cdr:x>
      <cdr:y>0.08111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0800" y="50800"/>
          <a:ext cx="534737" cy="4595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 b="0">
              <a:solidFill>
                <a:sysClr val="windowText" lastClr="000000"/>
              </a:solidFill>
            </a:rPr>
            <a:t>(</a:t>
          </a:r>
          <a:r>
            <a:rPr lang="en-US" sz="2400" b="1">
              <a:solidFill>
                <a:sysClr val="windowText" lastClr="000000"/>
              </a:solidFill>
            </a:rPr>
            <a:t>b</a:t>
          </a:r>
          <a:r>
            <a:rPr lang="en-US" sz="2400" b="0">
              <a:solidFill>
                <a:sysClr val="windowText" lastClr="000000"/>
              </a:solidFill>
            </a:rPr>
            <a:t>)</a:t>
          </a:r>
        </a:p>
      </cdr:txBody>
    </cdr:sp>
  </cdr:relSizeAnchor>
  <cdr:relSizeAnchor xmlns:cdr="http://schemas.openxmlformats.org/drawingml/2006/chartDrawing">
    <cdr:from>
      <cdr:x>0.13597</cdr:x>
      <cdr:y>0.84064</cdr:y>
    </cdr:from>
    <cdr:to>
      <cdr:x>0.35294</cdr:x>
      <cdr:y>0.90173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78091" y="5288882"/>
          <a:ext cx="1879935" cy="3843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800" b="1">
              <a:solidFill>
                <a:sysClr val="windowText" lastClr="000000"/>
              </a:solidFill>
            </a:rPr>
            <a:t>Under Prediction</a:t>
          </a:r>
        </a:p>
      </cdr:txBody>
    </cdr:sp>
  </cdr:relSizeAnchor>
  <cdr:relSizeAnchor xmlns:cdr="http://schemas.openxmlformats.org/drawingml/2006/chartDrawing">
    <cdr:from>
      <cdr:x>0.55745</cdr:x>
      <cdr:y>0.83809</cdr:y>
    </cdr:from>
    <cdr:to>
      <cdr:x>0.77443</cdr:x>
      <cdr:y>0.89918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4830011" y="5272838"/>
          <a:ext cx="1879935" cy="3843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800" b="1">
              <a:solidFill>
                <a:sysClr val="windowText" lastClr="000000"/>
              </a:solidFill>
            </a:rPr>
            <a:t>Over Prediction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0.32883</cdr:x>
      <cdr:y>0.46879</cdr:y>
    </cdr:from>
    <cdr:to>
      <cdr:x>0.44455</cdr:x>
      <cdr:y>0.5166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849142" y="2949386"/>
          <a:ext cx="1002645" cy="3007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 b="1">
              <a:solidFill>
                <a:srgbClr val="FF0000"/>
              </a:solidFill>
            </a:rPr>
            <a:t>AUC=64%</a:t>
          </a:r>
        </a:p>
      </cdr:txBody>
    </cdr:sp>
  </cdr:relSizeAnchor>
  <cdr:relSizeAnchor xmlns:cdr="http://schemas.openxmlformats.org/drawingml/2006/chartDrawing">
    <cdr:from>
      <cdr:x>0.34048</cdr:x>
      <cdr:y>0.07314</cdr:y>
    </cdr:from>
    <cdr:to>
      <cdr:x>0.4562</cdr:x>
      <cdr:y>0.12095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2950059" y="460161"/>
          <a:ext cx="1002645" cy="3007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>
              <a:solidFill>
                <a:srgbClr val="0000FF"/>
              </a:solidFill>
            </a:rPr>
            <a:t>AUC=90%</a:t>
          </a:r>
        </a:p>
      </cdr:txBody>
    </cdr:sp>
  </cdr:relSizeAnchor>
  <cdr:relSizeAnchor xmlns:cdr="http://schemas.openxmlformats.org/drawingml/2006/chartDrawing">
    <cdr:from>
      <cdr:x>0.3183</cdr:x>
      <cdr:y>0.6442</cdr:y>
    </cdr:from>
    <cdr:to>
      <cdr:x>0.43402</cdr:x>
      <cdr:y>0.69201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2757919" y="4052969"/>
          <a:ext cx="1002646" cy="3007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>
              <a:solidFill>
                <a:schemeClr val="bg1">
                  <a:lumMod val="50000"/>
                </a:schemeClr>
              </a:solidFill>
            </a:rPr>
            <a:t>AUC=50%</a:t>
          </a:r>
        </a:p>
      </cdr:txBody>
    </cdr:sp>
  </cdr:relSizeAnchor>
  <cdr:relSizeAnchor xmlns:cdr="http://schemas.openxmlformats.org/drawingml/2006/chartDrawing">
    <cdr:from>
      <cdr:x>0.31252</cdr:x>
      <cdr:y>0.76504</cdr:y>
    </cdr:from>
    <cdr:to>
      <cdr:x>0.42823</cdr:x>
      <cdr:y>0.81285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2707814" y="4813257"/>
          <a:ext cx="1002559" cy="3007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>
              <a:solidFill>
                <a:srgbClr val="00B000"/>
              </a:solidFill>
            </a:rPr>
            <a:t>AUC=36%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0.06758</cdr:x>
      <cdr:y>0.08111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50800" y="50800"/>
          <a:ext cx="534737" cy="4595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 b="0">
              <a:solidFill>
                <a:sysClr val="windowText" lastClr="000000"/>
              </a:solidFill>
            </a:rPr>
            <a:t>(</a:t>
          </a:r>
          <a:r>
            <a:rPr lang="en-US" sz="2400" b="1">
              <a:solidFill>
                <a:sysClr val="windowText" lastClr="000000"/>
              </a:solidFill>
            </a:rPr>
            <a:t>a</a:t>
          </a:r>
          <a:r>
            <a:rPr lang="en-US" sz="2400" b="0">
              <a:solidFill>
                <a:sysClr val="windowText" lastClr="000000"/>
              </a:solidFill>
            </a:rPr>
            <a:t>)</a:t>
          </a:r>
        </a:p>
      </cdr:txBody>
    </cdr:sp>
  </cdr:relSizeAnchor>
  <cdr:relSizeAnchor xmlns:cdr="http://schemas.openxmlformats.org/drawingml/2006/chartDrawing">
    <cdr:from>
      <cdr:x>0.45524</cdr:x>
      <cdr:y>0.4595</cdr:y>
    </cdr:from>
    <cdr:to>
      <cdr:x>0.45805</cdr:x>
      <cdr:y>0.89817</cdr:y>
    </cdr:to>
    <cdr:cxnSp macro="">
      <cdr:nvCxnSpPr>
        <cdr:cNvPr id="7" name="Straight Arrow Connector 6"/>
        <cdr:cNvCxnSpPr/>
      </cdr:nvCxnSpPr>
      <cdr:spPr>
        <a:xfrm xmlns:a="http://schemas.openxmlformats.org/drawingml/2006/main" flipV="1">
          <a:off x="3944352" y="2890921"/>
          <a:ext cx="24398" cy="2759915"/>
        </a:xfrm>
        <a:prstGeom xmlns:a="http://schemas.openxmlformats.org/drawingml/2006/main" prst="straightConnector1">
          <a:avLst/>
        </a:prstGeom>
        <a:ln xmlns:a="http://schemas.openxmlformats.org/drawingml/2006/main" w="38100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0.45516</cdr:x>
      <cdr:y>0.4595</cdr:y>
    </cdr:from>
    <cdr:to>
      <cdr:x>0.77346</cdr:x>
      <cdr:y>0.46104</cdr:y>
    </cdr:to>
    <cdr:cxnSp macro="">
      <cdr:nvCxnSpPr>
        <cdr:cNvPr id="17" name="Straight Arrow Connector 16"/>
        <cdr:cNvCxnSpPr/>
      </cdr:nvCxnSpPr>
      <cdr:spPr>
        <a:xfrm xmlns:a="http://schemas.openxmlformats.org/drawingml/2006/main">
          <a:off x="3943684" y="2890921"/>
          <a:ext cx="2757905" cy="9693"/>
        </a:xfrm>
        <a:prstGeom xmlns:a="http://schemas.openxmlformats.org/drawingml/2006/main" prst="straightConnector1">
          <a:avLst/>
        </a:prstGeom>
        <a:ln xmlns:a="http://schemas.openxmlformats.org/drawingml/2006/main" w="38100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0.1399</cdr:x>
      <cdr:y>0.4596</cdr:y>
    </cdr:from>
    <cdr:to>
      <cdr:x>0.45821</cdr:x>
      <cdr:y>0.46114</cdr:y>
    </cdr:to>
    <cdr:cxnSp macro="">
      <cdr:nvCxnSpPr>
        <cdr:cNvPr id="19" name="Straight Arrow Connector 18"/>
        <cdr:cNvCxnSpPr/>
      </cdr:nvCxnSpPr>
      <cdr:spPr>
        <a:xfrm xmlns:a="http://schemas.openxmlformats.org/drawingml/2006/main">
          <a:off x="1212181" y="2891590"/>
          <a:ext cx="2757905" cy="9693"/>
        </a:xfrm>
        <a:prstGeom xmlns:a="http://schemas.openxmlformats.org/drawingml/2006/main" prst="straightConnector1">
          <a:avLst/>
        </a:prstGeom>
        <a:ln xmlns:a="http://schemas.openxmlformats.org/drawingml/2006/main" w="38100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0.45716</cdr:x>
      <cdr:y>0.02401</cdr:y>
    </cdr:from>
    <cdr:to>
      <cdr:x>0.45998</cdr:x>
      <cdr:y>0.46268</cdr:y>
    </cdr:to>
    <cdr:cxnSp macro="">
      <cdr:nvCxnSpPr>
        <cdr:cNvPr id="20" name="Straight Arrow Connector 19"/>
        <cdr:cNvCxnSpPr/>
      </cdr:nvCxnSpPr>
      <cdr:spPr>
        <a:xfrm xmlns:a="http://schemas.openxmlformats.org/drawingml/2006/main" flipV="1">
          <a:off x="3961063" y="151063"/>
          <a:ext cx="24398" cy="2759915"/>
        </a:xfrm>
        <a:prstGeom xmlns:a="http://schemas.openxmlformats.org/drawingml/2006/main" prst="straightConnector1">
          <a:avLst/>
        </a:prstGeom>
        <a:ln xmlns:a="http://schemas.openxmlformats.org/drawingml/2006/main" w="38100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0.6346</cdr:x>
      <cdr:y>0.37195</cdr:y>
    </cdr:from>
    <cdr:to>
      <cdr:x>0.75069</cdr:x>
      <cdr:y>0.45916</cdr:y>
    </cdr:to>
    <cdr:sp macro="" textlink="">
      <cdr:nvSpPr>
        <cdr:cNvPr id="21" name="TextBox 1"/>
        <cdr:cNvSpPr txBox="1"/>
      </cdr:nvSpPr>
      <cdr:spPr>
        <a:xfrm xmlns:a="http://schemas.openxmlformats.org/drawingml/2006/main">
          <a:off x="5498433" y="2340153"/>
          <a:ext cx="1005840" cy="5486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38100">
          <a:solidFill>
            <a:schemeClr val="tx1"/>
          </a:solidFill>
        </a:ln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/>
            <a:t>Correct Rejections</a:t>
          </a:r>
        </a:p>
      </cdr:txBody>
    </cdr:sp>
  </cdr:relSizeAnchor>
  <cdr:relSizeAnchor xmlns:cdr="http://schemas.openxmlformats.org/drawingml/2006/chartDrawing">
    <cdr:from>
      <cdr:x>0.21898</cdr:x>
      <cdr:y>0.37195</cdr:y>
    </cdr:from>
    <cdr:to>
      <cdr:x>0.33507</cdr:x>
      <cdr:y>0.45916</cdr:y>
    </cdr:to>
    <cdr:sp macro="" textlink="">
      <cdr:nvSpPr>
        <cdr:cNvPr id="22" name="TextBox 1"/>
        <cdr:cNvSpPr txBox="1"/>
      </cdr:nvSpPr>
      <cdr:spPr>
        <a:xfrm xmlns:a="http://schemas.openxmlformats.org/drawingml/2006/main">
          <a:off x="1897346" y="2340153"/>
          <a:ext cx="1005840" cy="5486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38100">
          <a:solidFill>
            <a:schemeClr val="tx1"/>
          </a:solidFill>
        </a:ln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/>
            <a:t>False Alarms</a:t>
          </a:r>
        </a:p>
      </cdr:txBody>
    </cdr:sp>
  </cdr:relSizeAnchor>
  <cdr:relSizeAnchor xmlns:cdr="http://schemas.openxmlformats.org/drawingml/2006/chartDrawing">
    <cdr:from>
      <cdr:x>0.45902</cdr:x>
      <cdr:y>0.13026</cdr:y>
    </cdr:from>
    <cdr:to>
      <cdr:x>0.53817</cdr:x>
      <cdr:y>0.17386</cdr:y>
    </cdr:to>
    <cdr:sp macro="" textlink="">
      <cdr:nvSpPr>
        <cdr:cNvPr id="23" name="TextBox 1"/>
        <cdr:cNvSpPr txBox="1"/>
      </cdr:nvSpPr>
      <cdr:spPr>
        <a:xfrm xmlns:a="http://schemas.openxmlformats.org/drawingml/2006/main">
          <a:off x="3977174" y="819513"/>
          <a:ext cx="685788" cy="2743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38100">
          <a:solidFill>
            <a:schemeClr val="tx1"/>
          </a:solidFill>
        </a:ln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/>
            <a:t>Misses</a:t>
          </a:r>
        </a:p>
      </cdr:txBody>
    </cdr:sp>
  </cdr:relSizeAnchor>
  <cdr:relSizeAnchor xmlns:cdr="http://schemas.openxmlformats.org/drawingml/2006/chartDrawing">
    <cdr:from>
      <cdr:x>0.4562</cdr:x>
      <cdr:y>0.76239</cdr:y>
    </cdr:from>
    <cdr:to>
      <cdr:x>0.53535</cdr:x>
      <cdr:y>0.80599</cdr:y>
    </cdr:to>
    <cdr:sp macro="" textlink="">
      <cdr:nvSpPr>
        <cdr:cNvPr id="24" name="TextBox 1"/>
        <cdr:cNvSpPr txBox="1"/>
      </cdr:nvSpPr>
      <cdr:spPr>
        <a:xfrm xmlns:a="http://schemas.openxmlformats.org/drawingml/2006/main">
          <a:off x="3952691" y="4796593"/>
          <a:ext cx="685788" cy="2743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38100">
          <a:solidFill>
            <a:schemeClr val="tx1"/>
          </a:solidFill>
        </a:ln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/>
            <a:t>Hits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0.06758</cdr:x>
      <cdr:y>0.08111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50800" y="50800"/>
          <a:ext cx="534737" cy="4595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 b="0">
              <a:solidFill>
                <a:sysClr val="windowText" lastClr="000000"/>
              </a:solidFill>
            </a:rPr>
            <a:t>(</a:t>
          </a:r>
          <a:r>
            <a:rPr lang="en-US" sz="2400" b="1">
              <a:solidFill>
                <a:sysClr val="windowText" lastClr="000000"/>
              </a:solidFill>
            </a:rPr>
            <a:t>b</a:t>
          </a:r>
          <a:r>
            <a:rPr lang="en-US" sz="2400" b="0">
              <a:solidFill>
                <a:sysClr val="windowText" lastClr="000000"/>
              </a:solidFill>
            </a:rPr>
            <a:t>)</a:t>
          </a:r>
        </a:p>
      </cdr:txBody>
    </cdr:sp>
  </cdr:relSizeAnchor>
  <cdr:relSizeAnchor xmlns:cdr="http://schemas.openxmlformats.org/drawingml/2006/chartDrawing">
    <cdr:from>
      <cdr:x>0.34715</cdr:x>
      <cdr:y>0.80212</cdr:y>
    </cdr:from>
    <cdr:to>
      <cdr:x>0.34716</cdr:x>
      <cdr:y>0.89243</cdr:y>
    </cdr:to>
    <cdr:cxnSp macro="">
      <cdr:nvCxnSpPr>
        <cdr:cNvPr id="3" name="Straight Arrow Connector 2"/>
        <cdr:cNvCxnSpPr/>
      </cdr:nvCxnSpPr>
      <cdr:spPr>
        <a:xfrm xmlns:a="http://schemas.openxmlformats.org/drawingml/2006/main" flipV="1">
          <a:off x="3007891" y="5046578"/>
          <a:ext cx="3" cy="568143"/>
        </a:xfrm>
        <a:prstGeom xmlns:a="http://schemas.openxmlformats.org/drawingml/2006/main" prst="straightConnector1">
          <a:avLst/>
        </a:prstGeom>
        <a:ln xmlns:a="http://schemas.openxmlformats.org/drawingml/2006/main" w="38100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0.34716</cdr:x>
      <cdr:y>0.02922</cdr:y>
    </cdr:from>
    <cdr:to>
      <cdr:x>0.34723</cdr:x>
      <cdr:y>0.79602</cdr:y>
    </cdr:to>
    <cdr:cxnSp macro="">
      <cdr:nvCxnSpPr>
        <cdr:cNvPr id="5" name="Straight Arrow Connector 4"/>
        <cdr:cNvCxnSpPr/>
      </cdr:nvCxnSpPr>
      <cdr:spPr>
        <a:xfrm xmlns:a="http://schemas.openxmlformats.org/drawingml/2006/main" flipH="1" flipV="1">
          <a:off x="3007895" y="183816"/>
          <a:ext cx="652" cy="4824336"/>
        </a:xfrm>
        <a:prstGeom xmlns:a="http://schemas.openxmlformats.org/drawingml/2006/main" prst="straightConnector1">
          <a:avLst/>
        </a:prstGeom>
        <a:ln xmlns:a="http://schemas.openxmlformats.org/drawingml/2006/main" w="38100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0.34916</cdr:x>
      <cdr:y>0.6588</cdr:y>
    </cdr:from>
    <cdr:to>
      <cdr:x>0.42831</cdr:x>
      <cdr:y>0.7024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3025256" y="4144868"/>
          <a:ext cx="685788" cy="2743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38100">
          <a:solidFill>
            <a:schemeClr val="tx1"/>
          </a:solidFill>
        </a:ln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/>
            <a:t>Misses</a:t>
          </a:r>
        </a:p>
      </cdr:txBody>
    </cdr:sp>
  </cdr:relSizeAnchor>
  <cdr:relSizeAnchor xmlns:cdr="http://schemas.openxmlformats.org/drawingml/2006/chartDrawing">
    <cdr:from>
      <cdr:x>0.3482</cdr:x>
      <cdr:y>0.82348</cdr:y>
    </cdr:from>
    <cdr:to>
      <cdr:x>0.42735</cdr:x>
      <cdr:y>0.86708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3016928" y="5180911"/>
          <a:ext cx="685787" cy="2743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38100">
          <a:solidFill>
            <a:schemeClr val="tx1"/>
          </a:solidFill>
        </a:ln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/>
            <a:t>Hits</a:t>
          </a:r>
        </a:p>
      </cdr:txBody>
    </cdr:sp>
  </cdr:relSizeAnchor>
  <cdr:relSizeAnchor xmlns:cdr="http://schemas.openxmlformats.org/drawingml/2006/chartDrawing">
    <cdr:from>
      <cdr:x>0.17165</cdr:x>
      <cdr:y>0.79416</cdr:y>
    </cdr:from>
    <cdr:to>
      <cdr:x>0.34426</cdr:x>
      <cdr:y>0.79548</cdr:y>
    </cdr:to>
    <cdr:cxnSp macro="">
      <cdr:nvCxnSpPr>
        <cdr:cNvPr id="11" name="Straight Arrow Connector 10"/>
        <cdr:cNvCxnSpPr/>
      </cdr:nvCxnSpPr>
      <cdr:spPr>
        <a:xfrm xmlns:a="http://schemas.openxmlformats.org/drawingml/2006/main">
          <a:off x="1487237" y="4996447"/>
          <a:ext cx="1495613" cy="8356"/>
        </a:xfrm>
        <a:prstGeom xmlns:a="http://schemas.openxmlformats.org/drawingml/2006/main" prst="straightConnector1">
          <a:avLst/>
        </a:prstGeom>
        <a:ln xmlns:a="http://schemas.openxmlformats.org/drawingml/2006/main" w="38100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0.21126</cdr:x>
      <cdr:y>0.70662</cdr:y>
    </cdr:from>
    <cdr:to>
      <cdr:x>0.32735</cdr:x>
      <cdr:y>0.79382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1830471" y="4445689"/>
          <a:ext cx="1005851" cy="5486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38100">
          <a:solidFill>
            <a:schemeClr val="tx1"/>
          </a:solidFill>
        </a:ln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/>
            <a:t>False Alarms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0.06758</cdr:x>
      <cdr:y>0.08111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50800" y="50800"/>
          <a:ext cx="534737" cy="4595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 b="0">
              <a:solidFill>
                <a:sysClr val="windowText" lastClr="000000"/>
              </a:solidFill>
            </a:rPr>
            <a:t>(</a:t>
          </a:r>
          <a:r>
            <a:rPr lang="en-US" sz="2400" b="1">
              <a:solidFill>
                <a:sysClr val="windowText" lastClr="000000"/>
              </a:solidFill>
            </a:rPr>
            <a:t>a</a:t>
          </a:r>
          <a:r>
            <a:rPr lang="en-US" sz="2400" b="0">
              <a:solidFill>
                <a:sysClr val="windowText" lastClr="000000"/>
              </a:solidFill>
            </a:rPr>
            <a:t>)</a:t>
          </a:r>
        </a:p>
      </cdr:txBody>
    </cdr:sp>
  </cdr:relSizeAnchor>
  <cdr:relSizeAnchor xmlns:cdr="http://schemas.openxmlformats.org/drawingml/2006/chartDrawing">
    <cdr:from>
      <cdr:x>0.13508</cdr:x>
      <cdr:y>0.4596</cdr:y>
    </cdr:from>
    <cdr:to>
      <cdr:x>0.45339</cdr:x>
      <cdr:y>0.46114</cdr:y>
    </cdr:to>
    <cdr:cxnSp macro="">
      <cdr:nvCxnSpPr>
        <cdr:cNvPr id="21" name="Straight Arrow Connector 20"/>
        <cdr:cNvCxnSpPr/>
      </cdr:nvCxnSpPr>
      <cdr:spPr>
        <a:xfrm xmlns:a="http://schemas.openxmlformats.org/drawingml/2006/main">
          <a:off x="1170405" y="2891589"/>
          <a:ext cx="2757967" cy="9689"/>
        </a:xfrm>
        <a:prstGeom xmlns:a="http://schemas.openxmlformats.org/drawingml/2006/main" prst="straightConnector1">
          <a:avLst/>
        </a:prstGeom>
        <a:ln xmlns:a="http://schemas.openxmlformats.org/drawingml/2006/main" w="38100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0.45902</cdr:x>
      <cdr:y>0.46082</cdr:y>
    </cdr:from>
    <cdr:to>
      <cdr:x>0.77162</cdr:x>
      <cdr:y>0.4638</cdr:y>
    </cdr:to>
    <cdr:cxnSp macro="">
      <cdr:nvCxnSpPr>
        <cdr:cNvPr id="22" name="Straight Arrow Connector 21"/>
        <cdr:cNvCxnSpPr/>
      </cdr:nvCxnSpPr>
      <cdr:spPr>
        <a:xfrm xmlns:a="http://schemas.openxmlformats.org/drawingml/2006/main">
          <a:off x="3977105" y="2899276"/>
          <a:ext cx="2708504" cy="18713"/>
        </a:xfrm>
        <a:prstGeom xmlns:a="http://schemas.openxmlformats.org/drawingml/2006/main" prst="straightConnector1">
          <a:avLst/>
        </a:prstGeom>
        <a:ln xmlns:a="http://schemas.openxmlformats.org/drawingml/2006/main" w="38100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0.21705</cdr:x>
      <cdr:y>0.37328</cdr:y>
    </cdr:from>
    <cdr:to>
      <cdr:x>0.33314</cdr:x>
      <cdr:y>0.46048</cdr:y>
    </cdr:to>
    <cdr:sp macro="" textlink="">
      <cdr:nvSpPr>
        <cdr:cNvPr id="24" name="TextBox 1"/>
        <cdr:cNvSpPr txBox="1"/>
      </cdr:nvSpPr>
      <cdr:spPr>
        <a:xfrm xmlns:a="http://schemas.openxmlformats.org/drawingml/2006/main">
          <a:off x="1880601" y="2348498"/>
          <a:ext cx="1005840" cy="5486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38100">
          <a:solidFill>
            <a:schemeClr val="tx1"/>
          </a:solidFill>
        </a:ln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/>
            <a:t>False Alarms</a:t>
          </a:r>
        </a:p>
      </cdr:txBody>
    </cdr:sp>
  </cdr:relSizeAnchor>
  <cdr:relSizeAnchor xmlns:cdr="http://schemas.openxmlformats.org/drawingml/2006/chartDrawing">
    <cdr:from>
      <cdr:x>0.60181</cdr:x>
      <cdr:y>0.37461</cdr:y>
    </cdr:from>
    <cdr:to>
      <cdr:x>0.7179</cdr:x>
      <cdr:y>0.46181</cdr:y>
    </cdr:to>
    <cdr:sp macro="" textlink="">
      <cdr:nvSpPr>
        <cdr:cNvPr id="26" name="TextBox 1"/>
        <cdr:cNvSpPr txBox="1"/>
      </cdr:nvSpPr>
      <cdr:spPr>
        <a:xfrm xmlns:a="http://schemas.openxmlformats.org/drawingml/2006/main">
          <a:off x="5214353" y="2356853"/>
          <a:ext cx="1005840" cy="5486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38100">
          <a:solidFill>
            <a:schemeClr val="tx1"/>
          </a:solidFill>
        </a:ln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/>
            <a:t>Correct Rejections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1" sqref="L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7"/>
  <sheetViews>
    <sheetView showGridLines="0" workbookViewId="0">
      <selection activeCell="A4" sqref="A4"/>
    </sheetView>
  </sheetViews>
  <sheetFormatPr defaultRowHeight="15" x14ac:dyDescent="0.25"/>
  <cols>
    <col min="1" max="1" width="36.5703125" style="50" bestFit="1" customWidth="1"/>
    <col min="2" max="2" width="24.28515625" style="50" bestFit="1" customWidth="1"/>
    <col min="3" max="3" width="19.42578125" style="50" bestFit="1" customWidth="1"/>
    <col min="4" max="4" width="16.28515625" style="50" bestFit="1" customWidth="1"/>
    <col min="5" max="5" width="14.140625" style="50" bestFit="1" customWidth="1"/>
    <col min="6" max="6" width="14.42578125" style="50" bestFit="1" customWidth="1"/>
    <col min="7" max="7" width="8.28515625" style="50" customWidth="1"/>
    <col min="8" max="8" width="14.7109375" style="50" bestFit="1" customWidth="1"/>
    <col min="9" max="16384" width="9.140625" style="50"/>
  </cols>
  <sheetData>
    <row r="1" spans="1:3" ht="23.25" x14ac:dyDescent="0.35">
      <c r="A1" s="55" t="s">
        <v>85</v>
      </c>
    </row>
    <row r="4" spans="1:3" ht="15.75" x14ac:dyDescent="0.25">
      <c r="A4" s="54" t="s">
        <v>88</v>
      </c>
    </row>
    <row r="7" spans="1:3" x14ac:dyDescent="0.25">
      <c r="A7" s="50" t="s">
        <v>83</v>
      </c>
    </row>
    <row r="10" spans="1:3" x14ac:dyDescent="0.25">
      <c r="A10" s="50" t="s">
        <v>82</v>
      </c>
    </row>
    <row r="12" spans="1:3" ht="15.75" thickBot="1" x14ac:dyDescent="0.3"/>
    <row r="13" spans="1:3" ht="15.75" thickBot="1" x14ac:dyDescent="0.3">
      <c r="A13" s="51"/>
      <c r="B13" s="52" t="s">
        <v>81</v>
      </c>
      <c r="C13" s="53" t="s">
        <v>80</v>
      </c>
    </row>
    <row r="14" spans="1:3" ht="15.75" thickBot="1" x14ac:dyDescent="0.3">
      <c r="A14" s="52" t="s">
        <v>79</v>
      </c>
      <c r="B14" s="52">
        <v>1</v>
      </c>
      <c r="C14" s="52">
        <v>0</v>
      </c>
    </row>
    <row r="15" spans="1:3" ht="15.75" thickBot="1" x14ac:dyDescent="0.3">
      <c r="A15" s="51">
        <v>1</v>
      </c>
      <c r="B15" s="51" t="s">
        <v>78</v>
      </c>
      <c r="C15" s="51" t="s">
        <v>77</v>
      </c>
    </row>
    <row r="16" spans="1:3" ht="15.75" thickBot="1" x14ac:dyDescent="0.3">
      <c r="A16" s="51">
        <v>0</v>
      </c>
      <c r="B16" s="51" t="s">
        <v>76</v>
      </c>
      <c r="C16" s="51" t="s">
        <v>75</v>
      </c>
    </row>
    <row r="17" spans="1:8" ht="15.75" thickBot="1" x14ac:dyDescent="0.3">
      <c r="A17" s="51" t="s">
        <v>74</v>
      </c>
      <c r="B17" s="51" t="s">
        <v>73</v>
      </c>
      <c r="C17" s="51" t="s">
        <v>72</v>
      </c>
    </row>
    <row r="20" spans="1:8" ht="15.75" thickBot="1" x14ac:dyDescent="0.3"/>
    <row r="21" spans="1:8" ht="15.75" thickBot="1" x14ac:dyDescent="0.3">
      <c r="A21" s="52" t="s">
        <v>41</v>
      </c>
      <c r="B21" s="52" t="s">
        <v>71</v>
      </c>
      <c r="C21" s="52" t="s">
        <v>70</v>
      </c>
      <c r="D21" s="52" t="s">
        <v>69</v>
      </c>
      <c r="E21" s="52" t="s">
        <v>68</v>
      </c>
      <c r="F21" s="52" t="s">
        <v>67</v>
      </c>
      <c r="G21" s="52" t="s">
        <v>66</v>
      </c>
      <c r="H21" s="52" t="s">
        <v>65</v>
      </c>
    </row>
    <row r="22" spans="1:8" ht="15.75" thickBot="1" x14ac:dyDescent="0.3">
      <c r="A22" s="51">
        <v>1</v>
      </c>
      <c r="B22" s="51">
        <v>0</v>
      </c>
      <c r="C22" s="51">
        <v>0</v>
      </c>
      <c r="D22" s="51">
        <v>0</v>
      </c>
      <c r="E22" s="41">
        <v>0</v>
      </c>
      <c r="F22" s="51">
        <v>0</v>
      </c>
      <c r="G22" s="51">
        <v>0</v>
      </c>
      <c r="H22" s="51">
        <v>0</v>
      </c>
    </row>
    <row r="23" spans="1:8" ht="15.75" thickBot="1" x14ac:dyDescent="0.3">
      <c r="A23" s="51">
        <v>2</v>
      </c>
      <c r="B23" s="51">
        <v>0.5</v>
      </c>
      <c r="C23" s="51">
        <v>0.5</v>
      </c>
      <c r="D23" s="51">
        <v>213.66239999999999</v>
      </c>
      <c r="E23" s="41">
        <v>11</v>
      </c>
      <c r="F23" s="51">
        <v>0.1515</v>
      </c>
      <c r="G23" s="51">
        <v>2427</v>
      </c>
      <c r="H23" s="51">
        <v>0.50529999999999997</v>
      </c>
    </row>
    <row r="24" spans="1:8" ht="15.75" thickBot="1" x14ac:dyDescent="0.3">
      <c r="A24" s="51">
        <v>3</v>
      </c>
      <c r="B24" s="51">
        <v>1</v>
      </c>
      <c r="C24" s="51">
        <v>1</v>
      </c>
      <c r="D24" s="51">
        <v>208.4597</v>
      </c>
      <c r="E24" s="41">
        <v>17</v>
      </c>
      <c r="F24" s="51">
        <v>0.23419999999999999</v>
      </c>
      <c r="G24" s="51">
        <v>4859</v>
      </c>
      <c r="H24" s="51">
        <v>1.0116000000000001</v>
      </c>
    </row>
    <row r="25" spans="1:8" ht="15.75" thickBot="1" x14ac:dyDescent="0.3">
      <c r="A25" s="51">
        <v>4</v>
      </c>
      <c r="B25" s="51">
        <v>1.5</v>
      </c>
      <c r="C25" s="51">
        <v>1.5</v>
      </c>
      <c r="D25" s="51">
        <v>204.99459999999999</v>
      </c>
      <c r="E25" s="41">
        <v>30</v>
      </c>
      <c r="F25" s="51">
        <v>0.41320000000000001</v>
      </c>
      <c r="G25" s="51">
        <v>7284</v>
      </c>
      <c r="H25" s="51">
        <v>1.5165</v>
      </c>
    </row>
    <row r="26" spans="1:8" ht="15.75" thickBot="1" x14ac:dyDescent="0.3">
      <c r="A26" s="51">
        <v>5</v>
      </c>
      <c r="B26" s="51">
        <v>2</v>
      </c>
      <c r="C26" s="51">
        <v>2</v>
      </c>
      <c r="D26" s="51">
        <v>202.34610000000001</v>
      </c>
      <c r="E26" s="41">
        <v>35</v>
      </c>
      <c r="F26" s="51">
        <v>0.48209999999999997</v>
      </c>
      <c r="G26" s="51">
        <v>9717</v>
      </c>
      <c r="H26" s="51">
        <v>2.0230000000000001</v>
      </c>
    </row>
    <row r="27" spans="1:8" ht="15.75" thickBot="1" x14ac:dyDescent="0.3">
      <c r="A27" s="51">
        <v>6</v>
      </c>
      <c r="B27" s="51">
        <v>2.5</v>
      </c>
      <c r="C27" s="51">
        <v>2.5001000000000002</v>
      </c>
      <c r="D27" s="51">
        <v>199.8768</v>
      </c>
      <c r="E27" s="41">
        <v>47</v>
      </c>
      <c r="F27" s="51">
        <v>0.64739999999999998</v>
      </c>
      <c r="G27" s="51">
        <v>12143</v>
      </c>
      <c r="H27" s="51">
        <v>2.5280999999999998</v>
      </c>
    </row>
    <row r="28" spans="1:8" ht="15.75" thickBot="1" x14ac:dyDescent="0.3">
      <c r="A28" s="51">
        <v>7</v>
      </c>
      <c r="B28" s="51">
        <v>3</v>
      </c>
      <c r="C28" s="51">
        <v>3.0001000000000002</v>
      </c>
      <c r="D28" s="51">
        <v>197.376</v>
      </c>
      <c r="E28" s="41">
        <v>56</v>
      </c>
      <c r="F28" s="51">
        <v>0.77129999999999999</v>
      </c>
      <c r="G28" s="51">
        <v>14572</v>
      </c>
      <c r="H28" s="51">
        <v>3.0337999999999998</v>
      </c>
    </row>
    <row r="29" spans="1:8" ht="15.75" thickBot="1" x14ac:dyDescent="0.3">
      <c r="A29" s="51">
        <v>8</v>
      </c>
      <c r="B29" s="51">
        <v>3.5</v>
      </c>
      <c r="C29" s="51">
        <v>3.5001000000000002</v>
      </c>
      <c r="D29" s="51">
        <v>195.12100000000001</v>
      </c>
      <c r="E29" s="41">
        <v>76</v>
      </c>
      <c r="F29" s="51">
        <v>1.0468</v>
      </c>
      <c r="G29" s="51">
        <v>16990</v>
      </c>
      <c r="H29" s="51">
        <v>3.5371999999999999</v>
      </c>
    </row>
    <row r="30" spans="1:8" ht="15.75" thickBot="1" x14ac:dyDescent="0.3">
      <c r="A30" s="51">
        <v>9</v>
      </c>
      <c r="B30" s="51">
        <v>4</v>
      </c>
      <c r="C30" s="51">
        <v>4.0000999999999998</v>
      </c>
      <c r="D30" s="51">
        <v>193.00749999999999</v>
      </c>
      <c r="E30" s="41">
        <v>91</v>
      </c>
      <c r="F30" s="51">
        <v>1.2534000000000001</v>
      </c>
      <c r="G30" s="51">
        <v>19413</v>
      </c>
      <c r="H30" s="51">
        <v>4.0415999999999999</v>
      </c>
    </row>
    <row r="31" spans="1:8" ht="15.75" thickBot="1" x14ac:dyDescent="0.3">
      <c r="A31" s="51">
        <v>10</v>
      </c>
      <c r="B31" s="51">
        <v>4.5</v>
      </c>
      <c r="C31" s="51">
        <v>4.5000999999999998</v>
      </c>
      <c r="D31" s="51">
        <v>190.8648</v>
      </c>
      <c r="E31" s="41">
        <v>112</v>
      </c>
      <c r="F31" s="51">
        <v>1.5427</v>
      </c>
      <c r="G31" s="51">
        <v>21830</v>
      </c>
      <c r="H31" s="51">
        <v>4.5448000000000004</v>
      </c>
    </row>
    <row r="32" spans="1:8" ht="15.75" thickBot="1" x14ac:dyDescent="0.3">
      <c r="A32" s="51">
        <v>11</v>
      </c>
      <c r="B32" s="51">
        <v>5</v>
      </c>
      <c r="C32" s="51">
        <v>4.9999000000000002</v>
      </c>
      <c r="D32" s="51">
        <v>188.63489999999999</v>
      </c>
      <c r="E32" s="41">
        <v>135</v>
      </c>
      <c r="F32" s="51">
        <v>1.8594999999999999</v>
      </c>
      <c r="G32" s="51">
        <v>24244</v>
      </c>
      <c r="H32" s="51">
        <v>5.0473999999999997</v>
      </c>
    </row>
    <row r="33" spans="1:8" ht="15.75" thickBot="1" x14ac:dyDescent="0.3">
      <c r="A33" s="51">
        <v>12</v>
      </c>
      <c r="B33" s="51">
        <v>5.5</v>
      </c>
      <c r="C33" s="51">
        <v>5.4999000000000002</v>
      </c>
      <c r="D33" s="51">
        <v>186.65389999999999</v>
      </c>
      <c r="E33" s="41">
        <v>155</v>
      </c>
      <c r="F33" s="51">
        <v>2.1349999999999998</v>
      </c>
      <c r="G33" s="51">
        <v>26662</v>
      </c>
      <c r="H33" s="51">
        <v>5.5507999999999997</v>
      </c>
    </row>
    <row r="34" spans="1:8" ht="15.75" thickBot="1" x14ac:dyDescent="0.3">
      <c r="A34" s="51">
        <v>13</v>
      </c>
      <c r="B34" s="51">
        <v>6</v>
      </c>
      <c r="C34" s="51">
        <v>5.9999000000000002</v>
      </c>
      <c r="D34" s="51">
        <v>184.9633</v>
      </c>
      <c r="E34" s="41">
        <v>172</v>
      </c>
      <c r="F34" s="51">
        <v>2.3691</v>
      </c>
      <c r="G34" s="51">
        <v>29083</v>
      </c>
      <c r="H34" s="51">
        <v>6.0548000000000002</v>
      </c>
    </row>
    <row r="35" spans="1:8" ht="15.75" thickBot="1" x14ac:dyDescent="0.3">
      <c r="A35" s="51">
        <v>14</v>
      </c>
      <c r="B35" s="51">
        <v>6.5</v>
      </c>
      <c r="C35" s="51">
        <v>6.4999000000000002</v>
      </c>
      <c r="D35" s="51">
        <v>183.2962</v>
      </c>
      <c r="E35" s="41">
        <v>194</v>
      </c>
      <c r="F35" s="51">
        <v>2.6722000000000001</v>
      </c>
      <c r="G35" s="51">
        <v>31499</v>
      </c>
      <c r="H35" s="51">
        <v>6.5578000000000003</v>
      </c>
    </row>
    <row r="36" spans="1:8" ht="15.75" thickBot="1" x14ac:dyDescent="0.3">
      <c r="A36" s="51">
        <v>15</v>
      </c>
      <c r="B36" s="51">
        <v>7</v>
      </c>
      <c r="C36" s="51">
        <v>7</v>
      </c>
      <c r="D36" s="51">
        <v>181.84800000000001</v>
      </c>
      <c r="E36" s="41">
        <v>223</v>
      </c>
      <c r="F36" s="51">
        <v>3.0716000000000001</v>
      </c>
      <c r="G36" s="51">
        <v>33908</v>
      </c>
      <c r="H36" s="51">
        <v>7.0593000000000004</v>
      </c>
    </row>
    <row r="37" spans="1:8" ht="15.75" thickBot="1" x14ac:dyDescent="0.3">
      <c r="A37" s="51">
        <v>16</v>
      </c>
      <c r="B37" s="51">
        <v>7.5</v>
      </c>
      <c r="C37" s="51">
        <v>7.5</v>
      </c>
      <c r="D37" s="51">
        <v>180.42439999999999</v>
      </c>
      <c r="E37" s="41">
        <v>247</v>
      </c>
      <c r="F37" s="51">
        <v>3.4022000000000001</v>
      </c>
      <c r="G37" s="51">
        <v>36322</v>
      </c>
      <c r="H37" s="51">
        <v>7.5618999999999996</v>
      </c>
    </row>
    <row r="38" spans="1:8" ht="15.75" thickBot="1" x14ac:dyDescent="0.3">
      <c r="A38" s="51">
        <v>17</v>
      </c>
      <c r="B38" s="51">
        <v>8</v>
      </c>
      <c r="C38" s="51">
        <v>8</v>
      </c>
      <c r="D38" s="51">
        <v>178.97880000000001</v>
      </c>
      <c r="E38" s="41">
        <v>269</v>
      </c>
      <c r="F38" s="51">
        <v>3.7052</v>
      </c>
      <c r="G38" s="51">
        <v>38738</v>
      </c>
      <c r="H38" s="51">
        <v>8.0648999999999997</v>
      </c>
    </row>
    <row r="39" spans="1:8" ht="15.75" thickBot="1" x14ac:dyDescent="0.3">
      <c r="A39" s="51">
        <v>18</v>
      </c>
      <c r="B39" s="51">
        <v>8.5</v>
      </c>
      <c r="C39" s="51">
        <v>8.5</v>
      </c>
      <c r="D39" s="51">
        <v>177.66560000000001</v>
      </c>
      <c r="E39" s="41">
        <v>295</v>
      </c>
      <c r="F39" s="51">
        <v>4.0633999999999997</v>
      </c>
      <c r="G39" s="51">
        <v>41150</v>
      </c>
      <c r="H39" s="51">
        <v>8.5670000000000002</v>
      </c>
    </row>
    <row r="40" spans="1:8" ht="15.75" thickBot="1" x14ac:dyDescent="0.3">
      <c r="A40" s="51">
        <v>19</v>
      </c>
      <c r="B40" s="51">
        <v>9</v>
      </c>
      <c r="C40" s="51">
        <v>9</v>
      </c>
      <c r="D40" s="51">
        <v>176.6121</v>
      </c>
      <c r="E40" s="41">
        <v>312</v>
      </c>
      <c r="F40" s="51">
        <v>4.2975000000000003</v>
      </c>
      <c r="G40" s="51">
        <v>43571</v>
      </c>
      <c r="H40" s="51">
        <v>9.0710999999999995</v>
      </c>
    </row>
    <row r="41" spans="1:8" ht="15.75" thickBot="1" x14ac:dyDescent="0.3">
      <c r="A41" s="51">
        <v>20</v>
      </c>
      <c r="B41" s="51">
        <v>9.5</v>
      </c>
      <c r="C41" s="51">
        <v>9.5</v>
      </c>
      <c r="D41" s="51">
        <v>175.65219999999999</v>
      </c>
      <c r="E41" s="41">
        <v>332</v>
      </c>
      <c r="F41" s="51">
        <v>4.5730000000000004</v>
      </c>
      <c r="G41" s="51">
        <v>45989</v>
      </c>
      <c r="H41" s="51">
        <v>9.5745000000000005</v>
      </c>
    </row>
    <row r="42" spans="1:8" ht="15.75" thickBot="1" x14ac:dyDescent="0.3">
      <c r="A42" s="51">
        <v>21</v>
      </c>
      <c r="B42" s="51">
        <v>10</v>
      </c>
      <c r="C42" s="51">
        <v>10</v>
      </c>
      <c r="D42" s="51">
        <v>174.8477</v>
      </c>
      <c r="E42" s="41">
        <v>355</v>
      </c>
      <c r="F42" s="51">
        <v>4.8898000000000001</v>
      </c>
      <c r="G42" s="51">
        <v>48404</v>
      </c>
      <c r="H42" s="51">
        <v>10.077299999999999</v>
      </c>
    </row>
    <row r="43" spans="1:8" ht="15.75" thickBot="1" x14ac:dyDescent="0.3">
      <c r="A43" s="51">
        <v>22</v>
      </c>
      <c r="B43" s="51">
        <v>10.5</v>
      </c>
      <c r="C43" s="51">
        <v>10.5</v>
      </c>
      <c r="D43" s="51">
        <v>174.0675</v>
      </c>
      <c r="E43" s="41">
        <v>380</v>
      </c>
      <c r="F43" s="51">
        <v>5.2342000000000004</v>
      </c>
      <c r="G43" s="51">
        <v>50817</v>
      </c>
      <c r="H43" s="51">
        <v>10.579599999999999</v>
      </c>
    </row>
    <row r="44" spans="1:8" ht="15.75" thickBot="1" x14ac:dyDescent="0.3">
      <c r="A44" s="51">
        <v>23</v>
      </c>
      <c r="B44" s="51">
        <v>11</v>
      </c>
      <c r="C44" s="51">
        <v>11</v>
      </c>
      <c r="D44" s="51">
        <v>173.297</v>
      </c>
      <c r="E44" s="41">
        <v>398</v>
      </c>
      <c r="F44" s="51">
        <v>5.4821</v>
      </c>
      <c r="G44" s="51">
        <v>53237</v>
      </c>
      <c r="H44" s="51">
        <v>11.083399999999999</v>
      </c>
    </row>
    <row r="45" spans="1:8" ht="15.75" thickBot="1" x14ac:dyDescent="0.3">
      <c r="A45" s="51">
        <v>24</v>
      </c>
      <c r="B45" s="51">
        <v>11.5</v>
      </c>
      <c r="C45" s="51">
        <v>11.5001</v>
      </c>
      <c r="D45" s="51">
        <v>172.6035</v>
      </c>
      <c r="E45" s="41">
        <v>419</v>
      </c>
      <c r="F45" s="51">
        <v>5.7713000000000001</v>
      </c>
      <c r="G45" s="51">
        <v>55654</v>
      </c>
      <c r="H45" s="51">
        <v>11.586600000000001</v>
      </c>
    </row>
    <row r="46" spans="1:8" ht="15.75" thickBot="1" x14ac:dyDescent="0.3">
      <c r="A46" s="51">
        <v>25</v>
      </c>
      <c r="B46" s="51">
        <v>12</v>
      </c>
      <c r="C46" s="51">
        <v>12.0001</v>
      </c>
      <c r="D46" s="51">
        <v>171.9135</v>
      </c>
      <c r="E46" s="41">
        <v>439</v>
      </c>
      <c r="F46" s="51">
        <v>6.0468000000000002</v>
      </c>
      <c r="G46" s="51">
        <v>58072</v>
      </c>
      <c r="H46" s="51">
        <v>12.09</v>
      </c>
    </row>
    <row r="47" spans="1:8" ht="15.75" thickBot="1" x14ac:dyDescent="0.3">
      <c r="A47" s="51">
        <v>26</v>
      </c>
      <c r="B47" s="51">
        <v>12.5</v>
      </c>
      <c r="C47" s="51">
        <v>12.5001</v>
      </c>
      <c r="D47" s="51">
        <v>171.24940000000001</v>
      </c>
      <c r="E47" s="41">
        <v>457</v>
      </c>
      <c r="F47" s="51">
        <v>6.2948000000000004</v>
      </c>
      <c r="G47" s="51">
        <v>60492</v>
      </c>
      <c r="H47" s="51">
        <v>12.5939</v>
      </c>
    </row>
    <row r="48" spans="1:8" ht="15.75" thickBot="1" x14ac:dyDescent="0.3">
      <c r="A48" s="51">
        <v>27</v>
      </c>
      <c r="B48" s="51">
        <v>13</v>
      </c>
      <c r="C48" s="51">
        <v>13.0001</v>
      </c>
      <c r="D48" s="51">
        <v>170.50960000000001</v>
      </c>
      <c r="E48" s="41">
        <v>475</v>
      </c>
      <c r="F48" s="51">
        <v>6.5427</v>
      </c>
      <c r="G48" s="51">
        <v>62912</v>
      </c>
      <c r="H48" s="51">
        <v>13.0977</v>
      </c>
    </row>
    <row r="49" spans="1:8" ht="15.75" thickBot="1" x14ac:dyDescent="0.3">
      <c r="A49" s="51">
        <v>28</v>
      </c>
      <c r="B49" s="51">
        <v>13.5</v>
      </c>
      <c r="C49" s="51">
        <v>13.5001</v>
      </c>
      <c r="D49" s="51">
        <v>169.79509999999999</v>
      </c>
      <c r="E49" s="41">
        <v>498</v>
      </c>
      <c r="F49" s="51">
        <v>6.8594999999999997</v>
      </c>
      <c r="G49" s="51">
        <v>65327</v>
      </c>
      <c r="H49" s="51">
        <v>13.6005</v>
      </c>
    </row>
    <row r="50" spans="1:8" ht="15.75" thickBot="1" x14ac:dyDescent="0.3">
      <c r="A50" s="51">
        <v>29</v>
      </c>
      <c r="B50" s="51">
        <v>14</v>
      </c>
      <c r="C50" s="51">
        <v>13.9999</v>
      </c>
      <c r="D50" s="51">
        <v>169.10570000000001</v>
      </c>
      <c r="E50" s="41">
        <v>519</v>
      </c>
      <c r="F50" s="51">
        <v>7.1487999999999996</v>
      </c>
      <c r="G50" s="51">
        <v>67743</v>
      </c>
      <c r="H50" s="51">
        <v>14.1035</v>
      </c>
    </row>
    <row r="51" spans="1:8" ht="15.75" thickBot="1" x14ac:dyDescent="0.3">
      <c r="A51" s="51">
        <v>30</v>
      </c>
      <c r="B51" s="51">
        <v>14.5</v>
      </c>
      <c r="C51" s="51">
        <v>14.4999</v>
      </c>
      <c r="D51" s="51">
        <v>168.41390000000001</v>
      </c>
      <c r="E51" s="41">
        <v>537</v>
      </c>
      <c r="F51" s="51">
        <v>7.3967000000000001</v>
      </c>
      <c r="G51" s="51">
        <v>70163</v>
      </c>
      <c r="H51" s="51">
        <v>14.6073</v>
      </c>
    </row>
    <row r="52" spans="1:8" ht="15.75" thickBot="1" x14ac:dyDescent="0.3">
      <c r="A52" s="51">
        <v>31</v>
      </c>
      <c r="B52" s="51">
        <v>15</v>
      </c>
      <c r="C52" s="51">
        <v>14.9999</v>
      </c>
      <c r="D52" s="51">
        <v>167.8424</v>
      </c>
      <c r="E52" s="41">
        <v>563</v>
      </c>
      <c r="F52" s="51">
        <v>7.7548000000000004</v>
      </c>
      <c r="G52" s="51">
        <v>72575</v>
      </c>
      <c r="H52" s="51">
        <v>15.109400000000001</v>
      </c>
    </row>
    <row r="53" spans="1:8" ht="15.75" thickBot="1" x14ac:dyDescent="0.3">
      <c r="A53" s="51">
        <v>32</v>
      </c>
      <c r="B53" s="51">
        <v>15.5</v>
      </c>
      <c r="C53" s="51">
        <v>15.4999</v>
      </c>
      <c r="D53" s="51">
        <v>167.2551</v>
      </c>
      <c r="E53" s="41">
        <v>581</v>
      </c>
      <c r="F53" s="51">
        <v>8.0028000000000006</v>
      </c>
      <c r="G53" s="51">
        <v>74995</v>
      </c>
      <c r="H53" s="51">
        <v>15.613300000000001</v>
      </c>
    </row>
    <row r="54" spans="1:8" ht="15.75" thickBot="1" x14ac:dyDescent="0.3">
      <c r="A54" s="51">
        <v>33</v>
      </c>
      <c r="B54" s="51">
        <v>16</v>
      </c>
      <c r="C54" s="51">
        <v>16</v>
      </c>
      <c r="D54" s="51">
        <v>166.6985</v>
      </c>
      <c r="E54" s="41">
        <v>593</v>
      </c>
      <c r="F54" s="51">
        <v>8.1679999999999993</v>
      </c>
      <c r="G54" s="51">
        <v>77421</v>
      </c>
      <c r="H54" s="51">
        <v>16.118300000000001</v>
      </c>
    </row>
    <row r="55" spans="1:8" ht="15.75" thickBot="1" x14ac:dyDescent="0.3">
      <c r="A55" s="51">
        <v>34</v>
      </c>
      <c r="B55" s="51">
        <v>16.5</v>
      </c>
      <c r="C55" s="51">
        <v>16.5</v>
      </c>
      <c r="D55" s="51">
        <v>166.14949999999999</v>
      </c>
      <c r="E55" s="41">
        <v>617</v>
      </c>
      <c r="F55" s="51">
        <v>8.4985999999999997</v>
      </c>
      <c r="G55" s="51">
        <v>79835</v>
      </c>
      <c r="H55" s="51">
        <v>16.620899999999999</v>
      </c>
    </row>
    <row r="56" spans="1:8" ht="15.75" thickBot="1" x14ac:dyDescent="0.3">
      <c r="A56" s="51">
        <v>35</v>
      </c>
      <c r="B56" s="51">
        <v>17</v>
      </c>
      <c r="C56" s="51">
        <v>17</v>
      </c>
      <c r="D56" s="51">
        <v>165.6216</v>
      </c>
      <c r="E56" s="41">
        <v>633</v>
      </c>
      <c r="F56" s="51">
        <v>8.7189999999999994</v>
      </c>
      <c r="G56" s="51">
        <v>82257</v>
      </c>
      <c r="H56" s="51">
        <v>17.1251</v>
      </c>
    </row>
    <row r="57" spans="1:8" ht="15.75" thickBot="1" x14ac:dyDescent="0.3">
      <c r="A57" s="51">
        <v>36</v>
      </c>
      <c r="B57" s="51">
        <v>17.5</v>
      </c>
      <c r="C57" s="51">
        <v>17.5</v>
      </c>
      <c r="D57" s="51">
        <v>165.14689999999999</v>
      </c>
      <c r="E57" s="41">
        <v>657</v>
      </c>
      <c r="F57" s="51">
        <v>9.0495999999999999</v>
      </c>
      <c r="G57" s="51">
        <v>84671</v>
      </c>
      <c r="H57" s="51">
        <v>17.627700000000001</v>
      </c>
    </row>
    <row r="58" spans="1:8" ht="15.75" thickBot="1" x14ac:dyDescent="0.3">
      <c r="A58" s="51">
        <v>37</v>
      </c>
      <c r="B58" s="51">
        <v>18</v>
      </c>
      <c r="C58" s="51">
        <v>18</v>
      </c>
      <c r="D58" s="51">
        <v>164.68270000000001</v>
      </c>
      <c r="E58" s="41">
        <v>677</v>
      </c>
      <c r="F58" s="51">
        <v>9.3251000000000008</v>
      </c>
      <c r="G58" s="51">
        <v>87089</v>
      </c>
      <c r="H58" s="51">
        <v>18.1311</v>
      </c>
    </row>
    <row r="59" spans="1:8" ht="15.75" thickBot="1" x14ac:dyDescent="0.3">
      <c r="A59" s="51">
        <v>38</v>
      </c>
      <c r="B59" s="51">
        <v>18.5</v>
      </c>
      <c r="C59" s="51">
        <v>18.5</v>
      </c>
      <c r="D59" s="51">
        <v>164.2337</v>
      </c>
      <c r="E59" s="41">
        <v>698</v>
      </c>
      <c r="F59" s="51">
        <v>9.6143000000000001</v>
      </c>
      <c r="G59" s="51">
        <v>89506</v>
      </c>
      <c r="H59" s="51">
        <v>18.6343</v>
      </c>
    </row>
    <row r="60" spans="1:8" ht="15.75" thickBot="1" x14ac:dyDescent="0.3">
      <c r="A60" s="51">
        <v>39</v>
      </c>
      <c r="B60" s="51">
        <v>19</v>
      </c>
      <c r="C60" s="51">
        <v>19</v>
      </c>
      <c r="D60" s="51">
        <v>163.77709999999999</v>
      </c>
      <c r="E60" s="41">
        <v>719</v>
      </c>
      <c r="F60" s="51">
        <v>9.9036000000000008</v>
      </c>
      <c r="G60" s="51">
        <v>91923</v>
      </c>
      <c r="H60" s="51">
        <v>19.137499999999999</v>
      </c>
    </row>
    <row r="61" spans="1:8" ht="15.75" thickBot="1" x14ac:dyDescent="0.3">
      <c r="A61" s="51">
        <v>40</v>
      </c>
      <c r="B61" s="51">
        <v>19.5</v>
      </c>
      <c r="C61" s="51">
        <v>19.5</v>
      </c>
      <c r="D61" s="51">
        <v>163.31059999999999</v>
      </c>
      <c r="E61" s="41">
        <v>742</v>
      </c>
      <c r="F61" s="51">
        <v>10.2204</v>
      </c>
      <c r="G61" s="51">
        <v>94338</v>
      </c>
      <c r="H61" s="51">
        <v>19.6403</v>
      </c>
    </row>
    <row r="62" spans="1:8" ht="15.75" thickBot="1" x14ac:dyDescent="0.3">
      <c r="A62" s="51">
        <v>41</v>
      </c>
      <c r="B62" s="51">
        <v>20</v>
      </c>
      <c r="C62" s="51">
        <v>20</v>
      </c>
      <c r="D62" s="51">
        <v>162.85429999999999</v>
      </c>
      <c r="E62" s="41">
        <v>765</v>
      </c>
      <c r="F62" s="51">
        <v>10.5372</v>
      </c>
      <c r="G62" s="51">
        <v>96753</v>
      </c>
      <c r="H62" s="51">
        <v>20.1431</v>
      </c>
    </row>
    <row r="63" spans="1:8" ht="15.75" thickBot="1" x14ac:dyDescent="0.3">
      <c r="A63" s="51">
        <v>42</v>
      </c>
      <c r="B63" s="51">
        <v>20.5</v>
      </c>
      <c r="C63" s="51">
        <v>20.5001</v>
      </c>
      <c r="D63" s="51">
        <v>162.4151</v>
      </c>
      <c r="E63" s="41">
        <v>784</v>
      </c>
      <c r="F63" s="51">
        <v>10.7989</v>
      </c>
      <c r="G63" s="51">
        <v>99172</v>
      </c>
      <c r="H63" s="51">
        <v>20.646699999999999</v>
      </c>
    </row>
    <row r="64" spans="1:8" ht="15.75" thickBot="1" x14ac:dyDescent="0.3">
      <c r="A64" s="51">
        <v>43</v>
      </c>
      <c r="B64" s="51">
        <v>21</v>
      </c>
      <c r="C64" s="51">
        <v>21.0001</v>
      </c>
      <c r="D64" s="51">
        <v>161.94120000000001</v>
      </c>
      <c r="E64" s="41">
        <v>813</v>
      </c>
      <c r="F64" s="51">
        <v>11.1983</v>
      </c>
      <c r="G64" s="51">
        <v>101581</v>
      </c>
      <c r="H64" s="51">
        <v>21.148199999999999</v>
      </c>
    </row>
    <row r="65" spans="1:8" ht="15.75" thickBot="1" x14ac:dyDescent="0.3">
      <c r="A65" s="51">
        <v>44</v>
      </c>
      <c r="B65" s="51">
        <v>21.5</v>
      </c>
      <c r="C65" s="51">
        <v>21.5001</v>
      </c>
      <c r="D65" s="51">
        <v>161.43100000000001</v>
      </c>
      <c r="E65" s="41">
        <v>836</v>
      </c>
      <c r="F65" s="51">
        <v>11.5152</v>
      </c>
      <c r="G65" s="51">
        <v>103996</v>
      </c>
      <c r="H65" s="51">
        <v>21.651</v>
      </c>
    </row>
    <row r="66" spans="1:8" ht="15.75" thickBot="1" x14ac:dyDescent="0.3">
      <c r="A66" s="51">
        <v>45</v>
      </c>
      <c r="B66" s="51">
        <v>22</v>
      </c>
      <c r="C66" s="51">
        <v>22.0001</v>
      </c>
      <c r="D66" s="51">
        <v>160.94569999999999</v>
      </c>
      <c r="E66" s="41">
        <v>854</v>
      </c>
      <c r="F66" s="51">
        <v>11.7631</v>
      </c>
      <c r="G66" s="51">
        <v>106416</v>
      </c>
      <c r="H66" s="51">
        <v>22.154800000000002</v>
      </c>
    </row>
    <row r="67" spans="1:8" ht="15.75" thickBot="1" x14ac:dyDescent="0.3">
      <c r="A67" s="51">
        <v>46</v>
      </c>
      <c r="B67" s="51">
        <v>22.5</v>
      </c>
      <c r="C67" s="51">
        <v>22.5001</v>
      </c>
      <c r="D67" s="51">
        <v>160.45650000000001</v>
      </c>
      <c r="E67" s="41">
        <v>870</v>
      </c>
      <c r="F67" s="51">
        <v>11.983499999999999</v>
      </c>
      <c r="G67" s="51">
        <v>108838</v>
      </c>
      <c r="H67" s="51">
        <v>22.659099999999999</v>
      </c>
    </row>
    <row r="68" spans="1:8" ht="15.75" thickBot="1" x14ac:dyDescent="0.3">
      <c r="A68" s="51">
        <v>47</v>
      </c>
      <c r="B68" s="51">
        <v>23</v>
      </c>
      <c r="C68" s="51">
        <v>22.9999</v>
      </c>
      <c r="D68" s="51">
        <v>159.9796</v>
      </c>
      <c r="E68" s="41">
        <v>887</v>
      </c>
      <c r="F68" s="51">
        <v>12.217599999999999</v>
      </c>
      <c r="G68" s="51">
        <v>111258</v>
      </c>
      <c r="H68" s="51">
        <v>23.1629</v>
      </c>
    </row>
    <row r="69" spans="1:8" ht="15.75" thickBot="1" x14ac:dyDescent="0.3">
      <c r="A69" s="51">
        <v>48</v>
      </c>
      <c r="B69" s="51">
        <v>23.5</v>
      </c>
      <c r="C69" s="51">
        <v>23.4999</v>
      </c>
      <c r="D69" s="51">
        <v>159.49719999999999</v>
      </c>
      <c r="E69" s="41">
        <v>904</v>
      </c>
      <c r="F69" s="51">
        <v>12.4518</v>
      </c>
      <c r="G69" s="51">
        <v>113679</v>
      </c>
      <c r="H69" s="51">
        <v>23.666899999999998</v>
      </c>
    </row>
    <row r="70" spans="1:8" ht="15.75" thickBot="1" x14ac:dyDescent="0.3">
      <c r="A70" s="51">
        <v>49</v>
      </c>
      <c r="B70" s="51">
        <v>24</v>
      </c>
      <c r="C70" s="51">
        <v>23.9999</v>
      </c>
      <c r="D70" s="51">
        <v>159.0592</v>
      </c>
      <c r="E70" s="41">
        <v>919</v>
      </c>
      <c r="F70" s="51">
        <v>12.6584</v>
      </c>
      <c r="G70" s="51">
        <v>116102</v>
      </c>
      <c r="H70" s="51">
        <v>24.171299999999999</v>
      </c>
    </row>
    <row r="71" spans="1:8" ht="15.75" thickBot="1" x14ac:dyDescent="0.3">
      <c r="A71" s="51">
        <v>50</v>
      </c>
      <c r="B71" s="51">
        <v>24.5</v>
      </c>
      <c r="C71" s="51">
        <v>24.4999</v>
      </c>
      <c r="D71" s="51">
        <v>158.62569999999999</v>
      </c>
      <c r="E71" s="41">
        <v>937</v>
      </c>
      <c r="F71" s="51">
        <v>12.9063</v>
      </c>
      <c r="G71" s="51">
        <v>118522</v>
      </c>
      <c r="H71" s="51">
        <v>24.6752</v>
      </c>
    </row>
    <row r="72" spans="1:8" ht="15.75" thickBot="1" x14ac:dyDescent="0.3">
      <c r="A72" s="51">
        <v>51</v>
      </c>
      <c r="B72" s="51">
        <v>25</v>
      </c>
      <c r="C72" s="51">
        <v>24.9999</v>
      </c>
      <c r="D72" s="51">
        <v>158.18459999999999</v>
      </c>
      <c r="E72" s="41">
        <v>956</v>
      </c>
      <c r="F72" s="51">
        <v>13.167999999999999</v>
      </c>
      <c r="G72" s="51">
        <v>120941</v>
      </c>
      <c r="H72" s="51">
        <v>25.178799999999999</v>
      </c>
    </row>
    <row r="73" spans="1:8" ht="15.75" thickBot="1" x14ac:dyDescent="0.3">
      <c r="A73" s="51">
        <v>52</v>
      </c>
      <c r="B73" s="51">
        <v>25.5</v>
      </c>
      <c r="C73" s="51">
        <v>25.5</v>
      </c>
      <c r="D73" s="51">
        <v>157.73660000000001</v>
      </c>
      <c r="E73" s="41">
        <v>972</v>
      </c>
      <c r="F73" s="51">
        <v>13.388400000000001</v>
      </c>
      <c r="G73" s="51">
        <v>123363</v>
      </c>
      <c r="H73" s="51">
        <v>25.683</v>
      </c>
    </row>
    <row r="74" spans="1:8" ht="15.75" thickBot="1" x14ac:dyDescent="0.3">
      <c r="A74" s="51">
        <v>53</v>
      </c>
      <c r="B74" s="51">
        <v>26</v>
      </c>
      <c r="C74" s="51">
        <v>26</v>
      </c>
      <c r="D74" s="51">
        <v>157.29159999999999</v>
      </c>
      <c r="E74" s="41">
        <v>994</v>
      </c>
      <c r="F74" s="51">
        <v>13.6915</v>
      </c>
      <c r="G74" s="51">
        <v>125779</v>
      </c>
      <c r="H74" s="51">
        <v>26.186</v>
      </c>
    </row>
    <row r="75" spans="1:8" ht="15.75" thickBot="1" x14ac:dyDescent="0.3">
      <c r="A75" s="51">
        <v>54</v>
      </c>
      <c r="B75" s="51">
        <v>26.5</v>
      </c>
      <c r="C75" s="51">
        <v>26.5</v>
      </c>
      <c r="D75" s="51">
        <v>156.85740000000001</v>
      </c>
      <c r="E75" s="41">
        <v>1011</v>
      </c>
      <c r="F75" s="51">
        <v>13.925599999999999</v>
      </c>
      <c r="G75" s="51">
        <v>128200</v>
      </c>
      <c r="H75" s="51">
        <v>26.69</v>
      </c>
    </row>
    <row r="76" spans="1:8" ht="15.75" thickBot="1" x14ac:dyDescent="0.3">
      <c r="A76" s="51">
        <v>55</v>
      </c>
      <c r="B76" s="51">
        <v>27</v>
      </c>
      <c r="C76" s="51">
        <v>27</v>
      </c>
      <c r="D76" s="51">
        <v>156.42580000000001</v>
      </c>
      <c r="E76" s="41">
        <v>1030</v>
      </c>
      <c r="F76" s="51">
        <v>14.1873</v>
      </c>
      <c r="G76" s="51">
        <v>130619</v>
      </c>
      <c r="H76" s="51">
        <v>27.1937</v>
      </c>
    </row>
    <row r="77" spans="1:8" ht="15.75" thickBot="1" x14ac:dyDescent="0.3">
      <c r="A77" s="51">
        <v>56</v>
      </c>
      <c r="B77" s="51">
        <v>27.5</v>
      </c>
      <c r="C77" s="51">
        <v>27.5</v>
      </c>
      <c r="D77" s="51">
        <v>156.00290000000001</v>
      </c>
      <c r="E77" s="41">
        <v>1053</v>
      </c>
      <c r="F77" s="51">
        <v>14.504099999999999</v>
      </c>
      <c r="G77" s="51">
        <v>133034</v>
      </c>
      <c r="H77" s="51">
        <v>27.696400000000001</v>
      </c>
    </row>
    <row r="78" spans="1:8" ht="15.75" thickBot="1" x14ac:dyDescent="0.3">
      <c r="A78" s="51">
        <v>57</v>
      </c>
      <c r="B78" s="51">
        <v>28</v>
      </c>
      <c r="C78" s="51">
        <v>28</v>
      </c>
      <c r="D78" s="51">
        <v>155.6181</v>
      </c>
      <c r="E78" s="41">
        <v>1069</v>
      </c>
      <c r="F78" s="51">
        <v>14.724500000000001</v>
      </c>
      <c r="G78" s="51">
        <v>135456</v>
      </c>
      <c r="H78" s="51">
        <v>28.200700000000001</v>
      </c>
    </row>
    <row r="79" spans="1:8" ht="15.75" thickBot="1" x14ac:dyDescent="0.3">
      <c r="A79" s="51">
        <v>58</v>
      </c>
      <c r="B79" s="51">
        <v>28.5</v>
      </c>
      <c r="C79" s="51">
        <v>28.5</v>
      </c>
      <c r="D79" s="51">
        <v>155.23589999999999</v>
      </c>
      <c r="E79" s="41">
        <v>1084</v>
      </c>
      <c r="F79" s="51">
        <v>14.931100000000001</v>
      </c>
      <c r="G79" s="51">
        <v>137879</v>
      </c>
      <c r="H79" s="51">
        <v>28.705100000000002</v>
      </c>
    </row>
    <row r="80" spans="1:8" ht="15.75" thickBot="1" x14ac:dyDescent="0.3">
      <c r="A80" s="51">
        <v>59</v>
      </c>
      <c r="B80" s="51">
        <v>29</v>
      </c>
      <c r="C80" s="51">
        <v>29</v>
      </c>
      <c r="D80" s="51">
        <v>154.8408</v>
      </c>
      <c r="E80" s="41">
        <v>1102</v>
      </c>
      <c r="F80" s="51">
        <v>15.1791</v>
      </c>
      <c r="G80" s="51">
        <v>140299</v>
      </c>
      <c r="H80" s="51">
        <v>29.2089</v>
      </c>
    </row>
    <row r="81" spans="1:8" ht="15.75" thickBot="1" x14ac:dyDescent="0.3">
      <c r="A81" s="51">
        <v>60</v>
      </c>
      <c r="B81" s="51">
        <v>29.5</v>
      </c>
      <c r="C81" s="51">
        <v>29.5001</v>
      </c>
      <c r="D81" s="51">
        <v>154.46170000000001</v>
      </c>
      <c r="E81" s="41">
        <v>1117</v>
      </c>
      <c r="F81" s="51">
        <v>15.3857</v>
      </c>
      <c r="G81" s="51">
        <v>142722</v>
      </c>
      <c r="H81" s="51">
        <v>29.7134</v>
      </c>
    </row>
    <row r="82" spans="1:8" ht="15.75" thickBot="1" x14ac:dyDescent="0.3">
      <c r="A82" s="51">
        <v>61</v>
      </c>
      <c r="B82" s="51">
        <v>30</v>
      </c>
      <c r="C82" s="51">
        <v>30.0001</v>
      </c>
      <c r="D82" s="51">
        <v>154.0804</v>
      </c>
      <c r="E82" s="41">
        <v>1140</v>
      </c>
      <c r="F82" s="51">
        <v>15.702500000000001</v>
      </c>
      <c r="G82" s="51">
        <v>145137</v>
      </c>
      <c r="H82" s="51">
        <v>30.216200000000001</v>
      </c>
    </row>
    <row r="83" spans="1:8" ht="15.75" thickBot="1" x14ac:dyDescent="0.3">
      <c r="A83" s="51">
        <v>62</v>
      </c>
      <c r="B83" s="51">
        <v>30.5</v>
      </c>
      <c r="C83" s="51">
        <v>30.5001</v>
      </c>
      <c r="D83" s="51">
        <v>153.71279999999999</v>
      </c>
      <c r="E83" s="41">
        <v>1163</v>
      </c>
      <c r="F83" s="51">
        <v>16.019300000000001</v>
      </c>
      <c r="G83" s="51">
        <v>147552</v>
      </c>
      <c r="H83" s="51">
        <v>30.718900000000001</v>
      </c>
    </row>
    <row r="84" spans="1:8" ht="15.75" thickBot="1" x14ac:dyDescent="0.3">
      <c r="A84" s="51">
        <v>63</v>
      </c>
      <c r="B84" s="51">
        <v>31</v>
      </c>
      <c r="C84" s="51">
        <v>31.0001</v>
      </c>
      <c r="D84" s="51">
        <v>153.32749999999999</v>
      </c>
      <c r="E84" s="41">
        <v>1183</v>
      </c>
      <c r="F84" s="51">
        <v>16.294799999999999</v>
      </c>
      <c r="G84" s="51">
        <v>149970</v>
      </c>
      <c r="H84" s="51">
        <v>31.222300000000001</v>
      </c>
    </row>
    <row r="85" spans="1:8" ht="15.75" thickBot="1" x14ac:dyDescent="0.3">
      <c r="A85" s="51">
        <v>64</v>
      </c>
      <c r="B85" s="51">
        <v>31.5</v>
      </c>
      <c r="C85" s="51">
        <v>31.5001</v>
      </c>
      <c r="D85" s="51">
        <v>152.89019999999999</v>
      </c>
      <c r="E85" s="41">
        <v>1205</v>
      </c>
      <c r="F85" s="51">
        <v>16.597799999999999</v>
      </c>
      <c r="G85" s="51">
        <v>152386</v>
      </c>
      <c r="H85" s="51">
        <v>31.725300000000001</v>
      </c>
    </row>
    <row r="86" spans="1:8" ht="15.75" thickBot="1" x14ac:dyDescent="0.3">
      <c r="A86" s="51">
        <v>65</v>
      </c>
      <c r="B86" s="51">
        <v>32</v>
      </c>
      <c r="C86" s="51">
        <v>32.000100000000003</v>
      </c>
      <c r="D86" s="51">
        <v>152.45070000000001</v>
      </c>
      <c r="E86" s="41">
        <v>1222</v>
      </c>
      <c r="F86" s="51">
        <v>16.832000000000001</v>
      </c>
      <c r="G86" s="51">
        <v>154807</v>
      </c>
      <c r="H86" s="51">
        <v>32.229399999999998</v>
      </c>
    </row>
    <row r="87" spans="1:8" ht="15.75" thickBot="1" x14ac:dyDescent="0.3">
      <c r="A87" s="51">
        <v>66</v>
      </c>
      <c r="B87" s="51">
        <v>32.5</v>
      </c>
      <c r="C87" s="51">
        <v>32.499899999999997</v>
      </c>
      <c r="D87" s="51">
        <v>152.00569999999999</v>
      </c>
      <c r="E87" s="41">
        <v>1233</v>
      </c>
      <c r="F87" s="51">
        <v>16.983499999999999</v>
      </c>
      <c r="G87" s="51">
        <v>157233</v>
      </c>
      <c r="H87" s="51">
        <v>32.734400000000001</v>
      </c>
    </row>
    <row r="88" spans="1:8" ht="15.75" thickBot="1" x14ac:dyDescent="0.3">
      <c r="A88" s="51">
        <v>67</v>
      </c>
      <c r="B88" s="51">
        <v>33</v>
      </c>
      <c r="C88" s="51">
        <v>32.999899999999997</v>
      </c>
      <c r="D88" s="51">
        <v>151.5523</v>
      </c>
      <c r="E88" s="41">
        <v>1254</v>
      </c>
      <c r="F88" s="51">
        <v>17.2727</v>
      </c>
      <c r="G88" s="51">
        <v>159650</v>
      </c>
      <c r="H88" s="51">
        <v>33.2376</v>
      </c>
    </row>
    <row r="89" spans="1:8" ht="15.75" thickBot="1" x14ac:dyDescent="0.3">
      <c r="A89" s="51">
        <v>68</v>
      </c>
      <c r="B89" s="51">
        <v>33.5</v>
      </c>
      <c r="C89" s="51">
        <v>33.499899999999997</v>
      </c>
      <c r="D89" s="51">
        <v>151.1063</v>
      </c>
      <c r="E89" s="41">
        <v>1272</v>
      </c>
      <c r="F89" s="51">
        <v>17.520700000000001</v>
      </c>
      <c r="G89" s="51">
        <v>162070</v>
      </c>
      <c r="H89" s="51">
        <v>33.741500000000002</v>
      </c>
    </row>
    <row r="90" spans="1:8" ht="15.75" thickBot="1" x14ac:dyDescent="0.3">
      <c r="A90" s="51">
        <v>69</v>
      </c>
      <c r="B90" s="51">
        <v>34</v>
      </c>
      <c r="C90" s="51">
        <v>33.999899999999997</v>
      </c>
      <c r="D90" s="51">
        <v>150.68600000000001</v>
      </c>
      <c r="E90" s="41">
        <v>1292</v>
      </c>
      <c r="F90" s="51">
        <v>17.796099999999999</v>
      </c>
      <c r="G90" s="51">
        <v>164488</v>
      </c>
      <c r="H90" s="51">
        <v>34.244900000000001</v>
      </c>
    </row>
    <row r="91" spans="1:8" ht="15.75" thickBot="1" x14ac:dyDescent="0.3">
      <c r="A91" s="51">
        <v>70</v>
      </c>
      <c r="B91" s="51">
        <v>34.5</v>
      </c>
      <c r="C91" s="51">
        <v>34.5</v>
      </c>
      <c r="D91" s="51">
        <v>150.28540000000001</v>
      </c>
      <c r="E91" s="41">
        <v>1311</v>
      </c>
      <c r="F91" s="51">
        <v>18.0579</v>
      </c>
      <c r="G91" s="51">
        <v>166907</v>
      </c>
      <c r="H91" s="51">
        <v>34.7485</v>
      </c>
    </row>
    <row r="92" spans="1:8" ht="15.75" thickBot="1" x14ac:dyDescent="0.3">
      <c r="A92" s="51">
        <v>71</v>
      </c>
      <c r="B92" s="51">
        <v>35</v>
      </c>
      <c r="C92" s="51">
        <v>35</v>
      </c>
      <c r="D92" s="51">
        <v>149.87430000000001</v>
      </c>
      <c r="E92" s="41">
        <v>1334</v>
      </c>
      <c r="F92" s="51">
        <v>18.374700000000001</v>
      </c>
      <c r="G92" s="51">
        <v>169322</v>
      </c>
      <c r="H92" s="51">
        <v>35.251300000000001</v>
      </c>
    </row>
    <row r="93" spans="1:8" ht="15.75" thickBot="1" x14ac:dyDescent="0.3">
      <c r="A93" s="51">
        <v>72</v>
      </c>
      <c r="B93" s="51">
        <v>35.5</v>
      </c>
      <c r="C93" s="51">
        <v>35.5</v>
      </c>
      <c r="D93" s="51">
        <v>149.44210000000001</v>
      </c>
      <c r="E93" s="41">
        <v>1358</v>
      </c>
      <c r="F93" s="51">
        <v>18.705200000000001</v>
      </c>
      <c r="G93" s="51">
        <v>171736</v>
      </c>
      <c r="H93" s="51">
        <v>35.753799999999998</v>
      </c>
    </row>
    <row r="94" spans="1:8" ht="15.75" thickBot="1" x14ac:dyDescent="0.3">
      <c r="A94" s="51">
        <v>73</v>
      </c>
      <c r="B94" s="51">
        <v>36</v>
      </c>
      <c r="C94" s="51">
        <v>36</v>
      </c>
      <c r="D94" s="51">
        <v>148.99979999999999</v>
      </c>
      <c r="E94" s="41">
        <v>1377</v>
      </c>
      <c r="F94" s="51">
        <v>18.966899999999999</v>
      </c>
      <c r="G94" s="51">
        <v>174155</v>
      </c>
      <c r="H94" s="51">
        <v>36.257399999999997</v>
      </c>
    </row>
    <row r="95" spans="1:8" ht="15.75" thickBot="1" x14ac:dyDescent="0.3">
      <c r="A95" s="51">
        <v>74</v>
      </c>
      <c r="B95" s="51">
        <v>36.5</v>
      </c>
      <c r="C95" s="51">
        <v>36.5</v>
      </c>
      <c r="D95" s="51">
        <v>148.56299999999999</v>
      </c>
      <c r="E95" s="41">
        <v>1396</v>
      </c>
      <c r="F95" s="51">
        <v>19.2287</v>
      </c>
      <c r="G95" s="51">
        <v>176574</v>
      </c>
      <c r="H95" s="51">
        <v>36.761099999999999</v>
      </c>
    </row>
    <row r="96" spans="1:8" ht="15.75" thickBot="1" x14ac:dyDescent="0.3">
      <c r="A96" s="51">
        <v>75</v>
      </c>
      <c r="B96" s="51">
        <v>37</v>
      </c>
      <c r="C96" s="51">
        <v>37</v>
      </c>
      <c r="D96" s="51">
        <v>148.11619999999999</v>
      </c>
      <c r="E96" s="41">
        <v>1416</v>
      </c>
      <c r="F96" s="51">
        <v>19.504100000000001</v>
      </c>
      <c r="G96" s="51">
        <v>178992</v>
      </c>
      <c r="H96" s="51">
        <v>37.264499999999998</v>
      </c>
    </row>
    <row r="97" spans="1:8" ht="15.75" thickBot="1" x14ac:dyDescent="0.3">
      <c r="A97" s="51">
        <v>76</v>
      </c>
      <c r="B97" s="51">
        <v>37.5</v>
      </c>
      <c r="C97" s="51">
        <v>37.5</v>
      </c>
      <c r="D97" s="51">
        <v>147.6661</v>
      </c>
      <c r="E97" s="41">
        <v>1437</v>
      </c>
      <c r="F97" s="51">
        <v>19.793399999999998</v>
      </c>
      <c r="G97" s="51">
        <v>181409</v>
      </c>
      <c r="H97" s="51">
        <v>37.767699999999998</v>
      </c>
    </row>
    <row r="98" spans="1:8" ht="15.75" thickBot="1" x14ac:dyDescent="0.3">
      <c r="A98" s="51">
        <v>77</v>
      </c>
      <c r="B98" s="51">
        <v>38</v>
      </c>
      <c r="C98" s="51">
        <v>38</v>
      </c>
      <c r="D98" s="51">
        <v>147.20089999999999</v>
      </c>
      <c r="E98" s="41">
        <v>1449</v>
      </c>
      <c r="F98" s="51">
        <v>19.9587</v>
      </c>
      <c r="G98" s="51">
        <v>183835</v>
      </c>
      <c r="H98" s="51">
        <v>38.2727</v>
      </c>
    </row>
    <row r="99" spans="1:8" ht="15.75" thickBot="1" x14ac:dyDescent="0.3">
      <c r="A99" s="51">
        <v>78</v>
      </c>
      <c r="B99" s="51">
        <v>38.5</v>
      </c>
      <c r="C99" s="51">
        <v>38.5</v>
      </c>
      <c r="D99" s="51">
        <v>146.7422</v>
      </c>
      <c r="E99" s="41">
        <v>1470</v>
      </c>
      <c r="F99" s="51">
        <v>20.247900000000001</v>
      </c>
      <c r="G99" s="51">
        <v>186252</v>
      </c>
      <c r="H99" s="51">
        <v>38.7759</v>
      </c>
    </row>
    <row r="100" spans="1:8" ht="15.75" thickBot="1" x14ac:dyDescent="0.3">
      <c r="A100" s="51">
        <v>79</v>
      </c>
      <c r="B100" s="51">
        <v>39</v>
      </c>
      <c r="C100" s="51">
        <v>39.000100000000003</v>
      </c>
      <c r="D100" s="51">
        <v>146.3271</v>
      </c>
      <c r="E100" s="41">
        <v>1492</v>
      </c>
      <c r="F100" s="51">
        <v>20.550999999999998</v>
      </c>
      <c r="G100" s="51">
        <v>188668</v>
      </c>
      <c r="H100" s="51">
        <v>39.2789</v>
      </c>
    </row>
    <row r="101" spans="1:8" ht="15.75" thickBot="1" x14ac:dyDescent="0.3">
      <c r="A101" s="51">
        <v>80</v>
      </c>
      <c r="B101" s="51">
        <v>39.5</v>
      </c>
      <c r="C101" s="51">
        <v>39.500100000000003</v>
      </c>
      <c r="D101" s="51">
        <v>145.9315</v>
      </c>
      <c r="E101" s="41">
        <v>1514</v>
      </c>
      <c r="F101" s="51">
        <v>20.853999999999999</v>
      </c>
      <c r="G101" s="51">
        <v>191084</v>
      </c>
      <c r="H101" s="51">
        <v>39.7819</v>
      </c>
    </row>
    <row r="102" spans="1:8" ht="15.75" thickBot="1" x14ac:dyDescent="0.3">
      <c r="A102" s="51">
        <v>81</v>
      </c>
      <c r="B102" s="51">
        <v>40</v>
      </c>
      <c r="C102" s="51">
        <v>40.000100000000003</v>
      </c>
      <c r="D102" s="51">
        <v>145.51840000000001</v>
      </c>
      <c r="E102" s="41">
        <v>1533</v>
      </c>
      <c r="F102" s="51">
        <v>21.1157</v>
      </c>
      <c r="G102" s="51">
        <v>193503</v>
      </c>
      <c r="H102" s="51">
        <v>40.285499999999999</v>
      </c>
    </row>
    <row r="103" spans="1:8" ht="15.75" thickBot="1" x14ac:dyDescent="0.3">
      <c r="A103" s="51">
        <v>82</v>
      </c>
      <c r="B103" s="51">
        <v>40.5</v>
      </c>
      <c r="C103" s="51">
        <v>40.500100000000003</v>
      </c>
      <c r="D103" s="51">
        <v>145.09899999999999</v>
      </c>
      <c r="E103" s="41">
        <v>1553</v>
      </c>
      <c r="F103" s="51">
        <v>21.391200000000001</v>
      </c>
      <c r="G103" s="51">
        <v>195921</v>
      </c>
      <c r="H103" s="51">
        <v>40.788899999999998</v>
      </c>
    </row>
    <row r="104" spans="1:8" ht="15.75" thickBot="1" x14ac:dyDescent="0.3">
      <c r="A104" s="51">
        <v>83</v>
      </c>
      <c r="B104" s="51">
        <v>41</v>
      </c>
      <c r="C104" s="51">
        <v>40.999899999999997</v>
      </c>
      <c r="D104" s="51">
        <v>144.66749999999999</v>
      </c>
      <c r="E104" s="41">
        <v>1579</v>
      </c>
      <c r="F104" s="51">
        <v>21.749300000000002</v>
      </c>
      <c r="G104" s="51">
        <v>198332</v>
      </c>
      <c r="H104" s="51">
        <v>41.290900000000001</v>
      </c>
    </row>
    <row r="105" spans="1:8" ht="15.75" thickBot="1" x14ac:dyDescent="0.3">
      <c r="A105" s="51">
        <v>84</v>
      </c>
      <c r="B105" s="51">
        <v>41.5</v>
      </c>
      <c r="C105" s="51">
        <v>41.499899999999997</v>
      </c>
      <c r="D105" s="51">
        <v>144.1832</v>
      </c>
      <c r="E105" s="41">
        <v>1599</v>
      </c>
      <c r="F105" s="51">
        <v>22.024799999999999</v>
      </c>
      <c r="G105" s="51">
        <v>200750</v>
      </c>
      <c r="H105" s="51">
        <v>41.7943</v>
      </c>
    </row>
    <row r="106" spans="1:8" ht="15.75" thickBot="1" x14ac:dyDescent="0.3">
      <c r="A106" s="51">
        <v>85</v>
      </c>
      <c r="B106" s="51">
        <v>42</v>
      </c>
      <c r="C106" s="51">
        <v>41.999899999999997</v>
      </c>
      <c r="D106" s="51">
        <v>143.68639999999999</v>
      </c>
      <c r="E106" s="41">
        <v>1633</v>
      </c>
      <c r="F106" s="51">
        <v>22.493099999999998</v>
      </c>
      <c r="G106" s="51">
        <v>203154</v>
      </c>
      <c r="H106" s="51">
        <v>42.294800000000002</v>
      </c>
    </row>
    <row r="107" spans="1:8" ht="15.75" thickBot="1" x14ac:dyDescent="0.3">
      <c r="A107" s="51">
        <v>86</v>
      </c>
      <c r="B107" s="51">
        <v>42.5</v>
      </c>
      <c r="C107" s="51">
        <v>42.499899999999997</v>
      </c>
      <c r="D107" s="51">
        <v>143.1927</v>
      </c>
      <c r="E107" s="41">
        <v>1662</v>
      </c>
      <c r="F107" s="51">
        <v>22.892600000000002</v>
      </c>
      <c r="G107" s="51">
        <v>205563</v>
      </c>
      <c r="H107" s="51">
        <v>42.796300000000002</v>
      </c>
    </row>
    <row r="108" spans="1:8" ht="15.75" thickBot="1" x14ac:dyDescent="0.3">
      <c r="A108" s="51">
        <v>87</v>
      </c>
      <c r="B108" s="51">
        <v>43</v>
      </c>
      <c r="C108" s="51">
        <v>42.999899999999997</v>
      </c>
      <c r="D108" s="51">
        <v>142.67490000000001</v>
      </c>
      <c r="E108" s="41">
        <v>1686</v>
      </c>
      <c r="F108" s="51">
        <v>23.223099999999999</v>
      </c>
      <c r="G108" s="51">
        <v>207977</v>
      </c>
      <c r="H108" s="51">
        <v>43.298900000000003</v>
      </c>
    </row>
    <row r="109" spans="1:8" ht="15.75" thickBot="1" x14ac:dyDescent="0.3">
      <c r="A109" s="51">
        <v>88</v>
      </c>
      <c r="B109" s="51">
        <v>43.5</v>
      </c>
      <c r="C109" s="51">
        <v>43.5</v>
      </c>
      <c r="D109" s="51">
        <v>142.1883</v>
      </c>
      <c r="E109" s="41">
        <v>1723</v>
      </c>
      <c r="F109" s="51">
        <v>23.732800000000001</v>
      </c>
      <c r="G109" s="51">
        <v>210378</v>
      </c>
      <c r="H109" s="51">
        <v>43.798699999999997</v>
      </c>
    </row>
    <row r="110" spans="1:8" ht="15.75" thickBot="1" x14ac:dyDescent="0.3">
      <c r="A110" s="51">
        <v>89</v>
      </c>
      <c r="B110" s="51">
        <v>44</v>
      </c>
      <c r="C110" s="51">
        <v>44</v>
      </c>
      <c r="D110" s="51">
        <v>141.68960000000001</v>
      </c>
      <c r="E110" s="41">
        <v>1741</v>
      </c>
      <c r="F110" s="51">
        <v>23.980699999999999</v>
      </c>
      <c r="G110" s="51">
        <v>212798</v>
      </c>
      <c r="H110" s="51">
        <v>44.302599999999998</v>
      </c>
    </row>
    <row r="111" spans="1:8" ht="15.75" thickBot="1" x14ac:dyDescent="0.3">
      <c r="A111" s="51">
        <v>90</v>
      </c>
      <c r="B111" s="51">
        <v>44.5</v>
      </c>
      <c r="C111" s="51">
        <v>44.5</v>
      </c>
      <c r="D111" s="51">
        <v>141.215</v>
      </c>
      <c r="E111" s="41">
        <v>1766</v>
      </c>
      <c r="F111" s="51">
        <v>24.325099999999999</v>
      </c>
      <c r="G111" s="51">
        <v>215211</v>
      </c>
      <c r="H111" s="51">
        <v>44.804900000000004</v>
      </c>
    </row>
    <row r="112" spans="1:8" ht="15.75" thickBot="1" x14ac:dyDescent="0.3">
      <c r="A112" s="51">
        <v>91</v>
      </c>
      <c r="B112" s="51">
        <v>45</v>
      </c>
      <c r="C112" s="51">
        <v>45</v>
      </c>
      <c r="D112" s="51">
        <v>140.72219999999999</v>
      </c>
      <c r="E112" s="41">
        <v>1788</v>
      </c>
      <c r="F112" s="51">
        <v>24.6281</v>
      </c>
      <c r="G112" s="51">
        <v>217627</v>
      </c>
      <c r="H112" s="51">
        <v>45.307899999999997</v>
      </c>
    </row>
    <row r="113" spans="1:8" ht="15.75" thickBot="1" x14ac:dyDescent="0.3">
      <c r="A113" s="51">
        <v>92</v>
      </c>
      <c r="B113" s="51">
        <v>45.5</v>
      </c>
      <c r="C113" s="51">
        <v>45.5002</v>
      </c>
      <c r="D113" s="51">
        <v>140.1808</v>
      </c>
      <c r="E113" s="41">
        <v>1813</v>
      </c>
      <c r="F113" s="51">
        <v>24.9725</v>
      </c>
      <c r="G113" s="51">
        <v>220041</v>
      </c>
      <c r="H113" s="51">
        <v>45.810499999999998</v>
      </c>
    </row>
    <row r="114" spans="1:8" ht="15.75" thickBot="1" x14ac:dyDescent="0.3">
      <c r="A114" s="51">
        <v>93</v>
      </c>
      <c r="B114" s="51">
        <v>46</v>
      </c>
      <c r="C114" s="51">
        <v>46</v>
      </c>
      <c r="D114" s="51">
        <v>139.61349999999999</v>
      </c>
      <c r="E114" s="41">
        <v>1834</v>
      </c>
      <c r="F114" s="51">
        <v>25.261700000000001</v>
      </c>
      <c r="G114" s="51">
        <v>222457</v>
      </c>
      <c r="H114" s="51">
        <v>46.313499999999998</v>
      </c>
    </row>
    <row r="115" spans="1:8" ht="15.75" thickBot="1" x14ac:dyDescent="0.3">
      <c r="A115" s="51">
        <v>94</v>
      </c>
      <c r="B115" s="51">
        <v>46.5</v>
      </c>
      <c r="C115" s="51">
        <v>46.5</v>
      </c>
      <c r="D115" s="51">
        <v>139.03649999999999</v>
      </c>
      <c r="E115" s="41">
        <v>1861</v>
      </c>
      <c r="F115" s="51">
        <v>25.633600000000001</v>
      </c>
      <c r="G115" s="51">
        <v>224868</v>
      </c>
      <c r="H115" s="51">
        <v>46.815399999999997</v>
      </c>
    </row>
    <row r="116" spans="1:8" ht="15.75" thickBot="1" x14ac:dyDescent="0.3">
      <c r="A116" s="51">
        <v>95</v>
      </c>
      <c r="B116" s="51">
        <v>47</v>
      </c>
      <c r="C116" s="51">
        <v>47</v>
      </c>
      <c r="D116" s="51">
        <v>138.43889999999999</v>
      </c>
      <c r="E116" s="41">
        <v>1885</v>
      </c>
      <c r="F116" s="51">
        <v>25.964200000000002</v>
      </c>
      <c r="G116" s="51">
        <v>227282</v>
      </c>
      <c r="H116" s="51">
        <v>47.317999999999998</v>
      </c>
    </row>
    <row r="117" spans="1:8" ht="15.75" thickBot="1" x14ac:dyDescent="0.3">
      <c r="A117" s="51">
        <v>96</v>
      </c>
      <c r="B117" s="51">
        <v>47.5</v>
      </c>
      <c r="C117" s="51">
        <v>47.5</v>
      </c>
      <c r="D117" s="51">
        <v>137.84780000000001</v>
      </c>
      <c r="E117" s="41">
        <v>1915</v>
      </c>
      <c r="F117" s="51">
        <v>26.377400000000002</v>
      </c>
      <c r="G117" s="51">
        <v>229690</v>
      </c>
      <c r="H117" s="51">
        <v>47.819299999999998</v>
      </c>
    </row>
    <row r="118" spans="1:8" ht="15.75" thickBot="1" x14ac:dyDescent="0.3">
      <c r="A118" s="51">
        <v>97</v>
      </c>
      <c r="B118" s="51">
        <v>48</v>
      </c>
      <c r="C118" s="51">
        <v>48.000100000000003</v>
      </c>
      <c r="D118" s="51">
        <v>137.27019999999999</v>
      </c>
      <c r="E118" s="41">
        <v>1941</v>
      </c>
      <c r="F118" s="51">
        <v>26.735499999999998</v>
      </c>
      <c r="G118" s="51">
        <v>232102</v>
      </c>
      <c r="H118" s="51">
        <v>48.3215</v>
      </c>
    </row>
    <row r="119" spans="1:8" ht="15.75" thickBot="1" x14ac:dyDescent="0.3">
      <c r="A119" s="51">
        <v>98</v>
      </c>
      <c r="B119" s="51">
        <v>48.5</v>
      </c>
      <c r="C119" s="51">
        <v>48.500100000000003</v>
      </c>
      <c r="D119" s="51">
        <v>136.7303</v>
      </c>
      <c r="E119" s="41">
        <v>1976</v>
      </c>
      <c r="F119" s="51">
        <v>27.217600000000001</v>
      </c>
      <c r="G119" s="51">
        <v>234505</v>
      </c>
      <c r="H119" s="51">
        <v>48.8217</v>
      </c>
    </row>
    <row r="120" spans="1:8" ht="15.75" thickBot="1" x14ac:dyDescent="0.3">
      <c r="A120" s="51">
        <v>99</v>
      </c>
      <c r="B120" s="51">
        <v>49</v>
      </c>
      <c r="C120" s="51">
        <v>49.000100000000003</v>
      </c>
      <c r="D120" s="51">
        <v>136.17150000000001</v>
      </c>
      <c r="E120" s="41">
        <v>2003</v>
      </c>
      <c r="F120" s="51">
        <v>27.589500000000001</v>
      </c>
      <c r="G120" s="51">
        <v>236916</v>
      </c>
      <c r="H120" s="51">
        <v>49.323700000000002</v>
      </c>
    </row>
    <row r="121" spans="1:8" ht="15.75" thickBot="1" x14ac:dyDescent="0.3">
      <c r="A121" s="51">
        <v>100</v>
      </c>
      <c r="B121" s="51">
        <v>49.5</v>
      </c>
      <c r="C121" s="51">
        <v>49.500100000000003</v>
      </c>
      <c r="D121" s="51">
        <v>135.56139999999999</v>
      </c>
      <c r="E121" s="41">
        <v>2034</v>
      </c>
      <c r="F121" s="51">
        <v>28.016500000000001</v>
      </c>
      <c r="G121" s="51">
        <v>239323</v>
      </c>
      <c r="H121" s="51">
        <v>49.824800000000003</v>
      </c>
    </row>
    <row r="122" spans="1:8" ht="15.75" thickBot="1" x14ac:dyDescent="0.3">
      <c r="A122" s="51">
        <v>101</v>
      </c>
      <c r="B122" s="51">
        <v>50</v>
      </c>
      <c r="C122" s="51">
        <v>49.999899999999997</v>
      </c>
      <c r="D122" s="51">
        <v>134.9367</v>
      </c>
      <c r="E122" s="41">
        <v>2063</v>
      </c>
      <c r="F122" s="51">
        <v>28.416</v>
      </c>
      <c r="G122" s="51">
        <v>241731</v>
      </c>
      <c r="H122" s="51">
        <v>50.326099999999997</v>
      </c>
    </row>
    <row r="123" spans="1:8" ht="15.75" thickBot="1" x14ac:dyDescent="0.3">
      <c r="A123" s="51">
        <v>102</v>
      </c>
      <c r="B123" s="51">
        <v>50.5</v>
      </c>
      <c r="C123" s="51">
        <v>50.499899999999997</v>
      </c>
      <c r="D123" s="51">
        <v>134.31290000000001</v>
      </c>
      <c r="E123" s="41">
        <v>2099</v>
      </c>
      <c r="F123" s="51">
        <v>28.911799999999999</v>
      </c>
      <c r="G123" s="51">
        <v>244133</v>
      </c>
      <c r="H123" s="51">
        <v>50.8262</v>
      </c>
    </row>
    <row r="124" spans="1:8" ht="15.75" thickBot="1" x14ac:dyDescent="0.3">
      <c r="A124" s="51">
        <v>103</v>
      </c>
      <c r="B124" s="51">
        <v>51</v>
      </c>
      <c r="C124" s="51">
        <v>50.999899999999997</v>
      </c>
      <c r="D124" s="51">
        <v>133.68</v>
      </c>
      <c r="E124" s="41">
        <v>2128</v>
      </c>
      <c r="F124" s="51">
        <v>29.311299999999999</v>
      </c>
      <c r="G124" s="51">
        <v>246542</v>
      </c>
      <c r="H124" s="51">
        <v>51.3277</v>
      </c>
    </row>
    <row r="125" spans="1:8" ht="15.75" thickBot="1" x14ac:dyDescent="0.3">
      <c r="A125" s="51">
        <v>104</v>
      </c>
      <c r="B125" s="51">
        <v>51.5</v>
      </c>
      <c r="C125" s="51">
        <v>51.499899999999997</v>
      </c>
      <c r="D125" s="51">
        <v>133.03389999999999</v>
      </c>
      <c r="E125" s="41">
        <v>2163</v>
      </c>
      <c r="F125" s="51">
        <v>29.793399999999998</v>
      </c>
      <c r="G125" s="51">
        <v>248945</v>
      </c>
      <c r="H125" s="51">
        <v>51.828000000000003</v>
      </c>
    </row>
    <row r="126" spans="1:8" ht="15.75" thickBot="1" x14ac:dyDescent="0.3">
      <c r="A126" s="51">
        <v>105</v>
      </c>
      <c r="B126" s="51">
        <v>52</v>
      </c>
      <c r="C126" s="51">
        <v>51.999899999999997</v>
      </c>
      <c r="D126" s="51">
        <v>132.37819999999999</v>
      </c>
      <c r="E126" s="41">
        <v>2193</v>
      </c>
      <c r="F126" s="51">
        <v>30.206600000000002</v>
      </c>
      <c r="G126" s="51">
        <v>251353</v>
      </c>
      <c r="H126" s="51">
        <v>52.329300000000003</v>
      </c>
    </row>
    <row r="127" spans="1:8" ht="15.75" thickBot="1" x14ac:dyDescent="0.3">
      <c r="A127" s="51">
        <v>106</v>
      </c>
      <c r="B127" s="51">
        <v>52.5</v>
      </c>
      <c r="C127" s="51">
        <v>52.5</v>
      </c>
      <c r="D127" s="51">
        <v>131.70060000000001</v>
      </c>
      <c r="E127" s="41">
        <v>2233</v>
      </c>
      <c r="F127" s="51">
        <v>30.7576</v>
      </c>
      <c r="G127" s="51">
        <v>253751</v>
      </c>
      <c r="H127" s="51">
        <v>52.828600000000002</v>
      </c>
    </row>
    <row r="128" spans="1:8" ht="15.75" thickBot="1" x14ac:dyDescent="0.3">
      <c r="A128" s="51">
        <v>107</v>
      </c>
      <c r="B128" s="51">
        <v>53</v>
      </c>
      <c r="C128" s="51">
        <v>53</v>
      </c>
      <c r="D128" s="51">
        <v>130.9495</v>
      </c>
      <c r="E128" s="41">
        <v>2267</v>
      </c>
      <c r="F128" s="51">
        <v>31.225899999999999</v>
      </c>
      <c r="G128" s="51">
        <v>256155</v>
      </c>
      <c r="H128" s="51">
        <v>53.329099999999997</v>
      </c>
    </row>
    <row r="129" spans="1:8" ht="15.75" thickBot="1" x14ac:dyDescent="0.3">
      <c r="A129" s="51">
        <v>108</v>
      </c>
      <c r="B129" s="51">
        <v>53.5</v>
      </c>
      <c r="C129" s="51">
        <v>53.5</v>
      </c>
      <c r="D129" s="51">
        <v>130.15600000000001</v>
      </c>
      <c r="E129" s="41">
        <v>2306</v>
      </c>
      <c r="F129" s="51">
        <v>31.763100000000001</v>
      </c>
      <c r="G129" s="51">
        <v>258554</v>
      </c>
      <c r="H129" s="51">
        <v>53.828499999999998</v>
      </c>
    </row>
    <row r="130" spans="1:8" ht="15.75" thickBot="1" x14ac:dyDescent="0.3">
      <c r="A130" s="51">
        <v>109</v>
      </c>
      <c r="B130" s="51">
        <v>54</v>
      </c>
      <c r="C130" s="51">
        <v>54</v>
      </c>
      <c r="D130" s="51">
        <v>129.3075</v>
      </c>
      <c r="E130" s="41">
        <v>2341</v>
      </c>
      <c r="F130" s="51">
        <v>32.245199999999997</v>
      </c>
      <c r="G130" s="51">
        <v>260957</v>
      </c>
      <c r="H130" s="51">
        <v>54.328800000000001</v>
      </c>
    </row>
    <row r="131" spans="1:8" ht="15.75" thickBot="1" x14ac:dyDescent="0.3">
      <c r="A131" s="51">
        <v>110</v>
      </c>
      <c r="B131" s="51">
        <v>54.5</v>
      </c>
      <c r="C131" s="51">
        <v>54.5</v>
      </c>
      <c r="D131" s="51">
        <v>128.47559999999999</v>
      </c>
      <c r="E131" s="41">
        <v>2385</v>
      </c>
      <c r="F131" s="51">
        <v>32.851199999999999</v>
      </c>
      <c r="G131" s="51">
        <v>263351</v>
      </c>
      <c r="H131" s="51">
        <v>54.827199999999998</v>
      </c>
    </row>
    <row r="132" spans="1:8" ht="15.75" thickBot="1" x14ac:dyDescent="0.3">
      <c r="A132" s="51">
        <v>111</v>
      </c>
      <c r="B132" s="51">
        <v>55</v>
      </c>
      <c r="C132" s="51">
        <v>55</v>
      </c>
      <c r="D132" s="51">
        <v>127.6533</v>
      </c>
      <c r="E132" s="41">
        <v>2426</v>
      </c>
      <c r="F132" s="51">
        <v>33.415999999999997</v>
      </c>
      <c r="G132" s="51">
        <v>265748</v>
      </c>
      <c r="H132" s="51">
        <v>55.3262</v>
      </c>
    </row>
    <row r="133" spans="1:8" ht="15.75" thickBot="1" x14ac:dyDescent="0.3">
      <c r="A133" s="51">
        <v>112</v>
      </c>
      <c r="B133" s="51">
        <v>55.5</v>
      </c>
      <c r="C133" s="51">
        <v>55.5</v>
      </c>
      <c r="D133" s="51">
        <v>126.8143</v>
      </c>
      <c r="E133" s="41">
        <v>2472</v>
      </c>
      <c r="F133" s="51">
        <v>34.049599999999998</v>
      </c>
      <c r="G133" s="51">
        <v>268140</v>
      </c>
      <c r="H133" s="51">
        <v>55.824199999999998</v>
      </c>
    </row>
    <row r="134" spans="1:8" ht="15.75" thickBot="1" x14ac:dyDescent="0.3">
      <c r="A134" s="51">
        <v>113</v>
      </c>
      <c r="B134" s="51">
        <v>56</v>
      </c>
      <c r="C134" s="51">
        <v>56</v>
      </c>
      <c r="D134" s="51">
        <v>126.0034</v>
      </c>
      <c r="E134" s="41">
        <v>2516</v>
      </c>
      <c r="F134" s="51">
        <v>34.6556</v>
      </c>
      <c r="G134" s="51">
        <v>270534</v>
      </c>
      <c r="H134" s="51">
        <v>56.322600000000001</v>
      </c>
    </row>
    <row r="135" spans="1:8" ht="15.75" thickBot="1" x14ac:dyDescent="0.3">
      <c r="A135" s="51">
        <v>114</v>
      </c>
      <c r="B135" s="51">
        <v>56.5</v>
      </c>
      <c r="C135" s="51">
        <v>56.5</v>
      </c>
      <c r="D135" s="51">
        <v>125.11799999999999</v>
      </c>
      <c r="E135" s="41">
        <v>2557</v>
      </c>
      <c r="F135" s="51">
        <v>35.220399999999998</v>
      </c>
      <c r="G135" s="51">
        <v>272931</v>
      </c>
      <c r="H135" s="51">
        <v>56.8217</v>
      </c>
    </row>
    <row r="136" spans="1:8" ht="15.75" thickBot="1" x14ac:dyDescent="0.3">
      <c r="A136" s="51">
        <v>115</v>
      </c>
      <c r="B136" s="51">
        <v>57</v>
      </c>
      <c r="C136" s="51">
        <v>57.000100000000003</v>
      </c>
      <c r="D136" s="51">
        <v>124.20869999999999</v>
      </c>
      <c r="E136" s="41">
        <v>2597</v>
      </c>
      <c r="F136" s="51">
        <v>35.7714</v>
      </c>
      <c r="G136" s="51">
        <v>275329</v>
      </c>
      <c r="H136" s="51">
        <v>57.320900000000002</v>
      </c>
    </row>
    <row r="137" spans="1:8" ht="15.75" thickBot="1" x14ac:dyDescent="0.3">
      <c r="A137" s="51">
        <v>116</v>
      </c>
      <c r="B137" s="51">
        <v>57.5</v>
      </c>
      <c r="C137" s="51">
        <v>57.500100000000003</v>
      </c>
      <c r="D137" s="51">
        <v>123.31480000000001</v>
      </c>
      <c r="E137" s="41">
        <v>2638</v>
      </c>
      <c r="F137" s="51">
        <v>36.336100000000002</v>
      </c>
      <c r="G137" s="51">
        <v>277726</v>
      </c>
      <c r="H137" s="51">
        <v>57.82</v>
      </c>
    </row>
    <row r="138" spans="1:8" ht="15.75" thickBot="1" x14ac:dyDescent="0.3">
      <c r="A138" s="51">
        <v>117</v>
      </c>
      <c r="B138" s="51">
        <v>58</v>
      </c>
      <c r="C138" s="51">
        <v>58.000100000000003</v>
      </c>
      <c r="D138" s="51">
        <v>122.4062</v>
      </c>
      <c r="E138" s="41">
        <v>2681</v>
      </c>
      <c r="F138" s="51">
        <v>36.928400000000003</v>
      </c>
      <c r="G138" s="51">
        <v>280121</v>
      </c>
      <c r="H138" s="51">
        <v>58.318600000000004</v>
      </c>
    </row>
    <row r="139" spans="1:8" ht="15.75" thickBot="1" x14ac:dyDescent="0.3">
      <c r="A139" s="51">
        <v>118</v>
      </c>
      <c r="B139" s="51">
        <v>58.5</v>
      </c>
      <c r="C139" s="51">
        <v>58.500100000000003</v>
      </c>
      <c r="D139" s="51">
        <v>121.39700000000001</v>
      </c>
      <c r="E139" s="41">
        <v>2724</v>
      </c>
      <c r="F139" s="51">
        <v>37.520699999999998</v>
      </c>
      <c r="G139" s="51">
        <v>282516</v>
      </c>
      <c r="H139" s="51">
        <v>58.8172</v>
      </c>
    </row>
    <row r="140" spans="1:8" ht="15.75" thickBot="1" x14ac:dyDescent="0.3">
      <c r="A140" s="51">
        <v>119</v>
      </c>
      <c r="B140" s="51">
        <v>59</v>
      </c>
      <c r="C140" s="51">
        <v>59.000100000000003</v>
      </c>
      <c r="D140" s="51">
        <v>120.27119999999999</v>
      </c>
      <c r="E140" s="41">
        <v>2769</v>
      </c>
      <c r="F140" s="51">
        <v>38.140500000000003</v>
      </c>
      <c r="G140" s="51">
        <v>284909</v>
      </c>
      <c r="H140" s="51">
        <v>59.315399999999997</v>
      </c>
    </row>
    <row r="141" spans="1:8" ht="15.75" thickBot="1" x14ac:dyDescent="0.3">
      <c r="A141" s="51">
        <v>120</v>
      </c>
      <c r="B141" s="51">
        <v>59.5</v>
      </c>
      <c r="C141" s="51">
        <v>59.499899999999997</v>
      </c>
      <c r="D141" s="51">
        <v>119.1337</v>
      </c>
      <c r="E141" s="41">
        <v>2827</v>
      </c>
      <c r="F141" s="51">
        <v>38.939399999999999</v>
      </c>
      <c r="G141" s="51">
        <v>287288</v>
      </c>
      <c r="H141" s="51">
        <v>59.810699999999997</v>
      </c>
    </row>
    <row r="142" spans="1:8" ht="15.75" thickBot="1" x14ac:dyDescent="0.3">
      <c r="A142" s="51">
        <v>121</v>
      </c>
      <c r="B142" s="51">
        <v>60</v>
      </c>
      <c r="C142" s="51">
        <v>59.999899999999997</v>
      </c>
      <c r="D142" s="51">
        <v>117.9323</v>
      </c>
      <c r="E142" s="41">
        <v>2867</v>
      </c>
      <c r="F142" s="51">
        <v>39.490400000000001</v>
      </c>
      <c r="G142" s="51">
        <v>289686</v>
      </c>
      <c r="H142" s="51">
        <v>60.309899999999999</v>
      </c>
    </row>
    <row r="143" spans="1:8" ht="15.75" thickBot="1" x14ac:dyDescent="0.3">
      <c r="A143" s="51">
        <v>122</v>
      </c>
      <c r="B143" s="51">
        <v>60.5</v>
      </c>
      <c r="C143" s="51">
        <v>60.499899999999997</v>
      </c>
      <c r="D143" s="51">
        <v>116.7539</v>
      </c>
      <c r="E143" s="41">
        <v>2909</v>
      </c>
      <c r="F143" s="51">
        <v>40.068899999999999</v>
      </c>
      <c r="G143" s="51">
        <v>292082</v>
      </c>
      <c r="H143" s="51">
        <v>60.808700000000002</v>
      </c>
    </row>
    <row r="144" spans="1:8" ht="15.75" thickBot="1" x14ac:dyDescent="0.3">
      <c r="A144" s="51">
        <v>123</v>
      </c>
      <c r="B144" s="51">
        <v>61</v>
      </c>
      <c r="C144" s="51">
        <v>60.999899999999997</v>
      </c>
      <c r="D144" s="51">
        <v>115.492</v>
      </c>
      <c r="E144" s="41">
        <v>2962</v>
      </c>
      <c r="F144" s="51">
        <v>40.798900000000003</v>
      </c>
      <c r="G144" s="51">
        <v>294467</v>
      </c>
      <c r="H144" s="51">
        <v>61.305300000000003</v>
      </c>
    </row>
    <row r="145" spans="1:8" ht="15.75" thickBot="1" x14ac:dyDescent="0.3">
      <c r="A145" s="51">
        <v>124</v>
      </c>
      <c r="B145" s="51">
        <v>61.5</v>
      </c>
      <c r="C145" s="51">
        <v>61.5</v>
      </c>
      <c r="D145" s="51">
        <v>114.1293</v>
      </c>
      <c r="E145" s="41">
        <v>3019</v>
      </c>
      <c r="F145" s="51">
        <v>41.584000000000003</v>
      </c>
      <c r="G145" s="51">
        <v>296848</v>
      </c>
      <c r="H145" s="51">
        <v>61.801000000000002</v>
      </c>
    </row>
    <row r="146" spans="1:8" ht="15.75" thickBot="1" x14ac:dyDescent="0.3">
      <c r="A146" s="51">
        <v>125</v>
      </c>
      <c r="B146" s="51">
        <v>62</v>
      </c>
      <c r="C146" s="51">
        <v>62</v>
      </c>
      <c r="D146" s="51">
        <v>112.6688</v>
      </c>
      <c r="E146" s="41">
        <v>3063</v>
      </c>
      <c r="F146" s="51">
        <v>42.190100000000001</v>
      </c>
      <c r="G146" s="51">
        <v>299242</v>
      </c>
      <c r="H146" s="51">
        <v>62.299399999999999</v>
      </c>
    </row>
    <row r="147" spans="1:8" ht="15.75" thickBot="1" x14ac:dyDescent="0.3">
      <c r="A147" s="51">
        <v>126</v>
      </c>
      <c r="B147" s="51">
        <v>62.5</v>
      </c>
      <c r="C147" s="51">
        <v>62.5</v>
      </c>
      <c r="D147" s="51">
        <v>111.24760000000001</v>
      </c>
      <c r="E147" s="41">
        <v>3114</v>
      </c>
      <c r="F147" s="51">
        <v>42.892600000000002</v>
      </c>
      <c r="G147" s="51">
        <v>301629</v>
      </c>
      <c r="H147" s="51">
        <v>62.796300000000002</v>
      </c>
    </row>
    <row r="148" spans="1:8" ht="15.75" thickBot="1" x14ac:dyDescent="0.3">
      <c r="A148" s="51">
        <v>127</v>
      </c>
      <c r="B148" s="51">
        <v>63</v>
      </c>
      <c r="C148" s="51">
        <v>63</v>
      </c>
      <c r="D148" s="51">
        <v>109.83150000000001</v>
      </c>
      <c r="E148" s="41">
        <v>3158</v>
      </c>
      <c r="F148" s="51">
        <v>43.498600000000003</v>
      </c>
      <c r="G148" s="51">
        <v>304023</v>
      </c>
      <c r="H148" s="51">
        <v>63.294699999999999</v>
      </c>
    </row>
    <row r="149" spans="1:8" ht="15.75" thickBot="1" x14ac:dyDescent="0.3">
      <c r="A149" s="51">
        <v>128</v>
      </c>
      <c r="B149" s="51">
        <v>63.5</v>
      </c>
      <c r="C149" s="51">
        <v>63.5</v>
      </c>
      <c r="D149" s="51">
        <v>108.3049</v>
      </c>
      <c r="E149" s="41">
        <v>3201</v>
      </c>
      <c r="F149" s="51">
        <v>44.090899999999998</v>
      </c>
      <c r="G149" s="51">
        <v>306418</v>
      </c>
      <c r="H149" s="51">
        <v>63.793399999999998</v>
      </c>
    </row>
    <row r="150" spans="1:8" ht="15.75" thickBot="1" x14ac:dyDescent="0.3">
      <c r="A150" s="51">
        <v>129</v>
      </c>
      <c r="B150" s="51">
        <v>64</v>
      </c>
      <c r="C150" s="51">
        <v>64</v>
      </c>
      <c r="D150" s="51">
        <v>106.79179999999999</v>
      </c>
      <c r="E150" s="41">
        <v>3263</v>
      </c>
      <c r="F150" s="51">
        <v>44.944899999999997</v>
      </c>
      <c r="G150" s="51">
        <v>308794</v>
      </c>
      <c r="H150" s="51">
        <v>64.287999999999997</v>
      </c>
    </row>
    <row r="151" spans="1:8" ht="15.75" thickBot="1" x14ac:dyDescent="0.3">
      <c r="A151" s="51">
        <v>130</v>
      </c>
      <c r="B151" s="51">
        <v>64.5</v>
      </c>
      <c r="C151" s="51">
        <v>64.5</v>
      </c>
      <c r="D151" s="51">
        <v>105.07129999999999</v>
      </c>
      <c r="E151" s="41">
        <v>3312</v>
      </c>
      <c r="F151" s="51">
        <v>45.619799999999998</v>
      </c>
      <c r="G151" s="51">
        <v>311183</v>
      </c>
      <c r="H151" s="51">
        <v>64.785399999999996</v>
      </c>
    </row>
    <row r="152" spans="1:8" ht="15.75" thickBot="1" x14ac:dyDescent="0.3">
      <c r="A152" s="51">
        <v>131</v>
      </c>
      <c r="B152" s="51">
        <v>65</v>
      </c>
      <c r="C152" s="51">
        <v>65</v>
      </c>
      <c r="D152" s="51">
        <v>103.3122</v>
      </c>
      <c r="E152" s="41">
        <v>3351</v>
      </c>
      <c r="F152" s="51">
        <v>46.156999999999996</v>
      </c>
      <c r="G152" s="51">
        <v>313582</v>
      </c>
      <c r="H152" s="51">
        <v>65.284800000000004</v>
      </c>
    </row>
    <row r="153" spans="1:8" ht="15.75" thickBot="1" x14ac:dyDescent="0.3">
      <c r="A153" s="51">
        <v>132</v>
      </c>
      <c r="B153" s="51">
        <v>65.5</v>
      </c>
      <c r="C153" s="51">
        <v>65.5</v>
      </c>
      <c r="D153" s="51">
        <v>101.6323</v>
      </c>
      <c r="E153" s="41">
        <v>3402</v>
      </c>
      <c r="F153" s="51">
        <v>46.859499999999997</v>
      </c>
      <c r="G153" s="51">
        <v>315969</v>
      </c>
      <c r="H153" s="51">
        <v>65.781800000000004</v>
      </c>
    </row>
    <row r="154" spans="1:8" ht="15.75" thickBot="1" x14ac:dyDescent="0.3">
      <c r="A154" s="51">
        <v>133</v>
      </c>
      <c r="B154" s="51">
        <v>66</v>
      </c>
      <c r="C154" s="51">
        <v>66.000100000000003</v>
      </c>
      <c r="D154" s="51">
        <v>99.868600000000001</v>
      </c>
      <c r="E154" s="41">
        <v>3440</v>
      </c>
      <c r="F154" s="51">
        <v>47.382899999999999</v>
      </c>
      <c r="G154" s="51">
        <v>318369</v>
      </c>
      <c r="H154" s="51">
        <v>66.281400000000005</v>
      </c>
    </row>
    <row r="155" spans="1:8" ht="15.75" thickBot="1" x14ac:dyDescent="0.3">
      <c r="A155" s="51">
        <v>134</v>
      </c>
      <c r="B155" s="51">
        <v>66.5</v>
      </c>
      <c r="C155" s="51">
        <v>66.500100000000003</v>
      </c>
      <c r="D155" s="51">
        <v>98.067300000000003</v>
      </c>
      <c r="E155" s="41">
        <v>3504</v>
      </c>
      <c r="F155" s="51">
        <v>48.264499999999998</v>
      </c>
      <c r="G155" s="51">
        <v>320743</v>
      </c>
      <c r="H155" s="51">
        <v>66.775700000000001</v>
      </c>
    </row>
    <row r="156" spans="1:8" ht="15.75" thickBot="1" x14ac:dyDescent="0.3">
      <c r="A156" s="51">
        <v>135</v>
      </c>
      <c r="B156" s="51">
        <v>67</v>
      </c>
      <c r="C156" s="51">
        <v>67.000100000000003</v>
      </c>
      <c r="D156" s="51">
        <v>96.269599999999997</v>
      </c>
      <c r="E156" s="41">
        <v>3552</v>
      </c>
      <c r="F156" s="51">
        <v>48.925600000000003</v>
      </c>
      <c r="G156" s="51">
        <v>323133</v>
      </c>
      <c r="H156" s="51">
        <v>67.273300000000006</v>
      </c>
    </row>
    <row r="157" spans="1:8" ht="15.75" thickBot="1" x14ac:dyDescent="0.3">
      <c r="A157" s="51">
        <v>136</v>
      </c>
      <c r="B157" s="51">
        <v>67.5</v>
      </c>
      <c r="C157" s="51">
        <v>67.500100000000003</v>
      </c>
      <c r="D157" s="51">
        <v>94.480999999999995</v>
      </c>
      <c r="E157" s="41">
        <v>3608</v>
      </c>
      <c r="F157" s="51">
        <v>49.697000000000003</v>
      </c>
      <c r="G157" s="51">
        <v>325515</v>
      </c>
      <c r="H157" s="51">
        <v>67.769199999999998</v>
      </c>
    </row>
    <row r="158" spans="1:8" ht="15.75" thickBot="1" x14ac:dyDescent="0.3">
      <c r="A158" s="51">
        <v>137</v>
      </c>
      <c r="B158" s="51">
        <v>68</v>
      </c>
      <c r="C158" s="51">
        <v>68.000100000000003</v>
      </c>
      <c r="D158" s="51">
        <v>92.711200000000005</v>
      </c>
      <c r="E158" s="41">
        <v>3653</v>
      </c>
      <c r="F158" s="51">
        <v>50.316800000000001</v>
      </c>
      <c r="G158" s="51">
        <v>327908</v>
      </c>
      <c r="H158" s="51">
        <v>68.267399999999995</v>
      </c>
    </row>
    <row r="159" spans="1:8" ht="15.75" thickBot="1" x14ac:dyDescent="0.3">
      <c r="A159" s="51">
        <v>138</v>
      </c>
      <c r="B159" s="51">
        <v>68.5</v>
      </c>
      <c r="C159" s="51">
        <v>68.499899999999997</v>
      </c>
      <c r="D159" s="51">
        <v>90.825400000000002</v>
      </c>
      <c r="E159" s="41">
        <v>3714</v>
      </c>
      <c r="F159" s="51">
        <v>51.156999999999996</v>
      </c>
      <c r="G159" s="51">
        <v>330284</v>
      </c>
      <c r="H159" s="51">
        <v>68.762</v>
      </c>
    </row>
    <row r="160" spans="1:8" ht="15.75" thickBot="1" x14ac:dyDescent="0.3">
      <c r="A160" s="51">
        <v>139</v>
      </c>
      <c r="B160" s="51">
        <v>69</v>
      </c>
      <c r="C160" s="51">
        <v>68.999899999999997</v>
      </c>
      <c r="D160" s="51">
        <v>88.984099999999998</v>
      </c>
      <c r="E160" s="41">
        <v>3774</v>
      </c>
      <c r="F160" s="51">
        <v>51.983499999999999</v>
      </c>
      <c r="G160" s="51">
        <v>332662</v>
      </c>
      <c r="H160" s="51">
        <v>69.257099999999994</v>
      </c>
    </row>
    <row r="161" spans="1:8" ht="15.75" thickBot="1" x14ac:dyDescent="0.3">
      <c r="A161" s="51">
        <v>140</v>
      </c>
      <c r="B161" s="51">
        <v>69.5</v>
      </c>
      <c r="C161" s="51">
        <v>69.499899999999997</v>
      </c>
      <c r="D161" s="51">
        <v>86.967200000000005</v>
      </c>
      <c r="E161" s="41">
        <v>3821</v>
      </c>
      <c r="F161" s="51">
        <v>52.630899999999997</v>
      </c>
      <c r="G161" s="51">
        <v>335053</v>
      </c>
      <c r="H161" s="51">
        <v>69.754900000000006</v>
      </c>
    </row>
    <row r="162" spans="1:8" ht="15.75" thickBot="1" x14ac:dyDescent="0.3">
      <c r="A162" s="51">
        <v>141</v>
      </c>
      <c r="B162" s="51">
        <v>70</v>
      </c>
      <c r="C162" s="51">
        <v>69.999899999999997</v>
      </c>
      <c r="D162" s="51">
        <v>84.946899999999999</v>
      </c>
      <c r="E162" s="41">
        <v>3878</v>
      </c>
      <c r="F162" s="51">
        <v>53.415999999999997</v>
      </c>
      <c r="G162" s="51">
        <v>337434</v>
      </c>
      <c r="H162" s="51">
        <v>70.250600000000006</v>
      </c>
    </row>
    <row r="163" spans="1:8" ht="15.75" thickBot="1" x14ac:dyDescent="0.3">
      <c r="A163" s="51">
        <v>142</v>
      </c>
      <c r="B163" s="51">
        <v>70.5</v>
      </c>
      <c r="C163" s="51">
        <v>70.499899999999997</v>
      </c>
      <c r="D163" s="51">
        <v>82.7196</v>
      </c>
      <c r="E163" s="41">
        <v>3932</v>
      </c>
      <c r="F163" s="51">
        <v>54.159799999999997</v>
      </c>
      <c r="G163" s="51">
        <v>339818</v>
      </c>
      <c r="H163" s="51">
        <v>70.746899999999997</v>
      </c>
    </row>
    <row r="164" spans="1:8" ht="15.75" thickBot="1" x14ac:dyDescent="0.3">
      <c r="A164" s="51">
        <v>143</v>
      </c>
      <c r="B164" s="51">
        <v>71</v>
      </c>
      <c r="C164" s="51">
        <v>71</v>
      </c>
      <c r="D164" s="51">
        <v>80.473399999999998</v>
      </c>
      <c r="E164" s="41">
        <v>3995</v>
      </c>
      <c r="F164" s="51">
        <v>55.027500000000003</v>
      </c>
      <c r="G164" s="51">
        <v>342193</v>
      </c>
      <c r="H164" s="51">
        <v>71.241399999999999</v>
      </c>
    </row>
    <row r="165" spans="1:8" ht="15.75" thickBot="1" x14ac:dyDescent="0.3">
      <c r="A165" s="51">
        <v>144</v>
      </c>
      <c r="B165" s="51">
        <v>71.5</v>
      </c>
      <c r="C165" s="51">
        <v>71.5</v>
      </c>
      <c r="D165" s="51">
        <v>77.980999999999995</v>
      </c>
      <c r="E165" s="41">
        <v>4052</v>
      </c>
      <c r="F165" s="51">
        <v>55.8127</v>
      </c>
      <c r="G165" s="51">
        <v>344574</v>
      </c>
      <c r="H165" s="51">
        <v>71.737099999999998</v>
      </c>
    </row>
    <row r="166" spans="1:8" ht="15.75" thickBot="1" x14ac:dyDescent="0.3">
      <c r="A166" s="51">
        <v>145</v>
      </c>
      <c r="B166" s="51">
        <v>72</v>
      </c>
      <c r="C166" s="51">
        <v>72</v>
      </c>
      <c r="D166" s="51">
        <v>75.299599999999998</v>
      </c>
      <c r="E166" s="41">
        <v>4112</v>
      </c>
      <c r="F166" s="51">
        <v>56.639099999999999</v>
      </c>
      <c r="G166" s="51">
        <v>346952</v>
      </c>
      <c r="H166" s="51">
        <v>72.232200000000006</v>
      </c>
    </row>
    <row r="167" spans="1:8" ht="15.75" thickBot="1" x14ac:dyDescent="0.3">
      <c r="A167" s="51">
        <v>146</v>
      </c>
      <c r="B167" s="51">
        <v>72.5</v>
      </c>
      <c r="C167" s="51">
        <v>72.5</v>
      </c>
      <c r="D167" s="51">
        <v>72.114199999999997</v>
      </c>
      <c r="E167" s="41">
        <v>4191</v>
      </c>
      <c r="F167" s="51">
        <v>57.7273</v>
      </c>
      <c r="G167" s="51">
        <v>349311</v>
      </c>
      <c r="H167" s="51">
        <v>72.723299999999995</v>
      </c>
    </row>
    <row r="168" spans="1:8" ht="15.75" thickBot="1" x14ac:dyDescent="0.3">
      <c r="A168" s="51">
        <v>147</v>
      </c>
      <c r="B168" s="51">
        <v>73</v>
      </c>
      <c r="C168" s="51">
        <v>73</v>
      </c>
      <c r="D168" s="51">
        <v>68.412899999999993</v>
      </c>
      <c r="E168" s="41">
        <v>4257</v>
      </c>
      <c r="F168" s="51">
        <v>58.636400000000002</v>
      </c>
      <c r="G168" s="51">
        <v>351683</v>
      </c>
      <c r="H168" s="51">
        <v>73.217100000000002</v>
      </c>
    </row>
    <row r="169" spans="1:8" ht="15.75" thickBot="1" x14ac:dyDescent="0.3">
      <c r="A169" s="51">
        <v>148</v>
      </c>
      <c r="B169" s="51">
        <v>73.5</v>
      </c>
      <c r="C169" s="51">
        <v>73.5</v>
      </c>
      <c r="D169" s="51">
        <v>64.524500000000003</v>
      </c>
      <c r="E169" s="41">
        <v>4325</v>
      </c>
      <c r="F169" s="51">
        <v>59.573</v>
      </c>
      <c r="G169" s="51">
        <v>354053</v>
      </c>
      <c r="H169" s="51">
        <v>73.710499999999996</v>
      </c>
    </row>
    <row r="170" spans="1:8" ht="15.75" thickBot="1" x14ac:dyDescent="0.3">
      <c r="A170" s="51">
        <v>149</v>
      </c>
      <c r="B170" s="51">
        <v>74</v>
      </c>
      <c r="C170" s="51">
        <v>74</v>
      </c>
      <c r="D170" s="51">
        <v>63.248199999999997</v>
      </c>
      <c r="E170" s="41">
        <v>4355</v>
      </c>
      <c r="F170" s="51">
        <v>59.986199999999997</v>
      </c>
      <c r="G170" s="51">
        <v>356461</v>
      </c>
      <c r="H170" s="51">
        <v>74.211799999999997</v>
      </c>
    </row>
    <row r="171" spans="1:8" ht="15.75" thickBot="1" x14ac:dyDescent="0.3">
      <c r="A171" s="51">
        <v>150</v>
      </c>
      <c r="B171" s="51">
        <v>74.5</v>
      </c>
      <c r="C171" s="51">
        <v>74.5</v>
      </c>
      <c r="D171" s="51">
        <v>62.056100000000001</v>
      </c>
      <c r="E171" s="41">
        <v>4390</v>
      </c>
      <c r="F171" s="51">
        <v>60.468299999999999</v>
      </c>
      <c r="G171" s="51">
        <v>358864</v>
      </c>
      <c r="H171" s="51">
        <v>74.712100000000007</v>
      </c>
    </row>
    <row r="172" spans="1:8" ht="15.75" thickBot="1" x14ac:dyDescent="0.3">
      <c r="A172" s="51">
        <v>151</v>
      </c>
      <c r="B172" s="51">
        <v>75</v>
      </c>
      <c r="C172" s="51">
        <v>75.000100000000003</v>
      </c>
      <c r="D172" s="51">
        <v>60.993099999999998</v>
      </c>
      <c r="E172" s="41">
        <v>4434</v>
      </c>
      <c r="F172" s="51">
        <v>61.074399999999997</v>
      </c>
      <c r="G172" s="51">
        <v>361258</v>
      </c>
      <c r="H172" s="51">
        <v>75.210499999999996</v>
      </c>
    </row>
    <row r="173" spans="1:8" ht="15.75" thickBot="1" x14ac:dyDescent="0.3">
      <c r="A173" s="51">
        <v>152</v>
      </c>
      <c r="B173" s="51">
        <v>75.5</v>
      </c>
      <c r="C173" s="51">
        <v>75.500100000000003</v>
      </c>
      <c r="D173" s="51">
        <v>60.0154</v>
      </c>
      <c r="E173" s="41">
        <v>4478</v>
      </c>
      <c r="F173" s="51">
        <v>61.680399999999999</v>
      </c>
      <c r="G173" s="51">
        <v>363652</v>
      </c>
      <c r="H173" s="51">
        <v>75.7089</v>
      </c>
    </row>
    <row r="174" spans="1:8" ht="15.75" thickBot="1" x14ac:dyDescent="0.3">
      <c r="A174" s="51">
        <v>153</v>
      </c>
      <c r="B174" s="51">
        <v>76</v>
      </c>
      <c r="C174" s="51">
        <v>76.000100000000003</v>
      </c>
      <c r="D174" s="51">
        <v>59.073399999999999</v>
      </c>
      <c r="E174" s="41">
        <v>4510</v>
      </c>
      <c r="F174" s="51">
        <v>62.121200000000002</v>
      </c>
      <c r="G174" s="51">
        <v>366058</v>
      </c>
      <c r="H174" s="51">
        <v>76.209800000000001</v>
      </c>
    </row>
    <row r="175" spans="1:8" ht="15.75" thickBot="1" x14ac:dyDescent="0.3">
      <c r="A175" s="51">
        <v>154</v>
      </c>
      <c r="B175" s="51">
        <v>76.5</v>
      </c>
      <c r="C175" s="51">
        <v>76.500100000000003</v>
      </c>
      <c r="D175" s="51">
        <v>58.216500000000003</v>
      </c>
      <c r="E175" s="41">
        <v>4543</v>
      </c>
      <c r="F175" s="51">
        <v>62.575800000000001</v>
      </c>
      <c r="G175" s="51">
        <v>368463</v>
      </c>
      <c r="H175" s="51">
        <v>76.710499999999996</v>
      </c>
    </row>
    <row r="176" spans="1:8" ht="15.75" thickBot="1" x14ac:dyDescent="0.3">
      <c r="A176" s="51">
        <v>155</v>
      </c>
      <c r="B176" s="51">
        <v>77</v>
      </c>
      <c r="C176" s="51">
        <v>77.000100000000003</v>
      </c>
      <c r="D176" s="51">
        <v>57.389000000000003</v>
      </c>
      <c r="E176" s="41">
        <v>4580</v>
      </c>
      <c r="F176" s="51">
        <v>63.0854</v>
      </c>
      <c r="G176" s="51">
        <v>370864</v>
      </c>
      <c r="H176" s="51">
        <v>77.210400000000007</v>
      </c>
    </row>
    <row r="177" spans="1:8" ht="15.75" thickBot="1" x14ac:dyDescent="0.3">
      <c r="A177" s="51">
        <v>156</v>
      </c>
      <c r="B177" s="51">
        <v>77.5</v>
      </c>
      <c r="C177" s="51">
        <v>77.499899999999997</v>
      </c>
      <c r="D177" s="51">
        <v>56.638500000000001</v>
      </c>
      <c r="E177" s="41">
        <v>4614</v>
      </c>
      <c r="F177" s="51">
        <v>63.553699999999999</v>
      </c>
      <c r="G177" s="51">
        <v>373267</v>
      </c>
      <c r="H177" s="51">
        <v>77.710700000000003</v>
      </c>
    </row>
    <row r="178" spans="1:8" ht="15.75" thickBot="1" x14ac:dyDescent="0.3">
      <c r="A178" s="51">
        <v>157</v>
      </c>
      <c r="B178" s="51">
        <v>78</v>
      </c>
      <c r="C178" s="51">
        <v>77.999899999999997</v>
      </c>
      <c r="D178" s="51">
        <v>55.908700000000003</v>
      </c>
      <c r="E178" s="41">
        <v>4652</v>
      </c>
      <c r="F178" s="51">
        <v>64.077100000000002</v>
      </c>
      <c r="G178" s="51">
        <v>375667</v>
      </c>
      <c r="H178" s="51">
        <v>78.210400000000007</v>
      </c>
    </row>
    <row r="179" spans="1:8" ht="15.75" thickBot="1" x14ac:dyDescent="0.3">
      <c r="A179" s="51">
        <v>158</v>
      </c>
      <c r="B179" s="51">
        <v>78.5</v>
      </c>
      <c r="C179" s="51">
        <v>78.499899999999997</v>
      </c>
      <c r="D179" s="51">
        <v>55.228299999999997</v>
      </c>
      <c r="E179" s="41">
        <v>4674</v>
      </c>
      <c r="F179" s="51">
        <v>64.380200000000002</v>
      </c>
      <c r="G179" s="51">
        <v>378083</v>
      </c>
      <c r="H179" s="51">
        <v>78.713300000000004</v>
      </c>
    </row>
    <row r="180" spans="1:8" ht="15.75" thickBot="1" x14ac:dyDescent="0.3">
      <c r="A180" s="51">
        <v>159</v>
      </c>
      <c r="B180" s="51">
        <v>79</v>
      </c>
      <c r="C180" s="51">
        <v>78.999899999999997</v>
      </c>
      <c r="D180" s="51">
        <v>54.544699999999999</v>
      </c>
      <c r="E180" s="41">
        <v>4702</v>
      </c>
      <c r="F180" s="51">
        <v>64.765799999999999</v>
      </c>
      <c r="G180" s="51">
        <v>380493</v>
      </c>
      <c r="H180" s="51">
        <v>79.215100000000007</v>
      </c>
    </row>
    <row r="181" spans="1:8" ht="15.75" thickBot="1" x14ac:dyDescent="0.3">
      <c r="A181" s="51">
        <v>160</v>
      </c>
      <c r="B181" s="51">
        <v>79.5</v>
      </c>
      <c r="C181" s="51">
        <v>79.499899999999997</v>
      </c>
      <c r="D181" s="51">
        <v>53.897399999999998</v>
      </c>
      <c r="E181" s="41">
        <v>4737</v>
      </c>
      <c r="F181" s="51">
        <v>65.247900000000001</v>
      </c>
      <c r="G181" s="51">
        <v>382896</v>
      </c>
      <c r="H181" s="51">
        <v>79.715400000000002</v>
      </c>
    </row>
    <row r="182" spans="1:8" ht="15.75" thickBot="1" x14ac:dyDescent="0.3">
      <c r="A182" s="51">
        <v>161</v>
      </c>
      <c r="B182" s="51">
        <v>80</v>
      </c>
      <c r="C182" s="51">
        <v>80</v>
      </c>
      <c r="D182" s="51">
        <v>53.2789</v>
      </c>
      <c r="E182" s="41">
        <v>4774</v>
      </c>
      <c r="F182" s="51">
        <v>65.757599999999996</v>
      </c>
      <c r="G182" s="51">
        <v>385297</v>
      </c>
      <c r="H182" s="51">
        <v>80.215199999999996</v>
      </c>
    </row>
    <row r="183" spans="1:8" ht="15.75" thickBot="1" x14ac:dyDescent="0.3">
      <c r="A183" s="51">
        <v>162</v>
      </c>
      <c r="B183" s="51">
        <v>80.5</v>
      </c>
      <c r="C183" s="51">
        <v>80.5</v>
      </c>
      <c r="D183" s="51">
        <v>52.640300000000003</v>
      </c>
      <c r="E183" s="41">
        <v>4810</v>
      </c>
      <c r="F183" s="51">
        <v>66.253399999999999</v>
      </c>
      <c r="G183" s="51">
        <v>387699</v>
      </c>
      <c r="H183" s="51">
        <v>80.715299999999999</v>
      </c>
    </row>
    <row r="184" spans="1:8" ht="15.75" thickBot="1" x14ac:dyDescent="0.3">
      <c r="A184" s="51">
        <v>163</v>
      </c>
      <c r="B184" s="51">
        <v>81</v>
      </c>
      <c r="C184" s="51">
        <v>81</v>
      </c>
      <c r="D184" s="51">
        <v>51.969499999999996</v>
      </c>
      <c r="E184" s="41">
        <v>4831</v>
      </c>
      <c r="F184" s="51">
        <v>66.542699999999996</v>
      </c>
      <c r="G184" s="51">
        <v>390116</v>
      </c>
      <c r="H184" s="51">
        <v>81.218500000000006</v>
      </c>
    </row>
    <row r="185" spans="1:8" ht="15.75" thickBot="1" x14ac:dyDescent="0.3">
      <c r="A185" s="51">
        <v>164</v>
      </c>
      <c r="B185" s="51">
        <v>81.5</v>
      </c>
      <c r="C185" s="51">
        <v>81.5</v>
      </c>
      <c r="D185" s="51">
        <v>51.310099999999998</v>
      </c>
      <c r="E185" s="41">
        <v>4866</v>
      </c>
      <c r="F185" s="51">
        <v>67.024799999999999</v>
      </c>
      <c r="G185" s="51">
        <v>392519</v>
      </c>
      <c r="H185" s="51">
        <v>81.718800000000002</v>
      </c>
    </row>
    <row r="186" spans="1:8" ht="15.75" thickBot="1" x14ac:dyDescent="0.3">
      <c r="A186" s="51">
        <v>165</v>
      </c>
      <c r="B186" s="51">
        <v>82</v>
      </c>
      <c r="C186" s="51">
        <v>82</v>
      </c>
      <c r="D186" s="51">
        <v>50.679299999999998</v>
      </c>
      <c r="E186" s="41">
        <v>4901</v>
      </c>
      <c r="F186" s="51">
        <v>67.506900000000002</v>
      </c>
      <c r="G186" s="51">
        <v>394922</v>
      </c>
      <c r="H186" s="51">
        <v>82.219099999999997</v>
      </c>
    </row>
    <row r="187" spans="1:8" ht="15.75" thickBot="1" x14ac:dyDescent="0.3">
      <c r="A187" s="51">
        <v>166</v>
      </c>
      <c r="B187" s="51">
        <v>82.5</v>
      </c>
      <c r="C187" s="51">
        <v>82.5</v>
      </c>
      <c r="D187" s="51">
        <v>50.021000000000001</v>
      </c>
      <c r="E187" s="41">
        <v>4938</v>
      </c>
      <c r="F187" s="51">
        <v>68.016499999999994</v>
      </c>
      <c r="G187" s="51">
        <v>397323</v>
      </c>
      <c r="H187" s="51">
        <v>82.718900000000005</v>
      </c>
    </row>
    <row r="188" spans="1:8" ht="15.75" thickBot="1" x14ac:dyDescent="0.3">
      <c r="A188" s="51">
        <v>167</v>
      </c>
      <c r="B188" s="51">
        <v>83</v>
      </c>
      <c r="C188" s="51">
        <v>83</v>
      </c>
      <c r="D188" s="51">
        <v>49.372700000000002</v>
      </c>
      <c r="E188" s="41">
        <v>4968</v>
      </c>
      <c r="F188" s="51">
        <v>68.429699999999997</v>
      </c>
      <c r="G188" s="51">
        <v>399731</v>
      </c>
      <c r="H188" s="51">
        <v>83.220299999999995</v>
      </c>
    </row>
    <row r="189" spans="1:8" ht="15.75" thickBot="1" x14ac:dyDescent="0.3">
      <c r="A189" s="51">
        <v>168</v>
      </c>
      <c r="B189" s="51">
        <v>83.5</v>
      </c>
      <c r="C189" s="51">
        <v>83.5</v>
      </c>
      <c r="D189" s="51">
        <v>48.6599</v>
      </c>
      <c r="E189" s="41">
        <v>4995</v>
      </c>
      <c r="F189" s="51">
        <v>68.801699999999997</v>
      </c>
      <c r="G189" s="51">
        <v>402142</v>
      </c>
      <c r="H189" s="51">
        <v>83.722200000000001</v>
      </c>
    </row>
    <row r="190" spans="1:8" ht="15.75" thickBot="1" x14ac:dyDescent="0.3">
      <c r="A190" s="51">
        <v>169</v>
      </c>
      <c r="B190" s="51">
        <v>84</v>
      </c>
      <c r="C190" s="51">
        <v>84</v>
      </c>
      <c r="D190" s="51">
        <v>47.940600000000003</v>
      </c>
      <c r="E190" s="41">
        <v>5036</v>
      </c>
      <c r="F190" s="51">
        <v>69.366399999999999</v>
      </c>
      <c r="G190" s="51">
        <v>404539</v>
      </c>
      <c r="H190" s="51">
        <v>84.221199999999996</v>
      </c>
    </row>
    <row r="191" spans="1:8" ht="15.75" thickBot="1" x14ac:dyDescent="0.3">
      <c r="A191" s="51">
        <v>170</v>
      </c>
      <c r="B191" s="51">
        <v>84.5</v>
      </c>
      <c r="C191" s="51">
        <v>84.500100000000003</v>
      </c>
      <c r="D191" s="51">
        <v>47.201000000000001</v>
      </c>
      <c r="E191" s="41">
        <v>5077</v>
      </c>
      <c r="F191" s="51">
        <v>69.931100000000001</v>
      </c>
      <c r="G191" s="51">
        <v>406936</v>
      </c>
      <c r="H191" s="51">
        <v>84.720299999999995</v>
      </c>
    </row>
    <row r="192" spans="1:8" ht="15.75" thickBot="1" x14ac:dyDescent="0.3">
      <c r="A192" s="51">
        <v>171</v>
      </c>
      <c r="B192" s="51">
        <v>85</v>
      </c>
      <c r="C192" s="51">
        <v>85.000100000000003</v>
      </c>
      <c r="D192" s="51">
        <v>46.43</v>
      </c>
      <c r="E192" s="41">
        <v>5116</v>
      </c>
      <c r="F192" s="51">
        <v>70.468299999999999</v>
      </c>
      <c r="G192" s="51">
        <v>409335</v>
      </c>
      <c r="H192" s="51">
        <v>85.219700000000003</v>
      </c>
    </row>
    <row r="193" spans="1:8" ht="15.75" thickBot="1" x14ac:dyDescent="0.3">
      <c r="A193" s="51">
        <v>172</v>
      </c>
      <c r="B193" s="51">
        <v>85.5</v>
      </c>
      <c r="C193" s="51">
        <v>85.500100000000003</v>
      </c>
      <c r="D193" s="51">
        <v>45.6419</v>
      </c>
      <c r="E193" s="41">
        <v>5151</v>
      </c>
      <c r="F193" s="51">
        <v>70.950400000000002</v>
      </c>
      <c r="G193" s="51">
        <v>411738</v>
      </c>
      <c r="H193" s="51">
        <v>85.72</v>
      </c>
    </row>
    <row r="194" spans="1:8" ht="15.75" thickBot="1" x14ac:dyDescent="0.3">
      <c r="A194" s="51">
        <v>173</v>
      </c>
      <c r="B194" s="51">
        <v>86</v>
      </c>
      <c r="C194" s="51">
        <v>86.000100000000003</v>
      </c>
      <c r="D194" s="51">
        <v>44.782400000000003</v>
      </c>
      <c r="E194" s="41">
        <v>5206</v>
      </c>
      <c r="F194" s="51">
        <v>71.707999999999998</v>
      </c>
      <c r="G194" s="51">
        <v>414121</v>
      </c>
      <c r="H194" s="51">
        <v>86.216099999999997</v>
      </c>
    </row>
    <row r="195" spans="1:8" ht="15.75" thickBot="1" x14ac:dyDescent="0.3">
      <c r="A195" s="51">
        <v>174</v>
      </c>
      <c r="B195" s="51">
        <v>86.5</v>
      </c>
      <c r="C195" s="51">
        <v>86.499899999999997</v>
      </c>
      <c r="D195" s="51">
        <v>43.877899999999997</v>
      </c>
      <c r="E195" s="41">
        <v>5264</v>
      </c>
      <c r="F195" s="51">
        <v>72.506900000000002</v>
      </c>
      <c r="G195" s="51">
        <v>416500</v>
      </c>
      <c r="H195" s="51">
        <v>86.711399999999998</v>
      </c>
    </row>
    <row r="196" spans="1:8" ht="15.75" thickBot="1" x14ac:dyDescent="0.3">
      <c r="A196" s="51">
        <v>175</v>
      </c>
      <c r="B196" s="51">
        <v>87</v>
      </c>
      <c r="C196" s="51">
        <v>86.999899999999997</v>
      </c>
      <c r="D196" s="51">
        <v>43.0169</v>
      </c>
      <c r="E196" s="41">
        <v>5314</v>
      </c>
      <c r="F196" s="51">
        <v>73.195599999999999</v>
      </c>
      <c r="G196" s="51">
        <v>418888</v>
      </c>
      <c r="H196" s="51">
        <v>87.208600000000004</v>
      </c>
    </row>
    <row r="197" spans="1:8" ht="15.75" thickBot="1" x14ac:dyDescent="0.3">
      <c r="A197" s="51">
        <v>176</v>
      </c>
      <c r="B197" s="51">
        <v>87.5</v>
      </c>
      <c r="C197" s="51">
        <v>87.499899999999997</v>
      </c>
      <c r="D197" s="51">
        <v>42.074100000000001</v>
      </c>
      <c r="E197" s="41">
        <v>5356</v>
      </c>
      <c r="F197" s="51">
        <v>73.774100000000004</v>
      </c>
      <c r="G197" s="51">
        <v>421284</v>
      </c>
      <c r="H197" s="51">
        <v>87.707400000000007</v>
      </c>
    </row>
    <row r="198" spans="1:8" ht="15.75" thickBot="1" x14ac:dyDescent="0.3">
      <c r="A198" s="51">
        <v>177</v>
      </c>
      <c r="B198" s="51">
        <v>88</v>
      </c>
      <c r="C198" s="51">
        <v>87.999899999999997</v>
      </c>
      <c r="D198" s="51">
        <v>41.088900000000002</v>
      </c>
      <c r="E198" s="41">
        <v>5400</v>
      </c>
      <c r="F198" s="51">
        <v>74.380200000000002</v>
      </c>
      <c r="G198" s="51">
        <v>423678</v>
      </c>
      <c r="H198" s="51">
        <v>88.205799999999996</v>
      </c>
    </row>
    <row r="199" spans="1:8" ht="15.75" thickBot="1" x14ac:dyDescent="0.3">
      <c r="A199" s="51">
        <v>178</v>
      </c>
      <c r="B199" s="51">
        <v>88.5</v>
      </c>
      <c r="C199" s="51">
        <v>88.499899999999997</v>
      </c>
      <c r="D199" s="51">
        <v>40.115699999999997</v>
      </c>
      <c r="E199" s="41">
        <v>5449</v>
      </c>
      <c r="F199" s="51">
        <v>75.055099999999996</v>
      </c>
      <c r="G199" s="51">
        <v>426067</v>
      </c>
      <c r="H199" s="51">
        <v>88.703199999999995</v>
      </c>
    </row>
    <row r="200" spans="1:8" ht="15.75" thickBot="1" x14ac:dyDescent="0.3">
      <c r="A200" s="51">
        <v>179</v>
      </c>
      <c r="B200" s="51">
        <v>89</v>
      </c>
      <c r="C200" s="51">
        <v>89</v>
      </c>
      <c r="D200" s="51">
        <v>39.071199999999997</v>
      </c>
      <c r="E200" s="41">
        <v>5493</v>
      </c>
      <c r="F200" s="51">
        <v>75.661199999999994</v>
      </c>
      <c r="G200" s="51">
        <v>428461</v>
      </c>
      <c r="H200" s="51">
        <v>89.201599999999999</v>
      </c>
    </row>
    <row r="201" spans="1:8" ht="15.75" thickBot="1" x14ac:dyDescent="0.3">
      <c r="A201" s="51">
        <v>180</v>
      </c>
      <c r="B201" s="51">
        <v>89.5</v>
      </c>
      <c r="C201" s="51">
        <v>89.5</v>
      </c>
      <c r="D201" s="51">
        <v>38.015000000000001</v>
      </c>
      <c r="E201" s="41">
        <v>5559</v>
      </c>
      <c r="F201" s="51">
        <v>76.570300000000003</v>
      </c>
      <c r="G201" s="51">
        <v>430833</v>
      </c>
      <c r="H201" s="51">
        <v>89.695400000000006</v>
      </c>
    </row>
    <row r="202" spans="1:8" ht="15.75" thickBot="1" x14ac:dyDescent="0.3">
      <c r="A202" s="51">
        <v>181</v>
      </c>
      <c r="B202" s="51">
        <v>90</v>
      </c>
      <c r="C202" s="51">
        <v>90</v>
      </c>
      <c r="D202" s="51">
        <v>36.942799999999998</v>
      </c>
      <c r="E202" s="41">
        <v>5611</v>
      </c>
      <c r="F202" s="51">
        <v>77.286500000000004</v>
      </c>
      <c r="G202" s="51">
        <v>433219</v>
      </c>
      <c r="H202" s="51">
        <v>90.192099999999996</v>
      </c>
    </row>
    <row r="203" spans="1:8" ht="15.75" thickBot="1" x14ac:dyDescent="0.3">
      <c r="A203" s="51">
        <v>182</v>
      </c>
      <c r="B203" s="51">
        <v>90.5</v>
      </c>
      <c r="C203" s="51">
        <v>90.5</v>
      </c>
      <c r="D203" s="51">
        <v>35.801400000000001</v>
      </c>
      <c r="E203" s="41">
        <v>5655</v>
      </c>
      <c r="F203" s="51">
        <v>77.892600000000002</v>
      </c>
      <c r="G203" s="51">
        <v>435613</v>
      </c>
      <c r="H203" s="51">
        <v>90.6905</v>
      </c>
    </row>
    <row r="204" spans="1:8" ht="15.75" thickBot="1" x14ac:dyDescent="0.3">
      <c r="A204" s="51">
        <v>183</v>
      </c>
      <c r="B204" s="51">
        <v>91</v>
      </c>
      <c r="C204" s="51">
        <v>91</v>
      </c>
      <c r="D204" s="51">
        <v>34.547600000000003</v>
      </c>
      <c r="E204" s="41">
        <v>5720</v>
      </c>
      <c r="F204" s="51">
        <v>78.787899999999993</v>
      </c>
      <c r="G204" s="51">
        <v>437986</v>
      </c>
      <c r="H204" s="51">
        <v>91.184600000000003</v>
      </c>
    </row>
    <row r="205" spans="1:8" ht="15.75" thickBot="1" x14ac:dyDescent="0.3">
      <c r="A205" s="51">
        <v>184</v>
      </c>
      <c r="B205" s="51">
        <v>91.5</v>
      </c>
      <c r="C205" s="51">
        <v>91.5</v>
      </c>
      <c r="D205" s="51">
        <v>33.174100000000003</v>
      </c>
      <c r="E205" s="41">
        <v>5788</v>
      </c>
      <c r="F205" s="51">
        <v>79.724500000000006</v>
      </c>
      <c r="G205" s="51">
        <v>440356</v>
      </c>
      <c r="H205" s="51">
        <v>91.677999999999997</v>
      </c>
    </row>
    <row r="206" spans="1:8" ht="15.75" thickBot="1" x14ac:dyDescent="0.3">
      <c r="A206" s="51">
        <v>185</v>
      </c>
      <c r="B206" s="51">
        <v>92</v>
      </c>
      <c r="C206" s="51">
        <v>92</v>
      </c>
      <c r="D206" s="51">
        <v>32.033999999999999</v>
      </c>
      <c r="E206" s="41">
        <v>5869</v>
      </c>
      <c r="F206" s="51">
        <v>80.840199999999996</v>
      </c>
      <c r="G206" s="51">
        <v>442713</v>
      </c>
      <c r="H206" s="51">
        <v>92.168700000000001</v>
      </c>
    </row>
    <row r="207" spans="1:8" ht="15.75" thickBot="1" x14ac:dyDescent="0.3">
      <c r="A207" s="51">
        <v>186</v>
      </c>
      <c r="B207" s="51">
        <v>92.5</v>
      </c>
      <c r="C207" s="51">
        <v>92.5</v>
      </c>
      <c r="D207" s="51">
        <v>30.929400000000001</v>
      </c>
      <c r="E207" s="41">
        <v>5953</v>
      </c>
      <c r="F207" s="51">
        <v>81.997200000000007</v>
      </c>
      <c r="G207" s="51">
        <v>445067</v>
      </c>
      <c r="H207" s="51">
        <v>92.658799999999999</v>
      </c>
    </row>
    <row r="208" spans="1:8" ht="15.75" thickBot="1" x14ac:dyDescent="0.3">
      <c r="A208" s="51">
        <v>187</v>
      </c>
      <c r="B208" s="51">
        <v>93</v>
      </c>
      <c r="C208" s="51">
        <v>93</v>
      </c>
      <c r="D208" s="51">
        <v>29.747900000000001</v>
      </c>
      <c r="E208" s="41">
        <v>6069</v>
      </c>
      <c r="F208" s="51">
        <v>83.594999999999999</v>
      </c>
      <c r="G208" s="51">
        <v>447389</v>
      </c>
      <c r="H208" s="51">
        <v>93.142200000000003</v>
      </c>
    </row>
    <row r="209" spans="1:8" ht="15.75" thickBot="1" x14ac:dyDescent="0.3">
      <c r="A209" s="51">
        <v>188</v>
      </c>
      <c r="B209" s="51">
        <v>93.5</v>
      </c>
      <c r="C209" s="51">
        <v>93.500100000000003</v>
      </c>
      <c r="D209" s="51">
        <v>28.6663</v>
      </c>
      <c r="E209" s="41">
        <v>6193</v>
      </c>
      <c r="F209" s="51">
        <v>85.302999999999997</v>
      </c>
      <c r="G209" s="51">
        <v>449703</v>
      </c>
      <c r="H209" s="51">
        <v>93.623999999999995</v>
      </c>
    </row>
    <row r="210" spans="1:8" ht="15.75" thickBot="1" x14ac:dyDescent="0.3">
      <c r="A210" s="51">
        <v>189</v>
      </c>
      <c r="B210" s="51">
        <v>94</v>
      </c>
      <c r="C210" s="51">
        <v>94.000100000000003</v>
      </c>
      <c r="D210" s="51">
        <v>27.5319</v>
      </c>
      <c r="E210" s="41">
        <v>6329</v>
      </c>
      <c r="F210" s="51">
        <v>87.176299999999998</v>
      </c>
      <c r="G210" s="51">
        <v>452005</v>
      </c>
      <c r="H210" s="51">
        <v>94.103200000000001</v>
      </c>
    </row>
    <row r="211" spans="1:8" ht="15.75" thickBot="1" x14ac:dyDescent="0.3">
      <c r="A211" s="51">
        <v>190</v>
      </c>
      <c r="B211" s="51">
        <v>94.5</v>
      </c>
      <c r="C211" s="51">
        <v>94.500100000000003</v>
      </c>
      <c r="D211" s="51">
        <v>26.304200000000002</v>
      </c>
      <c r="E211" s="41">
        <v>6442</v>
      </c>
      <c r="F211" s="51">
        <v>88.732799999999997</v>
      </c>
      <c r="G211" s="51">
        <v>454330</v>
      </c>
      <c r="H211" s="51">
        <v>94.587199999999996</v>
      </c>
    </row>
    <row r="212" spans="1:8" ht="15.75" thickBot="1" x14ac:dyDescent="0.3">
      <c r="A212" s="51">
        <v>191</v>
      </c>
      <c r="B212" s="51">
        <v>95</v>
      </c>
      <c r="C212" s="51">
        <v>95.000100000000003</v>
      </c>
      <c r="D212" s="51">
        <v>24.921299999999999</v>
      </c>
      <c r="E212" s="41">
        <v>6570</v>
      </c>
      <c r="F212" s="51">
        <v>90.495900000000006</v>
      </c>
      <c r="G212" s="51">
        <v>456640</v>
      </c>
      <c r="H212" s="51">
        <v>95.068200000000004</v>
      </c>
    </row>
    <row r="213" spans="1:8" ht="15.75" thickBot="1" x14ac:dyDescent="0.3">
      <c r="A213" s="51">
        <v>192</v>
      </c>
      <c r="B213" s="51">
        <v>95.5</v>
      </c>
      <c r="C213" s="51">
        <v>95.499899999999997</v>
      </c>
      <c r="D213" s="51">
        <v>23.315899999999999</v>
      </c>
      <c r="E213" s="41">
        <v>6681</v>
      </c>
      <c r="F213" s="51">
        <v>92.024799999999999</v>
      </c>
      <c r="G213" s="51">
        <v>458966</v>
      </c>
      <c r="H213" s="51">
        <v>95.552400000000006</v>
      </c>
    </row>
    <row r="214" spans="1:8" ht="15.75" thickBot="1" x14ac:dyDescent="0.3">
      <c r="A214" s="51">
        <v>193</v>
      </c>
      <c r="B214" s="51">
        <v>96</v>
      </c>
      <c r="C214" s="51">
        <v>95.999899999999997</v>
      </c>
      <c r="D214" s="51">
        <v>21.597300000000001</v>
      </c>
      <c r="E214" s="41">
        <v>6791</v>
      </c>
      <c r="F214" s="51">
        <v>93.539900000000003</v>
      </c>
      <c r="G214" s="51">
        <v>461294</v>
      </c>
      <c r="H214" s="51">
        <v>96.037099999999995</v>
      </c>
    </row>
    <row r="215" spans="1:8" ht="15.75" thickBot="1" x14ac:dyDescent="0.3">
      <c r="A215" s="51">
        <v>194</v>
      </c>
      <c r="B215" s="51">
        <v>96.5</v>
      </c>
      <c r="C215" s="51">
        <v>96.499899999999997</v>
      </c>
      <c r="D215" s="51">
        <v>19.866700000000002</v>
      </c>
      <c r="E215" s="41">
        <v>6887</v>
      </c>
      <c r="F215" s="51">
        <v>94.862300000000005</v>
      </c>
      <c r="G215" s="51">
        <v>463636</v>
      </c>
      <c r="H215" s="51">
        <v>96.524699999999996</v>
      </c>
    </row>
    <row r="216" spans="1:8" ht="15.75" thickBot="1" x14ac:dyDescent="0.3">
      <c r="A216" s="51">
        <v>195</v>
      </c>
      <c r="B216" s="51">
        <v>97</v>
      </c>
      <c r="C216" s="51">
        <v>96.999899999999997</v>
      </c>
      <c r="D216" s="51">
        <v>17.919499999999999</v>
      </c>
      <c r="E216" s="41">
        <v>6975</v>
      </c>
      <c r="F216" s="51">
        <v>96.074399999999997</v>
      </c>
      <c r="G216" s="51">
        <v>465986</v>
      </c>
      <c r="H216" s="51">
        <v>97.013900000000007</v>
      </c>
    </row>
    <row r="217" spans="1:8" ht="15.75" thickBot="1" x14ac:dyDescent="0.3">
      <c r="A217" s="51">
        <v>196</v>
      </c>
      <c r="B217" s="51">
        <v>97.5</v>
      </c>
      <c r="C217" s="51">
        <v>97.499899999999997</v>
      </c>
      <c r="D217" s="51">
        <v>15.8817</v>
      </c>
      <c r="E217" s="41">
        <v>7057</v>
      </c>
      <c r="F217" s="51">
        <v>97.203900000000004</v>
      </c>
      <c r="G217" s="51">
        <v>468342</v>
      </c>
      <c r="H217" s="51">
        <v>97.504400000000004</v>
      </c>
    </row>
    <row r="218" spans="1:8" ht="15.75" thickBot="1" x14ac:dyDescent="0.3">
      <c r="A218" s="51">
        <v>197</v>
      </c>
      <c r="B218" s="51">
        <v>98</v>
      </c>
      <c r="C218" s="51">
        <v>98</v>
      </c>
      <c r="D218" s="51">
        <v>13.7341</v>
      </c>
      <c r="E218" s="41">
        <v>7128</v>
      </c>
      <c r="F218" s="51">
        <v>98.181799999999996</v>
      </c>
      <c r="G218" s="51">
        <v>470709</v>
      </c>
      <c r="H218" s="51">
        <v>97.997200000000007</v>
      </c>
    </row>
    <row r="219" spans="1:8" ht="15.75" thickBot="1" x14ac:dyDescent="0.3">
      <c r="A219" s="51">
        <v>198</v>
      </c>
      <c r="B219" s="51">
        <v>98.5</v>
      </c>
      <c r="C219" s="51">
        <v>98.5</v>
      </c>
      <c r="D219" s="51">
        <v>11.4308</v>
      </c>
      <c r="E219" s="41">
        <v>7183</v>
      </c>
      <c r="F219" s="51">
        <v>98.939400000000006</v>
      </c>
      <c r="G219" s="51">
        <v>473092</v>
      </c>
      <c r="H219" s="51">
        <v>98.493300000000005</v>
      </c>
    </row>
    <row r="220" spans="1:8" ht="15.75" thickBot="1" x14ac:dyDescent="0.3">
      <c r="A220" s="51">
        <v>199</v>
      </c>
      <c r="B220" s="51">
        <v>99</v>
      </c>
      <c r="C220" s="51">
        <v>99</v>
      </c>
      <c r="D220" s="51">
        <v>9.1769999999999996</v>
      </c>
      <c r="E220" s="41">
        <v>7207</v>
      </c>
      <c r="F220" s="51">
        <v>99.27</v>
      </c>
      <c r="G220" s="51">
        <v>475506</v>
      </c>
      <c r="H220" s="51">
        <v>98.995900000000006</v>
      </c>
    </row>
    <row r="221" spans="1:8" ht="15.75" thickBot="1" x14ac:dyDescent="0.3">
      <c r="A221" s="51">
        <v>200</v>
      </c>
      <c r="B221" s="51">
        <v>99.5</v>
      </c>
      <c r="C221" s="51">
        <v>99.500200000000007</v>
      </c>
      <c r="D221" s="51">
        <v>0</v>
      </c>
      <c r="E221" s="41">
        <v>7250</v>
      </c>
      <c r="F221" s="51">
        <v>99.862300000000005</v>
      </c>
      <c r="G221" s="51">
        <v>477902</v>
      </c>
      <c r="H221" s="51">
        <v>99.494699999999995</v>
      </c>
    </row>
    <row r="222" spans="1:8" ht="15.75" thickBot="1" x14ac:dyDescent="0.3">
      <c r="A222" s="51">
        <v>201</v>
      </c>
      <c r="B222" s="51">
        <v>100</v>
      </c>
      <c r="C222" s="51">
        <v>100</v>
      </c>
      <c r="D222" s="51">
        <v>0</v>
      </c>
      <c r="E222" s="41">
        <v>7260</v>
      </c>
      <c r="F222" s="51">
        <v>100</v>
      </c>
      <c r="G222" s="51">
        <v>480329</v>
      </c>
      <c r="H222" s="51">
        <v>100</v>
      </c>
    </row>
    <row r="224" spans="1:8" x14ac:dyDescent="0.25">
      <c r="A224" s="50" t="s">
        <v>64</v>
      </c>
    </row>
    <row r="225" spans="1:6" x14ac:dyDescent="0.25">
      <c r="A225" s="50" t="s">
        <v>63</v>
      </c>
    </row>
    <row r="227" spans="1:6" ht="15.75" thickBot="1" x14ac:dyDescent="0.3"/>
    <row r="228" spans="1:6" ht="30.75" thickBot="1" x14ac:dyDescent="0.3">
      <c r="A228" s="51" t="s">
        <v>56</v>
      </c>
      <c r="B228" s="51" t="s">
        <v>62</v>
      </c>
    </row>
    <row r="229" spans="1:6" ht="30.75" thickBot="1" x14ac:dyDescent="0.3">
      <c r="A229" s="51" t="s">
        <v>61</v>
      </c>
      <c r="B229" s="51" t="s">
        <v>60</v>
      </c>
    </row>
    <row r="230" spans="1:6" ht="30.75" thickBot="1" x14ac:dyDescent="0.3">
      <c r="A230" s="51" t="s">
        <v>59</v>
      </c>
      <c r="B230" s="51" t="s">
        <v>58</v>
      </c>
    </row>
    <row r="231" spans="1:6" ht="30.75" thickBot="1" x14ac:dyDescent="0.3">
      <c r="A231" s="51" t="s">
        <v>54</v>
      </c>
      <c r="B231" s="51" t="s">
        <v>57</v>
      </c>
    </row>
    <row r="232" spans="1:6" ht="15.75" thickBot="1" x14ac:dyDescent="0.3">
      <c r="A232" s="51"/>
      <c r="B232" s="51"/>
    </row>
    <row r="233" spans="1:6" ht="30.75" thickBot="1" x14ac:dyDescent="0.3">
      <c r="A233" s="51" t="s">
        <v>56</v>
      </c>
      <c r="B233" s="51" t="s">
        <v>55</v>
      </c>
    </row>
    <row r="234" spans="1:6" ht="30.75" thickBot="1" x14ac:dyDescent="0.3">
      <c r="A234" s="51" t="s">
        <v>54</v>
      </c>
      <c r="B234" s="51" t="s">
        <v>53</v>
      </c>
    </row>
    <row r="235" spans="1:6" ht="30.75" thickBot="1" x14ac:dyDescent="0.3">
      <c r="A235" s="51" t="s">
        <v>52</v>
      </c>
      <c r="B235" s="51" t="s">
        <v>51</v>
      </c>
    </row>
    <row r="236" spans="1:6" ht="15.75" thickBot="1" x14ac:dyDescent="0.3"/>
    <row r="237" spans="1:6" ht="15.75" thickBot="1" x14ac:dyDescent="0.3">
      <c r="A237" s="52" t="s">
        <v>41</v>
      </c>
      <c r="B237" s="52" t="s">
        <v>50</v>
      </c>
      <c r="C237" s="52" t="s">
        <v>49</v>
      </c>
      <c r="D237" s="52" t="s">
        <v>48</v>
      </c>
      <c r="E237" s="52" t="s">
        <v>47</v>
      </c>
      <c r="F237" s="52" t="s">
        <v>46</v>
      </c>
    </row>
    <row r="238" spans="1:6" ht="15.75" thickBot="1" x14ac:dyDescent="0.3">
      <c r="A238" s="51">
        <v>1</v>
      </c>
      <c r="B238" s="51">
        <v>0.98509999999999998</v>
      </c>
      <c r="C238" s="51">
        <v>0.98509999999999998</v>
      </c>
      <c r="D238" s="51">
        <v>0.98509999999999998</v>
      </c>
      <c r="E238" s="51">
        <v>0.97070000000000001</v>
      </c>
      <c r="F238" s="51">
        <v>0.5</v>
      </c>
    </row>
    <row r="239" spans="1:6" ht="15.75" thickBot="1" x14ac:dyDescent="0.3">
      <c r="A239" s="51">
        <v>2</v>
      </c>
      <c r="B239" s="51">
        <v>0.98019999999999996</v>
      </c>
      <c r="C239" s="51">
        <v>0.98029999999999995</v>
      </c>
      <c r="D239" s="51">
        <v>0.99009999999999998</v>
      </c>
      <c r="E239" s="51">
        <v>0.97070000000000001</v>
      </c>
      <c r="F239" s="51">
        <v>0.5</v>
      </c>
    </row>
    <row r="240" spans="1:6" ht="15.75" thickBot="1" x14ac:dyDescent="0.3">
      <c r="A240" s="51">
        <v>3</v>
      </c>
      <c r="B240" s="51">
        <v>0.97519999999999996</v>
      </c>
      <c r="C240" s="51">
        <v>0.97540000000000004</v>
      </c>
      <c r="D240" s="51">
        <v>0.99509999999999998</v>
      </c>
      <c r="E240" s="51">
        <v>0.97070000000000001</v>
      </c>
      <c r="F240" s="51">
        <v>0.5</v>
      </c>
    </row>
    <row r="241" spans="1:6" ht="15.75" thickBot="1" x14ac:dyDescent="0.3">
      <c r="A241" s="51">
        <v>4</v>
      </c>
      <c r="B241" s="51">
        <v>0.97019999999999995</v>
      </c>
      <c r="C241" s="51">
        <v>0.97060000000000002</v>
      </c>
      <c r="D241" s="51">
        <v>0.99990000000000001</v>
      </c>
      <c r="E241" s="51">
        <v>0.97070000000000001</v>
      </c>
      <c r="F241" s="51">
        <v>0.5</v>
      </c>
    </row>
    <row r="242" spans="1:6" ht="15.75" thickBot="1" x14ac:dyDescent="0.3">
      <c r="A242" s="51">
        <v>5</v>
      </c>
      <c r="B242" s="51">
        <v>0.96530000000000005</v>
      </c>
      <c r="C242" s="51">
        <v>0.9657</v>
      </c>
      <c r="D242" s="51">
        <v>0.99490000000000001</v>
      </c>
      <c r="E242" s="51">
        <v>0.97070000000000001</v>
      </c>
      <c r="F242" s="51">
        <v>0.5</v>
      </c>
    </row>
    <row r="243" spans="1:6" ht="15.75" thickBot="1" x14ac:dyDescent="0.3">
      <c r="A243" s="51">
        <v>6</v>
      </c>
      <c r="B243" s="51">
        <v>0.96030000000000004</v>
      </c>
      <c r="C243" s="51">
        <v>0.96089999999999998</v>
      </c>
      <c r="D243" s="51">
        <v>0.9899</v>
      </c>
      <c r="E243" s="51">
        <v>0.97070000000000001</v>
      </c>
      <c r="F243" s="51">
        <v>0.5</v>
      </c>
    </row>
    <row r="244" spans="1:6" ht="15.75" thickBot="1" x14ac:dyDescent="0.3">
      <c r="A244" s="51">
        <v>7</v>
      </c>
      <c r="B244" s="51">
        <v>0.95530000000000004</v>
      </c>
      <c r="C244" s="51">
        <v>0.95599999999999996</v>
      </c>
      <c r="D244" s="51">
        <v>0.9849</v>
      </c>
      <c r="E244" s="51">
        <v>0.97070000000000001</v>
      </c>
      <c r="F244" s="51">
        <v>0.5</v>
      </c>
    </row>
    <row r="245" spans="1:6" ht="15.75" thickBot="1" x14ac:dyDescent="0.3">
      <c r="A245" s="51">
        <v>8</v>
      </c>
      <c r="B245" s="51">
        <v>0.95040000000000002</v>
      </c>
      <c r="C245" s="51">
        <v>0.95120000000000005</v>
      </c>
      <c r="D245" s="51">
        <v>0.97989999999999999</v>
      </c>
      <c r="E245" s="51">
        <v>0.97070000000000001</v>
      </c>
      <c r="F245" s="51">
        <v>0.5</v>
      </c>
    </row>
    <row r="246" spans="1:6" ht="15.75" thickBot="1" x14ac:dyDescent="0.3">
      <c r="A246" s="51">
        <v>9</v>
      </c>
      <c r="B246" s="51">
        <v>0.94550000000000001</v>
      </c>
      <c r="C246" s="51">
        <v>0.94630000000000003</v>
      </c>
      <c r="D246" s="51">
        <v>0.97489999999999999</v>
      </c>
      <c r="E246" s="51">
        <v>0.97070000000000001</v>
      </c>
      <c r="F246" s="51">
        <v>0.5</v>
      </c>
    </row>
    <row r="247" spans="1:6" ht="15.75" thickBot="1" x14ac:dyDescent="0.3">
      <c r="A247" s="51">
        <v>10</v>
      </c>
      <c r="B247" s="51">
        <v>0.94059999999999999</v>
      </c>
      <c r="C247" s="51">
        <v>0.94140000000000001</v>
      </c>
      <c r="D247" s="51">
        <v>0.96989999999999998</v>
      </c>
      <c r="E247" s="51">
        <v>0.97070000000000001</v>
      </c>
      <c r="F247" s="51">
        <v>0.5</v>
      </c>
    </row>
    <row r="248" spans="1:6" ht="15.75" thickBot="1" x14ac:dyDescent="0.3">
      <c r="A248" s="51">
        <v>11</v>
      </c>
      <c r="B248" s="51">
        <v>0.93569999999999998</v>
      </c>
      <c r="C248" s="51">
        <v>0.93659999999999999</v>
      </c>
      <c r="D248" s="51">
        <v>0.96489999999999998</v>
      </c>
      <c r="E248" s="51">
        <v>0.97070000000000001</v>
      </c>
      <c r="F248" s="51">
        <v>0.5</v>
      </c>
    </row>
    <row r="249" spans="1:6" ht="15.75" thickBot="1" x14ac:dyDescent="0.3">
      <c r="A249" s="51">
        <v>12</v>
      </c>
      <c r="B249" s="51">
        <v>0.93069999999999997</v>
      </c>
      <c r="C249" s="51">
        <v>0.93169999999999997</v>
      </c>
      <c r="D249" s="51">
        <v>0.95989999999999998</v>
      </c>
      <c r="E249" s="51">
        <v>0.97070000000000001</v>
      </c>
      <c r="F249" s="51">
        <v>0.5</v>
      </c>
    </row>
    <row r="250" spans="1:6" ht="15.75" thickBot="1" x14ac:dyDescent="0.3">
      <c r="A250" s="51">
        <v>13</v>
      </c>
      <c r="B250" s="51">
        <v>0.92579999999999996</v>
      </c>
      <c r="C250" s="51">
        <v>0.92689999999999995</v>
      </c>
      <c r="D250" s="51">
        <v>0.95489999999999997</v>
      </c>
      <c r="E250" s="51">
        <v>0.97070000000000001</v>
      </c>
      <c r="F250" s="51">
        <v>0.5</v>
      </c>
    </row>
    <row r="251" spans="1:6" ht="15.75" thickBot="1" x14ac:dyDescent="0.3">
      <c r="A251" s="51">
        <v>14</v>
      </c>
      <c r="B251" s="51">
        <v>0.92090000000000005</v>
      </c>
      <c r="C251" s="51">
        <v>0.92200000000000004</v>
      </c>
      <c r="D251" s="51">
        <v>0.94989999999999997</v>
      </c>
      <c r="E251" s="51">
        <v>0.97070000000000001</v>
      </c>
      <c r="F251" s="51">
        <v>0.5</v>
      </c>
    </row>
    <row r="252" spans="1:6" ht="15.75" thickBot="1" x14ac:dyDescent="0.3">
      <c r="A252" s="51">
        <v>15</v>
      </c>
      <c r="B252" s="51">
        <v>0.91600000000000004</v>
      </c>
      <c r="C252" s="51">
        <v>0.91720000000000002</v>
      </c>
      <c r="D252" s="51">
        <v>0.94489999999999996</v>
      </c>
      <c r="E252" s="51">
        <v>0.97070000000000001</v>
      </c>
      <c r="F252" s="51">
        <v>0.5</v>
      </c>
    </row>
    <row r="253" spans="1:6" ht="15.75" thickBot="1" x14ac:dyDescent="0.3">
      <c r="A253" s="51">
        <v>16</v>
      </c>
      <c r="B253" s="51">
        <v>0.91110000000000002</v>
      </c>
      <c r="C253" s="51">
        <v>0.9123</v>
      </c>
      <c r="D253" s="51">
        <v>0.93989999999999996</v>
      </c>
      <c r="E253" s="51">
        <v>0.97070000000000001</v>
      </c>
      <c r="F253" s="51">
        <v>0.5</v>
      </c>
    </row>
    <row r="254" spans="1:6" ht="15.75" thickBot="1" x14ac:dyDescent="0.3">
      <c r="A254" s="51">
        <v>17</v>
      </c>
      <c r="B254" s="51">
        <v>0.90620000000000001</v>
      </c>
      <c r="C254" s="51">
        <v>0.90749999999999997</v>
      </c>
      <c r="D254" s="51">
        <v>0.93489999999999995</v>
      </c>
      <c r="E254" s="51">
        <v>0.97070000000000001</v>
      </c>
      <c r="F254" s="51">
        <v>0.5</v>
      </c>
    </row>
    <row r="255" spans="1:6" ht="15.75" thickBot="1" x14ac:dyDescent="0.3">
      <c r="A255" s="51">
        <v>18</v>
      </c>
      <c r="B255" s="51">
        <v>0.90129999999999999</v>
      </c>
      <c r="C255" s="51">
        <v>0.90259999999999996</v>
      </c>
      <c r="D255" s="51">
        <v>0.92989999999999995</v>
      </c>
      <c r="E255" s="51">
        <v>0.97070000000000001</v>
      </c>
      <c r="F255" s="51">
        <v>0.5</v>
      </c>
    </row>
    <row r="256" spans="1:6" ht="15.75" thickBot="1" x14ac:dyDescent="0.3">
      <c r="A256" s="51">
        <v>19</v>
      </c>
      <c r="B256" s="51">
        <v>0.89639999999999997</v>
      </c>
      <c r="C256" s="51">
        <v>0.89780000000000004</v>
      </c>
      <c r="D256" s="51">
        <v>0.92490000000000006</v>
      </c>
      <c r="E256" s="51">
        <v>0.97070000000000001</v>
      </c>
      <c r="F256" s="51">
        <v>0.5</v>
      </c>
    </row>
    <row r="257" spans="1:6" ht="15.75" thickBot="1" x14ac:dyDescent="0.3">
      <c r="A257" s="51">
        <v>20</v>
      </c>
      <c r="B257" s="51">
        <v>0.89149999999999996</v>
      </c>
      <c r="C257" s="51">
        <v>0.89290000000000003</v>
      </c>
      <c r="D257" s="51">
        <v>0.91990000000000005</v>
      </c>
      <c r="E257" s="51">
        <v>0.97070000000000001</v>
      </c>
      <c r="F257" s="51">
        <v>0.5</v>
      </c>
    </row>
    <row r="258" spans="1:6" ht="15.75" thickBot="1" x14ac:dyDescent="0.3">
      <c r="A258" s="51">
        <v>21</v>
      </c>
      <c r="B258" s="51">
        <v>0.88660000000000005</v>
      </c>
      <c r="C258" s="51">
        <v>0.8881</v>
      </c>
      <c r="D258" s="51">
        <v>0.91490000000000005</v>
      </c>
      <c r="E258" s="51">
        <v>0.97070000000000001</v>
      </c>
      <c r="F258" s="51">
        <v>0.5</v>
      </c>
    </row>
    <row r="259" spans="1:6" ht="15.75" thickBot="1" x14ac:dyDescent="0.3">
      <c r="A259" s="51">
        <v>22</v>
      </c>
      <c r="B259" s="51">
        <v>0.88170000000000004</v>
      </c>
      <c r="C259" s="51">
        <v>0.88319999999999999</v>
      </c>
      <c r="D259" s="51">
        <v>0.90990000000000004</v>
      </c>
      <c r="E259" s="51">
        <v>0.97070000000000001</v>
      </c>
      <c r="F259" s="51">
        <v>0.5</v>
      </c>
    </row>
    <row r="260" spans="1:6" ht="15.75" thickBot="1" x14ac:dyDescent="0.3">
      <c r="A260" s="51">
        <v>23</v>
      </c>
      <c r="B260" s="51">
        <v>0.87670000000000003</v>
      </c>
      <c r="C260" s="51">
        <v>0.87839999999999996</v>
      </c>
      <c r="D260" s="51">
        <v>0.90490000000000004</v>
      </c>
      <c r="E260" s="51">
        <v>0.97070000000000001</v>
      </c>
      <c r="F260" s="51">
        <v>0.5</v>
      </c>
    </row>
    <row r="261" spans="1:6" ht="15.75" thickBot="1" x14ac:dyDescent="0.3">
      <c r="A261" s="51">
        <v>24</v>
      </c>
      <c r="B261" s="51">
        <v>0.87180000000000002</v>
      </c>
      <c r="C261" s="51">
        <v>0.87350000000000005</v>
      </c>
      <c r="D261" s="51">
        <v>0.89990000000000003</v>
      </c>
      <c r="E261" s="51">
        <v>0.97070000000000001</v>
      </c>
      <c r="F261" s="51">
        <v>0.5</v>
      </c>
    </row>
    <row r="262" spans="1:6" ht="15.75" thickBot="1" x14ac:dyDescent="0.3">
      <c r="A262" s="51">
        <v>25</v>
      </c>
      <c r="B262" s="51">
        <v>0.8669</v>
      </c>
      <c r="C262" s="51">
        <v>0.86870000000000003</v>
      </c>
      <c r="D262" s="51">
        <v>0.89490000000000003</v>
      </c>
      <c r="E262" s="51">
        <v>0.97070000000000001</v>
      </c>
      <c r="F262" s="51">
        <v>0.5</v>
      </c>
    </row>
    <row r="263" spans="1:6" ht="15.75" thickBot="1" x14ac:dyDescent="0.3">
      <c r="A263" s="51">
        <v>26</v>
      </c>
      <c r="B263" s="51">
        <v>0.86199999999999999</v>
      </c>
      <c r="C263" s="51">
        <v>0.86380000000000001</v>
      </c>
      <c r="D263" s="51">
        <v>0.88990000000000002</v>
      </c>
      <c r="E263" s="51">
        <v>0.97070000000000001</v>
      </c>
      <c r="F263" s="51">
        <v>0.5</v>
      </c>
    </row>
    <row r="264" spans="1:6" ht="15.75" thickBot="1" x14ac:dyDescent="0.3">
      <c r="A264" s="51">
        <v>27</v>
      </c>
      <c r="B264" s="51">
        <v>0.85709999999999997</v>
      </c>
      <c r="C264" s="51">
        <v>0.85899999999999999</v>
      </c>
      <c r="D264" s="51">
        <v>0.88490000000000002</v>
      </c>
      <c r="E264" s="51">
        <v>0.97070000000000001</v>
      </c>
      <c r="F264" s="51">
        <v>0.5</v>
      </c>
    </row>
    <row r="265" spans="1:6" ht="15.75" thickBot="1" x14ac:dyDescent="0.3">
      <c r="A265" s="51">
        <v>28</v>
      </c>
      <c r="B265" s="51">
        <v>0.85219999999999996</v>
      </c>
      <c r="C265" s="51">
        <v>0.85409999999999997</v>
      </c>
      <c r="D265" s="51">
        <v>0.87990000000000002</v>
      </c>
      <c r="E265" s="51">
        <v>0.97070000000000001</v>
      </c>
      <c r="F265" s="51">
        <v>0.5</v>
      </c>
    </row>
    <row r="266" spans="1:6" ht="15.75" thickBot="1" x14ac:dyDescent="0.3">
      <c r="A266" s="51">
        <v>29</v>
      </c>
      <c r="B266" s="51">
        <v>0.84719999999999995</v>
      </c>
      <c r="C266" s="51">
        <v>0.84930000000000005</v>
      </c>
      <c r="D266" s="51">
        <v>0.87490000000000001</v>
      </c>
      <c r="E266" s="51">
        <v>0.97070000000000001</v>
      </c>
      <c r="F266" s="51">
        <v>0.5</v>
      </c>
    </row>
    <row r="267" spans="1:6" ht="15.75" thickBot="1" x14ac:dyDescent="0.3">
      <c r="A267" s="51">
        <v>30</v>
      </c>
      <c r="B267" s="51">
        <v>0.84230000000000005</v>
      </c>
      <c r="C267" s="51">
        <v>0.84440000000000004</v>
      </c>
      <c r="D267" s="51">
        <v>0.86990000000000001</v>
      </c>
      <c r="E267" s="51">
        <v>0.97070000000000001</v>
      </c>
      <c r="F267" s="51">
        <v>0.5</v>
      </c>
    </row>
    <row r="268" spans="1:6" ht="15.75" thickBot="1" x14ac:dyDescent="0.3">
      <c r="A268" s="51">
        <v>31</v>
      </c>
      <c r="B268" s="51">
        <v>0.83740000000000003</v>
      </c>
      <c r="C268" s="51">
        <v>0.83960000000000001</v>
      </c>
      <c r="D268" s="51">
        <v>0.8649</v>
      </c>
      <c r="E268" s="51">
        <v>0.97070000000000001</v>
      </c>
      <c r="F268" s="51">
        <v>0.5</v>
      </c>
    </row>
    <row r="269" spans="1:6" ht="15.75" thickBot="1" x14ac:dyDescent="0.3">
      <c r="A269" s="51">
        <v>32</v>
      </c>
      <c r="B269" s="51">
        <v>0.83250000000000002</v>
      </c>
      <c r="C269" s="51">
        <v>0.8347</v>
      </c>
      <c r="D269" s="51">
        <v>0.8599</v>
      </c>
      <c r="E269" s="51">
        <v>0.97070000000000001</v>
      </c>
      <c r="F269" s="51">
        <v>0.5</v>
      </c>
    </row>
    <row r="270" spans="1:6" ht="15.75" thickBot="1" x14ac:dyDescent="0.3">
      <c r="A270" s="51">
        <v>33</v>
      </c>
      <c r="B270" s="51">
        <v>0.82750000000000001</v>
      </c>
      <c r="C270" s="51">
        <v>0.82989999999999997</v>
      </c>
      <c r="D270" s="51">
        <v>0.85489999999999999</v>
      </c>
      <c r="E270" s="51">
        <v>0.97070000000000001</v>
      </c>
      <c r="F270" s="51">
        <v>0.5</v>
      </c>
    </row>
    <row r="271" spans="1:6" ht="15.75" thickBot="1" x14ac:dyDescent="0.3">
      <c r="A271" s="51">
        <v>34</v>
      </c>
      <c r="B271" s="51">
        <v>0.8226</v>
      </c>
      <c r="C271" s="51">
        <v>0.82499999999999996</v>
      </c>
      <c r="D271" s="51">
        <v>0.84989999999999999</v>
      </c>
      <c r="E271" s="51">
        <v>0.97070000000000001</v>
      </c>
      <c r="F271" s="51">
        <v>0.5</v>
      </c>
    </row>
    <row r="272" spans="1:6" ht="15.75" thickBot="1" x14ac:dyDescent="0.3">
      <c r="A272" s="51">
        <v>35</v>
      </c>
      <c r="B272" s="51">
        <v>0.81769999999999998</v>
      </c>
      <c r="C272" s="51">
        <v>0.82020000000000004</v>
      </c>
      <c r="D272" s="51">
        <v>0.84489999999999998</v>
      </c>
      <c r="E272" s="51">
        <v>0.97070000000000001</v>
      </c>
      <c r="F272" s="51">
        <v>0.5</v>
      </c>
    </row>
    <row r="273" spans="1:6" ht="15.75" thickBot="1" x14ac:dyDescent="0.3">
      <c r="A273" s="51">
        <v>36</v>
      </c>
      <c r="B273" s="51">
        <v>0.81279999999999997</v>
      </c>
      <c r="C273" s="51">
        <v>0.81530000000000002</v>
      </c>
      <c r="D273" s="51">
        <v>0.83989999999999998</v>
      </c>
      <c r="E273" s="51">
        <v>0.97070000000000001</v>
      </c>
      <c r="F273" s="51">
        <v>0.5</v>
      </c>
    </row>
    <row r="274" spans="1:6" ht="15.75" thickBot="1" x14ac:dyDescent="0.3">
      <c r="A274" s="51">
        <v>37</v>
      </c>
      <c r="B274" s="51">
        <v>0.80789999999999995</v>
      </c>
      <c r="C274" s="51">
        <v>0.8105</v>
      </c>
      <c r="D274" s="51">
        <v>0.83489999999999998</v>
      </c>
      <c r="E274" s="51">
        <v>0.97070000000000001</v>
      </c>
      <c r="F274" s="51">
        <v>0.5</v>
      </c>
    </row>
    <row r="275" spans="1:6" ht="15.75" thickBot="1" x14ac:dyDescent="0.3">
      <c r="A275" s="51">
        <v>38</v>
      </c>
      <c r="B275" s="51">
        <v>0.80300000000000005</v>
      </c>
      <c r="C275" s="51">
        <v>0.80559999999999998</v>
      </c>
      <c r="D275" s="51">
        <v>0.82989999999999997</v>
      </c>
      <c r="E275" s="51">
        <v>0.97070000000000001</v>
      </c>
      <c r="F275" s="51">
        <v>0.5</v>
      </c>
    </row>
    <row r="276" spans="1:6" ht="15.75" thickBot="1" x14ac:dyDescent="0.3">
      <c r="A276" s="51">
        <v>39</v>
      </c>
      <c r="B276" s="51">
        <v>0.79810000000000003</v>
      </c>
      <c r="C276" s="51">
        <v>0.80079999999999996</v>
      </c>
      <c r="D276" s="51">
        <v>0.82489999999999997</v>
      </c>
      <c r="E276" s="51">
        <v>0.97070000000000001</v>
      </c>
      <c r="F276" s="51">
        <v>0.5</v>
      </c>
    </row>
    <row r="277" spans="1:6" ht="15.75" thickBot="1" x14ac:dyDescent="0.3">
      <c r="A277" s="51">
        <v>40</v>
      </c>
      <c r="B277" s="51">
        <v>0.79320000000000002</v>
      </c>
      <c r="C277" s="51">
        <v>0.79590000000000005</v>
      </c>
      <c r="D277" s="51">
        <v>0.81989999999999996</v>
      </c>
      <c r="E277" s="51">
        <v>0.97070000000000001</v>
      </c>
      <c r="F277" s="51">
        <v>0.5</v>
      </c>
    </row>
    <row r="278" spans="1:6" ht="15.75" thickBot="1" x14ac:dyDescent="0.3">
      <c r="A278" s="51">
        <v>41</v>
      </c>
      <c r="B278" s="51">
        <v>0.78820000000000001</v>
      </c>
      <c r="C278" s="51">
        <v>0.79110000000000003</v>
      </c>
      <c r="D278" s="51">
        <v>0.81489999999999996</v>
      </c>
      <c r="E278" s="51">
        <v>0.97070000000000001</v>
      </c>
      <c r="F278" s="51">
        <v>0.5</v>
      </c>
    </row>
    <row r="279" spans="1:6" ht="15.75" thickBot="1" x14ac:dyDescent="0.3">
      <c r="A279" s="51">
        <v>42</v>
      </c>
      <c r="B279" s="51">
        <v>0.7833</v>
      </c>
      <c r="C279" s="51">
        <v>0.78620000000000001</v>
      </c>
      <c r="D279" s="51">
        <v>0.80989999999999995</v>
      </c>
      <c r="E279" s="51">
        <v>0.97070000000000001</v>
      </c>
      <c r="F279" s="51">
        <v>0.5</v>
      </c>
    </row>
    <row r="280" spans="1:6" ht="15.75" thickBot="1" x14ac:dyDescent="0.3">
      <c r="A280" s="51">
        <v>43</v>
      </c>
      <c r="B280" s="51">
        <v>0.77839999999999998</v>
      </c>
      <c r="C280" s="51">
        <v>0.78139999999999998</v>
      </c>
      <c r="D280" s="51">
        <v>0.80489999999999995</v>
      </c>
      <c r="E280" s="51">
        <v>0.97070000000000001</v>
      </c>
      <c r="F280" s="51">
        <v>0.5</v>
      </c>
    </row>
    <row r="281" spans="1:6" ht="15.75" thickBot="1" x14ac:dyDescent="0.3">
      <c r="A281" s="51">
        <v>44</v>
      </c>
      <c r="B281" s="51">
        <v>0.77349999999999997</v>
      </c>
      <c r="C281" s="51">
        <v>0.77649999999999997</v>
      </c>
      <c r="D281" s="51">
        <v>0.79990000000000006</v>
      </c>
      <c r="E281" s="51">
        <v>0.97070000000000001</v>
      </c>
      <c r="F281" s="51">
        <v>0.5</v>
      </c>
    </row>
    <row r="282" spans="1:6" ht="15.75" thickBot="1" x14ac:dyDescent="0.3">
      <c r="A282" s="51">
        <v>45</v>
      </c>
      <c r="B282" s="51">
        <v>0.76859999999999995</v>
      </c>
      <c r="C282" s="51">
        <v>0.77170000000000005</v>
      </c>
      <c r="D282" s="51">
        <v>0.79490000000000005</v>
      </c>
      <c r="E282" s="51">
        <v>0.97070000000000001</v>
      </c>
      <c r="F282" s="51">
        <v>0.5</v>
      </c>
    </row>
    <row r="283" spans="1:6" ht="15.75" thickBot="1" x14ac:dyDescent="0.3">
      <c r="A283" s="51">
        <v>46</v>
      </c>
      <c r="B283" s="51">
        <v>0.76370000000000005</v>
      </c>
      <c r="C283" s="51">
        <v>0.76680000000000004</v>
      </c>
      <c r="D283" s="51">
        <v>0.78990000000000005</v>
      </c>
      <c r="E283" s="51">
        <v>0.97070000000000001</v>
      </c>
      <c r="F283" s="51">
        <v>0.5</v>
      </c>
    </row>
    <row r="284" spans="1:6" ht="15.75" thickBot="1" x14ac:dyDescent="0.3">
      <c r="A284" s="51">
        <v>47</v>
      </c>
      <c r="B284" s="51">
        <v>0.75870000000000004</v>
      </c>
      <c r="C284" s="51">
        <v>0.76200000000000001</v>
      </c>
      <c r="D284" s="51">
        <v>0.78490000000000004</v>
      </c>
      <c r="E284" s="51">
        <v>0.97070000000000001</v>
      </c>
      <c r="F284" s="51">
        <v>0.5</v>
      </c>
    </row>
    <row r="285" spans="1:6" ht="15.75" thickBot="1" x14ac:dyDescent="0.3">
      <c r="A285" s="51">
        <v>48</v>
      </c>
      <c r="B285" s="51">
        <v>0.75380000000000003</v>
      </c>
      <c r="C285" s="51">
        <v>0.7571</v>
      </c>
      <c r="D285" s="51">
        <v>0.77990000000000004</v>
      </c>
      <c r="E285" s="51">
        <v>0.97070000000000001</v>
      </c>
      <c r="F285" s="51">
        <v>0.5</v>
      </c>
    </row>
    <row r="286" spans="1:6" ht="15.75" thickBot="1" x14ac:dyDescent="0.3">
      <c r="A286" s="51">
        <v>49</v>
      </c>
      <c r="B286" s="51">
        <v>0.74890000000000001</v>
      </c>
      <c r="C286" s="51">
        <v>0.75229999999999997</v>
      </c>
      <c r="D286" s="51">
        <v>0.77490000000000003</v>
      </c>
      <c r="E286" s="51">
        <v>0.97070000000000001</v>
      </c>
      <c r="F286" s="51">
        <v>0.5</v>
      </c>
    </row>
    <row r="287" spans="1:6" ht="15.75" thickBot="1" x14ac:dyDescent="0.3">
      <c r="A287" s="51">
        <v>50</v>
      </c>
      <c r="B287" s="51">
        <v>0.74399999999999999</v>
      </c>
      <c r="C287" s="51">
        <v>0.74739999999999995</v>
      </c>
      <c r="D287" s="51">
        <v>0.76990000000000003</v>
      </c>
      <c r="E287" s="51">
        <v>0.97070000000000001</v>
      </c>
      <c r="F287" s="51">
        <v>0.5</v>
      </c>
    </row>
    <row r="288" spans="1:6" ht="15.75" thickBot="1" x14ac:dyDescent="0.3">
      <c r="A288" s="51">
        <v>51</v>
      </c>
      <c r="B288" s="51">
        <v>0.73899999999999999</v>
      </c>
      <c r="C288" s="51">
        <v>0.74260000000000004</v>
      </c>
      <c r="D288" s="51">
        <v>0.76490000000000002</v>
      </c>
      <c r="E288" s="51">
        <v>0.97070000000000001</v>
      </c>
      <c r="F288" s="51">
        <v>0.5</v>
      </c>
    </row>
    <row r="289" spans="1:6" ht="15.75" thickBot="1" x14ac:dyDescent="0.3">
      <c r="A289" s="51">
        <v>52</v>
      </c>
      <c r="B289" s="51">
        <v>0.73409999999999997</v>
      </c>
      <c r="C289" s="51">
        <v>0.73770000000000002</v>
      </c>
      <c r="D289" s="51">
        <v>0.75990000000000002</v>
      </c>
      <c r="E289" s="51">
        <v>0.97070000000000001</v>
      </c>
      <c r="F289" s="51">
        <v>0.5</v>
      </c>
    </row>
    <row r="290" spans="1:6" ht="15.75" thickBot="1" x14ac:dyDescent="0.3">
      <c r="A290" s="51">
        <v>53</v>
      </c>
      <c r="B290" s="51">
        <v>0.72919999999999996</v>
      </c>
      <c r="C290" s="51">
        <v>0.7329</v>
      </c>
      <c r="D290" s="51">
        <v>0.75490000000000002</v>
      </c>
      <c r="E290" s="51">
        <v>0.97070000000000001</v>
      </c>
      <c r="F290" s="51">
        <v>0.5</v>
      </c>
    </row>
    <row r="291" spans="1:6" ht="15.75" thickBot="1" x14ac:dyDescent="0.3">
      <c r="A291" s="51">
        <v>54</v>
      </c>
      <c r="B291" s="51">
        <v>0.72430000000000005</v>
      </c>
      <c r="C291" s="51">
        <v>0.72799999999999998</v>
      </c>
      <c r="D291" s="51">
        <v>0.74990000000000001</v>
      </c>
      <c r="E291" s="51">
        <v>0.97070000000000001</v>
      </c>
      <c r="F291" s="51">
        <v>0.5</v>
      </c>
    </row>
    <row r="292" spans="1:6" ht="15.75" thickBot="1" x14ac:dyDescent="0.3">
      <c r="A292" s="51">
        <v>55</v>
      </c>
      <c r="B292" s="51">
        <v>0.71930000000000005</v>
      </c>
      <c r="C292" s="51">
        <v>0.72319999999999995</v>
      </c>
      <c r="D292" s="51">
        <v>0.74490000000000001</v>
      </c>
      <c r="E292" s="51">
        <v>0.97070000000000001</v>
      </c>
      <c r="F292" s="51">
        <v>0.5</v>
      </c>
    </row>
    <row r="293" spans="1:6" ht="15.75" thickBot="1" x14ac:dyDescent="0.3">
      <c r="A293" s="51">
        <v>56</v>
      </c>
      <c r="B293" s="51">
        <v>0.71440000000000003</v>
      </c>
      <c r="C293" s="51">
        <v>0.71830000000000005</v>
      </c>
      <c r="D293" s="51">
        <v>0.7399</v>
      </c>
      <c r="E293" s="51">
        <v>0.97070000000000001</v>
      </c>
      <c r="F293" s="51">
        <v>0.5</v>
      </c>
    </row>
    <row r="294" spans="1:6" ht="15.75" thickBot="1" x14ac:dyDescent="0.3">
      <c r="A294" s="51">
        <v>57</v>
      </c>
      <c r="B294" s="51">
        <v>0.70950000000000002</v>
      </c>
      <c r="C294" s="51">
        <v>0.71340000000000003</v>
      </c>
      <c r="D294" s="51">
        <v>0.7349</v>
      </c>
      <c r="E294" s="51">
        <v>0.97070000000000001</v>
      </c>
      <c r="F294" s="51">
        <v>0.5</v>
      </c>
    </row>
    <row r="295" spans="1:6" ht="15.75" thickBot="1" x14ac:dyDescent="0.3">
      <c r="A295" s="51">
        <v>58</v>
      </c>
      <c r="B295" s="51">
        <v>0.7046</v>
      </c>
      <c r="C295" s="51">
        <v>0.70860000000000001</v>
      </c>
      <c r="D295" s="51">
        <v>0.72989999999999999</v>
      </c>
      <c r="E295" s="51">
        <v>0.97070000000000001</v>
      </c>
      <c r="F295" s="51">
        <v>0.5</v>
      </c>
    </row>
    <row r="296" spans="1:6" ht="15.75" thickBot="1" x14ac:dyDescent="0.3">
      <c r="A296" s="51">
        <v>59</v>
      </c>
      <c r="B296" s="51">
        <v>0.6996</v>
      </c>
      <c r="C296" s="51">
        <v>0.70369999999999999</v>
      </c>
      <c r="D296" s="51">
        <v>0.72489999999999999</v>
      </c>
      <c r="E296" s="51">
        <v>0.97070000000000001</v>
      </c>
      <c r="F296" s="51">
        <v>0.5</v>
      </c>
    </row>
    <row r="297" spans="1:6" ht="15.75" thickBot="1" x14ac:dyDescent="0.3">
      <c r="A297" s="51">
        <v>60</v>
      </c>
      <c r="B297" s="51">
        <v>0.69469999999999998</v>
      </c>
      <c r="C297" s="51">
        <v>0.69889999999999997</v>
      </c>
      <c r="D297" s="51">
        <v>0.71989999999999998</v>
      </c>
      <c r="E297" s="51">
        <v>0.97070000000000001</v>
      </c>
      <c r="F297" s="51">
        <v>0.5</v>
      </c>
    </row>
    <row r="298" spans="1:6" ht="15.75" thickBot="1" x14ac:dyDescent="0.3">
      <c r="A298" s="51">
        <v>61</v>
      </c>
      <c r="B298" s="51">
        <v>0.68979999999999997</v>
      </c>
      <c r="C298" s="51">
        <v>0.69399999999999995</v>
      </c>
      <c r="D298" s="51">
        <v>0.71489999999999998</v>
      </c>
      <c r="E298" s="51">
        <v>0.97070000000000001</v>
      </c>
      <c r="F298" s="51">
        <v>0.5</v>
      </c>
    </row>
    <row r="299" spans="1:6" ht="15.75" thickBot="1" x14ac:dyDescent="0.3">
      <c r="A299" s="51">
        <v>62</v>
      </c>
      <c r="B299" s="51">
        <v>0.68489999999999995</v>
      </c>
      <c r="C299" s="51">
        <v>0.68920000000000003</v>
      </c>
      <c r="D299" s="51">
        <v>0.70989999999999998</v>
      </c>
      <c r="E299" s="51">
        <v>0.97070000000000001</v>
      </c>
      <c r="F299" s="51">
        <v>0.5</v>
      </c>
    </row>
    <row r="300" spans="1:6" ht="15.75" thickBot="1" x14ac:dyDescent="0.3">
      <c r="A300" s="51">
        <v>63</v>
      </c>
      <c r="B300" s="51">
        <v>0.68</v>
      </c>
      <c r="C300" s="51">
        <v>0.68430000000000002</v>
      </c>
      <c r="D300" s="51">
        <v>0.70489999999999997</v>
      </c>
      <c r="E300" s="51">
        <v>0.97070000000000001</v>
      </c>
      <c r="F300" s="51">
        <v>0.5</v>
      </c>
    </row>
    <row r="301" spans="1:6" ht="15.75" thickBot="1" x14ac:dyDescent="0.3">
      <c r="A301" s="51">
        <v>64</v>
      </c>
      <c r="B301" s="51">
        <v>0.67510000000000003</v>
      </c>
      <c r="C301" s="51">
        <v>0.67949999999999999</v>
      </c>
      <c r="D301" s="51">
        <v>0.69989999999999997</v>
      </c>
      <c r="E301" s="51">
        <v>0.97070000000000001</v>
      </c>
      <c r="F301" s="51">
        <v>0.5</v>
      </c>
    </row>
    <row r="302" spans="1:6" ht="15.75" thickBot="1" x14ac:dyDescent="0.3">
      <c r="A302" s="51">
        <v>65</v>
      </c>
      <c r="B302" s="51">
        <v>0.67010000000000003</v>
      </c>
      <c r="C302" s="51">
        <v>0.67459999999999998</v>
      </c>
      <c r="D302" s="51">
        <v>0.69489999999999996</v>
      </c>
      <c r="E302" s="51">
        <v>0.97070000000000001</v>
      </c>
      <c r="F302" s="51">
        <v>0.5</v>
      </c>
    </row>
    <row r="303" spans="1:6" ht="15.75" thickBot="1" x14ac:dyDescent="0.3">
      <c r="A303" s="51">
        <v>66</v>
      </c>
      <c r="B303" s="51">
        <v>0.66520000000000001</v>
      </c>
      <c r="C303" s="51">
        <v>0.66979999999999995</v>
      </c>
      <c r="D303" s="51">
        <v>0.68989999999999996</v>
      </c>
      <c r="E303" s="51">
        <v>0.97070000000000001</v>
      </c>
      <c r="F303" s="51">
        <v>0.5</v>
      </c>
    </row>
    <row r="304" spans="1:6" ht="15.75" thickBot="1" x14ac:dyDescent="0.3">
      <c r="A304" s="51">
        <v>67</v>
      </c>
      <c r="B304" s="51">
        <v>0.6603</v>
      </c>
      <c r="C304" s="51">
        <v>0.66490000000000005</v>
      </c>
      <c r="D304" s="51">
        <v>0.68489999999999995</v>
      </c>
      <c r="E304" s="51">
        <v>0.97070000000000001</v>
      </c>
      <c r="F304" s="51">
        <v>0.5</v>
      </c>
    </row>
    <row r="305" spans="1:6" ht="15.75" thickBot="1" x14ac:dyDescent="0.3">
      <c r="A305" s="51">
        <v>68</v>
      </c>
      <c r="B305" s="51">
        <v>0.65529999999999999</v>
      </c>
      <c r="C305" s="51">
        <v>0.66010000000000002</v>
      </c>
      <c r="D305" s="51">
        <v>0.67989999999999995</v>
      </c>
      <c r="E305" s="51">
        <v>0.97070000000000001</v>
      </c>
      <c r="F305" s="51">
        <v>0.5</v>
      </c>
    </row>
    <row r="306" spans="1:6" ht="15.75" thickBot="1" x14ac:dyDescent="0.3">
      <c r="A306" s="51">
        <v>69</v>
      </c>
      <c r="B306" s="51">
        <v>0.65039999999999998</v>
      </c>
      <c r="C306" s="51">
        <v>0.6552</v>
      </c>
      <c r="D306" s="51">
        <v>0.67490000000000006</v>
      </c>
      <c r="E306" s="51">
        <v>0.97070000000000001</v>
      </c>
      <c r="F306" s="51">
        <v>0.5</v>
      </c>
    </row>
    <row r="307" spans="1:6" ht="15.75" thickBot="1" x14ac:dyDescent="0.3">
      <c r="A307" s="51">
        <v>70</v>
      </c>
      <c r="B307" s="51">
        <v>0.64549999999999996</v>
      </c>
      <c r="C307" s="51">
        <v>0.65039999999999998</v>
      </c>
      <c r="D307" s="51">
        <v>0.66990000000000005</v>
      </c>
      <c r="E307" s="51">
        <v>0.97070000000000001</v>
      </c>
      <c r="F307" s="51">
        <v>0.5</v>
      </c>
    </row>
    <row r="308" spans="1:6" ht="15.75" thickBot="1" x14ac:dyDescent="0.3">
      <c r="A308" s="51">
        <v>71</v>
      </c>
      <c r="B308" s="51">
        <v>0.64059999999999995</v>
      </c>
      <c r="C308" s="51">
        <v>0.64549999999999996</v>
      </c>
      <c r="D308" s="51">
        <v>0.66490000000000005</v>
      </c>
      <c r="E308" s="51">
        <v>0.97070000000000001</v>
      </c>
      <c r="F308" s="51">
        <v>0.5</v>
      </c>
    </row>
    <row r="309" spans="1:6" ht="15.75" thickBot="1" x14ac:dyDescent="0.3">
      <c r="A309" s="51">
        <v>72</v>
      </c>
      <c r="B309" s="51">
        <v>0.63570000000000004</v>
      </c>
      <c r="C309" s="51">
        <v>0.64070000000000005</v>
      </c>
      <c r="D309" s="51">
        <v>0.65990000000000004</v>
      </c>
      <c r="E309" s="51">
        <v>0.97070000000000001</v>
      </c>
      <c r="F309" s="51">
        <v>0.5</v>
      </c>
    </row>
    <row r="310" spans="1:6" ht="15.75" thickBot="1" x14ac:dyDescent="0.3">
      <c r="A310" s="51">
        <v>73</v>
      </c>
      <c r="B310" s="51">
        <v>0.63080000000000003</v>
      </c>
      <c r="C310" s="51">
        <v>0.63580000000000003</v>
      </c>
      <c r="D310" s="51">
        <v>0.65490000000000004</v>
      </c>
      <c r="E310" s="51">
        <v>0.97070000000000001</v>
      </c>
      <c r="F310" s="51">
        <v>0.5</v>
      </c>
    </row>
    <row r="311" spans="1:6" ht="15.75" thickBot="1" x14ac:dyDescent="0.3">
      <c r="A311" s="51">
        <v>74</v>
      </c>
      <c r="B311" s="51">
        <v>0.62580000000000002</v>
      </c>
      <c r="C311" s="51">
        <v>0.63100000000000001</v>
      </c>
      <c r="D311" s="51">
        <v>0.64990000000000003</v>
      </c>
      <c r="E311" s="51">
        <v>0.97070000000000001</v>
      </c>
      <c r="F311" s="51">
        <v>0.5</v>
      </c>
    </row>
    <row r="312" spans="1:6" ht="15.75" thickBot="1" x14ac:dyDescent="0.3">
      <c r="A312" s="51">
        <v>75</v>
      </c>
      <c r="B312" s="51">
        <v>0.62090000000000001</v>
      </c>
      <c r="C312" s="51">
        <v>0.62609999999999999</v>
      </c>
      <c r="D312" s="51">
        <v>0.64490000000000003</v>
      </c>
      <c r="E312" s="51">
        <v>0.97070000000000001</v>
      </c>
      <c r="F312" s="51">
        <v>0.5</v>
      </c>
    </row>
    <row r="313" spans="1:6" ht="15.75" thickBot="1" x14ac:dyDescent="0.3">
      <c r="A313" s="51">
        <v>76</v>
      </c>
      <c r="B313" s="51">
        <v>0.61599999999999999</v>
      </c>
      <c r="C313" s="51">
        <v>0.62129999999999996</v>
      </c>
      <c r="D313" s="51">
        <v>0.63990000000000002</v>
      </c>
      <c r="E313" s="51">
        <v>0.97070000000000001</v>
      </c>
      <c r="F313" s="51">
        <v>0.5</v>
      </c>
    </row>
    <row r="314" spans="1:6" ht="15.75" thickBot="1" x14ac:dyDescent="0.3">
      <c r="A314" s="51">
        <v>77</v>
      </c>
      <c r="B314" s="51">
        <v>0.61109999999999998</v>
      </c>
      <c r="C314" s="51">
        <v>0.61639999999999995</v>
      </c>
      <c r="D314" s="51">
        <v>0.63490000000000002</v>
      </c>
      <c r="E314" s="51">
        <v>0.97070000000000001</v>
      </c>
      <c r="F314" s="51">
        <v>0.5</v>
      </c>
    </row>
    <row r="315" spans="1:6" ht="15.75" thickBot="1" x14ac:dyDescent="0.3">
      <c r="A315" s="51">
        <v>78</v>
      </c>
      <c r="B315" s="51">
        <v>0.60609999999999997</v>
      </c>
      <c r="C315" s="51">
        <v>0.61160000000000003</v>
      </c>
      <c r="D315" s="51">
        <v>0.62990000000000002</v>
      </c>
      <c r="E315" s="51">
        <v>0.97070000000000001</v>
      </c>
      <c r="F315" s="51">
        <v>0.5</v>
      </c>
    </row>
    <row r="316" spans="1:6" ht="15.75" thickBot="1" x14ac:dyDescent="0.3">
      <c r="A316" s="51">
        <v>79</v>
      </c>
      <c r="B316" s="51">
        <v>0.60119999999999996</v>
      </c>
      <c r="C316" s="51">
        <v>0.60670000000000002</v>
      </c>
      <c r="D316" s="51">
        <v>0.62490000000000001</v>
      </c>
      <c r="E316" s="51">
        <v>0.97070000000000001</v>
      </c>
      <c r="F316" s="51">
        <v>0.5</v>
      </c>
    </row>
    <row r="317" spans="1:6" ht="15.75" thickBot="1" x14ac:dyDescent="0.3">
      <c r="A317" s="51">
        <v>80</v>
      </c>
      <c r="B317" s="51">
        <v>0.59630000000000005</v>
      </c>
      <c r="C317" s="51">
        <v>0.60189999999999999</v>
      </c>
      <c r="D317" s="51">
        <v>0.61990000000000001</v>
      </c>
      <c r="E317" s="51">
        <v>0.97070000000000001</v>
      </c>
      <c r="F317" s="51">
        <v>0.5</v>
      </c>
    </row>
    <row r="318" spans="1:6" ht="15.75" thickBot="1" x14ac:dyDescent="0.3">
      <c r="A318" s="51">
        <v>81</v>
      </c>
      <c r="B318" s="51">
        <v>0.59140000000000004</v>
      </c>
      <c r="C318" s="51">
        <v>0.59699999999999998</v>
      </c>
      <c r="D318" s="51">
        <v>0.6149</v>
      </c>
      <c r="E318" s="51">
        <v>0.97070000000000001</v>
      </c>
      <c r="F318" s="51">
        <v>0.5</v>
      </c>
    </row>
    <row r="319" spans="1:6" ht="15.75" thickBot="1" x14ac:dyDescent="0.3">
      <c r="A319" s="51">
        <v>82</v>
      </c>
      <c r="B319" s="51">
        <v>0.58650000000000002</v>
      </c>
      <c r="C319" s="51">
        <v>0.59219999999999995</v>
      </c>
      <c r="D319" s="51">
        <v>0.6099</v>
      </c>
      <c r="E319" s="51">
        <v>0.97070000000000001</v>
      </c>
      <c r="F319" s="51">
        <v>0.5</v>
      </c>
    </row>
    <row r="320" spans="1:6" ht="15.75" thickBot="1" x14ac:dyDescent="0.3">
      <c r="A320" s="51">
        <v>83</v>
      </c>
      <c r="B320" s="51">
        <v>0.58160000000000001</v>
      </c>
      <c r="C320" s="51">
        <v>0.58730000000000004</v>
      </c>
      <c r="D320" s="51">
        <v>0.60489999999999999</v>
      </c>
      <c r="E320" s="51">
        <v>0.97070000000000001</v>
      </c>
      <c r="F320" s="51">
        <v>0.5</v>
      </c>
    </row>
    <row r="321" spans="1:6" ht="15.75" thickBot="1" x14ac:dyDescent="0.3">
      <c r="A321" s="51">
        <v>84</v>
      </c>
      <c r="B321" s="51">
        <v>0.57669999999999999</v>
      </c>
      <c r="C321" s="51">
        <v>0.58250000000000002</v>
      </c>
      <c r="D321" s="51">
        <v>0.59989999999999999</v>
      </c>
      <c r="E321" s="51">
        <v>0.97070000000000001</v>
      </c>
      <c r="F321" s="51">
        <v>0.5</v>
      </c>
    </row>
    <row r="322" spans="1:6" ht="15.75" thickBot="1" x14ac:dyDescent="0.3">
      <c r="A322" s="51">
        <v>85</v>
      </c>
      <c r="B322" s="51">
        <v>0.57179999999999997</v>
      </c>
      <c r="C322" s="51">
        <v>0.5776</v>
      </c>
      <c r="D322" s="51">
        <v>0.59489999999999998</v>
      </c>
      <c r="E322" s="51">
        <v>0.97070000000000001</v>
      </c>
      <c r="F322" s="51">
        <v>0.5</v>
      </c>
    </row>
    <row r="323" spans="1:6" ht="15.75" thickBot="1" x14ac:dyDescent="0.3">
      <c r="A323" s="51">
        <v>86</v>
      </c>
      <c r="B323" s="51">
        <v>0.56689999999999996</v>
      </c>
      <c r="C323" s="51">
        <v>0.57279999999999998</v>
      </c>
      <c r="D323" s="51">
        <v>0.58989999999999998</v>
      </c>
      <c r="E323" s="51">
        <v>0.97070000000000001</v>
      </c>
      <c r="F323" s="51">
        <v>0.5</v>
      </c>
    </row>
    <row r="324" spans="1:6" ht="15.75" thickBot="1" x14ac:dyDescent="0.3">
      <c r="A324" s="51">
        <v>87</v>
      </c>
      <c r="B324" s="51">
        <v>0.56200000000000006</v>
      </c>
      <c r="C324" s="51">
        <v>0.56789999999999996</v>
      </c>
      <c r="D324" s="51">
        <v>0.58489999999999998</v>
      </c>
      <c r="E324" s="51">
        <v>0.97070000000000001</v>
      </c>
      <c r="F324" s="51">
        <v>0.5</v>
      </c>
    </row>
    <row r="325" spans="1:6" ht="15.75" thickBot="1" x14ac:dyDescent="0.3">
      <c r="A325" s="51">
        <v>88</v>
      </c>
      <c r="B325" s="51">
        <v>0.55720000000000003</v>
      </c>
      <c r="C325" s="51">
        <v>0.56310000000000004</v>
      </c>
      <c r="D325" s="51">
        <v>0.57989999999999997</v>
      </c>
      <c r="E325" s="51">
        <v>0.97070000000000001</v>
      </c>
      <c r="F325" s="51">
        <v>0.5</v>
      </c>
    </row>
    <row r="326" spans="1:6" ht="15.75" thickBot="1" x14ac:dyDescent="0.3">
      <c r="A326" s="51">
        <v>89</v>
      </c>
      <c r="B326" s="51">
        <v>0.55230000000000001</v>
      </c>
      <c r="C326" s="51">
        <v>0.55820000000000003</v>
      </c>
      <c r="D326" s="51">
        <v>0.57489999999999997</v>
      </c>
      <c r="E326" s="51">
        <v>0.97070000000000001</v>
      </c>
      <c r="F326" s="51">
        <v>0.5</v>
      </c>
    </row>
    <row r="327" spans="1:6" ht="15.75" thickBot="1" x14ac:dyDescent="0.3">
      <c r="A327" s="51">
        <v>90</v>
      </c>
      <c r="B327" s="51">
        <v>0.5474</v>
      </c>
      <c r="C327" s="51">
        <v>0.5534</v>
      </c>
      <c r="D327" s="51">
        <v>0.56989999999999996</v>
      </c>
      <c r="E327" s="51">
        <v>0.97070000000000001</v>
      </c>
      <c r="F327" s="51">
        <v>0.5</v>
      </c>
    </row>
    <row r="328" spans="1:6" ht="15.75" thickBot="1" x14ac:dyDescent="0.3">
      <c r="A328" s="51">
        <v>91</v>
      </c>
      <c r="B328" s="51">
        <v>0.54239999999999999</v>
      </c>
      <c r="C328" s="51">
        <v>0.54849999999999999</v>
      </c>
      <c r="D328" s="51">
        <v>0.56489999999999996</v>
      </c>
      <c r="E328" s="51">
        <v>0.97070000000000001</v>
      </c>
      <c r="F328" s="51">
        <v>0.5</v>
      </c>
    </row>
    <row r="329" spans="1:6" ht="15.75" thickBot="1" x14ac:dyDescent="0.3">
      <c r="A329" s="51">
        <v>92</v>
      </c>
      <c r="B329" s="51">
        <v>0.53749999999999998</v>
      </c>
      <c r="C329" s="51">
        <v>0.54369999999999996</v>
      </c>
      <c r="D329" s="51">
        <v>0.55989999999999995</v>
      </c>
      <c r="E329" s="51">
        <v>0.97070000000000001</v>
      </c>
      <c r="F329" s="51">
        <v>0.5</v>
      </c>
    </row>
    <row r="330" spans="1:6" ht="15.75" thickBot="1" x14ac:dyDescent="0.3">
      <c r="A330" s="51">
        <v>93</v>
      </c>
      <c r="B330" s="51">
        <v>0.53259999999999996</v>
      </c>
      <c r="C330" s="51">
        <v>0.53879999999999995</v>
      </c>
      <c r="D330" s="51">
        <v>0.55489999999999995</v>
      </c>
      <c r="E330" s="51">
        <v>0.97070000000000001</v>
      </c>
      <c r="F330" s="51">
        <v>0.5</v>
      </c>
    </row>
    <row r="331" spans="1:6" ht="15.75" thickBot="1" x14ac:dyDescent="0.3">
      <c r="A331" s="51">
        <v>94</v>
      </c>
      <c r="B331" s="51">
        <v>0.52769999999999995</v>
      </c>
      <c r="C331" s="51">
        <v>0.53400000000000003</v>
      </c>
      <c r="D331" s="51">
        <v>0.54990000000000006</v>
      </c>
      <c r="E331" s="51">
        <v>0.97070000000000001</v>
      </c>
      <c r="F331" s="51">
        <v>0.5</v>
      </c>
    </row>
    <row r="332" spans="1:6" ht="15.75" thickBot="1" x14ac:dyDescent="0.3">
      <c r="A332" s="51">
        <v>95</v>
      </c>
      <c r="B332" s="51">
        <v>0.52280000000000004</v>
      </c>
      <c r="C332" s="51">
        <v>0.52910000000000001</v>
      </c>
      <c r="D332" s="51">
        <v>0.54490000000000005</v>
      </c>
      <c r="E332" s="51">
        <v>0.97070000000000001</v>
      </c>
      <c r="F332" s="51">
        <v>0.5</v>
      </c>
    </row>
    <row r="333" spans="1:6" ht="15.75" thickBot="1" x14ac:dyDescent="0.3">
      <c r="A333" s="51">
        <v>96</v>
      </c>
      <c r="B333" s="51">
        <v>0.51800000000000002</v>
      </c>
      <c r="C333" s="51">
        <v>0.52429999999999999</v>
      </c>
      <c r="D333" s="51">
        <v>0.53990000000000005</v>
      </c>
      <c r="E333" s="51">
        <v>0.97070000000000001</v>
      </c>
      <c r="F333" s="51">
        <v>0.5</v>
      </c>
    </row>
    <row r="334" spans="1:6" ht="15.75" thickBot="1" x14ac:dyDescent="0.3">
      <c r="A334" s="51">
        <v>97</v>
      </c>
      <c r="B334" s="51">
        <v>0.5131</v>
      </c>
      <c r="C334" s="51">
        <v>0.51939999999999997</v>
      </c>
      <c r="D334" s="51">
        <v>0.53490000000000004</v>
      </c>
      <c r="E334" s="51">
        <v>0.97070000000000001</v>
      </c>
      <c r="F334" s="51">
        <v>0.5</v>
      </c>
    </row>
    <row r="335" spans="1:6" ht="15.75" thickBot="1" x14ac:dyDescent="0.3">
      <c r="A335" s="51">
        <v>98</v>
      </c>
      <c r="B335" s="51">
        <v>0.50819999999999999</v>
      </c>
      <c r="C335" s="51">
        <v>0.51459999999999995</v>
      </c>
      <c r="D335" s="51">
        <v>0.52990000000000004</v>
      </c>
      <c r="E335" s="51">
        <v>0.97070000000000001</v>
      </c>
      <c r="F335" s="51">
        <v>0.5</v>
      </c>
    </row>
    <row r="336" spans="1:6" ht="15.75" thickBot="1" x14ac:dyDescent="0.3">
      <c r="A336" s="51">
        <v>99</v>
      </c>
      <c r="B336" s="51">
        <v>0.50329999999999997</v>
      </c>
      <c r="C336" s="51">
        <v>0.50970000000000004</v>
      </c>
      <c r="D336" s="51">
        <v>0.52490000000000003</v>
      </c>
      <c r="E336" s="51">
        <v>0.97070000000000001</v>
      </c>
      <c r="F336" s="51">
        <v>0.5</v>
      </c>
    </row>
    <row r="337" spans="1:6" ht="15.75" thickBot="1" x14ac:dyDescent="0.3">
      <c r="A337" s="51">
        <v>100</v>
      </c>
      <c r="B337" s="51">
        <v>0.4985</v>
      </c>
      <c r="C337" s="51">
        <v>0.50490000000000002</v>
      </c>
      <c r="D337" s="51">
        <v>0.51990000000000003</v>
      </c>
      <c r="E337" s="51">
        <v>0.97070000000000001</v>
      </c>
      <c r="F337" s="51">
        <v>0.5</v>
      </c>
    </row>
    <row r="338" spans="1:6" ht="15.75" thickBot="1" x14ac:dyDescent="0.3">
      <c r="A338" s="51">
        <v>101</v>
      </c>
      <c r="B338" s="51">
        <v>0.49359999999999998</v>
      </c>
      <c r="C338" s="51">
        <v>0.5</v>
      </c>
      <c r="D338" s="51">
        <v>0.51490000000000002</v>
      </c>
      <c r="E338" s="51">
        <v>0.97070000000000001</v>
      </c>
      <c r="F338" s="51">
        <v>0.5</v>
      </c>
    </row>
    <row r="339" spans="1:6" ht="15.75" thickBot="1" x14ac:dyDescent="0.3">
      <c r="A339" s="51">
        <v>102</v>
      </c>
      <c r="B339" s="51">
        <v>0.48870000000000002</v>
      </c>
      <c r="C339" s="51">
        <v>0.49509999999999998</v>
      </c>
      <c r="D339" s="51">
        <v>0.50990000000000002</v>
      </c>
      <c r="E339" s="51">
        <v>0.97070000000000001</v>
      </c>
      <c r="F339" s="51">
        <v>0.5</v>
      </c>
    </row>
    <row r="340" spans="1:6" ht="15.75" thickBot="1" x14ac:dyDescent="0.3">
      <c r="A340" s="51">
        <v>103</v>
      </c>
      <c r="B340" s="51">
        <v>0.48380000000000001</v>
      </c>
      <c r="C340" s="51">
        <v>0.49030000000000001</v>
      </c>
      <c r="D340" s="51">
        <v>0.50490000000000002</v>
      </c>
      <c r="E340" s="51">
        <v>0.97070000000000001</v>
      </c>
      <c r="F340" s="51">
        <v>0.5</v>
      </c>
    </row>
    <row r="341" spans="1:6" ht="15.75" thickBot="1" x14ac:dyDescent="0.3">
      <c r="A341" s="51">
        <v>104</v>
      </c>
      <c r="B341" s="51">
        <v>0.47899999999999998</v>
      </c>
      <c r="C341" s="51">
        <v>0.4854</v>
      </c>
      <c r="D341" s="51">
        <v>0.49990000000000001</v>
      </c>
      <c r="E341" s="51">
        <v>0.97070000000000001</v>
      </c>
      <c r="F341" s="51">
        <v>0.5</v>
      </c>
    </row>
    <row r="342" spans="1:6" ht="15.75" thickBot="1" x14ac:dyDescent="0.3">
      <c r="A342" s="51">
        <v>105</v>
      </c>
      <c r="B342" s="51">
        <v>0.47410000000000002</v>
      </c>
      <c r="C342" s="51">
        <v>0.48060000000000003</v>
      </c>
      <c r="D342" s="51">
        <v>0.49490000000000001</v>
      </c>
      <c r="E342" s="51">
        <v>0.97070000000000001</v>
      </c>
      <c r="F342" s="51">
        <v>0.5</v>
      </c>
    </row>
    <row r="343" spans="1:6" ht="15.75" thickBot="1" x14ac:dyDescent="0.3">
      <c r="A343" s="51">
        <v>106</v>
      </c>
      <c r="B343" s="51">
        <v>0.46929999999999999</v>
      </c>
      <c r="C343" s="51">
        <v>0.47570000000000001</v>
      </c>
      <c r="D343" s="51">
        <v>0.4899</v>
      </c>
      <c r="E343" s="51">
        <v>0.97070000000000001</v>
      </c>
      <c r="F343" s="51">
        <v>0.5</v>
      </c>
    </row>
    <row r="344" spans="1:6" ht="15.75" thickBot="1" x14ac:dyDescent="0.3">
      <c r="A344" s="51">
        <v>107</v>
      </c>
      <c r="B344" s="51">
        <v>0.46439999999999998</v>
      </c>
      <c r="C344" s="51">
        <v>0.47089999999999999</v>
      </c>
      <c r="D344" s="51">
        <v>0.4849</v>
      </c>
      <c r="E344" s="51">
        <v>0.97070000000000001</v>
      </c>
      <c r="F344" s="51">
        <v>0.5</v>
      </c>
    </row>
    <row r="345" spans="1:6" ht="15.75" thickBot="1" x14ac:dyDescent="0.3">
      <c r="A345" s="51">
        <v>108</v>
      </c>
      <c r="B345" s="51">
        <v>0.45960000000000001</v>
      </c>
      <c r="C345" s="51">
        <v>0.46600000000000003</v>
      </c>
      <c r="D345" s="51">
        <v>0.47989999999999999</v>
      </c>
      <c r="E345" s="51">
        <v>0.97070000000000001</v>
      </c>
      <c r="F345" s="51">
        <v>0.5</v>
      </c>
    </row>
    <row r="346" spans="1:6" ht="15.75" thickBot="1" x14ac:dyDescent="0.3">
      <c r="A346" s="51">
        <v>109</v>
      </c>
      <c r="B346" s="51">
        <v>0.45469999999999999</v>
      </c>
      <c r="C346" s="51">
        <v>0.4612</v>
      </c>
      <c r="D346" s="51">
        <v>0.47489999999999999</v>
      </c>
      <c r="E346" s="51">
        <v>0.97070000000000001</v>
      </c>
      <c r="F346" s="51">
        <v>0.5</v>
      </c>
    </row>
    <row r="347" spans="1:6" ht="15.75" thickBot="1" x14ac:dyDescent="0.3">
      <c r="A347" s="51">
        <v>110</v>
      </c>
      <c r="B347" s="51">
        <v>0.44990000000000002</v>
      </c>
      <c r="C347" s="51">
        <v>0.45629999999999998</v>
      </c>
      <c r="D347" s="51">
        <v>0.46989999999999998</v>
      </c>
      <c r="E347" s="51">
        <v>0.97070000000000001</v>
      </c>
      <c r="F347" s="51">
        <v>0.5</v>
      </c>
    </row>
    <row r="348" spans="1:6" ht="15.75" thickBot="1" x14ac:dyDescent="0.3">
      <c r="A348" s="51">
        <v>111</v>
      </c>
      <c r="B348" s="51">
        <v>0.4451</v>
      </c>
      <c r="C348" s="51">
        <v>0.45150000000000001</v>
      </c>
      <c r="D348" s="51">
        <v>0.46489999999999998</v>
      </c>
      <c r="E348" s="51">
        <v>0.97070000000000001</v>
      </c>
      <c r="F348" s="51">
        <v>0.5</v>
      </c>
    </row>
    <row r="349" spans="1:6" ht="15.75" thickBot="1" x14ac:dyDescent="0.3">
      <c r="A349" s="51">
        <v>112</v>
      </c>
      <c r="B349" s="51">
        <v>0.44019999999999998</v>
      </c>
      <c r="C349" s="51">
        <v>0.4466</v>
      </c>
      <c r="D349" s="51">
        <v>0.45989999999999998</v>
      </c>
      <c r="E349" s="51">
        <v>0.97070000000000001</v>
      </c>
      <c r="F349" s="51">
        <v>0.5</v>
      </c>
    </row>
    <row r="350" spans="1:6" ht="15.75" thickBot="1" x14ac:dyDescent="0.3">
      <c r="A350" s="51">
        <v>113</v>
      </c>
      <c r="B350" s="51">
        <v>0.43540000000000001</v>
      </c>
      <c r="C350" s="51">
        <v>0.44180000000000003</v>
      </c>
      <c r="D350" s="51">
        <v>0.45490000000000003</v>
      </c>
      <c r="E350" s="51">
        <v>0.97070000000000001</v>
      </c>
      <c r="F350" s="51">
        <v>0.5</v>
      </c>
    </row>
    <row r="351" spans="1:6" ht="15.75" thickBot="1" x14ac:dyDescent="0.3">
      <c r="A351" s="51">
        <v>114</v>
      </c>
      <c r="B351" s="51">
        <v>0.43059999999999998</v>
      </c>
      <c r="C351" s="51">
        <v>0.43690000000000001</v>
      </c>
      <c r="D351" s="51">
        <v>0.44990000000000002</v>
      </c>
      <c r="E351" s="51">
        <v>0.97070000000000001</v>
      </c>
      <c r="F351" s="51">
        <v>0.5</v>
      </c>
    </row>
    <row r="352" spans="1:6" ht="15.75" thickBot="1" x14ac:dyDescent="0.3">
      <c r="A352" s="51">
        <v>115</v>
      </c>
      <c r="B352" s="51">
        <v>0.42580000000000001</v>
      </c>
      <c r="C352" s="51">
        <v>0.43209999999999998</v>
      </c>
      <c r="D352" s="51">
        <v>0.44490000000000002</v>
      </c>
      <c r="E352" s="51">
        <v>0.97070000000000001</v>
      </c>
      <c r="F352" s="51">
        <v>0.5</v>
      </c>
    </row>
    <row r="353" spans="1:6" ht="15.75" thickBot="1" x14ac:dyDescent="0.3">
      <c r="A353" s="51">
        <v>116</v>
      </c>
      <c r="B353" s="51">
        <v>0.4209</v>
      </c>
      <c r="C353" s="51">
        <v>0.42720000000000002</v>
      </c>
      <c r="D353" s="51">
        <v>0.43990000000000001</v>
      </c>
      <c r="E353" s="51">
        <v>0.97070000000000001</v>
      </c>
      <c r="F353" s="51">
        <v>0.5</v>
      </c>
    </row>
    <row r="354" spans="1:6" ht="15.75" thickBot="1" x14ac:dyDescent="0.3">
      <c r="A354" s="51">
        <v>117</v>
      </c>
      <c r="B354" s="51">
        <v>0.41610000000000003</v>
      </c>
      <c r="C354" s="51">
        <v>0.4224</v>
      </c>
      <c r="D354" s="51">
        <v>0.43490000000000001</v>
      </c>
      <c r="E354" s="51">
        <v>0.97070000000000001</v>
      </c>
      <c r="F354" s="51">
        <v>0.5</v>
      </c>
    </row>
    <row r="355" spans="1:6" ht="15.75" thickBot="1" x14ac:dyDescent="0.3">
      <c r="A355" s="51">
        <v>118</v>
      </c>
      <c r="B355" s="51">
        <v>0.4113</v>
      </c>
      <c r="C355" s="51">
        <v>0.41749999999999998</v>
      </c>
      <c r="D355" s="51">
        <v>0.4299</v>
      </c>
      <c r="E355" s="51">
        <v>0.97070000000000001</v>
      </c>
      <c r="F355" s="51">
        <v>0.5</v>
      </c>
    </row>
    <row r="356" spans="1:6" ht="15.75" thickBot="1" x14ac:dyDescent="0.3">
      <c r="A356" s="51">
        <v>119</v>
      </c>
      <c r="B356" s="51">
        <v>0.40649999999999997</v>
      </c>
      <c r="C356" s="51">
        <v>0.41270000000000001</v>
      </c>
      <c r="D356" s="51">
        <v>0.4249</v>
      </c>
      <c r="E356" s="51">
        <v>0.97070000000000001</v>
      </c>
      <c r="F356" s="51">
        <v>0.5</v>
      </c>
    </row>
    <row r="357" spans="1:6" ht="15.75" thickBot="1" x14ac:dyDescent="0.3">
      <c r="A357" s="51">
        <v>120</v>
      </c>
      <c r="B357" s="51">
        <v>0.4017</v>
      </c>
      <c r="C357" s="51">
        <v>0.4078</v>
      </c>
      <c r="D357" s="51">
        <v>0.4199</v>
      </c>
      <c r="E357" s="51">
        <v>0.97070000000000001</v>
      </c>
      <c r="F357" s="51">
        <v>0.5</v>
      </c>
    </row>
    <row r="358" spans="1:6" ht="15.75" thickBot="1" x14ac:dyDescent="0.3">
      <c r="A358" s="51">
        <v>121</v>
      </c>
      <c r="B358" s="51">
        <v>0.39689999999999998</v>
      </c>
      <c r="C358" s="51">
        <v>0.40300000000000002</v>
      </c>
      <c r="D358" s="51">
        <v>0.41489999999999999</v>
      </c>
      <c r="E358" s="51">
        <v>0.97070000000000001</v>
      </c>
      <c r="F358" s="51">
        <v>0.5</v>
      </c>
    </row>
    <row r="359" spans="1:6" ht="15.75" thickBot="1" x14ac:dyDescent="0.3">
      <c r="A359" s="51">
        <v>122</v>
      </c>
      <c r="B359" s="51">
        <v>0.39200000000000002</v>
      </c>
      <c r="C359" s="51">
        <v>0.39810000000000001</v>
      </c>
      <c r="D359" s="51">
        <v>0.40989999999999999</v>
      </c>
      <c r="E359" s="51">
        <v>0.97070000000000001</v>
      </c>
      <c r="F359" s="51">
        <v>0.5</v>
      </c>
    </row>
    <row r="360" spans="1:6" ht="15.75" thickBot="1" x14ac:dyDescent="0.3">
      <c r="A360" s="51">
        <v>123</v>
      </c>
      <c r="B360" s="51">
        <v>0.38729999999999998</v>
      </c>
      <c r="C360" s="51">
        <v>0.39329999999999998</v>
      </c>
      <c r="D360" s="51">
        <v>0.40489999999999998</v>
      </c>
      <c r="E360" s="51">
        <v>0.97070000000000001</v>
      </c>
      <c r="F360" s="51">
        <v>0.5</v>
      </c>
    </row>
    <row r="361" spans="1:6" ht="15.75" thickBot="1" x14ac:dyDescent="0.3">
      <c r="A361" s="51">
        <v>124</v>
      </c>
      <c r="B361" s="51">
        <v>0.38250000000000001</v>
      </c>
      <c r="C361" s="51">
        <v>0.38840000000000002</v>
      </c>
      <c r="D361" s="51">
        <v>0.39989999999999998</v>
      </c>
      <c r="E361" s="51">
        <v>0.97070000000000001</v>
      </c>
      <c r="F361" s="51">
        <v>0.5</v>
      </c>
    </row>
    <row r="362" spans="1:6" ht="15.75" thickBot="1" x14ac:dyDescent="0.3">
      <c r="A362" s="51">
        <v>125</v>
      </c>
      <c r="B362" s="51">
        <v>0.37769999999999998</v>
      </c>
      <c r="C362" s="51">
        <v>0.3836</v>
      </c>
      <c r="D362" s="51">
        <v>0.39489999999999997</v>
      </c>
      <c r="E362" s="51">
        <v>0.97070000000000001</v>
      </c>
      <c r="F362" s="51">
        <v>0.5</v>
      </c>
    </row>
    <row r="363" spans="1:6" ht="15.75" thickBot="1" x14ac:dyDescent="0.3">
      <c r="A363" s="51">
        <v>126</v>
      </c>
      <c r="B363" s="51">
        <v>0.37290000000000001</v>
      </c>
      <c r="C363" s="51">
        <v>0.37869999999999998</v>
      </c>
      <c r="D363" s="51">
        <v>0.38990000000000002</v>
      </c>
      <c r="E363" s="51">
        <v>0.97070000000000001</v>
      </c>
      <c r="F363" s="51">
        <v>0.5</v>
      </c>
    </row>
    <row r="364" spans="1:6" ht="15.75" thickBot="1" x14ac:dyDescent="0.3">
      <c r="A364" s="51">
        <v>127</v>
      </c>
      <c r="B364" s="51">
        <v>0.36809999999999998</v>
      </c>
      <c r="C364" s="51">
        <v>0.37390000000000001</v>
      </c>
      <c r="D364" s="51">
        <v>0.38490000000000002</v>
      </c>
      <c r="E364" s="51">
        <v>0.97070000000000001</v>
      </c>
      <c r="F364" s="51">
        <v>0.5</v>
      </c>
    </row>
    <row r="365" spans="1:6" ht="15.75" thickBot="1" x14ac:dyDescent="0.3">
      <c r="A365" s="51">
        <v>128</v>
      </c>
      <c r="B365" s="51">
        <v>0.36320000000000002</v>
      </c>
      <c r="C365" s="51">
        <v>0.36899999999999999</v>
      </c>
      <c r="D365" s="51">
        <v>0.37990000000000002</v>
      </c>
      <c r="E365" s="51">
        <v>0.97070000000000001</v>
      </c>
      <c r="F365" s="51">
        <v>0.5</v>
      </c>
    </row>
    <row r="366" spans="1:6" ht="15.75" thickBot="1" x14ac:dyDescent="0.3">
      <c r="A366" s="51">
        <v>129</v>
      </c>
      <c r="B366" s="51">
        <v>0.35849999999999999</v>
      </c>
      <c r="C366" s="51">
        <v>0.36420000000000002</v>
      </c>
      <c r="D366" s="51">
        <v>0.37490000000000001</v>
      </c>
      <c r="E366" s="51">
        <v>0.97070000000000001</v>
      </c>
      <c r="F366" s="51">
        <v>0.5</v>
      </c>
    </row>
    <row r="367" spans="1:6" ht="15.75" thickBot="1" x14ac:dyDescent="0.3">
      <c r="A367" s="51">
        <v>130</v>
      </c>
      <c r="B367" s="51">
        <v>0.35370000000000001</v>
      </c>
      <c r="C367" s="51">
        <v>0.35930000000000001</v>
      </c>
      <c r="D367" s="51">
        <v>0.36990000000000001</v>
      </c>
      <c r="E367" s="51">
        <v>0.97070000000000001</v>
      </c>
      <c r="F367" s="51">
        <v>0.5</v>
      </c>
    </row>
    <row r="368" spans="1:6" ht="15.75" thickBot="1" x14ac:dyDescent="0.3">
      <c r="A368" s="51">
        <v>131</v>
      </c>
      <c r="B368" s="51">
        <v>0.34889999999999999</v>
      </c>
      <c r="C368" s="51">
        <v>0.35449999999999998</v>
      </c>
      <c r="D368" s="51">
        <v>0.3649</v>
      </c>
      <c r="E368" s="51">
        <v>0.97070000000000001</v>
      </c>
      <c r="F368" s="51">
        <v>0.5</v>
      </c>
    </row>
    <row r="369" spans="1:6" ht="15.75" thickBot="1" x14ac:dyDescent="0.3">
      <c r="A369" s="51">
        <v>132</v>
      </c>
      <c r="B369" s="51">
        <v>0.34410000000000002</v>
      </c>
      <c r="C369" s="51">
        <v>0.34960000000000002</v>
      </c>
      <c r="D369" s="51">
        <v>0.3599</v>
      </c>
      <c r="E369" s="51">
        <v>0.97070000000000001</v>
      </c>
      <c r="F369" s="51">
        <v>0.5</v>
      </c>
    </row>
    <row r="370" spans="1:6" ht="15.75" thickBot="1" x14ac:dyDescent="0.3">
      <c r="A370" s="51">
        <v>133</v>
      </c>
      <c r="B370" s="51">
        <v>0.3392</v>
      </c>
      <c r="C370" s="51">
        <v>0.3448</v>
      </c>
      <c r="D370" s="51">
        <v>0.35489999999999999</v>
      </c>
      <c r="E370" s="51">
        <v>0.97070000000000001</v>
      </c>
      <c r="F370" s="51">
        <v>0.5</v>
      </c>
    </row>
    <row r="371" spans="1:6" ht="15.75" thickBot="1" x14ac:dyDescent="0.3">
      <c r="A371" s="51">
        <v>134</v>
      </c>
      <c r="B371" s="51">
        <v>0.33450000000000002</v>
      </c>
      <c r="C371" s="51">
        <v>0.33989999999999998</v>
      </c>
      <c r="D371" s="51">
        <v>0.34989999999999999</v>
      </c>
      <c r="E371" s="51">
        <v>0.97070000000000001</v>
      </c>
      <c r="F371" s="51">
        <v>0.5</v>
      </c>
    </row>
    <row r="372" spans="1:6" ht="15.75" thickBot="1" x14ac:dyDescent="0.3">
      <c r="A372" s="51">
        <v>135</v>
      </c>
      <c r="B372" s="51">
        <v>0.32969999999999999</v>
      </c>
      <c r="C372" s="51">
        <v>0.33510000000000001</v>
      </c>
      <c r="D372" s="51">
        <v>0.34489999999999998</v>
      </c>
      <c r="E372" s="51">
        <v>0.97070000000000001</v>
      </c>
      <c r="F372" s="51">
        <v>0.5</v>
      </c>
    </row>
    <row r="373" spans="1:6" ht="15.75" thickBot="1" x14ac:dyDescent="0.3">
      <c r="A373" s="51">
        <v>136</v>
      </c>
      <c r="B373" s="51">
        <v>0.32490000000000002</v>
      </c>
      <c r="C373" s="51">
        <v>0.33019999999999999</v>
      </c>
      <c r="D373" s="51">
        <v>0.33989999999999998</v>
      </c>
      <c r="E373" s="51">
        <v>0.97070000000000001</v>
      </c>
      <c r="F373" s="51">
        <v>0.5</v>
      </c>
    </row>
    <row r="374" spans="1:6" ht="15.75" thickBot="1" x14ac:dyDescent="0.3">
      <c r="A374" s="51">
        <v>137</v>
      </c>
      <c r="B374" s="51">
        <v>0.3201</v>
      </c>
      <c r="C374" s="51">
        <v>0.32540000000000002</v>
      </c>
      <c r="D374" s="51">
        <v>0.33489999999999998</v>
      </c>
      <c r="E374" s="51">
        <v>0.97070000000000001</v>
      </c>
      <c r="F374" s="51">
        <v>0.5</v>
      </c>
    </row>
    <row r="375" spans="1:6" ht="15.75" thickBot="1" x14ac:dyDescent="0.3">
      <c r="A375" s="51">
        <v>138</v>
      </c>
      <c r="B375" s="51">
        <v>0.31530000000000002</v>
      </c>
      <c r="C375" s="51">
        <v>0.32050000000000001</v>
      </c>
      <c r="D375" s="51">
        <v>0.32990000000000003</v>
      </c>
      <c r="E375" s="51">
        <v>0.97070000000000001</v>
      </c>
      <c r="F375" s="51">
        <v>0.5</v>
      </c>
    </row>
    <row r="376" spans="1:6" ht="15.75" thickBot="1" x14ac:dyDescent="0.3">
      <c r="A376" s="51">
        <v>139</v>
      </c>
      <c r="B376" s="51">
        <v>0.31059999999999999</v>
      </c>
      <c r="C376" s="51">
        <v>0.31569999999999998</v>
      </c>
      <c r="D376" s="51">
        <v>0.32490000000000002</v>
      </c>
      <c r="E376" s="51">
        <v>0.97070000000000001</v>
      </c>
      <c r="F376" s="51">
        <v>0.5</v>
      </c>
    </row>
    <row r="377" spans="1:6" ht="15.75" thickBot="1" x14ac:dyDescent="0.3">
      <c r="A377" s="51">
        <v>140</v>
      </c>
      <c r="B377" s="51">
        <v>0.30580000000000002</v>
      </c>
      <c r="C377" s="51">
        <v>0.31080000000000002</v>
      </c>
      <c r="D377" s="51">
        <v>0.31990000000000002</v>
      </c>
      <c r="E377" s="51">
        <v>0.97070000000000001</v>
      </c>
      <c r="F377" s="51">
        <v>0.5</v>
      </c>
    </row>
    <row r="378" spans="1:6" ht="15.75" thickBot="1" x14ac:dyDescent="0.3">
      <c r="A378" s="51">
        <v>141</v>
      </c>
      <c r="B378" s="51">
        <v>0.30099999999999999</v>
      </c>
      <c r="C378" s="51">
        <v>0.30599999999999999</v>
      </c>
      <c r="D378" s="51">
        <v>0.31490000000000001</v>
      </c>
      <c r="E378" s="51">
        <v>0.97070000000000001</v>
      </c>
      <c r="F378" s="51">
        <v>0.5</v>
      </c>
    </row>
    <row r="379" spans="1:6" ht="15.75" thickBot="1" x14ac:dyDescent="0.3">
      <c r="A379" s="51">
        <v>142</v>
      </c>
      <c r="B379" s="51">
        <v>0.29620000000000002</v>
      </c>
      <c r="C379" s="51">
        <v>0.30109999999999998</v>
      </c>
      <c r="D379" s="51">
        <v>0.30990000000000001</v>
      </c>
      <c r="E379" s="51">
        <v>0.97070000000000001</v>
      </c>
      <c r="F379" s="51">
        <v>0.5</v>
      </c>
    </row>
    <row r="380" spans="1:6" ht="15.75" thickBot="1" x14ac:dyDescent="0.3">
      <c r="A380" s="51">
        <v>143</v>
      </c>
      <c r="B380" s="51">
        <v>0.29149999999999998</v>
      </c>
      <c r="C380" s="51">
        <v>0.29630000000000001</v>
      </c>
      <c r="D380" s="51">
        <v>0.3049</v>
      </c>
      <c r="E380" s="51">
        <v>0.97070000000000001</v>
      </c>
      <c r="F380" s="51">
        <v>0.5</v>
      </c>
    </row>
    <row r="381" spans="1:6" ht="15.75" thickBot="1" x14ac:dyDescent="0.3">
      <c r="A381" s="51">
        <v>144</v>
      </c>
      <c r="B381" s="51">
        <v>0.28670000000000001</v>
      </c>
      <c r="C381" s="51">
        <v>0.29139999999999999</v>
      </c>
      <c r="D381" s="51">
        <v>0.2999</v>
      </c>
      <c r="E381" s="51">
        <v>0.97070000000000001</v>
      </c>
      <c r="F381" s="51">
        <v>0.5</v>
      </c>
    </row>
    <row r="382" spans="1:6" ht="15.75" thickBot="1" x14ac:dyDescent="0.3">
      <c r="A382" s="51">
        <v>145</v>
      </c>
      <c r="B382" s="51">
        <v>0.28199999999999997</v>
      </c>
      <c r="C382" s="51">
        <v>0.28660000000000002</v>
      </c>
      <c r="D382" s="51">
        <v>0.2949</v>
      </c>
      <c r="E382" s="51">
        <v>0.97070000000000001</v>
      </c>
      <c r="F382" s="51">
        <v>0.5</v>
      </c>
    </row>
    <row r="383" spans="1:6" ht="15.75" thickBot="1" x14ac:dyDescent="0.3">
      <c r="A383" s="51">
        <v>146</v>
      </c>
      <c r="B383" s="51">
        <v>0.27729999999999999</v>
      </c>
      <c r="C383" s="51">
        <v>0.28170000000000001</v>
      </c>
      <c r="D383" s="51">
        <v>0.28989999999999999</v>
      </c>
      <c r="E383" s="51">
        <v>0.97070000000000001</v>
      </c>
      <c r="F383" s="51">
        <v>0.5</v>
      </c>
    </row>
    <row r="384" spans="1:6" ht="15.75" thickBot="1" x14ac:dyDescent="0.3">
      <c r="A384" s="51">
        <v>147</v>
      </c>
      <c r="B384" s="51">
        <v>0.27260000000000001</v>
      </c>
      <c r="C384" s="51">
        <v>0.27679999999999999</v>
      </c>
      <c r="D384" s="51">
        <v>0.28489999999999999</v>
      </c>
      <c r="E384" s="51">
        <v>0.97070000000000001</v>
      </c>
      <c r="F384" s="51">
        <v>0.5</v>
      </c>
    </row>
    <row r="385" spans="1:6" ht="15.75" thickBot="1" x14ac:dyDescent="0.3">
      <c r="A385" s="51">
        <v>148</v>
      </c>
      <c r="B385" s="51">
        <v>0.26790000000000003</v>
      </c>
      <c r="C385" s="51">
        <v>0.27200000000000002</v>
      </c>
      <c r="D385" s="51">
        <v>0.27989999999999998</v>
      </c>
      <c r="E385" s="51">
        <v>0.97070000000000001</v>
      </c>
      <c r="F385" s="51">
        <v>0.5</v>
      </c>
    </row>
    <row r="386" spans="1:6" ht="15.75" thickBot="1" x14ac:dyDescent="0.3">
      <c r="A386" s="51">
        <v>149</v>
      </c>
      <c r="B386" s="51">
        <v>0.26300000000000001</v>
      </c>
      <c r="C386" s="51">
        <v>0.2671</v>
      </c>
      <c r="D386" s="51">
        <v>0.27489999999999998</v>
      </c>
      <c r="E386" s="51">
        <v>0.97070000000000001</v>
      </c>
      <c r="F386" s="51">
        <v>0.5</v>
      </c>
    </row>
    <row r="387" spans="1:6" ht="15.75" thickBot="1" x14ac:dyDescent="0.3">
      <c r="A387" s="51">
        <v>150</v>
      </c>
      <c r="B387" s="51">
        <v>0.2581</v>
      </c>
      <c r="C387" s="51">
        <v>0.26229999999999998</v>
      </c>
      <c r="D387" s="51">
        <v>0.26989999999999997</v>
      </c>
      <c r="E387" s="51">
        <v>0.97070000000000001</v>
      </c>
      <c r="F387" s="51">
        <v>0.5</v>
      </c>
    </row>
    <row r="388" spans="1:6" ht="15.75" thickBot="1" x14ac:dyDescent="0.3">
      <c r="A388" s="51">
        <v>151</v>
      </c>
      <c r="B388" s="51">
        <v>0.25330000000000003</v>
      </c>
      <c r="C388" s="51">
        <v>0.25740000000000002</v>
      </c>
      <c r="D388" s="51">
        <v>0.26490000000000002</v>
      </c>
      <c r="E388" s="51">
        <v>0.97070000000000001</v>
      </c>
      <c r="F388" s="51">
        <v>0.5</v>
      </c>
    </row>
    <row r="389" spans="1:6" ht="15.75" thickBot="1" x14ac:dyDescent="0.3">
      <c r="A389" s="51">
        <v>152</v>
      </c>
      <c r="B389" s="51">
        <v>0.2485</v>
      </c>
      <c r="C389" s="51">
        <v>0.25259999999999999</v>
      </c>
      <c r="D389" s="51">
        <v>0.25990000000000002</v>
      </c>
      <c r="E389" s="51">
        <v>0.97070000000000001</v>
      </c>
      <c r="F389" s="51">
        <v>0.5</v>
      </c>
    </row>
    <row r="390" spans="1:6" ht="15.75" thickBot="1" x14ac:dyDescent="0.3">
      <c r="A390" s="51">
        <v>153</v>
      </c>
      <c r="B390" s="51">
        <v>0.24360000000000001</v>
      </c>
      <c r="C390" s="51">
        <v>0.2477</v>
      </c>
      <c r="D390" s="51">
        <v>0.25490000000000002</v>
      </c>
      <c r="E390" s="51">
        <v>0.97070000000000001</v>
      </c>
      <c r="F390" s="51">
        <v>0.5</v>
      </c>
    </row>
    <row r="391" spans="1:6" ht="15.75" thickBot="1" x14ac:dyDescent="0.3">
      <c r="A391" s="51">
        <v>154</v>
      </c>
      <c r="B391" s="51">
        <v>0.2387</v>
      </c>
      <c r="C391" s="51">
        <v>0.2429</v>
      </c>
      <c r="D391" s="51">
        <v>0.24990000000000001</v>
      </c>
      <c r="E391" s="51">
        <v>0.97070000000000001</v>
      </c>
      <c r="F391" s="51">
        <v>0.5</v>
      </c>
    </row>
    <row r="392" spans="1:6" ht="15.75" thickBot="1" x14ac:dyDescent="0.3">
      <c r="A392" s="51">
        <v>155</v>
      </c>
      <c r="B392" s="51">
        <v>0.2339</v>
      </c>
      <c r="C392" s="51">
        <v>0.23799999999999999</v>
      </c>
      <c r="D392" s="51">
        <v>0.24490000000000001</v>
      </c>
      <c r="E392" s="51">
        <v>0.97070000000000001</v>
      </c>
      <c r="F392" s="51">
        <v>0.5</v>
      </c>
    </row>
    <row r="393" spans="1:6" ht="15.75" thickBot="1" x14ac:dyDescent="0.3">
      <c r="A393" s="51">
        <v>156</v>
      </c>
      <c r="B393" s="51">
        <v>0.22900000000000001</v>
      </c>
      <c r="C393" s="51">
        <v>0.23319999999999999</v>
      </c>
      <c r="D393" s="51">
        <v>0.2399</v>
      </c>
      <c r="E393" s="51">
        <v>0.97070000000000001</v>
      </c>
      <c r="F393" s="51">
        <v>0.5</v>
      </c>
    </row>
    <row r="394" spans="1:6" ht="15.75" thickBot="1" x14ac:dyDescent="0.3">
      <c r="A394" s="51">
        <v>157</v>
      </c>
      <c r="B394" s="51">
        <v>0.22420000000000001</v>
      </c>
      <c r="C394" s="51">
        <v>0.2283</v>
      </c>
      <c r="D394" s="51">
        <v>0.2349</v>
      </c>
      <c r="E394" s="51">
        <v>0.97070000000000001</v>
      </c>
      <c r="F394" s="51">
        <v>0.5</v>
      </c>
    </row>
    <row r="395" spans="1:6" ht="15.75" thickBot="1" x14ac:dyDescent="0.3">
      <c r="A395" s="51">
        <v>158</v>
      </c>
      <c r="B395" s="51">
        <v>0.21929999999999999</v>
      </c>
      <c r="C395" s="51">
        <v>0.2235</v>
      </c>
      <c r="D395" s="51">
        <v>0.22989999999999999</v>
      </c>
      <c r="E395" s="51">
        <v>0.97070000000000001</v>
      </c>
      <c r="F395" s="51">
        <v>0.5</v>
      </c>
    </row>
    <row r="396" spans="1:6" ht="15.75" thickBot="1" x14ac:dyDescent="0.3">
      <c r="A396" s="51">
        <v>159</v>
      </c>
      <c r="B396" s="51">
        <v>0.21440000000000001</v>
      </c>
      <c r="C396" s="51">
        <v>0.21859999999999999</v>
      </c>
      <c r="D396" s="51">
        <v>0.22489999999999999</v>
      </c>
      <c r="E396" s="51">
        <v>0.97070000000000001</v>
      </c>
      <c r="F396" s="51">
        <v>0.5</v>
      </c>
    </row>
    <row r="397" spans="1:6" ht="15.75" thickBot="1" x14ac:dyDescent="0.3">
      <c r="A397" s="51">
        <v>160</v>
      </c>
      <c r="B397" s="51">
        <v>0.20949999999999999</v>
      </c>
      <c r="C397" s="51">
        <v>0.21379999999999999</v>
      </c>
      <c r="D397" s="51">
        <v>0.21990000000000001</v>
      </c>
      <c r="E397" s="51">
        <v>0.97070000000000001</v>
      </c>
      <c r="F397" s="51">
        <v>0.5</v>
      </c>
    </row>
    <row r="398" spans="1:6" ht="15.75" thickBot="1" x14ac:dyDescent="0.3">
      <c r="A398" s="51">
        <v>161</v>
      </c>
      <c r="B398" s="51">
        <v>0.20469999999999999</v>
      </c>
      <c r="C398" s="51">
        <v>0.2089</v>
      </c>
      <c r="D398" s="51">
        <v>0.21490000000000001</v>
      </c>
      <c r="E398" s="51">
        <v>0.97070000000000001</v>
      </c>
      <c r="F398" s="51">
        <v>0.5</v>
      </c>
    </row>
    <row r="399" spans="1:6" ht="15.75" thickBot="1" x14ac:dyDescent="0.3">
      <c r="A399" s="51">
        <v>162</v>
      </c>
      <c r="B399" s="51">
        <v>0.19980000000000001</v>
      </c>
      <c r="C399" s="51">
        <v>0.2041</v>
      </c>
      <c r="D399" s="51">
        <v>0.2099</v>
      </c>
      <c r="E399" s="51">
        <v>0.97070000000000001</v>
      </c>
      <c r="F399" s="51">
        <v>0.5</v>
      </c>
    </row>
    <row r="400" spans="1:6" ht="15.75" thickBot="1" x14ac:dyDescent="0.3">
      <c r="A400" s="51">
        <v>163</v>
      </c>
      <c r="B400" s="51">
        <v>0.19489999999999999</v>
      </c>
      <c r="C400" s="51">
        <v>0.19919999999999999</v>
      </c>
      <c r="D400" s="51">
        <v>0.2049</v>
      </c>
      <c r="E400" s="51">
        <v>0.97070000000000001</v>
      </c>
      <c r="F400" s="51">
        <v>0.5</v>
      </c>
    </row>
    <row r="401" spans="1:6" ht="15.75" thickBot="1" x14ac:dyDescent="0.3">
      <c r="A401" s="51">
        <v>164</v>
      </c>
      <c r="B401" s="51">
        <v>0.19009999999999999</v>
      </c>
      <c r="C401" s="51">
        <v>0.19439999999999999</v>
      </c>
      <c r="D401" s="51">
        <v>0.19989999999999999</v>
      </c>
      <c r="E401" s="51">
        <v>0.97070000000000001</v>
      </c>
      <c r="F401" s="51">
        <v>0.5</v>
      </c>
    </row>
    <row r="402" spans="1:6" ht="15.75" thickBot="1" x14ac:dyDescent="0.3">
      <c r="A402" s="51">
        <v>165</v>
      </c>
      <c r="B402" s="51">
        <v>0.1852</v>
      </c>
      <c r="C402" s="51">
        <v>0.1895</v>
      </c>
      <c r="D402" s="51">
        <v>0.19489999999999999</v>
      </c>
      <c r="E402" s="51">
        <v>0.97070000000000001</v>
      </c>
      <c r="F402" s="51">
        <v>0.5</v>
      </c>
    </row>
    <row r="403" spans="1:6" ht="15.75" thickBot="1" x14ac:dyDescent="0.3">
      <c r="A403" s="51">
        <v>166</v>
      </c>
      <c r="B403" s="51">
        <v>0.1804</v>
      </c>
      <c r="C403" s="51">
        <v>0.1847</v>
      </c>
      <c r="D403" s="51">
        <v>0.18990000000000001</v>
      </c>
      <c r="E403" s="51">
        <v>0.97070000000000001</v>
      </c>
      <c r="F403" s="51">
        <v>0.5</v>
      </c>
    </row>
    <row r="404" spans="1:6" ht="15.75" thickBot="1" x14ac:dyDescent="0.3">
      <c r="A404" s="51">
        <v>167</v>
      </c>
      <c r="B404" s="51">
        <v>0.17549999999999999</v>
      </c>
      <c r="C404" s="51">
        <v>0.17979999999999999</v>
      </c>
      <c r="D404" s="51">
        <v>0.18490000000000001</v>
      </c>
      <c r="E404" s="51">
        <v>0.97070000000000001</v>
      </c>
      <c r="F404" s="51">
        <v>0.5</v>
      </c>
    </row>
    <row r="405" spans="1:6" ht="15.75" thickBot="1" x14ac:dyDescent="0.3">
      <c r="A405" s="51">
        <v>168</v>
      </c>
      <c r="B405" s="51">
        <v>0.1706</v>
      </c>
      <c r="C405" s="51">
        <v>0.17499999999999999</v>
      </c>
      <c r="D405" s="51">
        <v>0.1799</v>
      </c>
      <c r="E405" s="51">
        <v>0.97070000000000001</v>
      </c>
      <c r="F405" s="51">
        <v>0.5</v>
      </c>
    </row>
    <row r="406" spans="1:6" ht="15.75" thickBot="1" x14ac:dyDescent="0.3">
      <c r="A406" s="51">
        <v>169</v>
      </c>
      <c r="B406" s="51">
        <v>0.1658</v>
      </c>
      <c r="C406" s="51">
        <v>0.1701</v>
      </c>
      <c r="D406" s="51">
        <v>0.1749</v>
      </c>
      <c r="E406" s="51">
        <v>0.97070000000000001</v>
      </c>
      <c r="F406" s="51">
        <v>0.5</v>
      </c>
    </row>
    <row r="407" spans="1:6" ht="15.75" thickBot="1" x14ac:dyDescent="0.3">
      <c r="A407" s="51">
        <v>170</v>
      </c>
      <c r="B407" s="51">
        <v>0.16089999999999999</v>
      </c>
      <c r="C407" s="51">
        <v>0.1653</v>
      </c>
      <c r="D407" s="51">
        <v>0.1699</v>
      </c>
      <c r="E407" s="51">
        <v>0.97070000000000001</v>
      </c>
      <c r="F407" s="51">
        <v>0.5</v>
      </c>
    </row>
    <row r="408" spans="1:6" ht="15.75" thickBot="1" x14ac:dyDescent="0.3">
      <c r="A408" s="51">
        <v>171</v>
      </c>
      <c r="B408" s="51">
        <v>0.15609999999999999</v>
      </c>
      <c r="C408" s="51">
        <v>0.16039999999999999</v>
      </c>
      <c r="D408" s="51">
        <v>0.16489999999999999</v>
      </c>
      <c r="E408" s="51">
        <v>0.97070000000000001</v>
      </c>
      <c r="F408" s="51">
        <v>0.5</v>
      </c>
    </row>
    <row r="409" spans="1:6" ht="15.75" thickBot="1" x14ac:dyDescent="0.3">
      <c r="A409" s="51">
        <v>172</v>
      </c>
      <c r="B409" s="51">
        <v>0.1512</v>
      </c>
      <c r="C409" s="51">
        <v>0.15559999999999999</v>
      </c>
      <c r="D409" s="51">
        <v>0.15989999999999999</v>
      </c>
      <c r="E409" s="51">
        <v>0.97070000000000001</v>
      </c>
      <c r="F409" s="51">
        <v>0.5</v>
      </c>
    </row>
    <row r="410" spans="1:6" ht="15.75" thickBot="1" x14ac:dyDescent="0.3">
      <c r="A410" s="51">
        <v>173</v>
      </c>
      <c r="B410" s="51">
        <v>0.14649999999999999</v>
      </c>
      <c r="C410" s="51">
        <v>0.1507</v>
      </c>
      <c r="D410" s="51">
        <v>0.15490000000000001</v>
      </c>
      <c r="E410" s="51">
        <v>0.97070000000000001</v>
      </c>
      <c r="F410" s="51">
        <v>0.5</v>
      </c>
    </row>
    <row r="411" spans="1:6" ht="15.75" thickBot="1" x14ac:dyDescent="0.3">
      <c r="A411" s="51">
        <v>174</v>
      </c>
      <c r="B411" s="51">
        <v>0.14169999999999999</v>
      </c>
      <c r="C411" s="51">
        <v>0.1459</v>
      </c>
      <c r="D411" s="51">
        <v>0.14990000000000001</v>
      </c>
      <c r="E411" s="51">
        <v>0.97070000000000001</v>
      </c>
      <c r="F411" s="51">
        <v>0.5</v>
      </c>
    </row>
    <row r="412" spans="1:6" ht="15.75" thickBot="1" x14ac:dyDescent="0.3">
      <c r="A412" s="51">
        <v>175</v>
      </c>
      <c r="B412" s="51">
        <v>0.13689999999999999</v>
      </c>
      <c r="C412" s="51">
        <v>0.14099999999999999</v>
      </c>
      <c r="D412" s="51">
        <v>0.1449</v>
      </c>
      <c r="E412" s="51">
        <v>0.97070000000000001</v>
      </c>
      <c r="F412" s="51">
        <v>0.5</v>
      </c>
    </row>
    <row r="413" spans="1:6" ht="15.75" thickBot="1" x14ac:dyDescent="0.3">
      <c r="A413" s="51">
        <v>176</v>
      </c>
      <c r="B413" s="51">
        <v>0.1321</v>
      </c>
      <c r="C413" s="51">
        <v>0.13619999999999999</v>
      </c>
      <c r="D413" s="51">
        <v>0.1399</v>
      </c>
      <c r="E413" s="51">
        <v>0.97070000000000001</v>
      </c>
      <c r="F413" s="51">
        <v>0.5</v>
      </c>
    </row>
    <row r="414" spans="1:6" ht="15.75" thickBot="1" x14ac:dyDescent="0.3">
      <c r="A414" s="51">
        <v>177</v>
      </c>
      <c r="B414" s="51">
        <v>0.1273</v>
      </c>
      <c r="C414" s="51">
        <v>0.1313</v>
      </c>
      <c r="D414" s="51">
        <v>0.13489999999999999</v>
      </c>
      <c r="E414" s="51">
        <v>0.97070000000000001</v>
      </c>
      <c r="F414" s="51">
        <v>0.5</v>
      </c>
    </row>
    <row r="415" spans="1:6" ht="15.75" thickBot="1" x14ac:dyDescent="0.3">
      <c r="A415" s="51">
        <v>178</v>
      </c>
      <c r="B415" s="51">
        <v>0.1225</v>
      </c>
      <c r="C415" s="51">
        <v>0.1265</v>
      </c>
      <c r="D415" s="51">
        <v>0.12989999999999999</v>
      </c>
      <c r="E415" s="51">
        <v>0.97070000000000001</v>
      </c>
      <c r="F415" s="51">
        <v>0.5</v>
      </c>
    </row>
    <row r="416" spans="1:6" ht="15.75" thickBot="1" x14ac:dyDescent="0.3">
      <c r="A416" s="51">
        <v>179</v>
      </c>
      <c r="B416" s="51">
        <v>0.1176</v>
      </c>
      <c r="C416" s="51">
        <v>0.1216</v>
      </c>
      <c r="D416" s="51">
        <v>0.1249</v>
      </c>
      <c r="E416" s="51">
        <v>0.97070000000000001</v>
      </c>
      <c r="F416" s="51">
        <v>0.5</v>
      </c>
    </row>
    <row r="417" spans="1:6" ht="15.75" thickBot="1" x14ac:dyDescent="0.3">
      <c r="A417" s="51">
        <v>180</v>
      </c>
      <c r="B417" s="51">
        <v>0.1129</v>
      </c>
      <c r="C417" s="51">
        <v>0.1168</v>
      </c>
      <c r="D417" s="51">
        <v>0.11990000000000001</v>
      </c>
      <c r="E417" s="51">
        <v>0.97070000000000001</v>
      </c>
      <c r="F417" s="51">
        <v>0.5</v>
      </c>
    </row>
    <row r="418" spans="1:6" ht="15.75" thickBot="1" x14ac:dyDescent="0.3">
      <c r="A418" s="51">
        <v>181</v>
      </c>
      <c r="B418" s="51">
        <v>0.1081</v>
      </c>
      <c r="C418" s="51">
        <v>0.1119</v>
      </c>
      <c r="D418" s="51">
        <v>0.1149</v>
      </c>
      <c r="E418" s="51">
        <v>0.97070000000000001</v>
      </c>
      <c r="F418" s="51">
        <v>0.5</v>
      </c>
    </row>
    <row r="419" spans="1:6" ht="15.75" thickBot="1" x14ac:dyDescent="0.3">
      <c r="A419" s="51">
        <v>182</v>
      </c>
      <c r="B419" s="51">
        <v>0.1033</v>
      </c>
      <c r="C419" s="51">
        <v>0.1071</v>
      </c>
      <c r="D419" s="51">
        <v>0.1099</v>
      </c>
      <c r="E419" s="51">
        <v>0.97070000000000001</v>
      </c>
      <c r="F419" s="51">
        <v>0.5</v>
      </c>
    </row>
    <row r="420" spans="1:6" ht="15.75" thickBot="1" x14ac:dyDescent="0.3">
      <c r="A420" s="51">
        <v>183</v>
      </c>
      <c r="B420" s="51">
        <v>9.8599999999999993E-2</v>
      </c>
      <c r="C420" s="51">
        <v>0.1022</v>
      </c>
      <c r="D420" s="51">
        <v>0.10489999999999999</v>
      </c>
      <c r="E420" s="51">
        <v>0.97070000000000001</v>
      </c>
      <c r="F420" s="51">
        <v>0.5</v>
      </c>
    </row>
    <row r="421" spans="1:6" ht="15.75" thickBot="1" x14ac:dyDescent="0.3">
      <c r="A421" s="51">
        <v>184</v>
      </c>
      <c r="B421" s="51">
        <v>9.3899999999999997E-2</v>
      </c>
      <c r="C421" s="51">
        <v>9.74E-2</v>
      </c>
      <c r="D421" s="51">
        <v>9.9900000000000003E-2</v>
      </c>
      <c r="E421" s="51">
        <v>0.97070000000000001</v>
      </c>
      <c r="F421" s="51">
        <v>0.5</v>
      </c>
    </row>
    <row r="422" spans="1:6" ht="15.75" thickBot="1" x14ac:dyDescent="0.3">
      <c r="A422" s="51">
        <v>185</v>
      </c>
      <c r="B422" s="51">
        <v>8.9200000000000002E-2</v>
      </c>
      <c r="C422" s="51">
        <v>9.2499999999999999E-2</v>
      </c>
      <c r="D422" s="51">
        <v>9.4899999999999998E-2</v>
      </c>
      <c r="E422" s="51">
        <v>0.97070000000000001</v>
      </c>
      <c r="F422" s="51">
        <v>0.5</v>
      </c>
    </row>
    <row r="423" spans="1:6" ht="15.75" thickBot="1" x14ac:dyDescent="0.3">
      <c r="A423" s="51">
        <v>186</v>
      </c>
      <c r="B423" s="51">
        <v>8.4500000000000006E-2</v>
      </c>
      <c r="C423" s="51">
        <v>8.77E-2</v>
      </c>
      <c r="D423" s="51">
        <v>8.9899999999999994E-2</v>
      </c>
      <c r="E423" s="51">
        <v>0.97070000000000001</v>
      </c>
      <c r="F423" s="51">
        <v>0.5</v>
      </c>
    </row>
    <row r="424" spans="1:6" ht="15.75" thickBot="1" x14ac:dyDescent="0.3">
      <c r="A424" s="51">
        <v>187</v>
      </c>
      <c r="B424" s="51">
        <v>0.08</v>
      </c>
      <c r="C424" s="51">
        <v>8.2799999999999999E-2</v>
      </c>
      <c r="D424" s="51">
        <v>8.4900000000000003E-2</v>
      </c>
      <c r="E424" s="51">
        <v>0.97070000000000001</v>
      </c>
      <c r="F424" s="51">
        <v>0.5</v>
      </c>
    </row>
    <row r="425" spans="1:6" ht="15.75" thickBot="1" x14ac:dyDescent="0.3">
      <c r="A425" s="51">
        <v>188</v>
      </c>
      <c r="B425" s="51">
        <v>7.5499999999999998E-2</v>
      </c>
      <c r="C425" s="51">
        <v>7.8E-2</v>
      </c>
      <c r="D425" s="51">
        <v>7.9899999999999999E-2</v>
      </c>
      <c r="E425" s="51">
        <v>0.97070000000000001</v>
      </c>
      <c r="F425" s="51">
        <v>0.5</v>
      </c>
    </row>
    <row r="426" spans="1:6" ht="15.75" thickBot="1" x14ac:dyDescent="0.3">
      <c r="A426" s="51">
        <v>189</v>
      </c>
      <c r="B426" s="51">
        <v>7.1099999999999997E-2</v>
      </c>
      <c r="C426" s="51">
        <v>7.3099999999999998E-2</v>
      </c>
      <c r="D426" s="51">
        <v>7.4899999999999994E-2</v>
      </c>
      <c r="E426" s="51">
        <v>0.97070000000000001</v>
      </c>
      <c r="F426" s="51">
        <v>0.5</v>
      </c>
    </row>
    <row r="427" spans="1:6" ht="15.75" thickBot="1" x14ac:dyDescent="0.3">
      <c r="A427" s="51">
        <v>190</v>
      </c>
      <c r="B427" s="51">
        <v>6.6500000000000004E-2</v>
      </c>
      <c r="C427" s="51">
        <v>6.83E-2</v>
      </c>
      <c r="D427" s="51">
        <v>6.9900000000000004E-2</v>
      </c>
      <c r="E427" s="51">
        <v>0.97070000000000001</v>
      </c>
      <c r="F427" s="51">
        <v>0.5</v>
      </c>
    </row>
    <row r="428" spans="1:6" ht="15.75" thickBot="1" x14ac:dyDescent="0.3">
      <c r="A428" s="51">
        <v>191</v>
      </c>
      <c r="B428" s="51">
        <v>6.2100000000000002E-2</v>
      </c>
      <c r="C428" s="51">
        <v>6.3399999999999998E-2</v>
      </c>
      <c r="D428" s="51">
        <v>6.4899999999999999E-2</v>
      </c>
      <c r="E428" s="51">
        <v>0.97070000000000001</v>
      </c>
      <c r="F428" s="51">
        <v>0.5</v>
      </c>
    </row>
    <row r="429" spans="1:6" ht="15.75" thickBot="1" x14ac:dyDescent="0.3">
      <c r="A429" s="51">
        <v>192</v>
      </c>
      <c r="B429" s="51">
        <v>5.7500000000000002E-2</v>
      </c>
      <c r="C429" s="51">
        <v>5.8599999999999999E-2</v>
      </c>
      <c r="D429" s="51">
        <v>5.9900000000000002E-2</v>
      </c>
      <c r="E429" s="51">
        <v>0.97070000000000001</v>
      </c>
      <c r="F429" s="51">
        <v>0.5</v>
      </c>
    </row>
    <row r="430" spans="1:6" ht="15.75" thickBot="1" x14ac:dyDescent="0.3">
      <c r="A430" s="51">
        <v>193</v>
      </c>
      <c r="B430" s="51">
        <v>5.2999999999999999E-2</v>
      </c>
      <c r="C430" s="51">
        <v>5.3699999999999998E-2</v>
      </c>
      <c r="D430" s="51">
        <v>5.4899999999999997E-2</v>
      </c>
      <c r="E430" s="51">
        <v>0.97070000000000001</v>
      </c>
      <c r="F430" s="51">
        <v>0.5</v>
      </c>
    </row>
    <row r="431" spans="1:6" ht="15.75" thickBot="1" x14ac:dyDescent="0.3">
      <c r="A431" s="51">
        <v>194</v>
      </c>
      <c r="B431" s="51">
        <v>4.8399999999999999E-2</v>
      </c>
      <c r="C431" s="51">
        <v>4.8800000000000003E-2</v>
      </c>
      <c r="D431" s="51">
        <v>4.99E-2</v>
      </c>
      <c r="E431" s="51">
        <v>0.97070000000000001</v>
      </c>
      <c r="F431" s="51">
        <v>0.5</v>
      </c>
    </row>
    <row r="432" spans="1:6" ht="15.75" thickBot="1" x14ac:dyDescent="0.3">
      <c r="A432" s="51">
        <v>195</v>
      </c>
      <c r="B432" s="51">
        <v>4.3700000000000003E-2</v>
      </c>
      <c r="C432" s="51">
        <v>4.3999999999999997E-2</v>
      </c>
      <c r="D432" s="51">
        <v>4.4900000000000002E-2</v>
      </c>
      <c r="E432" s="51">
        <v>0.97070000000000001</v>
      </c>
      <c r="F432" s="51">
        <v>0.5</v>
      </c>
    </row>
    <row r="433" spans="1:6" ht="15.75" thickBot="1" x14ac:dyDescent="0.3">
      <c r="A433" s="51">
        <v>196</v>
      </c>
      <c r="B433" s="51">
        <v>3.9100000000000003E-2</v>
      </c>
      <c r="C433" s="51">
        <v>3.9100000000000003E-2</v>
      </c>
      <c r="D433" s="51">
        <v>3.9899999999999998E-2</v>
      </c>
      <c r="E433" s="51">
        <v>0.97070000000000001</v>
      </c>
      <c r="F433" s="51">
        <v>0.5</v>
      </c>
    </row>
    <row r="434" spans="1:6" ht="15.75" thickBot="1" x14ac:dyDescent="0.3">
      <c r="A434" s="51">
        <v>197</v>
      </c>
      <c r="B434" s="51">
        <v>3.4299999999999997E-2</v>
      </c>
      <c r="C434" s="51">
        <v>3.4299999999999997E-2</v>
      </c>
      <c r="D434" s="51">
        <v>3.49E-2</v>
      </c>
      <c r="E434" s="51">
        <v>0.97330000000000005</v>
      </c>
      <c r="F434" s="51">
        <v>0.50139999999999996</v>
      </c>
    </row>
    <row r="435" spans="1:6" ht="15.75" thickBot="1" x14ac:dyDescent="0.3">
      <c r="A435" s="51">
        <v>198</v>
      </c>
      <c r="B435" s="51">
        <v>2.9600000000000001E-2</v>
      </c>
      <c r="C435" s="51">
        <v>2.9399999999999999E-2</v>
      </c>
      <c r="D435" s="51">
        <v>2.9899999999999999E-2</v>
      </c>
      <c r="E435" s="51">
        <v>0.97929999999999995</v>
      </c>
      <c r="F435" s="51">
        <v>0.50439999999999996</v>
      </c>
    </row>
    <row r="436" spans="1:6" ht="15.75" thickBot="1" x14ac:dyDescent="0.3">
      <c r="A436" s="51">
        <v>199</v>
      </c>
      <c r="B436" s="51">
        <v>2.47E-2</v>
      </c>
      <c r="C436" s="51">
        <v>2.46E-2</v>
      </c>
      <c r="D436" s="51">
        <v>2.4899999999999999E-2</v>
      </c>
      <c r="E436" s="51">
        <v>0.97860000000000003</v>
      </c>
      <c r="F436" s="51">
        <v>0.504</v>
      </c>
    </row>
    <row r="437" spans="1:6" ht="15.75" thickBot="1" x14ac:dyDescent="0.3">
      <c r="A437" s="51">
        <v>200</v>
      </c>
      <c r="B437" s="51">
        <v>1.9800000000000002E-2</v>
      </c>
      <c r="C437" s="51">
        <v>1.9699999999999999E-2</v>
      </c>
      <c r="D437" s="51">
        <v>1.9900000000000001E-2</v>
      </c>
      <c r="E437" s="51">
        <v>0.9919</v>
      </c>
      <c r="F437" s="51">
        <v>0.51080000000000003</v>
      </c>
    </row>
    <row r="438" spans="1:6" ht="15.75" thickBot="1" x14ac:dyDescent="0.3">
      <c r="A438" s="51">
        <v>201</v>
      </c>
      <c r="B438" s="51">
        <v>1.49E-2</v>
      </c>
      <c r="C438" s="51">
        <v>1.49E-2</v>
      </c>
      <c r="D438" s="51">
        <v>1.49E-2</v>
      </c>
      <c r="E438" s="51">
        <v>0.97070000000000001</v>
      </c>
      <c r="F438" s="51">
        <v>0.5</v>
      </c>
    </row>
    <row r="439" spans="1:6" ht="15.75" thickBot="1" x14ac:dyDescent="0.3"/>
    <row r="440" spans="1:6" ht="15.75" thickBot="1" x14ac:dyDescent="0.3">
      <c r="A440" s="52" t="s">
        <v>41</v>
      </c>
      <c r="B440" s="52" t="s">
        <v>45</v>
      </c>
      <c r="C440" s="52" t="s">
        <v>44</v>
      </c>
      <c r="D440" s="52" t="s">
        <v>43</v>
      </c>
      <c r="E440" s="52" t="s">
        <v>42</v>
      </c>
    </row>
    <row r="441" spans="1:6" ht="15.75" thickBot="1" x14ac:dyDescent="0.3">
      <c r="A441" s="51">
        <v>1</v>
      </c>
      <c r="B441" s="51">
        <v>0.97</v>
      </c>
      <c r="C441" s="51">
        <v>0</v>
      </c>
      <c r="D441" s="51">
        <v>1.0309999999999999</v>
      </c>
      <c r="E441" s="51">
        <v>0</v>
      </c>
    </row>
    <row r="442" spans="1:6" ht="15.75" thickBot="1" x14ac:dyDescent="0.3">
      <c r="A442" s="51">
        <v>2</v>
      </c>
      <c r="B442" s="51">
        <v>0.96</v>
      </c>
      <c r="C442" s="51">
        <v>-1.0999999999999999E-2</v>
      </c>
      <c r="D442" s="51">
        <v>1.02</v>
      </c>
      <c r="E442" s="51">
        <v>-5.0000000000000001E-3</v>
      </c>
    </row>
    <row r="443" spans="1:6" ht="15.75" thickBot="1" x14ac:dyDescent="0.3">
      <c r="A443" s="51">
        <v>3</v>
      </c>
      <c r="B443" s="51">
        <v>0.95</v>
      </c>
      <c r="C443" s="51">
        <v>-1.2E-2</v>
      </c>
      <c r="D443" s="51">
        <v>1.01</v>
      </c>
      <c r="E443" s="51">
        <v>-8.9999999999999993E-3</v>
      </c>
    </row>
    <row r="444" spans="1:6" ht="15.75" thickBot="1" x14ac:dyDescent="0.3">
      <c r="A444" s="51">
        <v>4</v>
      </c>
      <c r="B444" s="51">
        <v>0.94</v>
      </c>
      <c r="C444" s="51">
        <v>-1.0999999999999999E-2</v>
      </c>
      <c r="D444" s="51">
        <v>0.999</v>
      </c>
      <c r="E444" s="51">
        <v>-1.0999999999999999E-2</v>
      </c>
    </row>
    <row r="445" spans="1:6" ht="15.75" thickBot="1" x14ac:dyDescent="0.3">
      <c r="A445" s="51">
        <v>5</v>
      </c>
      <c r="B445" s="51">
        <v>0.93100000000000005</v>
      </c>
      <c r="C445" s="51">
        <v>-1.4999999999999999E-2</v>
      </c>
      <c r="D445" s="51">
        <v>0.98899999999999999</v>
      </c>
      <c r="E445" s="51">
        <v>-1.2999999999999999E-2</v>
      </c>
    </row>
    <row r="446" spans="1:6" ht="15.75" thickBot="1" x14ac:dyDescent="0.3">
      <c r="A446" s="51">
        <v>6</v>
      </c>
      <c r="B446" s="51">
        <v>0.92100000000000004</v>
      </c>
      <c r="C446" s="51">
        <v>-1.9E-2</v>
      </c>
      <c r="D446" s="51">
        <v>0.97799999999999998</v>
      </c>
      <c r="E446" s="51">
        <v>-1.4E-2</v>
      </c>
    </row>
    <row r="447" spans="1:6" ht="15.75" thickBot="1" x14ac:dyDescent="0.3">
      <c r="A447" s="51">
        <v>7</v>
      </c>
      <c r="B447" s="51">
        <v>0.91100000000000003</v>
      </c>
      <c r="C447" s="51">
        <v>-2.3E-2</v>
      </c>
      <c r="D447" s="51">
        <v>0.96699999999999997</v>
      </c>
      <c r="E447" s="51">
        <v>-1.4999999999999999E-2</v>
      </c>
    </row>
    <row r="448" spans="1:6" ht="15.75" thickBot="1" x14ac:dyDescent="0.3">
      <c r="A448" s="51">
        <v>8</v>
      </c>
      <c r="B448" s="51">
        <v>0.90100000000000002</v>
      </c>
      <c r="C448" s="51">
        <v>-2.5000000000000001E-2</v>
      </c>
      <c r="D448" s="51">
        <v>0.95699999999999996</v>
      </c>
      <c r="E448" s="51">
        <v>-1.4999999999999999E-2</v>
      </c>
    </row>
    <row r="449" spans="1:5" ht="15.75" thickBot="1" x14ac:dyDescent="0.3">
      <c r="A449" s="51">
        <v>9</v>
      </c>
      <c r="B449" s="51">
        <v>0.89100000000000001</v>
      </c>
      <c r="C449" s="51">
        <v>-2.9000000000000001E-2</v>
      </c>
      <c r="D449" s="51">
        <v>0.94599999999999995</v>
      </c>
      <c r="E449" s="51">
        <v>-1.4999999999999999E-2</v>
      </c>
    </row>
    <row r="450" spans="1:5" ht="15.75" thickBot="1" x14ac:dyDescent="0.3">
      <c r="A450" s="51">
        <v>10</v>
      </c>
      <c r="B450" s="51">
        <v>0.88100000000000001</v>
      </c>
      <c r="C450" s="51">
        <v>-3.1E-2</v>
      </c>
      <c r="D450" s="51">
        <v>0.93600000000000005</v>
      </c>
      <c r="E450" s="51">
        <v>-1.4999999999999999E-2</v>
      </c>
    </row>
    <row r="451" spans="1:5" ht="15.75" thickBot="1" x14ac:dyDescent="0.3">
      <c r="A451" s="51">
        <v>11</v>
      </c>
      <c r="B451" s="51">
        <v>0.871</v>
      </c>
      <c r="C451" s="51">
        <v>-3.3000000000000002E-2</v>
      </c>
      <c r="D451" s="51">
        <v>0.92600000000000005</v>
      </c>
      <c r="E451" s="51">
        <v>-1.4999999999999999E-2</v>
      </c>
    </row>
    <row r="452" spans="1:5" ht="15.75" thickBot="1" x14ac:dyDescent="0.3">
      <c r="A452" s="51">
        <v>12</v>
      </c>
      <c r="B452" s="51">
        <v>0.86099999999999999</v>
      </c>
      <c r="C452" s="51">
        <v>-3.5999999999999997E-2</v>
      </c>
      <c r="D452" s="51">
        <v>0.91500000000000004</v>
      </c>
      <c r="E452" s="51">
        <v>-1.4999999999999999E-2</v>
      </c>
    </row>
    <row r="453" spans="1:5" ht="15.75" thickBot="1" x14ac:dyDescent="0.3">
      <c r="A453" s="51">
        <v>13</v>
      </c>
      <c r="B453" s="51">
        <v>0.85199999999999998</v>
      </c>
      <c r="C453" s="51">
        <v>-3.9E-2</v>
      </c>
      <c r="D453" s="51">
        <v>0.90500000000000003</v>
      </c>
      <c r="E453" s="51">
        <v>-1.4999999999999999E-2</v>
      </c>
    </row>
    <row r="454" spans="1:5" ht="15.75" thickBot="1" x14ac:dyDescent="0.3">
      <c r="A454" s="51">
        <v>14</v>
      </c>
      <c r="B454" s="51">
        <v>0.84199999999999997</v>
      </c>
      <c r="C454" s="51">
        <v>-4.1000000000000002E-2</v>
      </c>
      <c r="D454" s="51">
        <v>0.89400000000000002</v>
      </c>
      <c r="E454" s="51">
        <v>-1.4999999999999999E-2</v>
      </c>
    </row>
    <row r="455" spans="1:5" ht="15.75" thickBot="1" x14ac:dyDescent="0.3">
      <c r="A455" s="51">
        <v>15</v>
      </c>
      <c r="B455" s="51">
        <v>0.83199999999999996</v>
      </c>
      <c r="C455" s="51">
        <v>-4.2000000000000003E-2</v>
      </c>
      <c r="D455" s="51">
        <v>0.88400000000000001</v>
      </c>
      <c r="E455" s="51">
        <v>-1.4E-2</v>
      </c>
    </row>
    <row r="456" spans="1:5" ht="15.75" thickBot="1" x14ac:dyDescent="0.3">
      <c r="A456" s="51">
        <v>16</v>
      </c>
      <c r="B456" s="51">
        <v>0.82199999999999995</v>
      </c>
      <c r="C456" s="51">
        <v>-4.3999999999999997E-2</v>
      </c>
      <c r="D456" s="51">
        <v>0.873</v>
      </c>
      <c r="E456" s="51">
        <v>-1.4E-2</v>
      </c>
    </row>
    <row r="457" spans="1:5" ht="15.75" thickBot="1" x14ac:dyDescent="0.3">
      <c r="A457" s="51">
        <v>17</v>
      </c>
      <c r="B457" s="51">
        <v>0.81200000000000006</v>
      </c>
      <c r="C457" s="51">
        <v>-4.7E-2</v>
      </c>
      <c r="D457" s="51">
        <v>0.86299999999999999</v>
      </c>
      <c r="E457" s="51">
        <v>-1.4E-2</v>
      </c>
    </row>
    <row r="458" spans="1:5" ht="15.75" thickBot="1" x14ac:dyDescent="0.3">
      <c r="A458" s="51">
        <v>18</v>
      </c>
      <c r="B458" s="51">
        <v>0.80300000000000005</v>
      </c>
      <c r="C458" s="51">
        <v>-4.8000000000000001E-2</v>
      </c>
      <c r="D458" s="51">
        <v>0.85299999999999998</v>
      </c>
      <c r="E458" s="51">
        <v>-1.4E-2</v>
      </c>
    </row>
    <row r="459" spans="1:5" ht="15.75" thickBot="1" x14ac:dyDescent="0.3">
      <c r="A459" s="51">
        <v>19</v>
      </c>
      <c r="B459" s="51">
        <v>0.79300000000000004</v>
      </c>
      <c r="C459" s="51">
        <v>-5.1999999999999998E-2</v>
      </c>
      <c r="D459" s="51">
        <v>0.84199999999999997</v>
      </c>
      <c r="E459" s="51">
        <v>-1.4E-2</v>
      </c>
    </row>
    <row r="460" spans="1:5" ht="15.75" thickBot="1" x14ac:dyDescent="0.3">
      <c r="A460" s="51">
        <v>20</v>
      </c>
      <c r="B460" s="51">
        <v>0.78300000000000003</v>
      </c>
      <c r="C460" s="51">
        <v>-5.3999999999999999E-2</v>
      </c>
      <c r="D460" s="51">
        <v>0.83199999999999996</v>
      </c>
      <c r="E460" s="51">
        <v>-1.4E-2</v>
      </c>
    </row>
    <row r="461" spans="1:5" ht="15.75" thickBot="1" x14ac:dyDescent="0.3">
      <c r="A461" s="51">
        <v>21</v>
      </c>
      <c r="B461" s="51">
        <v>0.77300000000000002</v>
      </c>
      <c r="C461" s="51">
        <v>-5.7000000000000002E-2</v>
      </c>
      <c r="D461" s="51">
        <v>0.82099999999999995</v>
      </c>
      <c r="E461" s="51">
        <v>-1.4E-2</v>
      </c>
    </row>
    <row r="462" spans="1:5" ht="15.75" thickBot="1" x14ac:dyDescent="0.3">
      <c r="A462" s="51">
        <v>22</v>
      </c>
      <c r="B462" s="51">
        <v>0.76300000000000001</v>
      </c>
      <c r="C462" s="51">
        <v>-5.8999999999999997E-2</v>
      </c>
      <c r="D462" s="51">
        <v>0.81100000000000005</v>
      </c>
      <c r="E462" s="51">
        <v>-1.2999999999999999E-2</v>
      </c>
    </row>
    <row r="463" spans="1:5" ht="15.75" thickBot="1" x14ac:dyDescent="0.3">
      <c r="A463" s="51">
        <v>23</v>
      </c>
      <c r="B463" s="51">
        <v>0.753</v>
      </c>
      <c r="C463" s="51">
        <v>-6.2E-2</v>
      </c>
      <c r="D463" s="51">
        <v>0.8</v>
      </c>
      <c r="E463" s="51">
        <v>-1.4E-2</v>
      </c>
    </row>
    <row r="464" spans="1:5" ht="15.75" thickBot="1" x14ac:dyDescent="0.3">
      <c r="A464" s="51">
        <v>24</v>
      </c>
      <c r="B464" s="51">
        <v>0.74399999999999999</v>
      </c>
      <c r="C464" s="51">
        <v>-6.5000000000000002E-2</v>
      </c>
      <c r="D464" s="51">
        <v>0.79</v>
      </c>
      <c r="E464" s="51">
        <v>-1.2999999999999999E-2</v>
      </c>
    </row>
    <row r="465" spans="1:5" ht="15.75" thickBot="1" x14ac:dyDescent="0.3">
      <c r="A465" s="51">
        <v>25</v>
      </c>
      <c r="B465" s="51">
        <v>0.73399999999999999</v>
      </c>
      <c r="C465" s="51">
        <v>-6.8000000000000005E-2</v>
      </c>
      <c r="D465" s="51">
        <v>0.78</v>
      </c>
      <c r="E465" s="51">
        <v>-1.4E-2</v>
      </c>
    </row>
    <row r="466" spans="1:5" ht="15.75" thickBot="1" x14ac:dyDescent="0.3">
      <c r="A466" s="51">
        <v>26</v>
      </c>
      <c r="B466" s="51">
        <v>0.72399999999999998</v>
      </c>
      <c r="C466" s="51">
        <v>-7.0999999999999994E-2</v>
      </c>
      <c r="D466" s="51">
        <v>0.76900000000000002</v>
      </c>
      <c r="E466" s="51">
        <v>-1.4E-2</v>
      </c>
    </row>
    <row r="467" spans="1:5" ht="15.75" thickBot="1" x14ac:dyDescent="0.3">
      <c r="A467" s="51">
        <v>27</v>
      </c>
      <c r="B467" s="51">
        <v>0.71399999999999997</v>
      </c>
      <c r="C467" s="51">
        <v>-7.3999999999999996E-2</v>
      </c>
      <c r="D467" s="51">
        <v>0.75900000000000001</v>
      </c>
      <c r="E467" s="51">
        <v>-1.4E-2</v>
      </c>
    </row>
    <row r="468" spans="1:5" ht="15.75" thickBot="1" x14ac:dyDescent="0.3">
      <c r="A468" s="51">
        <v>28</v>
      </c>
      <c r="B468" s="51">
        <v>0.70399999999999996</v>
      </c>
      <c r="C468" s="51">
        <v>-7.6999999999999999E-2</v>
      </c>
      <c r="D468" s="51">
        <v>0.748</v>
      </c>
      <c r="E468" s="51">
        <v>-1.4E-2</v>
      </c>
    </row>
    <row r="469" spans="1:5" ht="15.75" thickBot="1" x14ac:dyDescent="0.3">
      <c r="A469" s="51">
        <v>29</v>
      </c>
      <c r="B469" s="51">
        <v>0.69399999999999995</v>
      </c>
      <c r="C469" s="51">
        <v>-0.08</v>
      </c>
      <c r="D469" s="51">
        <v>0.73799999999999999</v>
      </c>
      <c r="E469" s="51">
        <v>-1.4E-2</v>
      </c>
    </row>
    <row r="470" spans="1:5" ht="15.75" thickBot="1" x14ac:dyDescent="0.3">
      <c r="A470" s="51">
        <v>30</v>
      </c>
      <c r="B470" s="51">
        <v>0.68500000000000005</v>
      </c>
      <c r="C470" s="51">
        <v>-8.3000000000000004E-2</v>
      </c>
      <c r="D470" s="51">
        <v>0.72699999999999998</v>
      </c>
      <c r="E470" s="51">
        <v>-1.4E-2</v>
      </c>
    </row>
    <row r="471" spans="1:5" ht="15.75" thickBot="1" x14ac:dyDescent="0.3">
      <c r="A471" s="51">
        <v>31</v>
      </c>
      <c r="B471" s="51">
        <v>0.67500000000000004</v>
      </c>
      <c r="C471" s="51">
        <v>-8.5000000000000006E-2</v>
      </c>
      <c r="D471" s="51">
        <v>0.71699999999999997</v>
      </c>
      <c r="E471" s="51">
        <v>-1.2999999999999999E-2</v>
      </c>
    </row>
    <row r="472" spans="1:5" ht="15.75" thickBot="1" x14ac:dyDescent="0.3">
      <c r="A472" s="51">
        <v>32</v>
      </c>
      <c r="B472" s="51">
        <v>0.66500000000000004</v>
      </c>
      <c r="C472" s="51">
        <v>-8.8999999999999996E-2</v>
      </c>
      <c r="D472" s="51">
        <v>0.70599999999999996</v>
      </c>
      <c r="E472" s="51">
        <v>-1.4E-2</v>
      </c>
    </row>
    <row r="473" spans="1:5" ht="15.75" thickBot="1" x14ac:dyDescent="0.3">
      <c r="A473" s="51">
        <v>33</v>
      </c>
      <c r="B473" s="51">
        <v>0.65500000000000003</v>
      </c>
      <c r="C473" s="51">
        <v>-9.2999999999999999E-2</v>
      </c>
      <c r="D473" s="51">
        <v>0.69599999999999995</v>
      </c>
      <c r="E473" s="51">
        <v>-1.4E-2</v>
      </c>
    </row>
    <row r="474" spans="1:5" ht="15.75" thickBot="1" x14ac:dyDescent="0.3">
      <c r="A474" s="51">
        <v>34</v>
      </c>
      <c r="B474" s="51">
        <v>0.64500000000000002</v>
      </c>
      <c r="C474" s="51">
        <v>-9.6000000000000002E-2</v>
      </c>
      <c r="D474" s="51">
        <v>0.68600000000000005</v>
      </c>
      <c r="E474" s="51">
        <v>-1.4E-2</v>
      </c>
    </row>
    <row r="475" spans="1:5" ht="15.75" thickBot="1" x14ac:dyDescent="0.3">
      <c r="A475" s="51">
        <v>35</v>
      </c>
      <c r="B475" s="51">
        <v>0.63500000000000001</v>
      </c>
      <c r="C475" s="51">
        <v>-0.1</v>
      </c>
      <c r="D475" s="51">
        <v>0.67500000000000004</v>
      </c>
      <c r="E475" s="51">
        <v>-1.4E-2</v>
      </c>
    </row>
    <row r="476" spans="1:5" ht="15.75" thickBot="1" x14ac:dyDescent="0.3">
      <c r="A476" s="51">
        <v>36</v>
      </c>
      <c r="B476" s="51">
        <v>0.626</v>
      </c>
      <c r="C476" s="51">
        <v>-0.10199999999999999</v>
      </c>
      <c r="D476" s="51">
        <v>0.66500000000000004</v>
      </c>
      <c r="E476" s="51">
        <v>-1.4E-2</v>
      </c>
    </row>
    <row r="477" spans="1:5" ht="15.75" thickBot="1" x14ac:dyDescent="0.3">
      <c r="A477" s="51">
        <v>37</v>
      </c>
      <c r="B477" s="51">
        <v>0.61599999999999999</v>
      </c>
      <c r="C477" s="51">
        <v>-0.106</v>
      </c>
      <c r="D477" s="51">
        <v>0.65400000000000003</v>
      </c>
      <c r="E477" s="51">
        <v>-1.4E-2</v>
      </c>
    </row>
    <row r="478" spans="1:5" ht="15.75" thickBot="1" x14ac:dyDescent="0.3">
      <c r="A478" s="51">
        <v>38</v>
      </c>
      <c r="B478" s="51">
        <v>0.60599999999999998</v>
      </c>
      <c r="C478" s="51">
        <v>-0.109</v>
      </c>
      <c r="D478" s="51">
        <v>0.64400000000000002</v>
      </c>
      <c r="E478" s="51">
        <v>-1.4E-2</v>
      </c>
    </row>
    <row r="479" spans="1:5" ht="15.75" thickBot="1" x14ac:dyDescent="0.3">
      <c r="A479" s="51">
        <v>39</v>
      </c>
      <c r="B479" s="51">
        <v>0.59599999999999997</v>
      </c>
      <c r="C479" s="51">
        <v>-0.112</v>
      </c>
      <c r="D479" s="51">
        <v>0.63300000000000001</v>
      </c>
      <c r="E479" s="51">
        <v>-1.4E-2</v>
      </c>
    </row>
    <row r="480" spans="1:5" ht="15.75" thickBot="1" x14ac:dyDescent="0.3">
      <c r="A480" s="51">
        <v>40</v>
      </c>
      <c r="B480" s="51">
        <v>0.58599999999999997</v>
      </c>
      <c r="C480" s="51">
        <v>-0.115</v>
      </c>
      <c r="D480" s="51">
        <v>0.623</v>
      </c>
      <c r="E480" s="51">
        <v>-1.4E-2</v>
      </c>
    </row>
    <row r="481" spans="1:5" ht="15.75" thickBot="1" x14ac:dyDescent="0.3">
      <c r="A481" s="51">
        <v>41</v>
      </c>
      <c r="B481" s="51">
        <v>0.57599999999999996</v>
      </c>
      <c r="C481" s="51">
        <v>-0.11799999999999999</v>
      </c>
      <c r="D481" s="51">
        <v>0.61199999999999999</v>
      </c>
      <c r="E481" s="51">
        <v>-1.2999999999999999E-2</v>
      </c>
    </row>
    <row r="482" spans="1:5" ht="15.75" thickBot="1" x14ac:dyDescent="0.3">
      <c r="A482" s="51">
        <v>42</v>
      </c>
      <c r="B482" s="51">
        <v>0.56699999999999995</v>
      </c>
      <c r="C482" s="51">
        <v>-0.122</v>
      </c>
      <c r="D482" s="51">
        <v>0.60199999999999998</v>
      </c>
      <c r="E482" s="51">
        <v>-1.4E-2</v>
      </c>
    </row>
    <row r="483" spans="1:5" ht="15.75" thickBot="1" x14ac:dyDescent="0.3">
      <c r="A483" s="51">
        <v>43</v>
      </c>
      <c r="B483" s="51">
        <v>0.55700000000000005</v>
      </c>
      <c r="C483" s="51">
        <v>-0.124</v>
      </c>
      <c r="D483" s="51">
        <v>0.59199999999999997</v>
      </c>
      <c r="E483" s="51">
        <v>-1.2999999999999999E-2</v>
      </c>
    </row>
    <row r="484" spans="1:5" ht="15.75" thickBot="1" x14ac:dyDescent="0.3">
      <c r="A484" s="51">
        <v>44</v>
      </c>
      <c r="B484" s="51">
        <v>0.54700000000000004</v>
      </c>
      <c r="C484" s="51">
        <v>-0.127</v>
      </c>
      <c r="D484" s="51">
        <v>0.58099999999999996</v>
      </c>
      <c r="E484" s="51">
        <v>-1.2999999999999999E-2</v>
      </c>
    </row>
    <row r="485" spans="1:5" ht="15.75" thickBot="1" x14ac:dyDescent="0.3">
      <c r="A485" s="51">
        <v>45</v>
      </c>
      <c r="B485" s="51">
        <v>0.53700000000000003</v>
      </c>
      <c r="C485" s="51">
        <v>-0.13100000000000001</v>
      </c>
      <c r="D485" s="51">
        <v>0.57099999999999995</v>
      </c>
      <c r="E485" s="51">
        <v>-1.2999999999999999E-2</v>
      </c>
    </row>
    <row r="486" spans="1:5" ht="15.75" thickBot="1" x14ac:dyDescent="0.3">
      <c r="A486" s="51">
        <v>46</v>
      </c>
      <c r="B486" s="51">
        <v>0.52700000000000002</v>
      </c>
      <c r="C486" s="51">
        <v>-0.13600000000000001</v>
      </c>
      <c r="D486" s="51">
        <v>0.56000000000000005</v>
      </c>
      <c r="E486" s="51">
        <v>-1.2999999999999999E-2</v>
      </c>
    </row>
    <row r="487" spans="1:5" ht="15.75" thickBot="1" x14ac:dyDescent="0.3">
      <c r="A487" s="51">
        <v>47</v>
      </c>
      <c r="B487" s="51">
        <v>0.51700000000000002</v>
      </c>
      <c r="C487" s="51">
        <v>-0.14000000000000001</v>
      </c>
      <c r="D487" s="51">
        <v>0.55000000000000004</v>
      </c>
      <c r="E487" s="51">
        <v>-1.2999999999999999E-2</v>
      </c>
    </row>
    <row r="488" spans="1:5" ht="15.75" thickBot="1" x14ac:dyDescent="0.3">
      <c r="A488" s="51">
        <v>48</v>
      </c>
      <c r="B488" s="51">
        <v>0.50800000000000001</v>
      </c>
      <c r="C488" s="51">
        <v>-0.14399999999999999</v>
      </c>
      <c r="D488" s="51">
        <v>0.53900000000000003</v>
      </c>
      <c r="E488" s="51">
        <v>-1.4E-2</v>
      </c>
    </row>
    <row r="489" spans="1:5" ht="15.75" thickBot="1" x14ac:dyDescent="0.3">
      <c r="A489" s="51">
        <v>49</v>
      </c>
      <c r="B489" s="51">
        <v>0.498</v>
      </c>
      <c r="C489" s="51">
        <v>-0.14899999999999999</v>
      </c>
      <c r="D489" s="51">
        <v>0.52900000000000003</v>
      </c>
      <c r="E489" s="51">
        <v>-1.4E-2</v>
      </c>
    </row>
    <row r="490" spans="1:5" ht="15.75" thickBot="1" x14ac:dyDescent="0.3">
      <c r="A490" s="51">
        <v>50</v>
      </c>
      <c r="B490" s="51">
        <v>0.48799999999999999</v>
      </c>
      <c r="C490" s="51">
        <v>-0.154</v>
      </c>
      <c r="D490" s="51">
        <v>0.51800000000000002</v>
      </c>
      <c r="E490" s="51">
        <v>-1.4E-2</v>
      </c>
    </row>
    <row r="491" spans="1:5" ht="15.75" thickBot="1" x14ac:dyDescent="0.3">
      <c r="A491" s="51">
        <v>51</v>
      </c>
      <c r="B491" s="51">
        <v>0.47799999999999998</v>
      </c>
      <c r="C491" s="51">
        <v>-0.158</v>
      </c>
      <c r="D491" s="51">
        <v>0.50800000000000001</v>
      </c>
      <c r="E491" s="51">
        <v>-1.4E-2</v>
      </c>
    </row>
    <row r="492" spans="1:5" ht="15.75" thickBot="1" x14ac:dyDescent="0.3">
      <c r="A492" s="51">
        <v>52</v>
      </c>
      <c r="B492" s="51">
        <v>0.46800000000000003</v>
      </c>
      <c r="C492" s="51">
        <v>-0.16300000000000001</v>
      </c>
      <c r="D492" s="51">
        <v>0.497</v>
      </c>
      <c r="E492" s="51">
        <v>-1.4E-2</v>
      </c>
    </row>
    <row r="493" spans="1:5" ht="15.75" thickBot="1" x14ac:dyDescent="0.3">
      <c r="A493" s="51">
        <v>53</v>
      </c>
      <c r="B493" s="51">
        <v>0.45800000000000002</v>
      </c>
      <c r="C493" s="51">
        <v>-0.16600000000000001</v>
      </c>
      <c r="D493" s="51">
        <v>0.48699999999999999</v>
      </c>
      <c r="E493" s="51">
        <v>-1.4E-2</v>
      </c>
    </row>
    <row r="494" spans="1:5" ht="15.75" thickBot="1" x14ac:dyDescent="0.3">
      <c r="A494" s="51">
        <v>54</v>
      </c>
      <c r="B494" s="51">
        <v>0.44900000000000001</v>
      </c>
      <c r="C494" s="51">
        <v>-0.17100000000000001</v>
      </c>
      <c r="D494" s="51">
        <v>0.47599999999999998</v>
      </c>
      <c r="E494" s="51">
        <v>-1.4E-2</v>
      </c>
    </row>
    <row r="495" spans="1:5" ht="15.75" thickBot="1" x14ac:dyDescent="0.3">
      <c r="A495" s="51">
        <v>55</v>
      </c>
      <c r="B495" s="51">
        <v>0.439</v>
      </c>
      <c r="C495" s="51">
        <v>-0.17599999999999999</v>
      </c>
      <c r="D495" s="51">
        <v>0.46600000000000003</v>
      </c>
      <c r="E495" s="51">
        <v>-1.4E-2</v>
      </c>
    </row>
    <row r="496" spans="1:5" ht="15.75" thickBot="1" x14ac:dyDescent="0.3">
      <c r="A496" s="51">
        <v>56</v>
      </c>
      <c r="B496" s="51">
        <v>0.42899999999999999</v>
      </c>
      <c r="C496" s="51">
        <v>-0.17899999999999999</v>
      </c>
      <c r="D496" s="51">
        <v>0.45600000000000002</v>
      </c>
      <c r="E496" s="51">
        <v>-1.4E-2</v>
      </c>
    </row>
    <row r="497" spans="1:5" ht="15.75" thickBot="1" x14ac:dyDescent="0.3">
      <c r="A497" s="51">
        <v>57</v>
      </c>
      <c r="B497" s="51">
        <v>0.41899999999999998</v>
      </c>
      <c r="C497" s="51">
        <v>-0.184</v>
      </c>
      <c r="D497" s="51">
        <v>0.44500000000000001</v>
      </c>
      <c r="E497" s="51">
        <v>-1.4E-2</v>
      </c>
    </row>
    <row r="498" spans="1:5" ht="15.75" thickBot="1" x14ac:dyDescent="0.3">
      <c r="A498" s="51">
        <v>58</v>
      </c>
      <c r="B498" s="51">
        <v>0.40899999999999997</v>
      </c>
      <c r="C498" s="51">
        <v>-0.19</v>
      </c>
      <c r="D498" s="51">
        <v>0.435</v>
      </c>
      <c r="E498" s="51">
        <v>-1.4E-2</v>
      </c>
    </row>
    <row r="499" spans="1:5" ht="15.75" thickBot="1" x14ac:dyDescent="0.3">
      <c r="A499" s="51">
        <v>59</v>
      </c>
      <c r="B499" s="51">
        <v>0.39900000000000002</v>
      </c>
      <c r="C499" s="51">
        <v>-0.19500000000000001</v>
      </c>
      <c r="D499" s="51">
        <v>0.42399999999999999</v>
      </c>
      <c r="E499" s="51">
        <v>-1.4E-2</v>
      </c>
    </row>
    <row r="500" spans="1:5" ht="15.75" thickBot="1" x14ac:dyDescent="0.3">
      <c r="A500" s="51">
        <v>60</v>
      </c>
      <c r="B500" s="51">
        <v>0.38900000000000001</v>
      </c>
      <c r="C500" s="51">
        <v>-0.2</v>
      </c>
      <c r="D500" s="51">
        <v>0.41399999999999998</v>
      </c>
      <c r="E500" s="51">
        <v>-1.4E-2</v>
      </c>
    </row>
    <row r="501" spans="1:5" ht="15.75" thickBot="1" x14ac:dyDescent="0.3">
      <c r="A501" s="51">
        <v>61</v>
      </c>
      <c r="B501" s="51">
        <v>0.38</v>
      </c>
      <c r="C501" s="51">
        <v>-0.20399999999999999</v>
      </c>
      <c r="D501" s="51">
        <v>0.40300000000000002</v>
      </c>
      <c r="E501" s="51">
        <v>-1.4E-2</v>
      </c>
    </row>
    <row r="502" spans="1:5" ht="15.75" thickBot="1" x14ac:dyDescent="0.3">
      <c r="A502" s="51">
        <v>62</v>
      </c>
      <c r="B502" s="51">
        <v>0.37</v>
      </c>
      <c r="C502" s="51">
        <v>-0.20799999999999999</v>
      </c>
      <c r="D502" s="51">
        <v>0.39300000000000002</v>
      </c>
      <c r="E502" s="51">
        <v>-1.4E-2</v>
      </c>
    </row>
    <row r="503" spans="1:5" ht="15.75" thickBot="1" x14ac:dyDescent="0.3">
      <c r="A503" s="51">
        <v>63</v>
      </c>
      <c r="B503" s="51">
        <v>0.36</v>
      </c>
      <c r="C503" s="51">
        <v>-0.21299999999999999</v>
      </c>
      <c r="D503" s="51">
        <v>0.38200000000000001</v>
      </c>
      <c r="E503" s="51">
        <v>-1.4E-2</v>
      </c>
    </row>
    <row r="504" spans="1:5" ht="15.75" thickBot="1" x14ac:dyDescent="0.3">
      <c r="A504" s="51">
        <v>64</v>
      </c>
      <c r="B504" s="51">
        <v>0.35</v>
      </c>
      <c r="C504" s="51">
        <v>-0.218</v>
      </c>
      <c r="D504" s="51">
        <v>0.372</v>
      </c>
      <c r="E504" s="51">
        <v>-1.4E-2</v>
      </c>
    </row>
    <row r="505" spans="1:5" ht="15.75" thickBot="1" x14ac:dyDescent="0.3">
      <c r="A505" s="51">
        <v>65</v>
      </c>
      <c r="B505" s="51">
        <v>0.34</v>
      </c>
      <c r="C505" s="51">
        <v>-0.223</v>
      </c>
      <c r="D505" s="51">
        <v>0.36099999999999999</v>
      </c>
      <c r="E505" s="51">
        <v>-1.4E-2</v>
      </c>
    </row>
    <row r="506" spans="1:5" ht="15.75" thickBot="1" x14ac:dyDescent="0.3">
      <c r="A506" s="51">
        <v>66</v>
      </c>
      <c r="B506" s="51">
        <v>0.33</v>
      </c>
      <c r="C506" s="51">
        <v>-0.23</v>
      </c>
      <c r="D506" s="51">
        <v>0.35099999999999998</v>
      </c>
      <c r="E506" s="51">
        <v>-1.4E-2</v>
      </c>
    </row>
    <row r="507" spans="1:5" ht="15.75" thickBot="1" x14ac:dyDescent="0.3">
      <c r="A507" s="51">
        <v>67</v>
      </c>
      <c r="B507" s="51">
        <v>0.32100000000000001</v>
      </c>
      <c r="C507" s="51">
        <v>-0.23499999999999999</v>
      </c>
      <c r="D507" s="51">
        <v>0.34</v>
      </c>
      <c r="E507" s="51">
        <v>-1.4E-2</v>
      </c>
    </row>
    <row r="508" spans="1:5" ht="15.75" thickBot="1" x14ac:dyDescent="0.3">
      <c r="A508" s="51">
        <v>68</v>
      </c>
      <c r="B508" s="51">
        <v>0.311</v>
      </c>
      <c r="C508" s="51">
        <v>-0.24</v>
      </c>
      <c r="D508" s="51">
        <v>0.33</v>
      </c>
      <c r="E508" s="51">
        <v>-1.4E-2</v>
      </c>
    </row>
    <row r="509" spans="1:5" ht="15.75" thickBot="1" x14ac:dyDescent="0.3">
      <c r="A509" s="51">
        <v>69</v>
      </c>
      <c r="B509" s="51">
        <v>0.30099999999999999</v>
      </c>
      <c r="C509" s="51">
        <v>-0.246</v>
      </c>
      <c r="D509" s="51">
        <v>0.32</v>
      </c>
      <c r="E509" s="51">
        <v>-1.4E-2</v>
      </c>
    </row>
    <row r="510" spans="1:5" ht="15.75" thickBot="1" x14ac:dyDescent="0.3">
      <c r="A510" s="51">
        <v>70</v>
      </c>
      <c r="B510" s="51">
        <v>0.29099999999999998</v>
      </c>
      <c r="C510" s="51">
        <v>-0.251</v>
      </c>
      <c r="D510" s="51">
        <v>0.309</v>
      </c>
      <c r="E510" s="51">
        <v>-1.4E-2</v>
      </c>
    </row>
    <row r="511" spans="1:5" ht="15.75" thickBot="1" x14ac:dyDescent="0.3">
      <c r="A511" s="51">
        <v>71</v>
      </c>
      <c r="B511" s="51">
        <v>0.28100000000000003</v>
      </c>
      <c r="C511" s="51">
        <v>-0.25600000000000001</v>
      </c>
      <c r="D511" s="51">
        <v>0.29899999999999999</v>
      </c>
      <c r="E511" s="51">
        <v>-1.4E-2</v>
      </c>
    </row>
    <row r="512" spans="1:5" ht="15.75" thickBot="1" x14ac:dyDescent="0.3">
      <c r="A512" s="51">
        <v>72</v>
      </c>
      <c r="B512" s="51">
        <v>0.27100000000000002</v>
      </c>
      <c r="C512" s="51">
        <v>-0.26</v>
      </c>
      <c r="D512" s="51">
        <v>0.28799999999999998</v>
      </c>
      <c r="E512" s="51">
        <v>-1.4E-2</v>
      </c>
    </row>
    <row r="513" spans="1:5" ht="15.75" thickBot="1" x14ac:dyDescent="0.3">
      <c r="A513" s="51">
        <v>73</v>
      </c>
      <c r="B513" s="51">
        <v>0.26200000000000001</v>
      </c>
      <c r="C513" s="51">
        <v>-0.26600000000000001</v>
      </c>
      <c r="D513" s="51">
        <v>0.27800000000000002</v>
      </c>
      <c r="E513" s="51">
        <v>-1.4E-2</v>
      </c>
    </row>
    <row r="514" spans="1:5" ht="15.75" thickBot="1" x14ac:dyDescent="0.3">
      <c r="A514" s="51">
        <v>74</v>
      </c>
      <c r="B514" s="51">
        <v>0.252</v>
      </c>
      <c r="C514" s="51">
        <v>-0.27200000000000002</v>
      </c>
      <c r="D514" s="51">
        <v>0.26700000000000002</v>
      </c>
      <c r="E514" s="51">
        <v>-1.4E-2</v>
      </c>
    </row>
    <row r="515" spans="1:5" ht="15.75" thickBot="1" x14ac:dyDescent="0.3">
      <c r="A515" s="51">
        <v>75</v>
      </c>
      <c r="B515" s="51">
        <v>0.24199999999999999</v>
      </c>
      <c r="C515" s="51">
        <v>-0.27800000000000002</v>
      </c>
      <c r="D515" s="51">
        <v>0.25700000000000001</v>
      </c>
      <c r="E515" s="51">
        <v>-1.4E-2</v>
      </c>
    </row>
    <row r="516" spans="1:5" ht="15.75" thickBot="1" x14ac:dyDescent="0.3">
      <c r="A516" s="51">
        <v>76</v>
      </c>
      <c r="B516" s="51">
        <v>0.23200000000000001</v>
      </c>
      <c r="C516" s="51">
        <v>-0.28299999999999997</v>
      </c>
      <c r="D516" s="51">
        <v>0.246</v>
      </c>
      <c r="E516" s="51">
        <v>-1.4E-2</v>
      </c>
    </row>
    <row r="517" spans="1:5" ht="15.75" thickBot="1" x14ac:dyDescent="0.3">
      <c r="A517" s="51">
        <v>77</v>
      </c>
      <c r="B517" s="51">
        <v>0.222</v>
      </c>
      <c r="C517" s="51">
        <v>-0.29099999999999998</v>
      </c>
      <c r="D517" s="51">
        <v>0.23599999999999999</v>
      </c>
      <c r="E517" s="51">
        <v>-1.4E-2</v>
      </c>
    </row>
    <row r="518" spans="1:5" ht="15.75" thickBot="1" x14ac:dyDescent="0.3">
      <c r="A518" s="51">
        <v>78</v>
      </c>
      <c r="B518" s="51">
        <v>0.21199999999999999</v>
      </c>
      <c r="C518" s="51">
        <v>-0.29699999999999999</v>
      </c>
      <c r="D518" s="51">
        <v>0.22600000000000001</v>
      </c>
      <c r="E518" s="51">
        <v>-1.4E-2</v>
      </c>
    </row>
    <row r="519" spans="1:5" ht="15.75" thickBot="1" x14ac:dyDescent="0.3">
      <c r="A519" s="51">
        <v>79</v>
      </c>
      <c r="B519" s="51">
        <v>0.20200000000000001</v>
      </c>
      <c r="C519" s="51">
        <v>-0.30199999999999999</v>
      </c>
      <c r="D519" s="51">
        <v>0.215</v>
      </c>
      <c r="E519" s="51">
        <v>-1.4E-2</v>
      </c>
    </row>
    <row r="520" spans="1:5" ht="15.75" thickBot="1" x14ac:dyDescent="0.3">
      <c r="A520" s="51">
        <v>80</v>
      </c>
      <c r="B520" s="51">
        <v>0.193</v>
      </c>
      <c r="C520" s="51">
        <v>-0.308</v>
      </c>
      <c r="D520" s="51">
        <v>0.20499999999999999</v>
      </c>
      <c r="E520" s="51">
        <v>-1.4E-2</v>
      </c>
    </row>
    <row r="521" spans="1:5" ht="15.75" thickBot="1" x14ac:dyDescent="0.3">
      <c r="A521" s="51">
        <v>81</v>
      </c>
      <c r="B521" s="51">
        <v>0.183</v>
      </c>
      <c r="C521" s="51">
        <v>-0.315</v>
      </c>
      <c r="D521" s="51">
        <v>0.19400000000000001</v>
      </c>
      <c r="E521" s="51">
        <v>-1.4E-2</v>
      </c>
    </row>
    <row r="522" spans="1:5" ht="15.75" thickBot="1" x14ac:dyDescent="0.3">
      <c r="A522" s="51">
        <v>82</v>
      </c>
      <c r="B522" s="51">
        <v>0.17299999999999999</v>
      </c>
      <c r="C522" s="51">
        <v>-0.32100000000000001</v>
      </c>
      <c r="D522" s="51">
        <v>0.184</v>
      </c>
      <c r="E522" s="51">
        <v>-1.4E-2</v>
      </c>
    </row>
    <row r="523" spans="1:5" ht="15.75" thickBot="1" x14ac:dyDescent="0.3">
      <c r="A523" s="51">
        <v>83</v>
      </c>
      <c r="B523" s="51">
        <v>0.16300000000000001</v>
      </c>
      <c r="C523" s="51">
        <v>-0.32600000000000001</v>
      </c>
      <c r="D523" s="51">
        <v>0.17299999999999999</v>
      </c>
      <c r="E523" s="51">
        <v>-1.4E-2</v>
      </c>
    </row>
    <row r="524" spans="1:5" ht="15.75" thickBot="1" x14ac:dyDescent="0.3">
      <c r="A524" s="51">
        <v>84</v>
      </c>
      <c r="B524" s="51">
        <v>0.153</v>
      </c>
      <c r="C524" s="51">
        <v>-0.33300000000000002</v>
      </c>
      <c r="D524" s="51">
        <v>0.16300000000000001</v>
      </c>
      <c r="E524" s="51">
        <v>-1.4E-2</v>
      </c>
    </row>
    <row r="525" spans="1:5" ht="15.75" thickBot="1" x14ac:dyDescent="0.3">
      <c r="A525" s="51">
        <v>85</v>
      </c>
      <c r="B525" s="51">
        <v>0.14399999999999999</v>
      </c>
      <c r="C525" s="51">
        <v>-0.33600000000000002</v>
      </c>
      <c r="D525" s="51">
        <v>0.153</v>
      </c>
      <c r="E525" s="51">
        <v>-1.4E-2</v>
      </c>
    </row>
    <row r="526" spans="1:5" ht="15.75" thickBot="1" x14ac:dyDescent="0.3">
      <c r="A526" s="51">
        <v>86</v>
      </c>
      <c r="B526" s="51">
        <v>0.13400000000000001</v>
      </c>
      <c r="C526" s="51">
        <v>-0.34100000000000003</v>
      </c>
      <c r="D526" s="51">
        <v>0.14199999999999999</v>
      </c>
      <c r="E526" s="51">
        <v>-1.4E-2</v>
      </c>
    </row>
    <row r="527" spans="1:5" ht="15.75" thickBot="1" x14ac:dyDescent="0.3">
      <c r="A527" s="51">
        <v>87</v>
      </c>
      <c r="B527" s="51">
        <v>0.124</v>
      </c>
      <c r="C527" s="51">
        <v>-0.34699999999999998</v>
      </c>
      <c r="D527" s="51">
        <v>0.13200000000000001</v>
      </c>
      <c r="E527" s="51">
        <v>-1.4E-2</v>
      </c>
    </row>
    <row r="528" spans="1:5" ht="15.75" thickBot="1" x14ac:dyDescent="0.3">
      <c r="A528" s="51">
        <v>88</v>
      </c>
      <c r="B528" s="51">
        <v>0.114</v>
      </c>
      <c r="C528" s="51">
        <v>-0.35</v>
      </c>
      <c r="D528" s="51">
        <v>0.121</v>
      </c>
      <c r="E528" s="51">
        <v>-1.2999999999999999E-2</v>
      </c>
    </row>
    <row r="529" spans="1:5" ht="15.75" thickBot="1" x14ac:dyDescent="0.3">
      <c r="A529" s="51">
        <v>89</v>
      </c>
      <c r="B529" s="51">
        <v>0.105</v>
      </c>
      <c r="C529" s="51">
        <v>-0.35699999999999998</v>
      </c>
      <c r="D529" s="51">
        <v>0.111</v>
      </c>
      <c r="E529" s="51">
        <v>-1.2999999999999999E-2</v>
      </c>
    </row>
    <row r="530" spans="1:5" ht="15.75" thickBot="1" x14ac:dyDescent="0.3">
      <c r="A530" s="51">
        <v>90</v>
      </c>
      <c r="B530" s="51">
        <v>9.5000000000000001E-2</v>
      </c>
      <c r="C530" s="51">
        <v>-0.36399999999999999</v>
      </c>
      <c r="D530" s="51">
        <v>0.10100000000000001</v>
      </c>
      <c r="E530" s="51">
        <v>-1.2999999999999999E-2</v>
      </c>
    </row>
    <row r="531" spans="1:5" ht="15.75" thickBot="1" x14ac:dyDescent="0.3">
      <c r="A531" s="51">
        <v>91</v>
      </c>
      <c r="B531" s="51">
        <v>8.5000000000000006E-2</v>
      </c>
      <c r="C531" s="51">
        <v>-0.37</v>
      </c>
      <c r="D531" s="51">
        <v>0.09</v>
      </c>
      <c r="E531" s="51">
        <v>-1.2999999999999999E-2</v>
      </c>
    </row>
    <row r="532" spans="1:5" ht="15.75" thickBot="1" x14ac:dyDescent="0.3">
      <c r="A532" s="51">
        <v>92</v>
      </c>
      <c r="B532" s="51">
        <v>7.4999999999999997E-2</v>
      </c>
      <c r="C532" s="51">
        <v>-0.377</v>
      </c>
      <c r="D532" s="51">
        <v>0.08</v>
      </c>
      <c r="E532" s="51">
        <v>-1.2999999999999999E-2</v>
      </c>
    </row>
    <row r="533" spans="1:5" ht="15.75" thickBot="1" x14ac:dyDescent="0.3">
      <c r="A533" s="51">
        <v>93</v>
      </c>
      <c r="B533" s="51">
        <v>6.5000000000000002E-2</v>
      </c>
      <c r="C533" s="51">
        <v>-0.38400000000000001</v>
      </c>
      <c r="D533" s="51">
        <v>6.9000000000000006E-2</v>
      </c>
      <c r="E533" s="51">
        <v>-1.2999999999999999E-2</v>
      </c>
    </row>
    <row r="534" spans="1:5" ht="15.75" thickBot="1" x14ac:dyDescent="0.3">
      <c r="A534" s="51">
        <v>94</v>
      </c>
      <c r="B534" s="51">
        <v>5.5E-2</v>
      </c>
      <c r="C534" s="51">
        <v>-0.39</v>
      </c>
      <c r="D534" s="51">
        <v>5.8999999999999997E-2</v>
      </c>
      <c r="E534" s="51">
        <v>-1.2999999999999999E-2</v>
      </c>
    </row>
    <row r="535" spans="1:5" ht="15.75" thickBot="1" x14ac:dyDescent="0.3">
      <c r="A535" s="51">
        <v>95</v>
      </c>
      <c r="B535" s="51">
        <v>4.5999999999999999E-2</v>
      </c>
      <c r="C535" s="51">
        <v>-0.39700000000000002</v>
      </c>
      <c r="D535" s="51">
        <v>4.9000000000000002E-2</v>
      </c>
      <c r="E535" s="51">
        <v>-1.2999999999999999E-2</v>
      </c>
    </row>
    <row r="536" spans="1:5" ht="15.75" thickBot="1" x14ac:dyDescent="0.3">
      <c r="A536" s="51">
        <v>96</v>
      </c>
      <c r="B536" s="51">
        <v>3.5999999999999997E-2</v>
      </c>
      <c r="C536" s="51">
        <v>-0.40200000000000002</v>
      </c>
      <c r="D536" s="51">
        <v>3.7999999999999999E-2</v>
      </c>
      <c r="E536" s="51">
        <v>-1.2999999999999999E-2</v>
      </c>
    </row>
    <row r="537" spans="1:5" ht="15.75" thickBot="1" x14ac:dyDescent="0.3">
      <c r="A537" s="51">
        <v>97</v>
      </c>
      <c r="B537" s="51">
        <v>2.5999999999999999E-2</v>
      </c>
      <c r="C537" s="51">
        <v>-0.40899999999999997</v>
      </c>
      <c r="D537" s="51">
        <v>2.8000000000000001E-2</v>
      </c>
      <c r="E537" s="51">
        <v>-1.2999999999999999E-2</v>
      </c>
    </row>
    <row r="538" spans="1:5" ht="15.75" thickBot="1" x14ac:dyDescent="0.3">
      <c r="A538" s="51">
        <v>98</v>
      </c>
      <c r="B538" s="51">
        <v>1.6E-2</v>
      </c>
      <c r="C538" s="51">
        <v>-0.41299999999999998</v>
      </c>
      <c r="D538" s="51">
        <v>1.7000000000000001E-2</v>
      </c>
      <c r="E538" s="51">
        <v>-1.2999999999999999E-2</v>
      </c>
    </row>
    <row r="539" spans="1:5" ht="15.75" thickBot="1" x14ac:dyDescent="0.3">
      <c r="A539" s="51">
        <v>99</v>
      </c>
      <c r="B539" s="51">
        <v>7.0000000000000001E-3</v>
      </c>
      <c r="C539" s="51">
        <v>-0.42</v>
      </c>
      <c r="D539" s="51">
        <v>7.0000000000000001E-3</v>
      </c>
      <c r="E539" s="51">
        <v>-1.2999999999999999E-2</v>
      </c>
    </row>
    <row r="540" spans="1:5" ht="15.75" thickBot="1" x14ac:dyDescent="0.3">
      <c r="A540" s="51">
        <v>100</v>
      </c>
      <c r="B540" s="51">
        <v>-3.0000000000000001E-3</v>
      </c>
      <c r="C540" s="51">
        <v>-0.42499999999999999</v>
      </c>
      <c r="D540" s="51">
        <v>-3.0000000000000001E-3</v>
      </c>
      <c r="E540" s="51">
        <v>-1.2999999999999999E-2</v>
      </c>
    </row>
    <row r="541" spans="1:5" ht="15.75" thickBot="1" x14ac:dyDescent="0.3">
      <c r="A541" s="51">
        <v>101</v>
      </c>
      <c r="B541" s="51">
        <v>-1.2999999999999999E-2</v>
      </c>
      <c r="C541" s="51">
        <v>-0.432</v>
      </c>
      <c r="D541" s="51">
        <v>-1.4E-2</v>
      </c>
      <c r="E541" s="51">
        <v>-1.2999999999999999E-2</v>
      </c>
    </row>
    <row r="542" spans="1:5" ht="15.75" thickBot="1" x14ac:dyDescent="0.3">
      <c r="A542" s="51">
        <v>102</v>
      </c>
      <c r="B542" s="51">
        <v>-2.3E-2</v>
      </c>
      <c r="C542" s="51">
        <v>-0.436</v>
      </c>
      <c r="D542" s="51">
        <v>-2.4E-2</v>
      </c>
      <c r="E542" s="51">
        <v>-1.2999999999999999E-2</v>
      </c>
    </row>
    <row r="543" spans="1:5" ht="15.75" thickBot="1" x14ac:dyDescent="0.3">
      <c r="A543" s="51">
        <v>103</v>
      </c>
      <c r="B543" s="51">
        <v>-3.2000000000000001E-2</v>
      </c>
      <c r="C543" s="51">
        <v>-0.443</v>
      </c>
      <c r="D543" s="51">
        <v>-3.4000000000000002E-2</v>
      </c>
      <c r="E543" s="51">
        <v>-1.2999999999999999E-2</v>
      </c>
    </row>
    <row r="544" spans="1:5" ht="15.75" thickBot="1" x14ac:dyDescent="0.3">
      <c r="A544" s="51">
        <v>104</v>
      </c>
      <c r="B544" s="51">
        <v>-4.2000000000000003E-2</v>
      </c>
      <c r="C544" s="51">
        <v>-0.44800000000000001</v>
      </c>
      <c r="D544" s="51">
        <v>-4.4999999999999998E-2</v>
      </c>
      <c r="E544" s="51">
        <v>-1.2999999999999999E-2</v>
      </c>
    </row>
    <row r="545" spans="1:5" ht="15.75" thickBot="1" x14ac:dyDescent="0.3">
      <c r="A545" s="51">
        <v>105</v>
      </c>
      <c r="B545" s="51">
        <v>-5.1999999999999998E-2</v>
      </c>
      <c r="C545" s="51">
        <v>-0.45400000000000001</v>
      </c>
      <c r="D545" s="51">
        <v>-5.5E-2</v>
      </c>
      <c r="E545" s="51">
        <v>-1.2E-2</v>
      </c>
    </row>
    <row r="546" spans="1:5" ht="15.75" thickBot="1" x14ac:dyDescent="0.3">
      <c r="A546" s="51">
        <v>106</v>
      </c>
      <c r="B546" s="51">
        <v>-6.0999999999999999E-2</v>
      </c>
      <c r="C546" s="51">
        <v>-0.45800000000000002</v>
      </c>
      <c r="D546" s="51">
        <v>-6.5000000000000002E-2</v>
      </c>
      <c r="E546" s="51">
        <v>-1.2E-2</v>
      </c>
    </row>
    <row r="547" spans="1:5" ht="15.75" thickBot="1" x14ac:dyDescent="0.3">
      <c r="A547" s="51">
        <v>107</v>
      </c>
      <c r="B547" s="51">
        <v>-7.0999999999999994E-2</v>
      </c>
      <c r="C547" s="51">
        <v>-0.46300000000000002</v>
      </c>
      <c r="D547" s="51">
        <v>-7.5999999999999998E-2</v>
      </c>
      <c r="E547" s="51">
        <v>-1.2E-2</v>
      </c>
    </row>
    <row r="548" spans="1:5" ht="15.75" thickBot="1" x14ac:dyDescent="0.3">
      <c r="A548" s="51">
        <v>108</v>
      </c>
      <c r="B548" s="51">
        <v>-8.1000000000000003E-2</v>
      </c>
      <c r="C548" s="51">
        <v>-0.46700000000000003</v>
      </c>
      <c r="D548" s="51">
        <v>-8.5999999999999993E-2</v>
      </c>
      <c r="E548" s="51">
        <v>-1.2E-2</v>
      </c>
    </row>
    <row r="549" spans="1:5" ht="15.75" thickBot="1" x14ac:dyDescent="0.3">
      <c r="A549" s="51">
        <v>109</v>
      </c>
      <c r="B549" s="51">
        <v>-9.0999999999999998E-2</v>
      </c>
      <c r="C549" s="51">
        <v>-0.47299999999999998</v>
      </c>
      <c r="D549" s="51">
        <v>-9.6000000000000002E-2</v>
      </c>
      <c r="E549" s="51">
        <v>-1.2E-2</v>
      </c>
    </row>
    <row r="550" spans="1:5" ht="15.75" thickBot="1" x14ac:dyDescent="0.3">
      <c r="A550" s="51">
        <v>110</v>
      </c>
      <c r="B550" s="51">
        <v>-0.1</v>
      </c>
      <c r="C550" s="51">
        <v>-0.47599999999999998</v>
      </c>
      <c r="D550" s="51">
        <v>-0.106</v>
      </c>
      <c r="E550" s="51">
        <v>-1.2E-2</v>
      </c>
    </row>
    <row r="551" spans="1:5" ht="15.75" thickBot="1" x14ac:dyDescent="0.3">
      <c r="A551" s="51">
        <v>111</v>
      </c>
      <c r="B551" s="51">
        <v>-0.11</v>
      </c>
      <c r="C551" s="51">
        <v>-0.48</v>
      </c>
      <c r="D551" s="51">
        <v>-0.11700000000000001</v>
      </c>
      <c r="E551" s="51">
        <v>-1.2E-2</v>
      </c>
    </row>
    <row r="552" spans="1:5" ht="15.75" thickBot="1" x14ac:dyDescent="0.3">
      <c r="A552" s="51">
        <v>112</v>
      </c>
      <c r="B552" s="51">
        <v>-0.12</v>
      </c>
      <c r="C552" s="51">
        <v>-0.48199999999999998</v>
      </c>
      <c r="D552" s="51">
        <v>-0.127</v>
      </c>
      <c r="E552" s="51">
        <v>-1.2E-2</v>
      </c>
    </row>
    <row r="553" spans="1:5" ht="15.75" thickBot="1" x14ac:dyDescent="0.3">
      <c r="A553" s="51">
        <v>113</v>
      </c>
      <c r="B553" s="51">
        <v>-0.129</v>
      </c>
      <c r="C553" s="51">
        <v>-0.48499999999999999</v>
      </c>
      <c r="D553" s="51">
        <v>-0.13700000000000001</v>
      </c>
      <c r="E553" s="51">
        <v>-1.0999999999999999E-2</v>
      </c>
    </row>
    <row r="554" spans="1:5" ht="15.75" thickBot="1" x14ac:dyDescent="0.3">
      <c r="A554" s="51">
        <v>114</v>
      </c>
      <c r="B554" s="51">
        <v>-0.13900000000000001</v>
      </c>
      <c r="C554" s="51">
        <v>-0.48899999999999999</v>
      </c>
      <c r="D554" s="51">
        <v>-0.14699999999999999</v>
      </c>
      <c r="E554" s="51">
        <v>-1.0999999999999999E-2</v>
      </c>
    </row>
    <row r="555" spans="1:5" ht="15.75" thickBot="1" x14ac:dyDescent="0.3">
      <c r="A555" s="51">
        <v>115</v>
      </c>
      <c r="B555" s="51">
        <v>-0.14799999999999999</v>
      </c>
      <c r="C555" s="51">
        <v>-0.49399999999999999</v>
      </c>
      <c r="D555" s="51">
        <v>-0.158</v>
      </c>
      <c r="E555" s="51">
        <v>-1.0999999999999999E-2</v>
      </c>
    </row>
    <row r="556" spans="1:5" ht="15.75" thickBot="1" x14ac:dyDescent="0.3">
      <c r="A556" s="51">
        <v>116</v>
      </c>
      <c r="B556" s="51">
        <v>-0.158</v>
      </c>
      <c r="C556" s="51">
        <v>-0.498</v>
      </c>
      <c r="D556" s="51">
        <v>-0.16800000000000001</v>
      </c>
      <c r="E556" s="51">
        <v>-1.0999999999999999E-2</v>
      </c>
    </row>
    <row r="557" spans="1:5" ht="15.75" thickBot="1" x14ac:dyDescent="0.3">
      <c r="A557" s="51">
        <v>117</v>
      </c>
      <c r="B557" s="51">
        <v>-0.16800000000000001</v>
      </c>
      <c r="C557" s="51">
        <v>-0.502</v>
      </c>
      <c r="D557" s="51">
        <v>-0.17799999999999999</v>
      </c>
      <c r="E557" s="51">
        <v>-1.0999999999999999E-2</v>
      </c>
    </row>
    <row r="558" spans="1:5" ht="15.75" thickBot="1" x14ac:dyDescent="0.3">
      <c r="A558" s="51">
        <v>118</v>
      </c>
      <c r="B558" s="51">
        <v>-0.17699999999999999</v>
      </c>
      <c r="C558" s="51">
        <v>-0.50600000000000001</v>
      </c>
      <c r="D558" s="51">
        <v>-0.188</v>
      </c>
      <c r="E558" s="51">
        <v>-1.0999999999999999E-2</v>
      </c>
    </row>
    <row r="559" spans="1:5" ht="15.75" thickBot="1" x14ac:dyDescent="0.3">
      <c r="A559" s="51">
        <v>119</v>
      </c>
      <c r="B559" s="51">
        <v>-0.187</v>
      </c>
      <c r="C559" s="51">
        <v>-0.50900000000000001</v>
      </c>
      <c r="D559" s="51">
        <v>-0.19900000000000001</v>
      </c>
      <c r="E559" s="51">
        <v>-1.0999999999999999E-2</v>
      </c>
    </row>
    <row r="560" spans="1:5" ht="15.75" thickBot="1" x14ac:dyDescent="0.3">
      <c r="A560" s="51">
        <v>120</v>
      </c>
      <c r="B560" s="51">
        <v>-0.19700000000000001</v>
      </c>
      <c r="C560" s="51">
        <v>-0.50800000000000001</v>
      </c>
      <c r="D560" s="51">
        <v>-0.20899999999999999</v>
      </c>
      <c r="E560" s="51">
        <v>-0.01</v>
      </c>
    </row>
    <row r="561" spans="1:5" ht="15.75" thickBot="1" x14ac:dyDescent="0.3">
      <c r="A561" s="51">
        <v>121</v>
      </c>
      <c r="B561" s="51">
        <v>-0.20599999999999999</v>
      </c>
      <c r="C561" s="51">
        <v>-0.51300000000000001</v>
      </c>
      <c r="D561" s="51">
        <v>-0.219</v>
      </c>
      <c r="E561" s="51">
        <v>-0.01</v>
      </c>
    </row>
    <row r="562" spans="1:5" ht="15.75" thickBot="1" x14ac:dyDescent="0.3">
      <c r="A562" s="51">
        <v>122</v>
      </c>
      <c r="B562" s="51">
        <v>-0.216</v>
      </c>
      <c r="C562" s="51">
        <v>-0.51700000000000002</v>
      </c>
      <c r="D562" s="51">
        <v>-0.22900000000000001</v>
      </c>
      <c r="E562" s="51">
        <v>-0.01</v>
      </c>
    </row>
    <row r="563" spans="1:5" ht="15.75" thickBot="1" x14ac:dyDescent="0.3">
      <c r="A563" s="51">
        <v>123</v>
      </c>
      <c r="B563" s="51">
        <v>-0.22500000000000001</v>
      </c>
      <c r="C563" s="51">
        <v>-0.51800000000000002</v>
      </c>
      <c r="D563" s="51">
        <v>-0.24</v>
      </c>
      <c r="E563" s="51">
        <v>-0.01</v>
      </c>
    </row>
    <row r="564" spans="1:5" ht="15.75" thickBot="1" x14ac:dyDescent="0.3">
      <c r="A564" s="51">
        <v>124</v>
      </c>
      <c r="B564" s="51">
        <v>-0.23499999999999999</v>
      </c>
      <c r="C564" s="51">
        <v>-0.51700000000000002</v>
      </c>
      <c r="D564" s="51">
        <v>-0.25</v>
      </c>
      <c r="E564" s="51">
        <v>-0.01</v>
      </c>
    </row>
    <row r="565" spans="1:5" ht="15.75" thickBot="1" x14ac:dyDescent="0.3">
      <c r="A565" s="51">
        <v>125</v>
      </c>
      <c r="B565" s="51">
        <v>-0.245</v>
      </c>
      <c r="C565" s="51">
        <v>-0.52100000000000002</v>
      </c>
      <c r="D565" s="51">
        <v>-0.26</v>
      </c>
      <c r="E565" s="51">
        <v>-0.01</v>
      </c>
    </row>
    <row r="566" spans="1:5" ht="15.75" thickBot="1" x14ac:dyDescent="0.3">
      <c r="A566" s="51">
        <v>126</v>
      </c>
      <c r="B566" s="51">
        <v>-0.254</v>
      </c>
      <c r="C566" s="51">
        <v>-0.52300000000000002</v>
      </c>
      <c r="D566" s="51">
        <v>-0.27</v>
      </c>
      <c r="E566" s="51">
        <v>-8.9999999999999993E-3</v>
      </c>
    </row>
    <row r="567" spans="1:5" ht="15.75" thickBot="1" x14ac:dyDescent="0.3">
      <c r="A567" s="51">
        <v>127</v>
      </c>
      <c r="B567" s="51">
        <v>-0.26400000000000001</v>
      </c>
      <c r="C567" s="51">
        <v>-0.52700000000000002</v>
      </c>
      <c r="D567" s="51">
        <v>-0.28000000000000003</v>
      </c>
      <c r="E567" s="51">
        <v>-8.9999999999999993E-3</v>
      </c>
    </row>
    <row r="568" spans="1:5" ht="15.75" thickBot="1" x14ac:dyDescent="0.3">
      <c r="A568" s="51">
        <v>128</v>
      </c>
      <c r="B568" s="51">
        <v>-0.27400000000000002</v>
      </c>
      <c r="C568" s="51">
        <v>-0.53200000000000003</v>
      </c>
      <c r="D568" s="51">
        <v>-0.29099999999999998</v>
      </c>
      <c r="E568" s="51">
        <v>-8.9999999999999993E-3</v>
      </c>
    </row>
    <row r="569" spans="1:5" ht="15.75" thickBot="1" x14ac:dyDescent="0.3">
      <c r="A569" s="51">
        <v>129</v>
      </c>
      <c r="B569" s="51">
        <v>-0.28299999999999997</v>
      </c>
      <c r="C569" s="51">
        <v>-0.52900000000000003</v>
      </c>
      <c r="D569" s="51">
        <v>-0.30099999999999999</v>
      </c>
      <c r="E569" s="51">
        <v>-8.9999999999999993E-3</v>
      </c>
    </row>
    <row r="570" spans="1:5" ht="15.75" thickBot="1" x14ac:dyDescent="0.3">
      <c r="A570" s="51">
        <v>130</v>
      </c>
      <c r="B570" s="51">
        <v>-0.29299999999999998</v>
      </c>
      <c r="C570" s="51">
        <v>-0.53200000000000003</v>
      </c>
      <c r="D570" s="51">
        <v>-0.311</v>
      </c>
      <c r="E570" s="51">
        <v>-8.9999999999999993E-3</v>
      </c>
    </row>
    <row r="571" spans="1:5" ht="15.75" thickBot="1" x14ac:dyDescent="0.3">
      <c r="A571" s="51">
        <v>131</v>
      </c>
      <c r="B571" s="51">
        <v>-0.30199999999999999</v>
      </c>
      <c r="C571" s="51">
        <v>-0.53800000000000003</v>
      </c>
      <c r="D571" s="51">
        <v>-0.32100000000000001</v>
      </c>
      <c r="E571" s="51">
        <v>-8.9999999999999993E-3</v>
      </c>
    </row>
    <row r="572" spans="1:5" ht="15.75" thickBot="1" x14ac:dyDescent="0.3">
      <c r="A572" s="51">
        <v>132</v>
      </c>
      <c r="B572" s="51">
        <v>-0.312</v>
      </c>
      <c r="C572" s="51">
        <v>-0.54</v>
      </c>
      <c r="D572" s="51">
        <v>-0.33100000000000002</v>
      </c>
      <c r="E572" s="51">
        <v>-8.9999999999999993E-3</v>
      </c>
    </row>
    <row r="573" spans="1:5" ht="15.75" thickBot="1" x14ac:dyDescent="0.3">
      <c r="A573" s="51">
        <v>133</v>
      </c>
      <c r="B573" s="51">
        <v>-0.32200000000000001</v>
      </c>
      <c r="C573" s="51">
        <v>-0.54800000000000004</v>
      </c>
      <c r="D573" s="51">
        <v>-0.34200000000000003</v>
      </c>
      <c r="E573" s="51">
        <v>-8.0000000000000002E-3</v>
      </c>
    </row>
    <row r="574" spans="1:5" ht="15.75" thickBot="1" x14ac:dyDescent="0.3">
      <c r="A574" s="51">
        <v>134</v>
      </c>
      <c r="B574" s="51">
        <v>-0.33100000000000002</v>
      </c>
      <c r="C574" s="51">
        <v>-0.54400000000000004</v>
      </c>
      <c r="D574" s="51">
        <v>-0.35199999999999998</v>
      </c>
      <c r="E574" s="51">
        <v>-8.0000000000000002E-3</v>
      </c>
    </row>
    <row r="575" spans="1:5" ht="15.75" thickBot="1" x14ac:dyDescent="0.3">
      <c r="A575" s="51">
        <v>135</v>
      </c>
      <c r="B575" s="51">
        <v>-0.34100000000000003</v>
      </c>
      <c r="C575" s="51">
        <v>-0.54800000000000004</v>
      </c>
      <c r="D575" s="51">
        <v>-0.36199999999999999</v>
      </c>
      <c r="E575" s="51">
        <v>-8.0000000000000002E-3</v>
      </c>
    </row>
    <row r="576" spans="1:5" ht="15.75" thickBot="1" x14ac:dyDescent="0.3">
      <c r="A576" s="51">
        <v>136</v>
      </c>
      <c r="B576" s="51">
        <v>-0.35</v>
      </c>
      <c r="C576" s="51">
        <v>-0.54800000000000004</v>
      </c>
      <c r="D576" s="51">
        <v>-0.372</v>
      </c>
      <c r="E576" s="51">
        <v>-8.0000000000000002E-3</v>
      </c>
    </row>
    <row r="577" spans="1:5" ht="15.75" thickBot="1" x14ac:dyDescent="0.3">
      <c r="A577" s="51">
        <v>137</v>
      </c>
      <c r="B577" s="51">
        <v>-0.36</v>
      </c>
      <c r="C577" s="51">
        <v>-0.55300000000000005</v>
      </c>
      <c r="D577" s="51">
        <v>-0.38200000000000001</v>
      </c>
      <c r="E577" s="51">
        <v>-8.0000000000000002E-3</v>
      </c>
    </row>
    <row r="578" spans="1:5" ht="15.75" thickBot="1" x14ac:dyDescent="0.3">
      <c r="A578" s="51">
        <v>138</v>
      </c>
      <c r="B578" s="51">
        <v>-0.36899999999999999</v>
      </c>
      <c r="C578" s="51">
        <v>-0.55100000000000005</v>
      </c>
      <c r="D578" s="51">
        <v>-0.39200000000000002</v>
      </c>
      <c r="E578" s="51">
        <v>-8.0000000000000002E-3</v>
      </c>
    </row>
    <row r="579" spans="1:5" ht="15.75" thickBot="1" x14ac:dyDescent="0.3">
      <c r="A579" s="51">
        <v>139</v>
      </c>
      <c r="B579" s="51">
        <v>-0.379</v>
      </c>
      <c r="C579" s="51">
        <v>-0.54900000000000004</v>
      </c>
      <c r="D579" s="51">
        <v>-0.40200000000000002</v>
      </c>
      <c r="E579" s="51">
        <v>-7.0000000000000001E-3</v>
      </c>
    </row>
    <row r="580" spans="1:5" ht="15.75" thickBot="1" x14ac:dyDescent="0.3">
      <c r="A580" s="51">
        <v>140</v>
      </c>
      <c r="B580" s="51">
        <v>-0.38800000000000001</v>
      </c>
      <c r="C580" s="51">
        <v>-0.55300000000000005</v>
      </c>
      <c r="D580" s="51">
        <v>-0.41299999999999998</v>
      </c>
      <c r="E580" s="51">
        <v>-7.0000000000000001E-3</v>
      </c>
    </row>
    <row r="581" spans="1:5" ht="15.75" thickBot="1" x14ac:dyDescent="0.3">
      <c r="A581" s="51">
        <v>141</v>
      </c>
      <c r="B581" s="51">
        <v>-0.39800000000000002</v>
      </c>
      <c r="C581" s="51">
        <v>-0.55300000000000005</v>
      </c>
      <c r="D581" s="51">
        <v>-0.42299999999999999</v>
      </c>
      <c r="E581" s="51">
        <v>-7.0000000000000001E-3</v>
      </c>
    </row>
    <row r="582" spans="1:5" ht="15.75" thickBot="1" x14ac:dyDescent="0.3">
      <c r="A582" s="51">
        <v>142</v>
      </c>
      <c r="B582" s="51">
        <v>-0.40799999999999997</v>
      </c>
      <c r="C582" s="51">
        <v>-0.55400000000000005</v>
      </c>
      <c r="D582" s="51">
        <v>-0.433</v>
      </c>
      <c r="E582" s="51">
        <v>-7.0000000000000001E-3</v>
      </c>
    </row>
    <row r="583" spans="1:5" ht="15.75" thickBot="1" x14ac:dyDescent="0.3">
      <c r="A583" s="51">
        <v>143</v>
      </c>
      <c r="B583" s="51">
        <v>-0.41699999999999998</v>
      </c>
      <c r="C583" s="51">
        <v>-0.55100000000000005</v>
      </c>
      <c r="D583" s="51">
        <v>-0.443</v>
      </c>
      <c r="E583" s="51">
        <v>-7.0000000000000001E-3</v>
      </c>
    </row>
    <row r="584" spans="1:5" ht="15.75" thickBot="1" x14ac:dyDescent="0.3">
      <c r="A584" s="51">
        <v>144</v>
      </c>
      <c r="B584" s="51">
        <v>-0.42699999999999999</v>
      </c>
      <c r="C584" s="51">
        <v>-0.55000000000000004</v>
      </c>
      <c r="D584" s="51">
        <v>-0.45300000000000001</v>
      </c>
      <c r="E584" s="51">
        <v>-7.0000000000000001E-3</v>
      </c>
    </row>
    <row r="585" spans="1:5" ht="15.75" thickBot="1" x14ac:dyDescent="0.3">
      <c r="A585" s="51">
        <v>145</v>
      </c>
      <c r="B585" s="51">
        <v>-0.436</v>
      </c>
      <c r="C585" s="51">
        <v>-0.54900000000000004</v>
      </c>
      <c r="D585" s="51">
        <v>-0.46300000000000002</v>
      </c>
      <c r="E585" s="51">
        <v>-6.0000000000000001E-3</v>
      </c>
    </row>
    <row r="586" spans="1:5" ht="15.75" thickBot="1" x14ac:dyDescent="0.3">
      <c r="A586" s="51">
        <v>146</v>
      </c>
      <c r="B586" s="51">
        <v>-0.44500000000000001</v>
      </c>
      <c r="C586" s="51">
        <v>-0.53700000000000003</v>
      </c>
      <c r="D586" s="51">
        <v>-0.47299999999999998</v>
      </c>
      <c r="E586" s="51">
        <v>-6.0000000000000001E-3</v>
      </c>
    </row>
    <row r="587" spans="1:5" ht="15.75" thickBot="1" x14ac:dyDescent="0.3">
      <c r="A587" s="51">
        <v>147</v>
      </c>
      <c r="B587" s="51">
        <v>-0.45500000000000002</v>
      </c>
      <c r="C587" s="51">
        <v>-0.53200000000000003</v>
      </c>
      <c r="D587" s="51">
        <v>-0.48299999999999998</v>
      </c>
      <c r="E587" s="51">
        <v>-6.0000000000000001E-3</v>
      </c>
    </row>
    <row r="588" spans="1:5" ht="15.75" thickBot="1" x14ac:dyDescent="0.3">
      <c r="A588" s="51">
        <v>148</v>
      </c>
      <c r="B588" s="51">
        <v>-0.46400000000000002</v>
      </c>
      <c r="C588" s="51">
        <v>-0.52600000000000002</v>
      </c>
      <c r="D588" s="51">
        <v>-0.49299999999999999</v>
      </c>
      <c r="E588" s="51">
        <v>-6.0000000000000001E-3</v>
      </c>
    </row>
    <row r="589" spans="1:5" ht="15.75" thickBot="1" x14ac:dyDescent="0.3">
      <c r="A589" s="51">
        <v>149</v>
      </c>
      <c r="B589" s="51">
        <v>-0.47399999999999998</v>
      </c>
      <c r="C589" s="51">
        <v>-0.53900000000000003</v>
      </c>
      <c r="D589" s="51">
        <v>-0.504</v>
      </c>
      <c r="E589" s="51">
        <v>-6.0000000000000001E-3</v>
      </c>
    </row>
    <row r="590" spans="1:5" ht="15.75" thickBot="1" x14ac:dyDescent="0.3">
      <c r="A590" s="51">
        <v>150</v>
      </c>
      <c r="B590" s="51">
        <v>-0.48399999999999999</v>
      </c>
      <c r="C590" s="51">
        <v>-0.55000000000000004</v>
      </c>
      <c r="D590" s="51">
        <v>-0.51400000000000001</v>
      </c>
      <c r="E590" s="51">
        <v>-6.0000000000000001E-3</v>
      </c>
    </row>
    <row r="591" spans="1:5" ht="15.75" thickBot="1" x14ac:dyDescent="0.3">
      <c r="A591" s="51">
        <v>151</v>
      </c>
      <c r="B591" s="51">
        <v>-0.49299999999999999</v>
      </c>
      <c r="C591" s="51">
        <v>-0.55700000000000005</v>
      </c>
      <c r="D591" s="51">
        <v>-0.52400000000000002</v>
      </c>
      <c r="E591" s="51">
        <v>-6.0000000000000001E-3</v>
      </c>
    </row>
    <row r="592" spans="1:5" ht="15.75" thickBot="1" x14ac:dyDescent="0.3">
      <c r="A592" s="51">
        <v>152</v>
      </c>
      <c r="B592" s="51">
        <v>-0.503</v>
      </c>
      <c r="C592" s="51">
        <v>-0.56399999999999995</v>
      </c>
      <c r="D592" s="51">
        <v>-0.53400000000000003</v>
      </c>
      <c r="E592" s="51">
        <v>-6.0000000000000001E-3</v>
      </c>
    </row>
    <row r="593" spans="1:5" ht="15.75" thickBot="1" x14ac:dyDescent="0.3">
      <c r="A593" s="51">
        <v>153</v>
      </c>
      <c r="B593" s="51">
        <v>-0.51300000000000001</v>
      </c>
      <c r="C593" s="51">
        <v>-0.57799999999999996</v>
      </c>
      <c r="D593" s="51">
        <v>-0.54500000000000004</v>
      </c>
      <c r="E593" s="51">
        <v>-5.0000000000000001E-3</v>
      </c>
    </row>
    <row r="594" spans="1:5" ht="15.75" thickBot="1" x14ac:dyDescent="0.3">
      <c r="A594" s="51">
        <v>154</v>
      </c>
      <c r="B594" s="51">
        <v>-0.52300000000000002</v>
      </c>
      <c r="C594" s="51">
        <v>-0.59299999999999997</v>
      </c>
      <c r="D594" s="51">
        <v>-0.55500000000000005</v>
      </c>
      <c r="E594" s="51">
        <v>-5.0000000000000001E-3</v>
      </c>
    </row>
    <row r="595" spans="1:5" ht="15.75" thickBot="1" x14ac:dyDescent="0.3">
      <c r="A595" s="51">
        <v>155</v>
      </c>
      <c r="B595" s="51">
        <v>-0.53200000000000003</v>
      </c>
      <c r="C595" s="51">
        <v>-0.60499999999999998</v>
      </c>
      <c r="D595" s="51">
        <v>-0.56499999999999995</v>
      </c>
      <c r="E595" s="51">
        <v>-5.0000000000000001E-3</v>
      </c>
    </row>
    <row r="596" spans="1:5" ht="15.75" thickBot="1" x14ac:dyDescent="0.3">
      <c r="A596" s="51">
        <v>156</v>
      </c>
      <c r="B596" s="51">
        <v>-0.54200000000000004</v>
      </c>
      <c r="C596" s="51">
        <v>-0.62</v>
      </c>
      <c r="D596" s="51">
        <v>-0.57599999999999996</v>
      </c>
      <c r="E596" s="51">
        <v>-5.0000000000000001E-3</v>
      </c>
    </row>
    <row r="597" spans="1:5" ht="15.75" thickBot="1" x14ac:dyDescent="0.3">
      <c r="A597" s="51">
        <v>157</v>
      </c>
      <c r="B597" s="51">
        <v>-0.55200000000000005</v>
      </c>
      <c r="C597" s="51">
        <v>-0.63300000000000001</v>
      </c>
      <c r="D597" s="51">
        <v>-0.58599999999999997</v>
      </c>
      <c r="E597" s="51">
        <v>-5.0000000000000001E-3</v>
      </c>
    </row>
    <row r="598" spans="1:5" ht="15.75" thickBot="1" x14ac:dyDescent="0.3">
      <c r="A598" s="51">
        <v>158</v>
      </c>
      <c r="B598" s="51">
        <v>-0.56100000000000005</v>
      </c>
      <c r="C598" s="51">
        <v>-0.65700000000000003</v>
      </c>
      <c r="D598" s="51">
        <v>-0.59599999999999997</v>
      </c>
      <c r="E598" s="51">
        <v>-5.0000000000000001E-3</v>
      </c>
    </row>
    <row r="599" spans="1:5" ht="15.75" thickBot="1" x14ac:dyDescent="0.3">
      <c r="A599" s="51">
        <v>159</v>
      </c>
      <c r="B599" s="51">
        <v>-0.57099999999999995</v>
      </c>
      <c r="C599" s="51">
        <v>-0.67800000000000005</v>
      </c>
      <c r="D599" s="51">
        <v>-0.60699999999999998</v>
      </c>
      <c r="E599" s="51">
        <v>-5.0000000000000001E-3</v>
      </c>
    </row>
    <row r="600" spans="1:5" ht="15.75" thickBot="1" x14ac:dyDescent="0.3">
      <c r="A600" s="51">
        <v>160</v>
      </c>
      <c r="B600" s="51">
        <v>-0.58099999999999996</v>
      </c>
      <c r="C600" s="51">
        <v>-0.69499999999999995</v>
      </c>
      <c r="D600" s="51">
        <v>-0.61699999999999999</v>
      </c>
      <c r="E600" s="51">
        <v>-5.0000000000000001E-3</v>
      </c>
    </row>
    <row r="601" spans="1:5" ht="15.75" thickBot="1" x14ac:dyDescent="0.3">
      <c r="A601" s="51">
        <v>161</v>
      </c>
      <c r="B601" s="51">
        <v>-0.59099999999999997</v>
      </c>
      <c r="C601" s="51">
        <v>-0.71199999999999997</v>
      </c>
      <c r="D601" s="51">
        <v>-0.627</v>
      </c>
      <c r="E601" s="51">
        <v>-5.0000000000000001E-3</v>
      </c>
    </row>
    <row r="602" spans="1:5" ht="15.75" thickBot="1" x14ac:dyDescent="0.3">
      <c r="A602" s="51">
        <v>162</v>
      </c>
      <c r="B602" s="51">
        <v>-0.6</v>
      </c>
      <c r="C602" s="51">
        <v>-0.73099999999999998</v>
      </c>
      <c r="D602" s="51">
        <v>-0.63800000000000001</v>
      </c>
      <c r="E602" s="51">
        <v>-5.0000000000000001E-3</v>
      </c>
    </row>
    <row r="603" spans="1:5" ht="15.75" thickBot="1" x14ac:dyDescent="0.3">
      <c r="A603" s="51">
        <v>163</v>
      </c>
      <c r="B603" s="51">
        <v>-0.61</v>
      </c>
      <c r="C603" s="51">
        <v>-0.76100000000000001</v>
      </c>
      <c r="D603" s="51">
        <v>-0.64800000000000002</v>
      </c>
      <c r="E603" s="51">
        <v>-5.0000000000000001E-3</v>
      </c>
    </row>
    <row r="604" spans="1:5" ht="15.75" thickBot="1" x14ac:dyDescent="0.3">
      <c r="A604" s="51">
        <v>164</v>
      </c>
      <c r="B604" s="51">
        <v>-0.62</v>
      </c>
      <c r="C604" s="51">
        <v>-0.78200000000000003</v>
      </c>
      <c r="D604" s="51">
        <v>-0.65800000000000003</v>
      </c>
      <c r="E604" s="51">
        <v>-5.0000000000000001E-3</v>
      </c>
    </row>
    <row r="605" spans="1:5" ht="15.75" thickBot="1" x14ac:dyDescent="0.3">
      <c r="A605" s="51">
        <v>165</v>
      </c>
      <c r="B605" s="51">
        <v>-0.63</v>
      </c>
      <c r="C605" s="51">
        <v>-0.80500000000000005</v>
      </c>
      <c r="D605" s="51">
        <v>-0.66900000000000004</v>
      </c>
      <c r="E605" s="51">
        <v>-5.0000000000000001E-3</v>
      </c>
    </row>
    <row r="606" spans="1:5" ht="15.75" thickBot="1" x14ac:dyDescent="0.3">
      <c r="A606" s="51">
        <v>166</v>
      </c>
      <c r="B606" s="51">
        <v>-0.63900000000000001</v>
      </c>
      <c r="C606" s="51">
        <v>-0.82799999999999996</v>
      </c>
      <c r="D606" s="51">
        <v>-0.67900000000000005</v>
      </c>
      <c r="E606" s="51">
        <v>-5.0000000000000001E-3</v>
      </c>
    </row>
    <row r="607" spans="1:5" ht="15.75" thickBot="1" x14ac:dyDescent="0.3">
      <c r="A607" s="51">
        <v>167</v>
      </c>
      <c r="B607" s="51">
        <v>-0.64900000000000002</v>
      </c>
      <c r="C607" s="51">
        <v>-0.85699999999999998</v>
      </c>
      <c r="D607" s="51">
        <v>-0.68899999999999995</v>
      </c>
      <c r="E607" s="51">
        <v>-5.0000000000000001E-3</v>
      </c>
    </row>
    <row r="608" spans="1:5" ht="15.75" thickBot="1" x14ac:dyDescent="0.3">
      <c r="A608" s="51">
        <v>168</v>
      </c>
      <c r="B608" s="51">
        <v>-0.65900000000000003</v>
      </c>
      <c r="C608" s="51">
        <v>-0.89100000000000001</v>
      </c>
      <c r="D608" s="51">
        <v>-0.7</v>
      </c>
      <c r="E608" s="51">
        <v>-5.0000000000000001E-3</v>
      </c>
    </row>
    <row r="609" spans="1:5" ht="15.75" thickBot="1" x14ac:dyDescent="0.3">
      <c r="A609" s="51">
        <v>169</v>
      </c>
      <c r="B609" s="51">
        <v>-0.66800000000000004</v>
      </c>
      <c r="C609" s="51">
        <v>-0.91500000000000004</v>
      </c>
      <c r="D609" s="51">
        <v>-0.71</v>
      </c>
      <c r="E609" s="51">
        <v>-5.0000000000000001E-3</v>
      </c>
    </row>
    <row r="610" spans="1:5" ht="15.75" thickBot="1" x14ac:dyDescent="0.3">
      <c r="A610" s="51">
        <v>170</v>
      </c>
      <c r="B610" s="51">
        <v>-0.67800000000000005</v>
      </c>
      <c r="C610" s="51">
        <v>-0.94</v>
      </c>
      <c r="D610" s="51">
        <v>-0.72</v>
      </c>
      <c r="E610" s="51">
        <v>-5.0000000000000001E-3</v>
      </c>
    </row>
    <row r="611" spans="1:5" ht="15.75" thickBot="1" x14ac:dyDescent="0.3">
      <c r="A611" s="51">
        <v>171</v>
      </c>
      <c r="B611" s="51">
        <v>-0.68799999999999994</v>
      </c>
      <c r="C611" s="51">
        <v>-0.96899999999999997</v>
      </c>
      <c r="D611" s="51">
        <v>-0.73099999999999998</v>
      </c>
      <c r="E611" s="51">
        <v>-5.0000000000000001E-3</v>
      </c>
    </row>
    <row r="612" spans="1:5" ht="15.75" thickBot="1" x14ac:dyDescent="0.3">
      <c r="A612" s="51">
        <v>172</v>
      </c>
      <c r="B612" s="51">
        <v>-0.69799999999999995</v>
      </c>
      <c r="C612" s="51">
        <v>-1.0029999999999999</v>
      </c>
      <c r="D612" s="51">
        <v>-0.74099999999999999</v>
      </c>
      <c r="E612" s="51">
        <v>-5.0000000000000001E-3</v>
      </c>
    </row>
    <row r="613" spans="1:5" ht="15.75" thickBot="1" x14ac:dyDescent="0.3">
      <c r="A613" s="51">
        <v>173</v>
      </c>
      <c r="B613" s="51">
        <v>-0.70699999999999996</v>
      </c>
      <c r="C613" s="51">
        <v>-1.0209999999999999</v>
      </c>
      <c r="D613" s="51">
        <v>-0.751</v>
      </c>
      <c r="E613" s="51">
        <v>-5.0000000000000001E-3</v>
      </c>
    </row>
    <row r="614" spans="1:5" ht="15.75" thickBot="1" x14ac:dyDescent="0.3">
      <c r="A614" s="51">
        <v>174</v>
      </c>
      <c r="B614" s="51">
        <v>-0.71699999999999997</v>
      </c>
      <c r="C614" s="51">
        <v>-1.0369999999999999</v>
      </c>
      <c r="D614" s="51">
        <v>-0.76100000000000001</v>
      </c>
      <c r="E614" s="51">
        <v>-5.0000000000000001E-3</v>
      </c>
    </row>
    <row r="615" spans="1:5" ht="15.75" thickBot="1" x14ac:dyDescent="0.3">
      <c r="A615" s="51">
        <v>175</v>
      </c>
      <c r="B615" s="51">
        <v>-0.72599999999999998</v>
      </c>
      <c r="C615" s="51">
        <v>-1.0620000000000001</v>
      </c>
      <c r="D615" s="51">
        <v>-0.77100000000000002</v>
      </c>
      <c r="E615" s="51">
        <v>-5.0000000000000001E-3</v>
      </c>
    </row>
    <row r="616" spans="1:5" ht="15.75" thickBot="1" x14ac:dyDescent="0.3">
      <c r="A616" s="51">
        <v>176</v>
      </c>
      <c r="B616" s="51">
        <v>-0.73599999999999999</v>
      </c>
      <c r="C616" s="51">
        <v>-1.0980000000000001</v>
      </c>
      <c r="D616" s="51">
        <v>-0.78200000000000003</v>
      </c>
      <c r="E616" s="51">
        <v>-5.0000000000000001E-3</v>
      </c>
    </row>
    <row r="617" spans="1:5" ht="15.75" thickBot="1" x14ac:dyDescent="0.3">
      <c r="A617" s="51">
        <v>177</v>
      </c>
      <c r="B617" s="51">
        <v>-0.745</v>
      </c>
      <c r="C617" s="51">
        <v>-1.135</v>
      </c>
      <c r="D617" s="51">
        <v>-0.79200000000000004</v>
      </c>
      <c r="E617" s="51">
        <v>-5.0000000000000001E-3</v>
      </c>
    </row>
    <row r="618" spans="1:5" ht="15.75" thickBot="1" x14ac:dyDescent="0.3">
      <c r="A618" s="51">
        <v>178</v>
      </c>
      <c r="B618" s="51">
        <v>-0.755</v>
      </c>
      <c r="C618" s="51">
        <v>-1.169</v>
      </c>
      <c r="D618" s="51">
        <v>-0.80200000000000005</v>
      </c>
      <c r="E618" s="51">
        <v>-5.0000000000000001E-3</v>
      </c>
    </row>
    <row r="619" spans="1:5" ht="15.75" thickBot="1" x14ac:dyDescent="0.3">
      <c r="A619" s="51">
        <v>179</v>
      </c>
      <c r="B619" s="51">
        <v>-0.76500000000000001</v>
      </c>
      <c r="C619" s="51">
        <v>-1.2130000000000001</v>
      </c>
      <c r="D619" s="51">
        <v>-0.81200000000000006</v>
      </c>
      <c r="E619" s="51">
        <v>-5.0000000000000001E-3</v>
      </c>
    </row>
    <row r="620" spans="1:5" ht="15.75" thickBot="1" x14ac:dyDescent="0.3">
      <c r="A620" s="51">
        <v>180</v>
      </c>
      <c r="B620" s="51">
        <v>-0.77400000000000002</v>
      </c>
      <c r="C620" s="51">
        <v>-1.2310000000000001</v>
      </c>
      <c r="D620" s="51">
        <v>-0.82199999999999995</v>
      </c>
      <c r="E620" s="51">
        <v>-4.0000000000000001E-3</v>
      </c>
    </row>
    <row r="621" spans="1:5" ht="15.75" thickBot="1" x14ac:dyDescent="0.3">
      <c r="A621" s="51">
        <v>181</v>
      </c>
      <c r="B621" s="51">
        <v>-0.78400000000000003</v>
      </c>
      <c r="C621" s="51">
        <v>-1.2709999999999999</v>
      </c>
      <c r="D621" s="51">
        <v>-0.83299999999999996</v>
      </c>
      <c r="E621" s="51">
        <v>-4.0000000000000001E-3</v>
      </c>
    </row>
    <row r="622" spans="1:5" ht="15.75" thickBot="1" x14ac:dyDescent="0.3">
      <c r="A622" s="51">
        <v>182</v>
      </c>
      <c r="B622" s="51">
        <v>-0.79300000000000004</v>
      </c>
      <c r="C622" s="51">
        <v>-1.327</v>
      </c>
      <c r="D622" s="51">
        <v>-0.84299999999999997</v>
      </c>
      <c r="E622" s="51">
        <v>-4.0000000000000001E-3</v>
      </c>
    </row>
    <row r="623" spans="1:5" ht="15.75" thickBot="1" x14ac:dyDescent="0.3">
      <c r="A623" s="51">
        <v>183</v>
      </c>
      <c r="B623" s="51">
        <v>-0.80300000000000005</v>
      </c>
      <c r="C623" s="51">
        <v>-1.357</v>
      </c>
      <c r="D623" s="51">
        <v>-0.85299999999999998</v>
      </c>
      <c r="E623" s="51">
        <v>-4.0000000000000001E-3</v>
      </c>
    </row>
    <row r="624" spans="1:5" ht="15.75" thickBot="1" x14ac:dyDescent="0.3">
      <c r="A624" s="51">
        <v>184</v>
      </c>
      <c r="B624" s="51">
        <v>-0.81200000000000006</v>
      </c>
      <c r="C624" s="51">
        <v>-1.385</v>
      </c>
      <c r="D624" s="51">
        <v>-0.86299999999999999</v>
      </c>
      <c r="E624" s="51">
        <v>-4.0000000000000001E-3</v>
      </c>
    </row>
    <row r="625" spans="1:5" ht="15.75" thickBot="1" x14ac:dyDescent="0.3">
      <c r="A625" s="51">
        <v>185</v>
      </c>
      <c r="B625" s="51">
        <v>-0.82199999999999995</v>
      </c>
      <c r="C625" s="51">
        <v>-1.395</v>
      </c>
      <c r="D625" s="51">
        <v>-0.873</v>
      </c>
      <c r="E625" s="51">
        <v>-4.0000000000000001E-3</v>
      </c>
    </row>
    <row r="626" spans="1:5" ht="15.75" thickBot="1" x14ac:dyDescent="0.3">
      <c r="A626" s="51">
        <v>186</v>
      </c>
      <c r="B626" s="51">
        <v>-0.83099999999999996</v>
      </c>
      <c r="C626" s="51">
        <v>-1.4</v>
      </c>
      <c r="D626" s="51">
        <v>-0.88300000000000001</v>
      </c>
      <c r="E626" s="51">
        <v>-3.0000000000000001E-3</v>
      </c>
    </row>
    <row r="627" spans="1:5" ht="15.75" thickBot="1" x14ac:dyDescent="0.3">
      <c r="A627" s="51">
        <v>187</v>
      </c>
      <c r="B627" s="51">
        <v>-0.84</v>
      </c>
      <c r="C627" s="51">
        <v>-1.3440000000000001</v>
      </c>
      <c r="D627" s="51">
        <v>-0.89200000000000002</v>
      </c>
      <c r="E627" s="51">
        <v>-3.0000000000000001E-3</v>
      </c>
    </row>
    <row r="628" spans="1:5" ht="15.75" thickBot="1" x14ac:dyDescent="0.3">
      <c r="A628" s="51">
        <v>188</v>
      </c>
      <c r="B628" s="51">
        <v>-0.84899999999999998</v>
      </c>
      <c r="C628" s="51">
        <v>-1.2609999999999999</v>
      </c>
      <c r="D628" s="51">
        <v>-0.90200000000000002</v>
      </c>
      <c r="E628" s="51">
        <v>-3.0000000000000001E-3</v>
      </c>
    </row>
    <row r="629" spans="1:5" ht="15.75" thickBot="1" x14ac:dyDescent="0.3">
      <c r="A629" s="51">
        <v>189</v>
      </c>
      <c r="B629" s="51">
        <v>-0.85799999999999998</v>
      </c>
      <c r="C629" s="51">
        <v>-1.137</v>
      </c>
      <c r="D629" s="51">
        <v>-0.91100000000000003</v>
      </c>
      <c r="E629" s="51">
        <v>-2E-3</v>
      </c>
    </row>
    <row r="630" spans="1:5" ht="15.75" thickBot="1" x14ac:dyDescent="0.3">
      <c r="A630" s="51">
        <v>190</v>
      </c>
      <c r="B630" s="51">
        <v>-0.86699999999999999</v>
      </c>
      <c r="C630" s="51">
        <v>-1.0489999999999999</v>
      </c>
      <c r="D630" s="51">
        <v>-0.92100000000000004</v>
      </c>
      <c r="E630" s="51">
        <v>-2E-3</v>
      </c>
    </row>
    <row r="631" spans="1:5" ht="15.75" thickBot="1" x14ac:dyDescent="0.3">
      <c r="A631" s="51">
        <v>191</v>
      </c>
      <c r="B631" s="51">
        <v>-0.876</v>
      </c>
      <c r="C631" s="51">
        <v>-0.90100000000000002</v>
      </c>
      <c r="D631" s="51">
        <v>-0.93</v>
      </c>
      <c r="E631" s="51">
        <v>-1E-3</v>
      </c>
    </row>
    <row r="632" spans="1:5" ht="15.75" thickBot="1" x14ac:dyDescent="0.3">
      <c r="A632" s="51">
        <v>192</v>
      </c>
      <c r="B632" s="51">
        <v>-0.88500000000000001</v>
      </c>
      <c r="C632" s="51">
        <v>-0.77200000000000002</v>
      </c>
      <c r="D632" s="51">
        <v>-0.94</v>
      </c>
      <c r="E632" s="51">
        <v>-1E-3</v>
      </c>
    </row>
    <row r="633" spans="1:5" ht="15.75" thickBot="1" x14ac:dyDescent="0.3">
      <c r="A633" s="51">
        <v>193</v>
      </c>
      <c r="B633" s="51">
        <v>-0.89400000000000002</v>
      </c>
      <c r="C633" s="51">
        <v>-0.61499999999999999</v>
      </c>
      <c r="D633" s="51">
        <v>-0.95</v>
      </c>
      <c r="E633" s="51">
        <v>-1E-3</v>
      </c>
    </row>
    <row r="634" spans="1:5" ht="15.75" thickBot="1" x14ac:dyDescent="0.3">
      <c r="A634" s="51">
        <v>194</v>
      </c>
      <c r="B634" s="51">
        <v>-0.90300000000000002</v>
      </c>
      <c r="C634" s="51">
        <v>-0.46800000000000003</v>
      </c>
      <c r="D634" s="51">
        <v>-0.96</v>
      </c>
      <c r="E634" s="51">
        <v>-1E-3</v>
      </c>
    </row>
    <row r="635" spans="1:5" ht="15.75" thickBot="1" x14ac:dyDescent="0.3">
      <c r="A635" s="51">
        <v>195</v>
      </c>
      <c r="B635" s="51">
        <v>-0.91300000000000003</v>
      </c>
      <c r="C635" s="51">
        <v>-0.309</v>
      </c>
      <c r="D635" s="51">
        <v>-0.96899999999999997</v>
      </c>
      <c r="E635" s="51">
        <v>0</v>
      </c>
    </row>
    <row r="636" spans="1:5" ht="15.75" thickBot="1" x14ac:dyDescent="0.3">
      <c r="A636" s="51">
        <v>196</v>
      </c>
      <c r="B636" s="51">
        <v>-0.92200000000000004</v>
      </c>
      <c r="C636" s="51">
        <v>-0.11799999999999999</v>
      </c>
      <c r="D636" s="51">
        <v>-0.97899999999999998</v>
      </c>
      <c r="E636" s="51">
        <v>0</v>
      </c>
    </row>
    <row r="637" spans="1:5" ht="15.75" thickBot="1" x14ac:dyDescent="0.3">
      <c r="A637" s="51">
        <v>197</v>
      </c>
      <c r="B637" s="51">
        <v>-0.93100000000000005</v>
      </c>
      <c r="C637" s="51">
        <v>9.0999999999999998E-2</v>
      </c>
      <c r="D637" s="51">
        <v>-0.98899999999999999</v>
      </c>
      <c r="E637" s="51">
        <v>0</v>
      </c>
    </row>
    <row r="638" spans="1:5" ht="15.75" thickBot="1" x14ac:dyDescent="0.3">
      <c r="A638" s="51">
        <v>198</v>
      </c>
      <c r="B638" s="51">
        <v>-0.94099999999999995</v>
      </c>
      <c r="C638" s="51">
        <v>0.29299999999999998</v>
      </c>
      <c r="D638" s="51">
        <v>-1</v>
      </c>
      <c r="E638" s="51">
        <v>0</v>
      </c>
    </row>
    <row r="639" spans="1:5" ht="15.75" thickBot="1" x14ac:dyDescent="0.3">
      <c r="A639" s="51">
        <v>199</v>
      </c>
      <c r="B639" s="51">
        <v>-0.95099999999999996</v>
      </c>
      <c r="C639" s="51">
        <v>0.27</v>
      </c>
      <c r="D639" s="51">
        <v>-1.01</v>
      </c>
      <c r="E639" s="51">
        <v>0</v>
      </c>
    </row>
    <row r="640" spans="1:5" ht="15.75" thickBot="1" x14ac:dyDescent="0.3">
      <c r="A640" s="51">
        <v>200</v>
      </c>
      <c r="B640" s="51">
        <v>-0.96</v>
      </c>
      <c r="C640" s="51">
        <v>0.72399999999999998</v>
      </c>
      <c r="D640" s="51">
        <v>-1.02</v>
      </c>
      <c r="E640" s="51">
        <v>0</v>
      </c>
    </row>
    <row r="641" spans="1:6" ht="15.75" thickBot="1" x14ac:dyDescent="0.3">
      <c r="A641" s="51">
        <v>201</v>
      </c>
      <c r="B641" s="51">
        <v>-0.97</v>
      </c>
      <c r="C641" s="51">
        <v>0</v>
      </c>
      <c r="D641" s="51">
        <v>-1.0309999999999999</v>
      </c>
      <c r="E641" s="51">
        <v>0</v>
      </c>
    </row>
    <row r="642" spans="1:6" ht="15.75" thickBot="1" x14ac:dyDescent="0.3"/>
    <row r="643" spans="1:6" ht="15.75" thickBot="1" x14ac:dyDescent="0.3">
      <c r="A643" s="52" t="s">
        <v>41</v>
      </c>
      <c r="B643" s="52" t="s">
        <v>40</v>
      </c>
      <c r="C643" s="52" t="s">
        <v>39</v>
      </c>
      <c r="D643" s="52" t="s">
        <v>38</v>
      </c>
      <c r="E643" s="52" t="s">
        <v>37</v>
      </c>
      <c r="F643" s="52" t="s">
        <v>36</v>
      </c>
    </row>
    <row r="644" spans="1:6" ht="15.75" thickBot="1" x14ac:dyDescent="0.3">
      <c r="A644" s="51">
        <v>1</v>
      </c>
      <c r="B644" s="51">
        <v>0.5</v>
      </c>
      <c r="C644" s="51">
        <v>0.48499999999999999</v>
      </c>
      <c r="D644" s="51">
        <v>0</v>
      </c>
      <c r="E644" s="51">
        <v>0</v>
      </c>
      <c r="F644" s="51">
        <v>1.4999999999999999E-2</v>
      </c>
    </row>
    <row r="645" spans="1:6" ht="15.75" thickBot="1" x14ac:dyDescent="0.3">
      <c r="A645" s="51">
        <v>2</v>
      </c>
      <c r="B645" s="51">
        <v>0.5</v>
      </c>
      <c r="C645" s="51">
        <v>0.48</v>
      </c>
      <c r="D645" s="51">
        <v>0</v>
      </c>
      <c r="E645" s="51">
        <v>0.01</v>
      </c>
      <c r="F645" s="51">
        <v>0.01</v>
      </c>
    </row>
    <row r="646" spans="1:6" ht="15.75" thickBot="1" x14ac:dyDescent="0.3">
      <c r="A646" s="51">
        <v>3</v>
      </c>
      <c r="B646" s="51">
        <v>0.5</v>
      </c>
      <c r="C646" s="51">
        <v>0.47499999999999998</v>
      </c>
      <c r="D646" s="51">
        <v>0</v>
      </c>
      <c r="E646" s="51">
        <v>0.02</v>
      </c>
      <c r="F646" s="51">
        <v>5.0000000000000001E-3</v>
      </c>
    </row>
    <row r="647" spans="1:6" ht="15.75" thickBot="1" x14ac:dyDescent="0.3">
      <c r="A647" s="51">
        <v>4</v>
      </c>
      <c r="B647" s="51">
        <v>0.5</v>
      </c>
      <c r="C647" s="51">
        <v>0.47099999999999997</v>
      </c>
      <c r="D647" s="51">
        <v>0</v>
      </c>
      <c r="E647" s="51">
        <v>2.9000000000000001E-2</v>
      </c>
      <c r="F647" s="51">
        <v>0</v>
      </c>
    </row>
    <row r="648" spans="1:6" ht="15.75" thickBot="1" x14ac:dyDescent="0.3">
      <c r="A648" s="51">
        <v>5</v>
      </c>
      <c r="B648" s="51">
        <v>0.5</v>
      </c>
      <c r="C648" s="51">
        <v>0.46600000000000003</v>
      </c>
      <c r="D648" s="51">
        <v>0</v>
      </c>
      <c r="E648" s="51">
        <v>2.9000000000000001E-2</v>
      </c>
      <c r="F648" s="51">
        <v>5.0000000000000001E-3</v>
      </c>
    </row>
    <row r="649" spans="1:6" ht="15.75" thickBot="1" x14ac:dyDescent="0.3">
      <c r="A649" s="51">
        <v>6</v>
      </c>
      <c r="B649" s="51">
        <v>0.5</v>
      </c>
      <c r="C649" s="51">
        <v>0.46100000000000002</v>
      </c>
      <c r="D649" s="51">
        <v>0</v>
      </c>
      <c r="E649" s="51">
        <v>2.9000000000000001E-2</v>
      </c>
      <c r="F649" s="51">
        <v>0.01</v>
      </c>
    </row>
    <row r="650" spans="1:6" ht="15.75" thickBot="1" x14ac:dyDescent="0.3">
      <c r="A650" s="51">
        <v>7</v>
      </c>
      <c r="B650" s="51">
        <v>0.5</v>
      </c>
      <c r="C650" s="51">
        <v>0.45600000000000002</v>
      </c>
      <c r="D650" s="51">
        <v>0</v>
      </c>
      <c r="E650" s="51">
        <v>2.9000000000000001E-2</v>
      </c>
      <c r="F650" s="51">
        <v>1.4999999999999999E-2</v>
      </c>
    </row>
    <row r="651" spans="1:6" ht="15.75" thickBot="1" x14ac:dyDescent="0.3">
      <c r="A651" s="51">
        <v>8</v>
      </c>
      <c r="B651" s="51">
        <v>0.5</v>
      </c>
      <c r="C651" s="51">
        <v>0.45100000000000001</v>
      </c>
      <c r="D651" s="51">
        <v>0</v>
      </c>
      <c r="E651" s="51">
        <v>2.9000000000000001E-2</v>
      </c>
      <c r="F651" s="51">
        <v>0.02</v>
      </c>
    </row>
    <row r="652" spans="1:6" ht="15.75" thickBot="1" x14ac:dyDescent="0.3">
      <c r="A652" s="51">
        <v>9</v>
      </c>
      <c r="B652" s="51">
        <v>0.5</v>
      </c>
      <c r="C652" s="51">
        <v>0.44600000000000001</v>
      </c>
      <c r="D652" s="51">
        <v>0</v>
      </c>
      <c r="E652" s="51">
        <v>2.9000000000000001E-2</v>
      </c>
      <c r="F652" s="51">
        <v>2.5000000000000001E-2</v>
      </c>
    </row>
    <row r="653" spans="1:6" ht="15.75" thickBot="1" x14ac:dyDescent="0.3">
      <c r="A653" s="51">
        <v>10</v>
      </c>
      <c r="B653" s="51">
        <v>0.5</v>
      </c>
      <c r="C653" s="51">
        <v>0.441</v>
      </c>
      <c r="D653" s="51">
        <v>0</v>
      </c>
      <c r="E653" s="51">
        <v>2.8000000000000001E-2</v>
      </c>
      <c r="F653" s="51">
        <v>0.03</v>
      </c>
    </row>
    <row r="654" spans="1:6" ht="15.75" thickBot="1" x14ac:dyDescent="0.3">
      <c r="A654" s="51">
        <v>11</v>
      </c>
      <c r="B654" s="51">
        <v>0.5</v>
      </c>
      <c r="C654" s="51">
        <v>0.437</v>
      </c>
      <c r="D654" s="51">
        <v>0</v>
      </c>
      <c r="E654" s="51">
        <v>2.8000000000000001E-2</v>
      </c>
      <c r="F654" s="51">
        <v>3.5000000000000003E-2</v>
      </c>
    </row>
    <row r="655" spans="1:6" ht="15.75" thickBot="1" x14ac:dyDescent="0.3">
      <c r="A655" s="51">
        <v>12</v>
      </c>
      <c r="B655" s="51">
        <v>0.5</v>
      </c>
      <c r="C655" s="51">
        <v>0.432</v>
      </c>
      <c r="D655" s="51">
        <v>0</v>
      </c>
      <c r="E655" s="51">
        <v>2.8000000000000001E-2</v>
      </c>
      <c r="F655" s="51">
        <v>0.04</v>
      </c>
    </row>
    <row r="656" spans="1:6" ht="15.75" thickBot="1" x14ac:dyDescent="0.3">
      <c r="A656" s="51">
        <v>13</v>
      </c>
      <c r="B656" s="51">
        <v>0.5</v>
      </c>
      <c r="C656" s="51">
        <v>0.42699999999999999</v>
      </c>
      <c r="D656" s="51">
        <v>0</v>
      </c>
      <c r="E656" s="51">
        <v>2.8000000000000001E-2</v>
      </c>
      <c r="F656" s="51">
        <v>4.4999999999999998E-2</v>
      </c>
    </row>
    <row r="657" spans="1:6" ht="15.75" thickBot="1" x14ac:dyDescent="0.3">
      <c r="A657" s="51">
        <v>14</v>
      </c>
      <c r="B657" s="51">
        <v>0.5</v>
      </c>
      <c r="C657" s="51">
        <v>0.42199999999999999</v>
      </c>
      <c r="D657" s="51">
        <v>0</v>
      </c>
      <c r="E657" s="51">
        <v>2.8000000000000001E-2</v>
      </c>
      <c r="F657" s="51">
        <v>0.05</v>
      </c>
    </row>
    <row r="658" spans="1:6" ht="15.75" thickBot="1" x14ac:dyDescent="0.3">
      <c r="A658" s="51">
        <v>15</v>
      </c>
      <c r="B658" s="51">
        <v>0.5</v>
      </c>
      <c r="C658" s="51">
        <v>0.41699999999999998</v>
      </c>
      <c r="D658" s="51">
        <v>0</v>
      </c>
      <c r="E658" s="51">
        <v>2.8000000000000001E-2</v>
      </c>
      <c r="F658" s="51">
        <v>5.5E-2</v>
      </c>
    </row>
    <row r="659" spans="1:6" ht="15.75" thickBot="1" x14ac:dyDescent="0.3">
      <c r="A659" s="51">
        <v>16</v>
      </c>
      <c r="B659" s="51">
        <v>0.5</v>
      </c>
      <c r="C659" s="51">
        <v>0.41199999999999998</v>
      </c>
      <c r="D659" s="51">
        <v>0</v>
      </c>
      <c r="E659" s="51">
        <v>2.8000000000000001E-2</v>
      </c>
      <c r="F659" s="51">
        <v>0.06</v>
      </c>
    </row>
    <row r="660" spans="1:6" ht="15.75" thickBot="1" x14ac:dyDescent="0.3">
      <c r="A660" s="51">
        <v>17</v>
      </c>
      <c r="B660" s="51">
        <v>0.5</v>
      </c>
      <c r="C660" s="51">
        <v>0.40699999999999997</v>
      </c>
      <c r="D660" s="51">
        <v>0</v>
      </c>
      <c r="E660" s="51">
        <v>2.7E-2</v>
      </c>
      <c r="F660" s="51">
        <v>6.5000000000000002E-2</v>
      </c>
    </row>
    <row r="661" spans="1:6" ht="15.75" thickBot="1" x14ac:dyDescent="0.3">
      <c r="A661" s="51">
        <v>18</v>
      </c>
      <c r="B661" s="51">
        <v>0.5</v>
      </c>
      <c r="C661" s="51">
        <v>0.40300000000000002</v>
      </c>
      <c r="D661" s="51">
        <v>0</v>
      </c>
      <c r="E661" s="51">
        <v>2.7E-2</v>
      </c>
      <c r="F661" s="51">
        <v>7.0000000000000007E-2</v>
      </c>
    </row>
    <row r="662" spans="1:6" ht="15.75" thickBot="1" x14ac:dyDescent="0.3">
      <c r="A662" s="51">
        <v>19</v>
      </c>
      <c r="B662" s="51">
        <v>0.5</v>
      </c>
      <c r="C662" s="51">
        <v>0.39800000000000002</v>
      </c>
      <c r="D662" s="51">
        <v>0</v>
      </c>
      <c r="E662" s="51">
        <v>2.7E-2</v>
      </c>
      <c r="F662" s="51">
        <v>7.4999999999999997E-2</v>
      </c>
    </row>
    <row r="663" spans="1:6" ht="15.75" thickBot="1" x14ac:dyDescent="0.3">
      <c r="A663" s="51">
        <v>20</v>
      </c>
      <c r="B663" s="51">
        <v>0.5</v>
      </c>
      <c r="C663" s="51">
        <v>0.39300000000000002</v>
      </c>
      <c r="D663" s="51">
        <v>0</v>
      </c>
      <c r="E663" s="51">
        <v>2.7E-2</v>
      </c>
      <c r="F663" s="51">
        <v>0.08</v>
      </c>
    </row>
    <row r="664" spans="1:6" ht="15.75" thickBot="1" x14ac:dyDescent="0.3">
      <c r="A664" s="51">
        <v>21</v>
      </c>
      <c r="B664" s="51">
        <v>0.5</v>
      </c>
      <c r="C664" s="51">
        <v>0.38800000000000001</v>
      </c>
      <c r="D664" s="51">
        <v>0</v>
      </c>
      <c r="E664" s="51">
        <v>2.7E-2</v>
      </c>
      <c r="F664" s="51">
        <v>8.5000000000000006E-2</v>
      </c>
    </row>
    <row r="665" spans="1:6" ht="15.75" thickBot="1" x14ac:dyDescent="0.3">
      <c r="A665" s="51">
        <v>22</v>
      </c>
      <c r="B665" s="51">
        <v>0.5</v>
      </c>
      <c r="C665" s="51">
        <v>0.38300000000000001</v>
      </c>
      <c r="D665" s="51">
        <v>0</v>
      </c>
      <c r="E665" s="51">
        <v>2.7E-2</v>
      </c>
      <c r="F665" s="51">
        <v>0.09</v>
      </c>
    </row>
    <row r="666" spans="1:6" ht="15.75" thickBot="1" x14ac:dyDescent="0.3">
      <c r="A666" s="51">
        <v>23</v>
      </c>
      <c r="B666" s="51">
        <v>0.5</v>
      </c>
      <c r="C666" s="51">
        <v>0.378</v>
      </c>
      <c r="D666" s="51">
        <v>0</v>
      </c>
      <c r="E666" s="51">
        <v>2.7E-2</v>
      </c>
      <c r="F666" s="51">
        <v>9.5000000000000001E-2</v>
      </c>
    </row>
    <row r="667" spans="1:6" ht="15.75" thickBot="1" x14ac:dyDescent="0.3">
      <c r="A667" s="51">
        <v>24</v>
      </c>
      <c r="B667" s="51">
        <v>0.5</v>
      </c>
      <c r="C667" s="51">
        <v>0.374</v>
      </c>
      <c r="D667" s="51">
        <v>0</v>
      </c>
      <c r="E667" s="51">
        <v>2.5999999999999999E-2</v>
      </c>
      <c r="F667" s="51">
        <v>0.1</v>
      </c>
    </row>
    <row r="668" spans="1:6" ht="15.75" thickBot="1" x14ac:dyDescent="0.3">
      <c r="A668" s="51">
        <v>25</v>
      </c>
      <c r="B668" s="51">
        <v>0.5</v>
      </c>
      <c r="C668" s="51">
        <v>0.36899999999999999</v>
      </c>
      <c r="D668" s="51">
        <v>0</v>
      </c>
      <c r="E668" s="51">
        <v>2.5999999999999999E-2</v>
      </c>
      <c r="F668" s="51">
        <v>0.105</v>
      </c>
    </row>
    <row r="669" spans="1:6" ht="15.75" thickBot="1" x14ac:dyDescent="0.3">
      <c r="A669" s="51">
        <v>26</v>
      </c>
      <c r="B669" s="51">
        <v>0.5</v>
      </c>
      <c r="C669" s="51">
        <v>0.36399999999999999</v>
      </c>
      <c r="D669" s="51">
        <v>0</v>
      </c>
      <c r="E669" s="51">
        <v>2.5999999999999999E-2</v>
      </c>
      <c r="F669" s="51">
        <v>0.11</v>
      </c>
    </row>
    <row r="670" spans="1:6" ht="15.75" thickBot="1" x14ac:dyDescent="0.3">
      <c r="A670" s="51">
        <v>27</v>
      </c>
      <c r="B670" s="51">
        <v>0.5</v>
      </c>
      <c r="C670" s="51">
        <v>0.35899999999999999</v>
      </c>
      <c r="D670" s="51">
        <v>0</v>
      </c>
      <c r="E670" s="51">
        <v>2.5999999999999999E-2</v>
      </c>
      <c r="F670" s="51">
        <v>0.115</v>
      </c>
    </row>
    <row r="671" spans="1:6" ht="15.75" thickBot="1" x14ac:dyDescent="0.3">
      <c r="A671" s="51">
        <v>28</v>
      </c>
      <c r="B671" s="51">
        <v>0.5</v>
      </c>
      <c r="C671" s="51">
        <v>0.35399999999999998</v>
      </c>
      <c r="D671" s="51">
        <v>0</v>
      </c>
      <c r="E671" s="51">
        <v>2.5999999999999999E-2</v>
      </c>
      <c r="F671" s="51">
        <v>0.12</v>
      </c>
    </row>
    <row r="672" spans="1:6" ht="15.75" thickBot="1" x14ac:dyDescent="0.3">
      <c r="A672" s="51">
        <v>29</v>
      </c>
      <c r="B672" s="51">
        <v>0.5</v>
      </c>
      <c r="C672" s="51">
        <v>0.34899999999999998</v>
      </c>
      <c r="D672" s="51">
        <v>0</v>
      </c>
      <c r="E672" s="51">
        <v>2.5999999999999999E-2</v>
      </c>
      <c r="F672" s="51">
        <v>0.125</v>
      </c>
    </row>
    <row r="673" spans="1:6" ht="15.75" thickBot="1" x14ac:dyDescent="0.3">
      <c r="A673" s="51">
        <v>30</v>
      </c>
      <c r="B673" s="51">
        <v>0.5</v>
      </c>
      <c r="C673" s="51">
        <v>0.34399999999999997</v>
      </c>
      <c r="D673" s="51">
        <v>0</v>
      </c>
      <c r="E673" s="51">
        <v>2.5000000000000001E-2</v>
      </c>
      <c r="F673" s="51">
        <v>0.13</v>
      </c>
    </row>
    <row r="674" spans="1:6" ht="15.75" thickBot="1" x14ac:dyDescent="0.3">
      <c r="A674" s="51">
        <v>31</v>
      </c>
      <c r="B674" s="51">
        <v>0.5</v>
      </c>
      <c r="C674" s="51">
        <v>0.34</v>
      </c>
      <c r="D674" s="51">
        <v>0</v>
      </c>
      <c r="E674" s="51">
        <v>2.5000000000000001E-2</v>
      </c>
      <c r="F674" s="51">
        <v>0.13500000000000001</v>
      </c>
    </row>
    <row r="675" spans="1:6" ht="15.75" thickBot="1" x14ac:dyDescent="0.3">
      <c r="A675" s="51">
        <v>32</v>
      </c>
      <c r="B675" s="51">
        <v>0.5</v>
      </c>
      <c r="C675" s="51">
        <v>0.33500000000000002</v>
      </c>
      <c r="D675" s="51">
        <v>0</v>
      </c>
      <c r="E675" s="51">
        <v>2.5000000000000001E-2</v>
      </c>
      <c r="F675" s="51">
        <v>0.14000000000000001</v>
      </c>
    </row>
    <row r="676" spans="1:6" ht="15.75" thickBot="1" x14ac:dyDescent="0.3">
      <c r="A676" s="51">
        <v>33</v>
      </c>
      <c r="B676" s="51">
        <v>0.5</v>
      </c>
      <c r="C676" s="51">
        <v>0.33</v>
      </c>
      <c r="D676" s="51">
        <v>0</v>
      </c>
      <c r="E676" s="51">
        <v>2.5000000000000001E-2</v>
      </c>
      <c r="F676" s="51">
        <v>0.14499999999999999</v>
      </c>
    </row>
    <row r="677" spans="1:6" ht="15.75" thickBot="1" x14ac:dyDescent="0.3">
      <c r="A677" s="51">
        <v>34</v>
      </c>
      <c r="B677" s="51">
        <v>0.5</v>
      </c>
      <c r="C677" s="51">
        <v>0.32500000000000001</v>
      </c>
      <c r="D677" s="51">
        <v>0</v>
      </c>
      <c r="E677" s="51">
        <v>2.5000000000000001E-2</v>
      </c>
      <c r="F677" s="51">
        <v>0.15</v>
      </c>
    </row>
    <row r="678" spans="1:6" ht="15.75" thickBot="1" x14ac:dyDescent="0.3">
      <c r="A678" s="51">
        <v>35</v>
      </c>
      <c r="B678" s="51">
        <v>0.5</v>
      </c>
      <c r="C678" s="51">
        <v>0.32</v>
      </c>
      <c r="D678" s="51">
        <v>0</v>
      </c>
      <c r="E678" s="51">
        <v>2.5000000000000001E-2</v>
      </c>
      <c r="F678" s="51">
        <v>0.155</v>
      </c>
    </row>
    <row r="679" spans="1:6" ht="15.75" thickBot="1" x14ac:dyDescent="0.3">
      <c r="A679" s="51">
        <v>36</v>
      </c>
      <c r="B679" s="51">
        <v>0.5</v>
      </c>
      <c r="C679" s="51">
        <v>0.315</v>
      </c>
      <c r="D679" s="51">
        <v>0</v>
      </c>
      <c r="E679" s="51">
        <v>2.5000000000000001E-2</v>
      </c>
      <c r="F679" s="51">
        <v>0.16</v>
      </c>
    </row>
    <row r="680" spans="1:6" ht="15.75" thickBot="1" x14ac:dyDescent="0.3">
      <c r="A680" s="51">
        <v>37</v>
      </c>
      <c r="B680" s="51">
        <v>0.5</v>
      </c>
      <c r="C680" s="51">
        <v>0.31</v>
      </c>
      <c r="D680" s="51">
        <v>0</v>
      </c>
      <c r="E680" s="51">
        <v>2.4E-2</v>
      </c>
      <c r="F680" s="51">
        <v>0.16500000000000001</v>
      </c>
    </row>
    <row r="681" spans="1:6" ht="15.75" thickBot="1" x14ac:dyDescent="0.3">
      <c r="A681" s="51">
        <v>38</v>
      </c>
      <c r="B681" s="51">
        <v>0.5</v>
      </c>
      <c r="C681" s="51">
        <v>0.30599999999999999</v>
      </c>
      <c r="D681" s="51">
        <v>0</v>
      </c>
      <c r="E681" s="51">
        <v>2.4E-2</v>
      </c>
      <c r="F681" s="51">
        <v>0.17</v>
      </c>
    </row>
    <row r="682" spans="1:6" ht="15.75" thickBot="1" x14ac:dyDescent="0.3">
      <c r="A682" s="51">
        <v>39</v>
      </c>
      <c r="B682" s="51">
        <v>0.5</v>
      </c>
      <c r="C682" s="51">
        <v>0.30099999999999999</v>
      </c>
      <c r="D682" s="51">
        <v>0</v>
      </c>
      <c r="E682" s="51">
        <v>2.4E-2</v>
      </c>
      <c r="F682" s="51">
        <v>0.17499999999999999</v>
      </c>
    </row>
    <row r="683" spans="1:6" ht="15.75" thickBot="1" x14ac:dyDescent="0.3">
      <c r="A683" s="51">
        <v>40</v>
      </c>
      <c r="B683" s="51">
        <v>0.5</v>
      </c>
      <c r="C683" s="51">
        <v>0.29599999999999999</v>
      </c>
      <c r="D683" s="51">
        <v>0</v>
      </c>
      <c r="E683" s="51">
        <v>2.4E-2</v>
      </c>
      <c r="F683" s="51">
        <v>0.18</v>
      </c>
    </row>
    <row r="684" spans="1:6" ht="15.75" thickBot="1" x14ac:dyDescent="0.3">
      <c r="A684" s="51">
        <v>41</v>
      </c>
      <c r="B684" s="51">
        <v>0.5</v>
      </c>
      <c r="C684" s="51">
        <v>0.29099999999999998</v>
      </c>
      <c r="D684" s="51">
        <v>0</v>
      </c>
      <c r="E684" s="51">
        <v>2.4E-2</v>
      </c>
      <c r="F684" s="51">
        <v>0.185</v>
      </c>
    </row>
    <row r="685" spans="1:6" ht="15.75" thickBot="1" x14ac:dyDescent="0.3">
      <c r="A685" s="51">
        <v>42</v>
      </c>
      <c r="B685" s="51">
        <v>0.5</v>
      </c>
      <c r="C685" s="51">
        <v>0.28599999999999998</v>
      </c>
      <c r="D685" s="51">
        <v>0</v>
      </c>
      <c r="E685" s="51">
        <v>2.4E-2</v>
      </c>
      <c r="F685" s="51">
        <v>0.19</v>
      </c>
    </row>
    <row r="686" spans="1:6" ht="15.75" thickBot="1" x14ac:dyDescent="0.3">
      <c r="A686" s="51">
        <v>43</v>
      </c>
      <c r="B686" s="51">
        <v>0.5</v>
      </c>
      <c r="C686" s="51">
        <v>0.28100000000000003</v>
      </c>
      <c r="D686" s="51">
        <v>0</v>
      </c>
      <c r="E686" s="51">
        <v>2.4E-2</v>
      </c>
      <c r="F686" s="51">
        <v>0.19500000000000001</v>
      </c>
    </row>
    <row r="687" spans="1:6" ht="15.75" thickBot="1" x14ac:dyDescent="0.3">
      <c r="A687" s="51">
        <v>44</v>
      </c>
      <c r="B687" s="51">
        <v>0.5</v>
      </c>
      <c r="C687" s="51">
        <v>0.27700000000000002</v>
      </c>
      <c r="D687" s="51">
        <v>0</v>
      </c>
      <c r="E687" s="51">
        <v>2.3E-2</v>
      </c>
      <c r="F687" s="51">
        <v>0.2</v>
      </c>
    </row>
    <row r="688" spans="1:6" ht="15.75" thickBot="1" x14ac:dyDescent="0.3">
      <c r="A688" s="51">
        <v>45</v>
      </c>
      <c r="B688" s="51">
        <v>0.5</v>
      </c>
      <c r="C688" s="51">
        <v>0.27200000000000002</v>
      </c>
      <c r="D688" s="51">
        <v>0</v>
      </c>
      <c r="E688" s="51">
        <v>2.3E-2</v>
      </c>
      <c r="F688" s="51">
        <v>0.20499999999999999</v>
      </c>
    </row>
    <row r="689" spans="1:6" ht="15.75" thickBot="1" x14ac:dyDescent="0.3">
      <c r="A689" s="51">
        <v>46</v>
      </c>
      <c r="B689" s="51">
        <v>0.5</v>
      </c>
      <c r="C689" s="51">
        <v>0.26700000000000002</v>
      </c>
      <c r="D689" s="51">
        <v>0</v>
      </c>
      <c r="E689" s="51">
        <v>2.3E-2</v>
      </c>
      <c r="F689" s="51">
        <v>0.21</v>
      </c>
    </row>
    <row r="690" spans="1:6" ht="15.75" thickBot="1" x14ac:dyDescent="0.3">
      <c r="A690" s="51">
        <v>47</v>
      </c>
      <c r="B690" s="51">
        <v>0.5</v>
      </c>
      <c r="C690" s="51">
        <v>0.26200000000000001</v>
      </c>
      <c r="D690" s="51">
        <v>0</v>
      </c>
      <c r="E690" s="51">
        <v>2.3E-2</v>
      </c>
      <c r="F690" s="51">
        <v>0.215</v>
      </c>
    </row>
    <row r="691" spans="1:6" ht="15.75" thickBot="1" x14ac:dyDescent="0.3">
      <c r="A691" s="51">
        <v>48</v>
      </c>
      <c r="B691" s="51">
        <v>0.5</v>
      </c>
      <c r="C691" s="51">
        <v>0.25700000000000001</v>
      </c>
      <c r="D691" s="51">
        <v>0</v>
      </c>
      <c r="E691" s="51">
        <v>2.3E-2</v>
      </c>
      <c r="F691" s="51">
        <v>0.22</v>
      </c>
    </row>
    <row r="692" spans="1:6" ht="15.75" thickBot="1" x14ac:dyDescent="0.3">
      <c r="A692" s="51">
        <v>49</v>
      </c>
      <c r="B692" s="51">
        <v>0.5</v>
      </c>
      <c r="C692" s="51">
        <v>0.252</v>
      </c>
      <c r="D692" s="51">
        <v>0</v>
      </c>
      <c r="E692" s="51">
        <v>2.3E-2</v>
      </c>
      <c r="F692" s="51">
        <v>0.22500000000000001</v>
      </c>
    </row>
    <row r="693" spans="1:6" ht="15.75" thickBot="1" x14ac:dyDescent="0.3">
      <c r="A693" s="51">
        <v>50</v>
      </c>
      <c r="B693" s="51">
        <v>0.5</v>
      </c>
      <c r="C693" s="51">
        <v>0.247</v>
      </c>
      <c r="D693" s="51">
        <v>0</v>
      </c>
      <c r="E693" s="51">
        <v>2.1999999999999999E-2</v>
      </c>
      <c r="F693" s="51">
        <v>0.23</v>
      </c>
    </row>
    <row r="694" spans="1:6" ht="15.75" thickBot="1" x14ac:dyDescent="0.3">
      <c r="A694" s="51">
        <v>51</v>
      </c>
      <c r="B694" s="51">
        <v>0.5</v>
      </c>
      <c r="C694" s="51">
        <v>0.24299999999999999</v>
      </c>
      <c r="D694" s="51">
        <v>0</v>
      </c>
      <c r="E694" s="51">
        <v>2.1999999999999999E-2</v>
      </c>
      <c r="F694" s="51">
        <v>0.23499999999999999</v>
      </c>
    </row>
    <row r="695" spans="1:6" ht="15.75" thickBot="1" x14ac:dyDescent="0.3">
      <c r="A695" s="51">
        <v>52</v>
      </c>
      <c r="B695" s="51">
        <v>0.5</v>
      </c>
      <c r="C695" s="51">
        <v>0.23799999999999999</v>
      </c>
      <c r="D695" s="51">
        <v>0</v>
      </c>
      <c r="E695" s="51">
        <v>2.1999999999999999E-2</v>
      </c>
      <c r="F695" s="51">
        <v>0.24</v>
      </c>
    </row>
    <row r="696" spans="1:6" ht="15.75" thickBot="1" x14ac:dyDescent="0.3">
      <c r="A696" s="51">
        <v>53</v>
      </c>
      <c r="B696" s="51">
        <v>0.5</v>
      </c>
      <c r="C696" s="51">
        <v>0.23300000000000001</v>
      </c>
      <c r="D696" s="51">
        <v>0</v>
      </c>
      <c r="E696" s="51">
        <v>2.1999999999999999E-2</v>
      </c>
      <c r="F696" s="51">
        <v>0.245</v>
      </c>
    </row>
    <row r="697" spans="1:6" ht="15.75" thickBot="1" x14ac:dyDescent="0.3">
      <c r="A697" s="51">
        <v>54</v>
      </c>
      <c r="B697" s="51">
        <v>0.5</v>
      </c>
      <c r="C697" s="51">
        <v>0.22800000000000001</v>
      </c>
      <c r="D697" s="51">
        <v>0</v>
      </c>
      <c r="E697" s="51">
        <v>2.1999999999999999E-2</v>
      </c>
      <c r="F697" s="51">
        <v>0.25</v>
      </c>
    </row>
    <row r="698" spans="1:6" ht="15.75" thickBot="1" x14ac:dyDescent="0.3">
      <c r="A698" s="51">
        <v>55</v>
      </c>
      <c r="B698" s="51">
        <v>0.5</v>
      </c>
      <c r="C698" s="51">
        <v>0.223</v>
      </c>
      <c r="D698" s="51">
        <v>0</v>
      </c>
      <c r="E698" s="51">
        <v>2.1999999999999999E-2</v>
      </c>
      <c r="F698" s="51">
        <v>0.255</v>
      </c>
    </row>
    <row r="699" spans="1:6" ht="15.75" thickBot="1" x14ac:dyDescent="0.3">
      <c r="A699" s="51">
        <v>56</v>
      </c>
      <c r="B699" s="51">
        <v>0.5</v>
      </c>
      <c r="C699" s="51">
        <v>0.218</v>
      </c>
      <c r="D699" s="51">
        <v>0</v>
      </c>
      <c r="E699" s="51">
        <v>2.1999999999999999E-2</v>
      </c>
      <c r="F699" s="51">
        <v>0.26</v>
      </c>
    </row>
    <row r="700" spans="1:6" ht="15.75" thickBot="1" x14ac:dyDescent="0.3">
      <c r="A700" s="51">
        <v>57</v>
      </c>
      <c r="B700" s="51">
        <v>0.5</v>
      </c>
      <c r="C700" s="51">
        <v>0.21299999999999999</v>
      </c>
      <c r="D700" s="51">
        <v>0</v>
      </c>
      <c r="E700" s="51">
        <v>2.1000000000000001E-2</v>
      </c>
      <c r="F700" s="51">
        <v>0.26500000000000001</v>
      </c>
    </row>
    <row r="701" spans="1:6" ht="15.75" thickBot="1" x14ac:dyDescent="0.3">
      <c r="A701" s="51">
        <v>58</v>
      </c>
      <c r="B701" s="51">
        <v>0.5</v>
      </c>
      <c r="C701" s="51">
        <v>0.20899999999999999</v>
      </c>
      <c r="D701" s="51">
        <v>0</v>
      </c>
      <c r="E701" s="51">
        <v>2.1000000000000001E-2</v>
      </c>
      <c r="F701" s="51">
        <v>0.27</v>
      </c>
    </row>
    <row r="702" spans="1:6" ht="15.75" thickBot="1" x14ac:dyDescent="0.3">
      <c r="A702" s="51">
        <v>59</v>
      </c>
      <c r="B702" s="51">
        <v>0.5</v>
      </c>
      <c r="C702" s="51">
        <v>0.20399999999999999</v>
      </c>
      <c r="D702" s="51">
        <v>0</v>
      </c>
      <c r="E702" s="51">
        <v>2.1000000000000001E-2</v>
      </c>
      <c r="F702" s="51">
        <v>0.27500000000000002</v>
      </c>
    </row>
    <row r="703" spans="1:6" ht="15.75" thickBot="1" x14ac:dyDescent="0.3">
      <c r="A703" s="51">
        <v>60</v>
      </c>
      <c r="B703" s="51">
        <v>0.5</v>
      </c>
      <c r="C703" s="51">
        <v>0.19900000000000001</v>
      </c>
      <c r="D703" s="51">
        <v>0</v>
      </c>
      <c r="E703" s="51">
        <v>2.1000000000000001E-2</v>
      </c>
      <c r="F703" s="51">
        <v>0.28000000000000003</v>
      </c>
    </row>
    <row r="704" spans="1:6" ht="15.75" thickBot="1" x14ac:dyDescent="0.3">
      <c r="A704" s="51">
        <v>61</v>
      </c>
      <c r="B704" s="51">
        <v>0.5</v>
      </c>
      <c r="C704" s="51">
        <v>0.19400000000000001</v>
      </c>
      <c r="D704" s="51">
        <v>0</v>
      </c>
      <c r="E704" s="51">
        <v>2.1000000000000001E-2</v>
      </c>
      <c r="F704" s="51">
        <v>0.28499999999999998</v>
      </c>
    </row>
    <row r="705" spans="1:6" ht="15.75" thickBot="1" x14ac:dyDescent="0.3">
      <c r="A705" s="51">
        <v>62</v>
      </c>
      <c r="B705" s="51">
        <v>0.5</v>
      </c>
      <c r="C705" s="51">
        <v>0.189</v>
      </c>
      <c r="D705" s="51">
        <v>0</v>
      </c>
      <c r="E705" s="51">
        <v>2.1000000000000001E-2</v>
      </c>
      <c r="F705" s="51">
        <v>0.28999999999999998</v>
      </c>
    </row>
    <row r="706" spans="1:6" ht="15.75" thickBot="1" x14ac:dyDescent="0.3">
      <c r="A706" s="51">
        <v>63</v>
      </c>
      <c r="B706" s="51">
        <v>0.5</v>
      </c>
      <c r="C706" s="51">
        <v>0.184</v>
      </c>
      <c r="D706" s="51">
        <v>0</v>
      </c>
      <c r="E706" s="51">
        <v>2.1000000000000001E-2</v>
      </c>
      <c r="F706" s="51">
        <v>0.29499999999999998</v>
      </c>
    </row>
    <row r="707" spans="1:6" ht="15.75" thickBot="1" x14ac:dyDescent="0.3">
      <c r="A707" s="51">
        <v>64</v>
      </c>
      <c r="B707" s="51">
        <v>0.5</v>
      </c>
      <c r="C707" s="51">
        <v>0.17899999999999999</v>
      </c>
      <c r="D707" s="51">
        <v>0</v>
      </c>
      <c r="E707" s="51">
        <v>0.02</v>
      </c>
      <c r="F707" s="51">
        <v>0.3</v>
      </c>
    </row>
    <row r="708" spans="1:6" ht="15.75" thickBot="1" x14ac:dyDescent="0.3">
      <c r="A708" s="51">
        <v>65</v>
      </c>
      <c r="B708" s="51">
        <v>0.5</v>
      </c>
      <c r="C708" s="51">
        <v>0.17499999999999999</v>
      </c>
      <c r="D708" s="51">
        <v>0</v>
      </c>
      <c r="E708" s="51">
        <v>0.02</v>
      </c>
      <c r="F708" s="51">
        <v>0.30499999999999999</v>
      </c>
    </row>
    <row r="709" spans="1:6" ht="15.75" thickBot="1" x14ac:dyDescent="0.3">
      <c r="A709" s="51">
        <v>66</v>
      </c>
      <c r="B709" s="51">
        <v>0.5</v>
      </c>
      <c r="C709" s="51">
        <v>0.17</v>
      </c>
      <c r="D709" s="51">
        <v>0</v>
      </c>
      <c r="E709" s="51">
        <v>0.02</v>
      </c>
      <c r="F709" s="51">
        <v>0.31</v>
      </c>
    </row>
    <row r="710" spans="1:6" ht="15.75" thickBot="1" x14ac:dyDescent="0.3">
      <c r="A710" s="51">
        <v>67</v>
      </c>
      <c r="B710" s="51">
        <v>0.5</v>
      </c>
      <c r="C710" s="51">
        <v>0.16500000000000001</v>
      </c>
      <c r="D710" s="51">
        <v>0</v>
      </c>
      <c r="E710" s="51">
        <v>0.02</v>
      </c>
      <c r="F710" s="51">
        <v>0.315</v>
      </c>
    </row>
    <row r="711" spans="1:6" ht="15.75" thickBot="1" x14ac:dyDescent="0.3">
      <c r="A711" s="51">
        <v>68</v>
      </c>
      <c r="B711" s="51">
        <v>0.5</v>
      </c>
      <c r="C711" s="51">
        <v>0.16</v>
      </c>
      <c r="D711" s="51">
        <v>0</v>
      </c>
      <c r="E711" s="51">
        <v>0.02</v>
      </c>
      <c r="F711" s="51">
        <v>0.32</v>
      </c>
    </row>
    <row r="712" spans="1:6" ht="15.75" thickBot="1" x14ac:dyDescent="0.3">
      <c r="A712" s="51">
        <v>69</v>
      </c>
      <c r="B712" s="51">
        <v>0.5</v>
      </c>
      <c r="C712" s="51">
        <v>0.155</v>
      </c>
      <c r="D712" s="51">
        <v>0</v>
      </c>
      <c r="E712" s="51">
        <v>0.02</v>
      </c>
      <c r="F712" s="51">
        <v>0.32500000000000001</v>
      </c>
    </row>
    <row r="713" spans="1:6" ht="15.75" thickBot="1" x14ac:dyDescent="0.3">
      <c r="A713" s="51">
        <v>70</v>
      </c>
      <c r="B713" s="51">
        <v>0.5</v>
      </c>
      <c r="C713" s="51">
        <v>0.15</v>
      </c>
      <c r="D713" s="51">
        <v>0</v>
      </c>
      <c r="E713" s="51">
        <v>0.02</v>
      </c>
      <c r="F713" s="51">
        <v>0.33</v>
      </c>
    </row>
    <row r="714" spans="1:6" ht="15.75" thickBot="1" x14ac:dyDescent="0.3">
      <c r="A714" s="51">
        <v>71</v>
      </c>
      <c r="B714" s="51">
        <v>0.5</v>
      </c>
      <c r="C714" s="51">
        <v>0.14599999999999999</v>
      </c>
      <c r="D714" s="51">
        <v>0</v>
      </c>
      <c r="E714" s="51">
        <v>1.9E-2</v>
      </c>
      <c r="F714" s="51">
        <v>0.33500000000000002</v>
      </c>
    </row>
    <row r="715" spans="1:6" ht="15.75" thickBot="1" x14ac:dyDescent="0.3">
      <c r="A715" s="51">
        <v>72</v>
      </c>
      <c r="B715" s="51">
        <v>0.5</v>
      </c>
      <c r="C715" s="51">
        <v>0.14099999999999999</v>
      </c>
      <c r="D715" s="51">
        <v>0</v>
      </c>
      <c r="E715" s="51">
        <v>1.9E-2</v>
      </c>
      <c r="F715" s="51">
        <v>0.34</v>
      </c>
    </row>
    <row r="716" spans="1:6" ht="15.75" thickBot="1" x14ac:dyDescent="0.3">
      <c r="A716" s="51">
        <v>73</v>
      </c>
      <c r="B716" s="51">
        <v>0.5</v>
      </c>
      <c r="C716" s="51">
        <v>0.13600000000000001</v>
      </c>
      <c r="D716" s="51">
        <v>0</v>
      </c>
      <c r="E716" s="51">
        <v>1.9E-2</v>
      </c>
      <c r="F716" s="51">
        <v>0.34499999999999997</v>
      </c>
    </row>
    <row r="717" spans="1:6" ht="15.75" thickBot="1" x14ac:dyDescent="0.3">
      <c r="A717" s="51">
        <v>74</v>
      </c>
      <c r="B717" s="51">
        <v>0.5</v>
      </c>
      <c r="C717" s="51">
        <v>0.13100000000000001</v>
      </c>
      <c r="D717" s="51">
        <v>0</v>
      </c>
      <c r="E717" s="51">
        <v>1.9E-2</v>
      </c>
      <c r="F717" s="51">
        <v>0.35</v>
      </c>
    </row>
    <row r="718" spans="1:6" ht="15.75" thickBot="1" x14ac:dyDescent="0.3">
      <c r="A718" s="51">
        <v>75</v>
      </c>
      <c r="B718" s="51">
        <v>0.5</v>
      </c>
      <c r="C718" s="51">
        <v>0.126</v>
      </c>
      <c r="D718" s="51">
        <v>0</v>
      </c>
      <c r="E718" s="51">
        <v>1.9E-2</v>
      </c>
      <c r="F718" s="51">
        <v>0.35499999999999998</v>
      </c>
    </row>
    <row r="719" spans="1:6" ht="15.75" thickBot="1" x14ac:dyDescent="0.3">
      <c r="A719" s="51">
        <v>76</v>
      </c>
      <c r="B719" s="51">
        <v>0.5</v>
      </c>
      <c r="C719" s="51">
        <v>0.121</v>
      </c>
      <c r="D719" s="51">
        <v>0</v>
      </c>
      <c r="E719" s="51">
        <v>1.9E-2</v>
      </c>
      <c r="F719" s="51">
        <v>0.36</v>
      </c>
    </row>
    <row r="720" spans="1:6" ht="15.75" thickBot="1" x14ac:dyDescent="0.3">
      <c r="A720" s="51">
        <v>77</v>
      </c>
      <c r="B720" s="51">
        <v>0.5</v>
      </c>
      <c r="C720" s="51">
        <v>0.11600000000000001</v>
      </c>
      <c r="D720" s="51">
        <v>0</v>
      </c>
      <c r="E720" s="51">
        <v>1.7999999999999999E-2</v>
      </c>
      <c r="F720" s="51">
        <v>0.36499999999999999</v>
      </c>
    </row>
    <row r="721" spans="1:6" ht="15.75" thickBot="1" x14ac:dyDescent="0.3">
      <c r="A721" s="51">
        <v>78</v>
      </c>
      <c r="B721" s="51">
        <v>0.5</v>
      </c>
      <c r="C721" s="51">
        <v>0.112</v>
      </c>
      <c r="D721" s="51">
        <v>0</v>
      </c>
      <c r="E721" s="51">
        <v>1.7999999999999999E-2</v>
      </c>
      <c r="F721" s="51">
        <v>0.37</v>
      </c>
    </row>
    <row r="722" spans="1:6" ht="15.75" thickBot="1" x14ac:dyDescent="0.3">
      <c r="A722" s="51">
        <v>79</v>
      </c>
      <c r="B722" s="51">
        <v>0.5</v>
      </c>
      <c r="C722" s="51">
        <v>0.107</v>
      </c>
      <c r="D722" s="51">
        <v>0</v>
      </c>
      <c r="E722" s="51">
        <v>1.7999999999999999E-2</v>
      </c>
      <c r="F722" s="51">
        <v>0.375</v>
      </c>
    </row>
    <row r="723" spans="1:6" ht="15.75" thickBot="1" x14ac:dyDescent="0.3">
      <c r="A723" s="51">
        <v>80</v>
      </c>
      <c r="B723" s="51">
        <v>0.5</v>
      </c>
      <c r="C723" s="51">
        <v>0.10199999999999999</v>
      </c>
      <c r="D723" s="51">
        <v>0</v>
      </c>
      <c r="E723" s="51">
        <v>1.7999999999999999E-2</v>
      </c>
      <c r="F723" s="51">
        <v>0.38</v>
      </c>
    </row>
    <row r="724" spans="1:6" ht="15.75" thickBot="1" x14ac:dyDescent="0.3">
      <c r="A724" s="51">
        <v>81</v>
      </c>
      <c r="B724" s="51">
        <v>0.5</v>
      </c>
      <c r="C724" s="51">
        <v>9.7000000000000003E-2</v>
      </c>
      <c r="D724" s="51">
        <v>0</v>
      </c>
      <c r="E724" s="51">
        <v>1.7999999999999999E-2</v>
      </c>
      <c r="F724" s="51">
        <v>0.38500000000000001</v>
      </c>
    </row>
    <row r="725" spans="1:6" ht="15.75" thickBot="1" x14ac:dyDescent="0.3">
      <c r="A725" s="51">
        <v>82</v>
      </c>
      <c r="B725" s="51">
        <v>0.5</v>
      </c>
      <c r="C725" s="51">
        <v>9.1999999999999998E-2</v>
      </c>
      <c r="D725" s="51">
        <v>0</v>
      </c>
      <c r="E725" s="51">
        <v>1.7999999999999999E-2</v>
      </c>
      <c r="F725" s="51">
        <v>0.39</v>
      </c>
    </row>
    <row r="726" spans="1:6" ht="15.75" thickBot="1" x14ac:dyDescent="0.3">
      <c r="A726" s="51">
        <v>83</v>
      </c>
      <c r="B726" s="51">
        <v>0.5</v>
      </c>
      <c r="C726" s="51">
        <v>8.6999999999999994E-2</v>
      </c>
      <c r="D726" s="51">
        <v>0</v>
      </c>
      <c r="E726" s="51">
        <v>1.7999999999999999E-2</v>
      </c>
      <c r="F726" s="51">
        <v>0.39500000000000002</v>
      </c>
    </row>
    <row r="727" spans="1:6" ht="15.75" thickBot="1" x14ac:dyDescent="0.3">
      <c r="A727" s="51">
        <v>84</v>
      </c>
      <c r="B727" s="51">
        <v>0.5</v>
      </c>
      <c r="C727" s="51">
        <v>8.2000000000000003E-2</v>
      </c>
      <c r="D727" s="51">
        <v>0</v>
      </c>
      <c r="E727" s="51">
        <v>1.7000000000000001E-2</v>
      </c>
      <c r="F727" s="51">
        <v>0.4</v>
      </c>
    </row>
    <row r="728" spans="1:6" ht="15.75" thickBot="1" x14ac:dyDescent="0.3">
      <c r="A728" s="51">
        <v>85</v>
      </c>
      <c r="B728" s="51">
        <v>0.5</v>
      </c>
      <c r="C728" s="51">
        <v>7.8E-2</v>
      </c>
      <c r="D728" s="51">
        <v>0</v>
      </c>
      <c r="E728" s="51">
        <v>1.7000000000000001E-2</v>
      </c>
      <c r="F728" s="51">
        <v>0.40500000000000003</v>
      </c>
    </row>
    <row r="729" spans="1:6" ht="15.75" thickBot="1" x14ac:dyDescent="0.3">
      <c r="A729" s="51">
        <v>86</v>
      </c>
      <c r="B729" s="51">
        <v>0.5</v>
      </c>
      <c r="C729" s="51">
        <v>7.2999999999999995E-2</v>
      </c>
      <c r="D729" s="51">
        <v>0</v>
      </c>
      <c r="E729" s="51">
        <v>1.7000000000000001E-2</v>
      </c>
      <c r="F729" s="51">
        <v>0.41</v>
      </c>
    </row>
    <row r="730" spans="1:6" ht="15.75" thickBot="1" x14ac:dyDescent="0.3">
      <c r="A730" s="51">
        <v>87</v>
      </c>
      <c r="B730" s="51">
        <v>0.5</v>
      </c>
      <c r="C730" s="51">
        <v>6.8000000000000005E-2</v>
      </c>
      <c r="D730" s="51">
        <v>0</v>
      </c>
      <c r="E730" s="51">
        <v>1.7000000000000001E-2</v>
      </c>
      <c r="F730" s="51">
        <v>0.41499999999999998</v>
      </c>
    </row>
    <row r="731" spans="1:6" ht="15.75" thickBot="1" x14ac:dyDescent="0.3">
      <c r="A731" s="51">
        <v>88</v>
      </c>
      <c r="B731" s="51">
        <v>0.5</v>
      </c>
      <c r="C731" s="51">
        <v>6.3E-2</v>
      </c>
      <c r="D731" s="51">
        <v>0</v>
      </c>
      <c r="E731" s="51">
        <v>1.7000000000000001E-2</v>
      </c>
      <c r="F731" s="51">
        <v>0.42</v>
      </c>
    </row>
    <row r="732" spans="1:6" ht="15.75" thickBot="1" x14ac:dyDescent="0.3">
      <c r="A732" s="51">
        <v>89</v>
      </c>
      <c r="B732" s="51">
        <v>0.5</v>
      </c>
      <c r="C732" s="51">
        <v>5.8000000000000003E-2</v>
      </c>
      <c r="D732" s="51">
        <v>0</v>
      </c>
      <c r="E732" s="51">
        <v>1.7000000000000001E-2</v>
      </c>
      <c r="F732" s="51">
        <v>0.42499999999999999</v>
      </c>
    </row>
    <row r="733" spans="1:6" ht="15.75" thickBot="1" x14ac:dyDescent="0.3">
      <c r="A733" s="51">
        <v>90</v>
      </c>
      <c r="B733" s="51">
        <v>0.5</v>
      </c>
      <c r="C733" s="51">
        <v>5.2999999999999999E-2</v>
      </c>
      <c r="D733" s="51">
        <v>0</v>
      </c>
      <c r="E733" s="51">
        <v>1.7000000000000001E-2</v>
      </c>
      <c r="F733" s="51">
        <v>0.43</v>
      </c>
    </row>
    <row r="734" spans="1:6" ht="15.75" thickBot="1" x14ac:dyDescent="0.3">
      <c r="A734" s="51">
        <v>91</v>
      </c>
      <c r="B734" s="51">
        <v>0.5</v>
      </c>
      <c r="C734" s="51">
        <v>4.9000000000000002E-2</v>
      </c>
      <c r="D734" s="51">
        <v>0</v>
      </c>
      <c r="E734" s="51">
        <v>1.6E-2</v>
      </c>
      <c r="F734" s="51">
        <v>0.435</v>
      </c>
    </row>
    <row r="735" spans="1:6" ht="15.75" thickBot="1" x14ac:dyDescent="0.3">
      <c r="A735" s="51">
        <v>92</v>
      </c>
      <c r="B735" s="51">
        <v>0.5</v>
      </c>
      <c r="C735" s="51">
        <v>4.3999999999999997E-2</v>
      </c>
      <c r="D735" s="51">
        <v>0</v>
      </c>
      <c r="E735" s="51">
        <v>1.6E-2</v>
      </c>
      <c r="F735" s="51">
        <v>0.44</v>
      </c>
    </row>
    <row r="736" spans="1:6" ht="15.75" thickBot="1" x14ac:dyDescent="0.3">
      <c r="A736" s="51">
        <v>93</v>
      </c>
      <c r="B736" s="51">
        <v>0.5</v>
      </c>
      <c r="C736" s="51">
        <v>3.9E-2</v>
      </c>
      <c r="D736" s="51">
        <v>0</v>
      </c>
      <c r="E736" s="51">
        <v>1.6E-2</v>
      </c>
      <c r="F736" s="51">
        <v>0.44500000000000001</v>
      </c>
    </row>
    <row r="737" spans="1:6" ht="15.75" thickBot="1" x14ac:dyDescent="0.3">
      <c r="A737" s="51">
        <v>94</v>
      </c>
      <c r="B737" s="51">
        <v>0.5</v>
      </c>
      <c r="C737" s="51">
        <v>3.4000000000000002E-2</v>
      </c>
      <c r="D737" s="51">
        <v>0</v>
      </c>
      <c r="E737" s="51">
        <v>1.6E-2</v>
      </c>
      <c r="F737" s="51">
        <v>0.45</v>
      </c>
    </row>
    <row r="738" spans="1:6" ht="15.75" thickBot="1" x14ac:dyDescent="0.3">
      <c r="A738" s="51">
        <v>95</v>
      </c>
      <c r="B738" s="51">
        <v>0.5</v>
      </c>
      <c r="C738" s="51">
        <v>2.9000000000000001E-2</v>
      </c>
      <c r="D738" s="51">
        <v>0</v>
      </c>
      <c r="E738" s="51">
        <v>1.6E-2</v>
      </c>
      <c r="F738" s="51">
        <v>0.45500000000000002</v>
      </c>
    </row>
    <row r="739" spans="1:6" ht="15.75" thickBot="1" x14ac:dyDescent="0.3">
      <c r="A739" s="51">
        <v>96</v>
      </c>
      <c r="B739" s="51">
        <v>0.5</v>
      </c>
      <c r="C739" s="51">
        <v>2.4E-2</v>
      </c>
      <c r="D739" s="51">
        <v>0</v>
      </c>
      <c r="E739" s="51">
        <v>1.6E-2</v>
      </c>
      <c r="F739" s="51">
        <v>0.46</v>
      </c>
    </row>
    <row r="740" spans="1:6" ht="15.75" thickBot="1" x14ac:dyDescent="0.3">
      <c r="A740" s="51">
        <v>97</v>
      </c>
      <c r="B740" s="51">
        <v>0.5</v>
      </c>
      <c r="C740" s="51">
        <v>1.9E-2</v>
      </c>
      <c r="D740" s="51">
        <v>0</v>
      </c>
      <c r="E740" s="51">
        <v>1.4999999999999999E-2</v>
      </c>
      <c r="F740" s="51">
        <v>0.46500000000000002</v>
      </c>
    </row>
    <row r="741" spans="1:6" ht="15.75" thickBot="1" x14ac:dyDescent="0.3">
      <c r="A741" s="51">
        <v>98</v>
      </c>
      <c r="B741" s="51">
        <v>0.5</v>
      </c>
      <c r="C741" s="51">
        <v>1.4999999999999999E-2</v>
      </c>
      <c r="D741" s="51">
        <v>0</v>
      </c>
      <c r="E741" s="51">
        <v>1.4999999999999999E-2</v>
      </c>
      <c r="F741" s="51">
        <v>0.47</v>
      </c>
    </row>
    <row r="742" spans="1:6" ht="15.75" thickBot="1" x14ac:dyDescent="0.3">
      <c r="A742" s="51">
        <v>99</v>
      </c>
      <c r="B742" s="51">
        <v>0.5</v>
      </c>
      <c r="C742" s="51">
        <v>0.01</v>
      </c>
      <c r="D742" s="51">
        <v>0</v>
      </c>
      <c r="E742" s="51">
        <v>1.4999999999999999E-2</v>
      </c>
      <c r="F742" s="51">
        <v>0.47499999999999998</v>
      </c>
    </row>
    <row r="743" spans="1:6" ht="15.75" thickBot="1" x14ac:dyDescent="0.3">
      <c r="A743" s="51">
        <v>100</v>
      </c>
      <c r="B743" s="51">
        <v>0.5</v>
      </c>
      <c r="C743" s="51">
        <v>5.0000000000000001E-3</v>
      </c>
      <c r="D743" s="51">
        <v>0</v>
      </c>
      <c r="E743" s="51">
        <v>1.4999999999999999E-2</v>
      </c>
      <c r="F743" s="51">
        <v>0.48</v>
      </c>
    </row>
    <row r="744" spans="1:6" ht="15.75" thickBot="1" x14ac:dyDescent="0.3">
      <c r="A744" s="51">
        <v>101</v>
      </c>
      <c r="B744" s="51">
        <v>0.5</v>
      </c>
      <c r="C744" s="51">
        <v>0</v>
      </c>
      <c r="D744" s="51">
        <v>0</v>
      </c>
      <c r="E744" s="51">
        <v>1.4999999999999999E-2</v>
      </c>
      <c r="F744" s="51">
        <v>0.48499999999999999</v>
      </c>
    </row>
    <row r="745" spans="1:6" ht="15.75" thickBot="1" x14ac:dyDescent="0.3">
      <c r="A745" s="51">
        <v>102</v>
      </c>
      <c r="B745" s="51">
        <v>0.495</v>
      </c>
      <c r="C745" s="51">
        <v>0</v>
      </c>
      <c r="D745" s="51">
        <v>0</v>
      </c>
      <c r="E745" s="51">
        <v>1.4999999999999999E-2</v>
      </c>
      <c r="F745" s="51">
        <v>0.49</v>
      </c>
    </row>
    <row r="746" spans="1:6" ht="15.75" thickBot="1" x14ac:dyDescent="0.3">
      <c r="A746" s="51">
        <v>103</v>
      </c>
      <c r="B746" s="51">
        <v>0.49</v>
      </c>
      <c r="C746" s="51">
        <v>0</v>
      </c>
      <c r="D746" s="51">
        <v>0</v>
      </c>
      <c r="E746" s="51">
        <v>1.4999999999999999E-2</v>
      </c>
      <c r="F746" s="51">
        <v>0.495</v>
      </c>
    </row>
    <row r="747" spans="1:6" ht="15.75" thickBot="1" x14ac:dyDescent="0.3">
      <c r="A747" s="51">
        <v>104</v>
      </c>
      <c r="B747" s="51">
        <v>0.48499999999999999</v>
      </c>
      <c r="C747" s="51">
        <v>0</v>
      </c>
      <c r="D747" s="51">
        <v>0</v>
      </c>
      <c r="E747" s="51">
        <v>1.4E-2</v>
      </c>
      <c r="F747" s="51">
        <v>0.5</v>
      </c>
    </row>
    <row r="748" spans="1:6" ht="15.75" thickBot="1" x14ac:dyDescent="0.3">
      <c r="A748" s="51">
        <v>105</v>
      </c>
      <c r="B748" s="51">
        <v>0.48099999999999998</v>
      </c>
      <c r="C748" s="51">
        <v>0</v>
      </c>
      <c r="D748" s="51">
        <v>0</v>
      </c>
      <c r="E748" s="51">
        <v>1.4E-2</v>
      </c>
      <c r="F748" s="51">
        <v>0.505</v>
      </c>
    </row>
    <row r="749" spans="1:6" ht="15.75" thickBot="1" x14ac:dyDescent="0.3">
      <c r="A749" s="51">
        <v>106</v>
      </c>
      <c r="B749" s="51">
        <v>0.47599999999999998</v>
      </c>
      <c r="C749" s="51">
        <v>0</v>
      </c>
      <c r="D749" s="51">
        <v>0</v>
      </c>
      <c r="E749" s="51">
        <v>1.4E-2</v>
      </c>
      <c r="F749" s="51">
        <v>0.51</v>
      </c>
    </row>
    <row r="750" spans="1:6" ht="15.75" thickBot="1" x14ac:dyDescent="0.3">
      <c r="A750" s="51">
        <v>107</v>
      </c>
      <c r="B750" s="51">
        <v>0.47099999999999997</v>
      </c>
      <c r="C750" s="51">
        <v>0</v>
      </c>
      <c r="D750" s="51">
        <v>0</v>
      </c>
      <c r="E750" s="51">
        <v>1.4E-2</v>
      </c>
      <c r="F750" s="51">
        <v>0.51500000000000001</v>
      </c>
    </row>
    <row r="751" spans="1:6" ht="15.75" thickBot="1" x14ac:dyDescent="0.3">
      <c r="A751" s="51">
        <v>108</v>
      </c>
      <c r="B751" s="51">
        <v>0.46600000000000003</v>
      </c>
      <c r="C751" s="51">
        <v>0</v>
      </c>
      <c r="D751" s="51">
        <v>0</v>
      </c>
      <c r="E751" s="51">
        <v>1.4E-2</v>
      </c>
      <c r="F751" s="51">
        <v>0.52</v>
      </c>
    </row>
    <row r="752" spans="1:6" ht="15.75" thickBot="1" x14ac:dyDescent="0.3">
      <c r="A752" s="51">
        <v>109</v>
      </c>
      <c r="B752" s="51">
        <v>0.46100000000000002</v>
      </c>
      <c r="C752" s="51">
        <v>0</v>
      </c>
      <c r="D752" s="51">
        <v>0</v>
      </c>
      <c r="E752" s="51">
        <v>1.4E-2</v>
      </c>
      <c r="F752" s="51">
        <v>0.52500000000000002</v>
      </c>
    </row>
    <row r="753" spans="1:6" ht="15.75" thickBot="1" x14ac:dyDescent="0.3">
      <c r="A753" s="51">
        <v>110</v>
      </c>
      <c r="B753" s="51">
        <v>0.45600000000000002</v>
      </c>
      <c r="C753" s="51">
        <v>0</v>
      </c>
      <c r="D753" s="51">
        <v>0</v>
      </c>
      <c r="E753" s="51">
        <v>1.4E-2</v>
      </c>
      <c r="F753" s="51">
        <v>0.53</v>
      </c>
    </row>
    <row r="754" spans="1:6" ht="15.75" thickBot="1" x14ac:dyDescent="0.3">
      <c r="A754" s="51">
        <v>111</v>
      </c>
      <c r="B754" s="51">
        <v>0.45100000000000001</v>
      </c>
      <c r="C754" s="51">
        <v>0</v>
      </c>
      <c r="D754" s="51">
        <v>0</v>
      </c>
      <c r="E754" s="51">
        <v>1.2999999999999999E-2</v>
      </c>
      <c r="F754" s="51">
        <v>0.53500000000000003</v>
      </c>
    </row>
    <row r="755" spans="1:6" ht="15.75" thickBot="1" x14ac:dyDescent="0.3">
      <c r="A755" s="51">
        <v>112</v>
      </c>
      <c r="B755" s="51">
        <v>0.44700000000000001</v>
      </c>
      <c r="C755" s="51">
        <v>0</v>
      </c>
      <c r="D755" s="51">
        <v>0</v>
      </c>
      <c r="E755" s="51">
        <v>1.2999999999999999E-2</v>
      </c>
      <c r="F755" s="51">
        <v>0.54</v>
      </c>
    </row>
    <row r="756" spans="1:6" ht="15.75" thickBot="1" x14ac:dyDescent="0.3">
      <c r="A756" s="51">
        <v>113</v>
      </c>
      <c r="B756" s="51">
        <v>0.442</v>
      </c>
      <c r="C756" s="51">
        <v>0</v>
      </c>
      <c r="D756" s="51">
        <v>0</v>
      </c>
      <c r="E756" s="51">
        <v>1.2999999999999999E-2</v>
      </c>
      <c r="F756" s="51">
        <v>0.54500000000000004</v>
      </c>
    </row>
    <row r="757" spans="1:6" ht="15.75" thickBot="1" x14ac:dyDescent="0.3">
      <c r="A757" s="51">
        <v>114</v>
      </c>
      <c r="B757" s="51">
        <v>0.437</v>
      </c>
      <c r="C757" s="51">
        <v>0</v>
      </c>
      <c r="D757" s="51">
        <v>0</v>
      </c>
      <c r="E757" s="51">
        <v>1.2999999999999999E-2</v>
      </c>
      <c r="F757" s="51">
        <v>0.55000000000000004</v>
      </c>
    </row>
    <row r="758" spans="1:6" ht="15.75" thickBot="1" x14ac:dyDescent="0.3">
      <c r="A758" s="51">
        <v>115</v>
      </c>
      <c r="B758" s="51">
        <v>0.432</v>
      </c>
      <c r="C758" s="51">
        <v>0</v>
      </c>
      <c r="D758" s="51">
        <v>0</v>
      </c>
      <c r="E758" s="51">
        <v>1.2999999999999999E-2</v>
      </c>
      <c r="F758" s="51">
        <v>0.55500000000000005</v>
      </c>
    </row>
    <row r="759" spans="1:6" ht="15.75" thickBot="1" x14ac:dyDescent="0.3">
      <c r="A759" s="51">
        <v>116</v>
      </c>
      <c r="B759" s="51">
        <v>0.42699999999999999</v>
      </c>
      <c r="C759" s="51">
        <v>0</v>
      </c>
      <c r="D759" s="51">
        <v>0</v>
      </c>
      <c r="E759" s="51">
        <v>1.2999999999999999E-2</v>
      </c>
      <c r="F759" s="51">
        <v>0.56000000000000005</v>
      </c>
    </row>
    <row r="760" spans="1:6" ht="15.75" thickBot="1" x14ac:dyDescent="0.3">
      <c r="A760" s="51">
        <v>117</v>
      </c>
      <c r="B760" s="51">
        <v>0.42199999999999999</v>
      </c>
      <c r="C760" s="51">
        <v>0</v>
      </c>
      <c r="D760" s="51">
        <v>0</v>
      </c>
      <c r="E760" s="51">
        <v>1.2999999999999999E-2</v>
      </c>
      <c r="F760" s="51">
        <v>0.56499999999999995</v>
      </c>
    </row>
    <row r="761" spans="1:6" ht="15.75" thickBot="1" x14ac:dyDescent="0.3">
      <c r="A761" s="51">
        <v>118</v>
      </c>
      <c r="B761" s="51">
        <v>0.41799999999999998</v>
      </c>
      <c r="C761" s="51">
        <v>0</v>
      </c>
      <c r="D761" s="51">
        <v>0</v>
      </c>
      <c r="E761" s="51">
        <v>1.2E-2</v>
      </c>
      <c r="F761" s="51">
        <v>0.56999999999999995</v>
      </c>
    </row>
    <row r="762" spans="1:6" ht="15.75" thickBot="1" x14ac:dyDescent="0.3">
      <c r="A762" s="51">
        <v>119</v>
      </c>
      <c r="B762" s="51">
        <v>0.41299999999999998</v>
      </c>
      <c r="C762" s="51">
        <v>0</v>
      </c>
      <c r="D762" s="51">
        <v>0</v>
      </c>
      <c r="E762" s="51">
        <v>1.2E-2</v>
      </c>
      <c r="F762" s="51">
        <v>0.57499999999999996</v>
      </c>
    </row>
    <row r="763" spans="1:6" ht="15.75" thickBot="1" x14ac:dyDescent="0.3">
      <c r="A763" s="51">
        <v>120</v>
      </c>
      <c r="B763" s="51">
        <v>0.40799999999999997</v>
      </c>
      <c r="C763" s="51">
        <v>0</v>
      </c>
      <c r="D763" s="51">
        <v>0</v>
      </c>
      <c r="E763" s="51">
        <v>1.2E-2</v>
      </c>
      <c r="F763" s="51">
        <v>0.57999999999999996</v>
      </c>
    </row>
    <row r="764" spans="1:6" ht="15.75" thickBot="1" x14ac:dyDescent="0.3">
      <c r="A764" s="51">
        <v>121</v>
      </c>
      <c r="B764" s="51">
        <v>0.40300000000000002</v>
      </c>
      <c r="C764" s="51">
        <v>0</v>
      </c>
      <c r="D764" s="51">
        <v>0</v>
      </c>
      <c r="E764" s="51">
        <v>1.2E-2</v>
      </c>
      <c r="F764" s="51">
        <v>0.58499999999999996</v>
      </c>
    </row>
    <row r="765" spans="1:6" ht="15.75" thickBot="1" x14ac:dyDescent="0.3">
      <c r="A765" s="51">
        <v>122</v>
      </c>
      <c r="B765" s="51">
        <v>0.39800000000000002</v>
      </c>
      <c r="C765" s="51">
        <v>0</v>
      </c>
      <c r="D765" s="51">
        <v>0</v>
      </c>
      <c r="E765" s="51">
        <v>1.2E-2</v>
      </c>
      <c r="F765" s="51">
        <v>0.59</v>
      </c>
    </row>
    <row r="766" spans="1:6" ht="15.75" thickBot="1" x14ac:dyDescent="0.3">
      <c r="A766" s="51">
        <v>123</v>
      </c>
      <c r="B766" s="51">
        <v>0.39300000000000002</v>
      </c>
      <c r="C766" s="51">
        <v>0</v>
      </c>
      <c r="D766" s="51">
        <v>0</v>
      </c>
      <c r="E766" s="51">
        <v>1.2E-2</v>
      </c>
      <c r="F766" s="51">
        <v>0.59499999999999997</v>
      </c>
    </row>
    <row r="767" spans="1:6" ht="15.75" thickBot="1" x14ac:dyDescent="0.3">
      <c r="A767" s="51">
        <v>124</v>
      </c>
      <c r="B767" s="51">
        <v>0.38800000000000001</v>
      </c>
      <c r="C767" s="51">
        <v>0</v>
      </c>
      <c r="D767" s="51">
        <v>0</v>
      </c>
      <c r="E767" s="51">
        <v>1.0999999999999999E-2</v>
      </c>
      <c r="F767" s="51">
        <v>0.6</v>
      </c>
    </row>
    <row r="768" spans="1:6" ht="15.75" thickBot="1" x14ac:dyDescent="0.3">
      <c r="A768" s="51">
        <v>125</v>
      </c>
      <c r="B768" s="51">
        <v>0.38400000000000001</v>
      </c>
      <c r="C768" s="51">
        <v>0</v>
      </c>
      <c r="D768" s="51">
        <v>0</v>
      </c>
      <c r="E768" s="51">
        <v>1.0999999999999999E-2</v>
      </c>
      <c r="F768" s="51">
        <v>0.60499999999999998</v>
      </c>
    </row>
    <row r="769" spans="1:6" ht="15.75" thickBot="1" x14ac:dyDescent="0.3">
      <c r="A769" s="51">
        <v>126</v>
      </c>
      <c r="B769" s="51">
        <v>0.379</v>
      </c>
      <c r="C769" s="51">
        <v>0</v>
      </c>
      <c r="D769" s="51">
        <v>0</v>
      </c>
      <c r="E769" s="51">
        <v>1.0999999999999999E-2</v>
      </c>
      <c r="F769" s="51">
        <v>0.61</v>
      </c>
    </row>
    <row r="770" spans="1:6" ht="15.75" thickBot="1" x14ac:dyDescent="0.3">
      <c r="A770" s="51">
        <v>127</v>
      </c>
      <c r="B770" s="51">
        <v>0.374</v>
      </c>
      <c r="C770" s="51">
        <v>0</v>
      </c>
      <c r="D770" s="51">
        <v>0</v>
      </c>
      <c r="E770" s="51">
        <v>1.0999999999999999E-2</v>
      </c>
      <c r="F770" s="51">
        <v>0.61499999999999999</v>
      </c>
    </row>
    <row r="771" spans="1:6" ht="15.75" thickBot="1" x14ac:dyDescent="0.3">
      <c r="A771" s="51">
        <v>128</v>
      </c>
      <c r="B771" s="51">
        <v>0.36899999999999999</v>
      </c>
      <c r="C771" s="51">
        <v>0</v>
      </c>
      <c r="D771" s="51">
        <v>0</v>
      </c>
      <c r="E771" s="51">
        <v>1.0999999999999999E-2</v>
      </c>
      <c r="F771" s="51">
        <v>0.62</v>
      </c>
    </row>
    <row r="772" spans="1:6" ht="15.75" thickBot="1" x14ac:dyDescent="0.3">
      <c r="A772" s="51">
        <v>129</v>
      </c>
      <c r="B772" s="51">
        <v>0.36399999999999999</v>
      </c>
      <c r="C772" s="51">
        <v>0</v>
      </c>
      <c r="D772" s="51">
        <v>0</v>
      </c>
      <c r="E772" s="51">
        <v>1.0999999999999999E-2</v>
      </c>
      <c r="F772" s="51">
        <v>0.625</v>
      </c>
    </row>
    <row r="773" spans="1:6" ht="15.75" thickBot="1" x14ac:dyDescent="0.3">
      <c r="A773" s="51">
        <v>130</v>
      </c>
      <c r="B773" s="51">
        <v>0.35899999999999999</v>
      </c>
      <c r="C773" s="51">
        <v>0</v>
      </c>
      <c r="D773" s="51">
        <v>0</v>
      </c>
      <c r="E773" s="51">
        <v>1.0999999999999999E-2</v>
      </c>
      <c r="F773" s="51">
        <v>0.63</v>
      </c>
    </row>
    <row r="774" spans="1:6" ht="15.75" thickBot="1" x14ac:dyDescent="0.3">
      <c r="A774" s="51">
        <v>131</v>
      </c>
      <c r="B774" s="51">
        <v>0.35399999999999998</v>
      </c>
      <c r="C774" s="51">
        <v>0</v>
      </c>
      <c r="D774" s="51">
        <v>0</v>
      </c>
      <c r="E774" s="51">
        <v>0.01</v>
      </c>
      <c r="F774" s="51">
        <v>0.63500000000000001</v>
      </c>
    </row>
    <row r="775" spans="1:6" ht="15.75" thickBot="1" x14ac:dyDescent="0.3">
      <c r="A775" s="51">
        <v>132</v>
      </c>
      <c r="B775" s="51">
        <v>0.35</v>
      </c>
      <c r="C775" s="51">
        <v>0</v>
      </c>
      <c r="D775" s="51">
        <v>0</v>
      </c>
      <c r="E775" s="51">
        <v>0.01</v>
      </c>
      <c r="F775" s="51">
        <v>0.64</v>
      </c>
    </row>
    <row r="776" spans="1:6" ht="15.75" thickBot="1" x14ac:dyDescent="0.3">
      <c r="A776" s="51">
        <v>133</v>
      </c>
      <c r="B776" s="51">
        <v>0.34499999999999997</v>
      </c>
      <c r="C776" s="51">
        <v>0</v>
      </c>
      <c r="D776" s="51">
        <v>0</v>
      </c>
      <c r="E776" s="51">
        <v>0.01</v>
      </c>
      <c r="F776" s="51">
        <v>0.64500000000000002</v>
      </c>
    </row>
    <row r="777" spans="1:6" ht="15.75" thickBot="1" x14ac:dyDescent="0.3">
      <c r="A777" s="51">
        <v>134</v>
      </c>
      <c r="B777" s="51">
        <v>0.34</v>
      </c>
      <c r="C777" s="51">
        <v>0</v>
      </c>
      <c r="D777" s="51">
        <v>0</v>
      </c>
      <c r="E777" s="51">
        <v>0.01</v>
      </c>
      <c r="F777" s="51">
        <v>0.65</v>
      </c>
    </row>
    <row r="778" spans="1:6" ht="15.75" thickBot="1" x14ac:dyDescent="0.3">
      <c r="A778" s="51">
        <v>135</v>
      </c>
      <c r="B778" s="51">
        <v>0.33500000000000002</v>
      </c>
      <c r="C778" s="51">
        <v>0</v>
      </c>
      <c r="D778" s="51">
        <v>0</v>
      </c>
      <c r="E778" s="51">
        <v>0.01</v>
      </c>
      <c r="F778" s="51">
        <v>0.65500000000000003</v>
      </c>
    </row>
    <row r="779" spans="1:6" ht="15.75" thickBot="1" x14ac:dyDescent="0.3">
      <c r="A779" s="51">
        <v>136</v>
      </c>
      <c r="B779" s="51">
        <v>0.33</v>
      </c>
      <c r="C779" s="51">
        <v>0</v>
      </c>
      <c r="D779" s="51">
        <v>0</v>
      </c>
      <c r="E779" s="51">
        <v>0.01</v>
      </c>
      <c r="F779" s="51">
        <v>0.66</v>
      </c>
    </row>
    <row r="780" spans="1:6" ht="15.75" thickBot="1" x14ac:dyDescent="0.3">
      <c r="A780" s="51">
        <v>137</v>
      </c>
      <c r="B780" s="51">
        <v>0.32500000000000001</v>
      </c>
      <c r="C780" s="51">
        <v>0</v>
      </c>
      <c r="D780" s="51">
        <v>0</v>
      </c>
      <c r="E780" s="51">
        <v>0.01</v>
      </c>
      <c r="F780" s="51">
        <v>0.66500000000000004</v>
      </c>
    </row>
    <row r="781" spans="1:6" ht="15.75" thickBot="1" x14ac:dyDescent="0.3">
      <c r="A781" s="51">
        <v>138</v>
      </c>
      <c r="B781" s="51">
        <v>0.32100000000000001</v>
      </c>
      <c r="C781" s="51">
        <v>0</v>
      </c>
      <c r="D781" s="51">
        <v>0</v>
      </c>
      <c r="E781" s="51">
        <v>8.9999999999999993E-3</v>
      </c>
      <c r="F781" s="51">
        <v>0.67</v>
      </c>
    </row>
    <row r="782" spans="1:6" ht="15.75" thickBot="1" x14ac:dyDescent="0.3">
      <c r="A782" s="51">
        <v>139</v>
      </c>
      <c r="B782" s="51">
        <v>0.316</v>
      </c>
      <c r="C782" s="51">
        <v>0</v>
      </c>
      <c r="D782" s="51">
        <v>0</v>
      </c>
      <c r="E782" s="51">
        <v>8.9999999999999993E-3</v>
      </c>
      <c r="F782" s="51">
        <v>0.67500000000000004</v>
      </c>
    </row>
    <row r="783" spans="1:6" ht="15.75" thickBot="1" x14ac:dyDescent="0.3">
      <c r="A783" s="51">
        <v>140</v>
      </c>
      <c r="B783" s="51">
        <v>0.311</v>
      </c>
      <c r="C783" s="51">
        <v>0</v>
      </c>
      <c r="D783" s="51">
        <v>0</v>
      </c>
      <c r="E783" s="51">
        <v>8.9999999999999993E-3</v>
      </c>
      <c r="F783" s="51">
        <v>0.68</v>
      </c>
    </row>
    <row r="784" spans="1:6" ht="15.75" thickBot="1" x14ac:dyDescent="0.3">
      <c r="A784" s="51">
        <v>141</v>
      </c>
      <c r="B784" s="51">
        <v>0.30599999999999999</v>
      </c>
      <c r="C784" s="51">
        <v>0</v>
      </c>
      <c r="D784" s="51">
        <v>0</v>
      </c>
      <c r="E784" s="51">
        <v>8.9999999999999993E-3</v>
      </c>
      <c r="F784" s="51">
        <v>0.68500000000000005</v>
      </c>
    </row>
    <row r="785" spans="1:6" ht="15.75" thickBot="1" x14ac:dyDescent="0.3">
      <c r="A785" s="51">
        <v>142</v>
      </c>
      <c r="B785" s="51">
        <v>0.30099999999999999</v>
      </c>
      <c r="C785" s="51">
        <v>0</v>
      </c>
      <c r="D785" s="51">
        <v>0</v>
      </c>
      <c r="E785" s="51">
        <v>8.9999999999999993E-3</v>
      </c>
      <c r="F785" s="51">
        <v>0.69</v>
      </c>
    </row>
    <row r="786" spans="1:6" ht="15.75" thickBot="1" x14ac:dyDescent="0.3">
      <c r="A786" s="51">
        <v>143</v>
      </c>
      <c r="B786" s="51">
        <v>0.29599999999999999</v>
      </c>
      <c r="C786" s="51">
        <v>0</v>
      </c>
      <c r="D786" s="51">
        <v>0</v>
      </c>
      <c r="E786" s="51">
        <v>8.9999999999999993E-3</v>
      </c>
      <c r="F786" s="51">
        <v>0.69499999999999995</v>
      </c>
    </row>
    <row r="787" spans="1:6" ht="15.75" thickBot="1" x14ac:dyDescent="0.3">
      <c r="A787" s="51">
        <v>144</v>
      </c>
      <c r="B787" s="51">
        <v>0.29099999999999998</v>
      </c>
      <c r="C787" s="51">
        <v>0</v>
      </c>
      <c r="D787" s="51">
        <v>0</v>
      </c>
      <c r="E787" s="51">
        <v>8.0000000000000002E-3</v>
      </c>
      <c r="F787" s="51">
        <v>0.7</v>
      </c>
    </row>
    <row r="788" spans="1:6" ht="15.75" thickBot="1" x14ac:dyDescent="0.3">
      <c r="A788" s="51">
        <v>145</v>
      </c>
      <c r="B788" s="51">
        <v>0.28699999999999998</v>
      </c>
      <c r="C788" s="51">
        <v>0</v>
      </c>
      <c r="D788" s="51">
        <v>0</v>
      </c>
      <c r="E788" s="51">
        <v>8.0000000000000002E-3</v>
      </c>
      <c r="F788" s="51">
        <v>0.70499999999999996</v>
      </c>
    </row>
    <row r="789" spans="1:6" ht="15.75" thickBot="1" x14ac:dyDescent="0.3">
      <c r="A789" s="51">
        <v>146</v>
      </c>
      <c r="B789" s="51">
        <v>0.28199999999999997</v>
      </c>
      <c r="C789" s="51">
        <v>0</v>
      </c>
      <c r="D789" s="51">
        <v>0</v>
      </c>
      <c r="E789" s="51">
        <v>8.0000000000000002E-3</v>
      </c>
      <c r="F789" s="51">
        <v>0.71</v>
      </c>
    </row>
    <row r="790" spans="1:6" ht="15.75" thickBot="1" x14ac:dyDescent="0.3">
      <c r="A790" s="51">
        <v>147</v>
      </c>
      <c r="B790" s="51">
        <v>0.27700000000000002</v>
      </c>
      <c r="C790" s="51">
        <v>0</v>
      </c>
      <c r="D790" s="51">
        <v>0</v>
      </c>
      <c r="E790" s="51">
        <v>8.0000000000000002E-3</v>
      </c>
      <c r="F790" s="51">
        <v>0.71499999999999997</v>
      </c>
    </row>
    <row r="791" spans="1:6" ht="15.75" thickBot="1" x14ac:dyDescent="0.3">
      <c r="A791" s="51">
        <v>148</v>
      </c>
      <c r="B791" s="51">
        <v>0.27200000000000002</v>
      </c>
      <c r="C791" s="51">
        <v>0</v>
      </c>
      <c r="D791" s="51">
        <v>0</v>
      </c>
      <c r="E791" s="51">
        <v>8.0000000000000002E-3</v>
      </c>
      <c r="F791" s="51">
        <v>0.72</v>
      </c>
    </row>
    <row r="792" spans="1:6" ht="15.75" thickBot="1" x14ac:dyDescent="0.3">
      <c r="A792" s="51">
        <v>149</v>
      </c>
      <c r="B792" s="51">
        <v>0.26700000000000002</v>
      </c>
      <c r="C792" s="51">
        <v>0</v>
      </c>
      <c r="D792" s="51">
        <v>0</v>
      </c>
      <c r="E792" s="51">
        <v>8.0000000000000002E-3</v>
      </c>
      <c r="F792" s="51">
        <v>0.72499999999999998</v>
      </c>
    </row>
    <row r="793" spans="1:6" ht="15.75" thickBot="1" x14ac:dyDescent="0.3">
      <c r="A793" s="51">
        <v>150</v>
      </c>
      <c r="B793" s="51">
        <v>0.26200000000000001</v>
      </c>
      <c r="C793" s="51">
        <v>0</v>
      </c>
      <c r="D793" s="51">
        <v>0</v>
      </c>
      <c r="E793" s="51">
        <v>8.0000000000000002E-3</v>
      </c>
      <c r="F793" s="51">
        <v>0.73</v>
      </c>
    </row>
    <row r="794" spans="1:6" ht="15.75" thickBot="1" x14ac:dyDescent="0.3">
      <c r="A794" s="51">
        <v>151</v>
      </c>
      <c r="B794" s="51">
        <v>0.25700000000000001</v>
      </c>
      <c r="C794" s="51">
        <v>0</v>
      </c>
      <c r="D794" s="51">
        <v>0</v>
      </c>
      <c r="E794" s="51">
        <v>7.0000000000000001E-3</v>
      </c>
      <c r="F794" s="51">
        <v>0.73499999999999999</v>
      </c>
    </row>
    <row r="795" spans="1:6" ht="15.75" thickBot="1" x14ac:dyDescent="0.3">
      <c r="A795" s="51">
        <v>152</v>
      </c>
      <c r="B795" s="51">
        <v>0.253</v>
      </c>
      <c r="C795" s="51">
        <v>0</v>
      </c>
      <c r="D795" s="51">
        <v>0</v>
      </c>
      <c r="E795" s="51">
        <v>7.0000000000000001E-3</v>
      </c>
      <c r="F795" s="51">
        <v>0.74</v>
      </c>
    </row>
    <row r="796" spans="1:6" ht="15.75" thickBot="1" x14ac:dyDescent="0.3">
      <c r="A796" s="51">
        <v>153</v>
      </c>
      <c r="B796" s="51">
        <v>0.248</v>
      </c>
      <c r="C796" s="51">
        <v>0</v>
      </c>
      <c r="D796" s="51">
        <v>0</v>
      </c>
      <c r="E796" s="51">
        <v>7.0000000000000001E-3</v>
      </c>
      <c r="F796" s="51">
        <v>0.745</v>
      </c>
    </row>
    <row r="797" spans="1:6" ht="15.75" thickBot="1" x14ac:dyDescent="0.3">
      <c r="A797" s="51">
        <v>154</v>
      </c>
      <c r="B797" s="51">
        <v>0.24299999999999999</v>
      </c>
      <c r="C797" s="51">
        <v>0</v>
      </c>
      <c r="D797" s="51">
        <v>0</v>
      </c>
      <c r="E797" s="51">
        <v>7.0000000000000001E-3</v>
      </c>
      <c r="F797" s="51">
        <v>0.75</v>
      </c>
    </row>
    <row r="798" spans="1:6" ht="15.75" thickBot="1" x14ac:dyDescent="0.3">
      <c r="A798" s="51">
        <v>155</v>
      </c>
      <c r="B798" s="51">
        <v>0.23799999999999999</v>
      </c>
      <c r="C798" s="51">
        <v>0</v>
      </c>
      <c r="D798" s="51">
        <v>0</v>
      </c>
      <c r="E798" s="51">
        <v>7.0000000000000001E-3</v>
      </c>
      <c r="F798" s="51">
        <v>0.755</v>
      </c>
    </row>
    <row r="799" spans="1:6" ht="15.75" thickBot="1" x14ac:dyDescent="0.3">
      <c r="A799" s="51">
        <v>156</v>
      </c>
      <c r="B799" s="51">
        <v>0.23300000000000001</v>
      </c>
      <c r="C799" s="51">
        <v>0</v>
      </c>
      <c r="D799" s="51">
        <v>0</v>
      </c>
      <c r="E799" s="51">
        <v>7.0000000000000001E-3</v>
      </c>
      <c r="F799" s="51">
        <v>0.76</v>
      </c>
    </row>
    <row r="800" spans="1:6" ht="15.75" thickBot="1" x14ac:dyDescent="0.3">
      <c r="A800" s="51">
        <v>157</v>
      </c>
      <c r="B800" s="51">
        <v>0.22800000000000001</v>
      </c>
      <c r="C800" s="51">
        <v>0</v>
      </c>
      <c r="D800" s="51">
        <v>0</v>
      </c>
      <c r="E800" s="51">
        <v>7.0000000000000001E-3</v>
      </c>
      <c r="F800" s="51">
        <v>0.76500000000000001</v>
      </c>
    </row>
    <row r="801" spans="1:6" ht="15.75" thickBot="1" x14ac:dyDescent="0.3">
      <c r="A801" s="51">
        <v>158</v>
      </c>
      <c r="B801" s="51">
        <v>0.223</v>
      </c>
      <c r="C801" s="51">
        <v>0</v>
      </c>
      <c r="D801" s="51">
        <v>0</v>
      </c>
      <c r="E801" s="51">
        <v>6.0000000000000001E-3</v>
      </c>
      <c r="F801" s="51">
        <v>0.77</v>
      </c>
    </row>
    <row r="802" spans="1:6" ht="15.75" thickBot="1" x14ac:dyDescent="0.3">
      <c r="A802" s="51">
        <v>159</v>
      </c>
      <c r="B802" s="51">
        <v>0.219</v>
      </c>
      <c r="C802" s="51">
        <v>0</v>
      </c>
      <c r="D802" s="51">
        <v>0</v>
      </c>
      <c r="E802" s="51">
        <v>6.0000000000000001E-3</v>
      </c>
      <c r="F802" s="51">
        <v>0.77500000000000002</v>
      </c>
    </row>
    <row r="803" spans="1:6" ht="15.75" thickBot="1" x14ac:dyDescent="0.3">
      <c r="A803" s="51">
        <v>160</v>
      </c>
      <c r="B803" s="51">
        <v>0.214</v>
      </c>
      <c r="C803" s="51">
        <v>0</v>
      </c>
      <c r="D803" s="51">
        <v>0</v>
      </c>
      <c r="E803" s="51">
        <v>6.0000000000000001E-3</v>
      </c>
      <c r="F803" s="51">
        <v>0.78</v>
      </c>
    </row>
    <row r="804" spans="1:6" ht="15.75" thickBot="1" x14ac:dyDescent="0.3">
      <c r="A804" s="51">
        <v>161</v>
      </c>
      <c r="B804" s="51">
        <v>0.20899999999999999</v>
      </c>
      <c r="C804" s="51">
        <v>0</v>
      </c>
      <c r="D804" s="51">
        <v>0</v>
      </c>
      <c r="E804" s="51">
        <v>6.0000000000000001E-3</v>
      </c>
      <c r="F804" s="51">
        <v>0.78500000000000003</v>
      </c>
    </row>
    <row r="805" spans="1:6" ht="15.75" thickBot="1" x14ac:dyDescent="0.3">
      <c r="A805" s="51">
        <v>162</v>
      </c>
      <c r="B805" s="51">
        <v>0.20399999999999999</v>
      </c>
      <c r="C805" s="51">
        <v>0</v>
      </c>
      <c r="D805" s="51">
        <v>0</v>
      </c>
      <c r="E805" s="51">
        <v>6.0000000000000001E-3</v>
      </c>
      <c r="F805" s="51">
        <v>0.79</v>
      </c>
    </row>
    <row r="806" spans="1:6" ht="15.75" thickBot="1" x14ac:dyDescent="0.3">
      <c r="A806" s="51">
        <v>163</v>
      </c>
      <c r="B806" s="51">
        <v>0.19900000000000001</v>
      </c>
      <c r="C806" s="51">
        <v>0</v>
      </c>
      <c r="D806" s="51">
        <v>0</v>
      </c>
      <c r="E806" s="51">
        <v>6.0000000000000001E-3</v>
      </c>
      <c r="F806" s="51">
        <v>0.79500000000000004</v>
      </c>
    </row>
    <row r="807" spans="1:6" ht="15.75" thickBot="1" x14ac:dyDescent="0.3">
      <c r="A807" s="51">
        <v>164</v>
      </c>
      <c r="B807" s="51">
        <v>0.19400000000000001</v>
      </c>
      <c r="C807" s="51">
        <v>0</v>
      </c>
      <c r="D807" s="51">
        <v>0</v>
      </c>
      <c r="E807" s="51">
        <v>6.0000000000000001E-3</v>
      </c>
      <c r="F807" s="51">
        <v>0.8</v>
      </c>
    </row>
    <row r="808" spans="1:6" ht="15.75" thickBot="1" x14ac:dyDescent="0.3">
      <c r="A808" s="51">
        <v>165</v>
      </c>
      <c r="B808" s="51">
        <v>0.19</v>
      </c>
      <c r="C808" s="51">
        <v>0</v>
      </c>
      <c r="D808" s="51">
        <v>0</v>
      </c>
      <c r="E808" s="51">
        <v>5.0000000000000001E-3</v>
      </c>
      <c r="F808" s="51">
        <v>0.80500000000000005</v>
      </c>
    </row>
    <row r="809" spans="1:6" ht="15.75" thickBot="1" x14ac:dyDescent="0.3">
      <c r="A809" s="51">
        <v>166</v>
      </c>
      <c r="B809" s="51">
        <v>0.185</v>
      </c>
      <c r="C809" s="51">
        <v>0</v>
      </c>
      <c r="D809" s="51">
        <v>0</v>
      </c>
      <c r="E809" s="51">
        <v>5.0000000000000001E-3</v>
      </c>
      <c r="F809" s="51">
        <v>0.81</v>
      </c>
    </row>
    <row r="810" spans="1:6" ht="15.75" thickBot="1" x14ac:dyDescent="0.3">
      <c r="A810" s="51">
        <v>167</v>
      </c>
      <c r="B810" s="51">
        <v>0.18</v>
      </c>
      <c r="C810" s="51">
        <v>0</v>
      </c>
      <c r="D810" s="51">
        <v>0</v>
      </c>
      <c r="E810" s="51">
        <v>5.0000000000000001E-3</v>
      </c>
      <c r="F810" s="51">
        <v>0.81499999999999995</v>
      </c>
    </row>
    <row r="811" spans="1:6" ht="15.75" thickBot="1" x14ac:dyDescent="0.3">
      <c r="A811" s="51">
        <v>168</v>
      </c>
      <c r="B811" s="51">
        <v>0.17499999999999999</v>
      </c>
      <c r="C811" s="51">
        <v>0</v>
      </c>
      <c r="D811" s="51">
        <v>0</v>
      </c>
      <c r="E811" s="51">
        <v>5.0000000000000001E-3</v>
      </c>
      <c r="F811" s="51">
        <v>0.82</v>
      </c>
    </row>
    <row r="812" spans="1:6" ht="15.75" thickBot="1" x14ac:dyDescent="0.3">
      <c r="A812" s="51">
        <v>169</v>
      </c>
      <c r="B812" s="51">
        <v>0.17</v>
      </c>
      <c r="C812" s="51">
        <v>0</v>
      </c>
      <c r="D812" s="51">
        <v>0</v>
      </c>
      <c r="E812" s="51">
        <v>5.0000000000000001E-3</v>
      </c>
      <c r="F812" s="51">
        <v>0.82499999999999996</v>
      </c>
    </row>
    <row r="813" spans="1:6" ht="15.75" thickBot="1" x14ac:dyDescent="0.3">
      <c r="A813" s="51">
        <v>170</v>
      </c>
      <c r="B813" s="51">
        <v>0.16500000000000001</v>
      </c>
      <c r="C813" s="51">
        <v>0</v>
      </c>
      <c r="D813" s="51">
        <v>0</v>
      </c>
      <c r="E813" s="51">
        <v>5.0000000000000001E-3</v>
      </c>
      <c r="F813" s="51">
        <v>0.83</v>
      </c>
    </row>
    <row r="814" spans="1:6" ht="15.75" thickBot="1" x14ac:dyDescent="0.3">
      <c r="A814" s="51">
        <v>171</v>
      </c>
      <c r="B814" s="51">
        <v>0.16</v>
      </c>
      <c r="C814" s="51">
        <v>0</v>
      </c>
      <c r="D814" s="51">
        <v>0</v>
      </c>
      <c r="E814" s="51">
        <v>4.0000000000000001E-3</v>
      </c>
      <c r="F814" s="51">
        <v>0.83499999999999996</v>
      </c>
    </row>
    <row r="815" spans="1:6" ht="15.75" thickBot="1" x14ac:dyDescent="0.3">
      <c r="A815" s="51">
        <v>172</v>
      </c>
      <c r="B815" s="51">
        <v>0.156</v>
      </c>
      <c r="C815" s="51">
        <v>0</v>
      </c>
      <c r="D815" s="51">
        <v>0</v>
      </c>
      <c r="E815" s="51">
        <v>4.0000000000000001E-3</v>
      </c>
      <c r="F815" s="51">
        <v>0.84</v>
      </c>
    </row>
    <row r="816" spans="1:6" ht="15.75" thickBot="1" x14ac:dyDescent="0.3">
      <c r="A816" s="51">
        <v>173</v>
      </c>
      <c r="B816" s="51">
        <v>0.151</v>
      </c>
      <c r="C816" s="51">
        <v>0</v>
      </c>
      <c r="D816" s="51">
        <v>0</v>
      </c>
      <c r="E816" s="51">
        <v>4.0000000000000001E-3</v>
      </c>
      <c r="F816" s="51">
        <v>0.84499999999999997</v>
      </c>
    </row>
    <row r="817" spans="1:6" ht="15.75" thickBot="1" x14ac:dyDescent="0.3">
      <c r="A817" s="51">
        <v>174</v>
      </c>
      <c r="B817" s="51">
        <v>0.14599999999999999</v>
      </c>
      <c r="C817" s="51">
        <v>0</v>
      </c>
      <c r="D817" s="51">
        <v>0</v>
      </c>
      <c r="E817" s="51">
        <v>4.0000000000000001E-3</v>
      </c>
      <c r="F817" s="51">
        <v>0.85</v>
      </c>
    </row>
    <row r="818" spans="1:6" ht="15.75" thickBot="1" x14ac:dyDescent="0.3">
      <c r="A818" s="51">
        <v>175</v>
      </c>
      <c r="B818" s="51">
        <v>0.14099999999999999</v>
      </c>
      <c r="C818" s="51">
        <v>0</v>
      </c>
      <c r="D818" s="51">
        <v>0</v>
      </c>
      <c r="E818" s="51">
        <v>4.0000000000000001E-3</v>
      </c>
      <c r="F818" s="51">
        <v>0.85499999999999998</v>
      </c>
    </row>
    <row r="819" spans="1:6" ht="15.75" thickBot="1" x14ac:dyDescent="0.3">
      <c r="A819" s="51">
        <v>176</v>
      </c>
      <c r="B819" s="51">
        <v>0.13600000000000001</v>
      </c>
      <c r="C819" s="51">
        <v>0</v>
      </c>
      <c r="D819" s="51">
        <v>0</v>
      </c>
      <c r="E819" s="51">
        <v>4.0000000000000001E-3</v>
      </c>
      <c r="F819" s="51">
        <v>0.86</v>
      </c>
    </row>
    <row r="820" spans="1:6" ht="15.75" thickBot="1" x14ac:dyDescent="0.3">
      <c r="A820" s="51">
        <v>177</v>
      </c>
      <c r="B820" s="51">
        <v>0.13100000000000001</v>
      </c>
      <c r="C820" s="51">
        <v>0</v>
      </c>
      <c r="D820" s="51">
        <v>0</v>
      </c>
      <c r="E820" s="51">
        <v>4.0000000000000001E-3</v>
      </c>
      <c r="F820" s="51">
        <v>0.86499999999999999</v>
      </c>
    </row>
    <row r="821" spans="1:6" ht="15.75" thickBot="1" x14ac:dyDescent="0.3">
      <c r="A821" s="51">
        <v>178</v>
      </c>
      <c r="B821" s="51">
        <v>0.126</v>
      </c>
      <c r="C821" s="51">
        <v>0</v>
      </c>
      <c r="D821" s="51">
        <v>0</v>
      </c>
      <c r="E821" s="51">
        <v>3.0000000000000001E-3</v>
      </c>
      <c r="F821" s="51">
        <v>0.87</v>
      </c>
    </row>
    <row r="822" spans="1:6" ht="15.75" thickBot="1" x14ac:dyDescent="0.3">
      <c r="A822" s="51">
        <v>179</v>
      </c>
      <c r="B822" s="51">
        <v>0.122</v>
      </c>
      <c r="C822" s="51">
        <v>0</v>
      </c>
      <c r="D822" s="51">
        <v>0</v>
      </c>
      <c r="E822" s="51">
        <v>3.0000000000000001E-3</v>
      </c>
      <c r="F822" s="51">
        <v>0.875</v>
      </c>
    </row>
    <row r="823" spans="1:6" ht="15.75" thickBot="1" x14ac:dyDescent="0.3">
      <c r="A823" s="51">
        <v>180</v>
      </c>
      <c r="B823" s="51">
        <v>0.11700000000000001</v>
      </c>
      <c r="C823" s="51">
        <v>0</v>
      </c>
      <c r="D823" s="51">
        <v>0</v>
      </c>
      <c r="E823" s="51">
        <v>3.0000000000000001E-3</v>
      </c>
      <c r="F823" s="51">
        <v>0.88</v>
      </c>
    </row>
    <row r="824" spans="1:6" ht="15.75" thickBot="1" x14ac:dyDescent="0.3">
      <c r="A824" s="51">
        <v>181</v>
      </c>
      <c r="B824" s="51">
        <v>0.112</v>
      </c>
      <c r="C824" s="51">
        <v>0</v>
      </c>
      <c r="D824" s="51">
        <v>0</v>
      </c>
      <c r="E824" s="51">
        <v>3.0000000000000001E-3</v>
      </c>
      <c r="F824" s="51">
        <v>0.88500000000000001</v>
      </c>
    </row>
    <row r="825" spans="1:6" ht="15.75" thickBot="1" x14ac:dyDescent="0.3">
      <c r="A825" s="51">
        <v>182</v>
      </c>
      <c r="B825" s="51">
        <v>0.107</v>
      </c>
      <c r="C825" s="51">
        <v>0</v>
      </c>
      <c r="D825" s="51">
        <v>0</v>
      </c>
      <c r="E825" s="51">
        <v>3.0000000000000001E-3</v>
      </c>
      <c r="F825" s="51">
        <v>0.89</v>
      </c>
    </row>
    <row r="826" spans="1:6" ht="15.75" thickBot="1" x14ac:dyDescent="0.3">
      <c r="A826" s="51">
        <v>183</v>
      </c>
      <c r="B826" s="51">
        <v>0.10199999999999999</v>
      </c>
      <c r="C826" s="51">
        <v>0</v>
      </c>
      <c r="D826" s="51">
        <v>0</v>
      </c>
      <c r="E826" s="51">
        <v>3.0000000000000001E-3</v>
      </c>
      <c r="F826" s="51">
        <v>0.89500000000000002</v>
      </c>
    </row>
    <row r="827" spans="1:6" ht="15.75" thickBot="1" x14ac:dyDescent="0.3">
      <c r="A827" s="51">
        <v>184</v>
      </c>
      <c r="B827" s="51">
        <v>9.7000000000000003E-2</v>
      </c>
      <c r="C827" s="51">
        <v>0</v>
      </c>
      <c r="D827" s="51">
        <v>0</v>
      </c>
      <c r="E827" s="51">
        <v>3.0000000000000001E-3</v>
      </c>
      <c r="F827" s="51">
        <v>0.9</v>
      </c>
    </row>
    <row r="828" spans="1:6" ht="15.75" thickBot="1" x14ac:dyDescent="0.3">
      <c r="A828" s="51">
        <v>185</v>
      </c>
      <c r="B828" s="51">
        <v>9.2999999999999999E-2</v>
      </c>
      <c r="C828" s="51">
        <v>0</v>
      </c>
      <c r="D828" s="51">
        <v>0</v>
      </c>
      <c r="E828" s="51">
        <v>2E-3</v>
      </c>
      <c r="F828" s="51">
        <v>0.90500000000000003</v>
      </c>
    </row>
    <row r="829" spans="1:6" ht="15.75" thickBot="1" x14ac:dyDescent="0.3">
      <c r="A829" s="51">
        <v>186</v>
      </c>
      <c r="B829" s="51">
        <v>8.7999999999999995E-2</v>
      </c>
      <c r="C829" s="51">
        <v>0</v>
      </c>
      <c r="D829" s="51">
        <v>0</v>
      </c>
      <c r="E829" s="51">
        <v>2E-3</v>
      </c>
      <c r="F829" s="51">
        <v>0.91</v>
      </c>
    </row>
    <row r="830" spans="1:6" ht="15.75" thickBot="1" x14ac:dyDescent="0.3">
      <c r="A830" s="51">
        <v>187</v>
      </c>
      <c r="B830" s="51">
        <v>8.3000000000000004E-2</v>
      </c>
      <c r="C830" s="51">
        <v>0</v>
      </c>
      <c r="D830" s="51">
        <v>0</v>
      </c>
      <c r="E830" s="51">
        <v>2E-3</v>
      </c>
      <c r="F830" s="51">
        <v>0.91500000000000004</v>
      </c>
    </row>
    <row r="831" spans="1:6" ht="15.75" thickBot="1" x14ac:dyDescent="0.3">
      <c r="A831" s="51">
        <v>188</v>
      </c>
      <c r="B831" s="51">
        <v>7.8E-2</v>
      </c>
      <c r="C831" s="51">
        <v>0</v>
      </c>
      <c r="D831" s="51">
        <v>0</v>
      </c>
      <c r="E831" s="51">
        <v>2E-3</v>
      </c>
      <c r="F831" s="51">
        <v>0.92</v>
      </c>
    </row>
    <row r="832" spans="1:6" ht="15.75" thickBot="1" x14ac:dyDescent="0.3">
      <c r="A832" s="51">
        <v>189</v>
      </c>
      <c r="B832" s="51">
        <v>7.2999999999999995E-2</v>
      </c>
      <c r="C832" s="51">
        <v>0</v>
      </c>
      <c r="D832" s="51">
        <v>0</v>
      </c>
      <c r="E832" s="51">
        <v>2E-3</v>
      </c>
      <c r="F832" s="51">
        <v>0.92500000000000004</v>
      </c>
    </row>
    <row r="833" spans="1:6" ht="15.75" thickBot="1" x14ac:dyDescent="0.3">
      <c r="A833" s="51">
        <v>190</v>
      </c>
      <c r="B833" s="51">
        <v>6.8000000000000005E-2</v>
      </c>
      <c r="C833" s="51">
        <v>0</v>
      </c>
      <c r="D833" s="51">
        <v>0</v>
      </c>
      <c r="E833" s="51">
        <v>2E-3</v>
      </c>
      <c r="F833" s="51">
        <v>0.93</v>
      </c>
    </row>
    <row r="834" spans="1:6" ht="15.75" thickBot="1" x14ac:dyDescent="0.3">
      <c r="A834" s="51">
        <v>191</v>
      </c>
      <c r="B834" s="51">
        <v>6.3E-2</v>
      </c>
      <c r="C834" s="51">
        <v>0</v>
      </c>
      <c r="D834" s="51">
        <v>0</v>
      </c>
      <c r="E834" s="51">
        <v>1E-3</v>
      </c>
      <c r="F834" s="51">
        <v>0.93500000000000005</v>
      </c>
    </row>
    <row r="835" spans="1:6" ht="15.75" thickBot="1" x14ac:dyDescent="0.3">
      <c r="A835" s="51">
        <v>192</v>
      </c>
      <c r="B835" s="51">
        <v>5.8999999999999997E-2</v>
      </c>
      <c r="C835" s="51">
        <v>0</v>
      </c>
      <c r="D835" s="51">
        <v>0</v>
      </c>
      <c r="E835" s="51">
        <v>1E-3</v>
      </c>
      <c r="F835" s="51">
        <v>0.94</v>
      </c>
    </row>
    <row r="836" spans="1:6" ht="15.75" thickBot="1" x14ac:dyDescent="0.3">
      <c r="A836" s="51">
        <v>193</v>
      </c>
      <c r="B836" s="51">
        <v>5.3999999999999999E-2</v>
      </c>
      <c r="C836" s="51">
        <v>0</v>
      </c>
      <c r="D836" s="51">
        <v>0</v>
      </c>
      <c r="E836" s="51">
        <v>1E-3</v>
      </c>
      <c r="F836" s="51">
        <v>0.94499999999999995</v>
      </c>
    </row>
    <row r="837" spans="1:6" ht="15.75" thickBot="1" x14ac:dyDescent="0.3">
      <c r="A837" s="51">
        <v>194</v>
      </c>
      <c r="B837" s="51">
        <v>4.9000000000000002E-2</v>
      </c>
      <c r="C837" s="51">
        <v>0</v>
      </c>
      <c r="D837" s="51">
        <v>0</v>
      </c>
      <c r="E837" s="51">
        <v>1E-3</v>
      </c>
      <c r="F837" s="51">
        <v>0.95</v>
      </c>
    </row>
    <row r="838" spans="1:6" ht="15.75" thickBot="1" x14ac:dyDescent="0.3">
      <c r="A838" s="51">
        <v>195</v>
      </c>
      <c r="B838" s="51">
        <v>4.3999999999999997E-2</v>
      </c>
      <c r="C838" s="51">
        <v>0</v>
      </c>
      <c r="D838" s="51">
        <v>0</v>
      </c>
      <c r="E838" s="51">
        <v>1E-3</v>
      </c>
      <c r="F838" s="51">
        <v>0.95499999999999996</v>
      </c>
    </row>
    <row r="839" spans="1:6" ht="15.75" thickBot="1" x14ac:dyDescent="0.3">
      <c r="A839" s="51">
        <v>196</v>
      </c>
      <c r="B839" s="51">
        <v>3.9E-2</v>
      </c>
      <c r="C839" s="51">
        <v>0</v>
      </c>
      <c r="D839" s="51">
        <v>0</v>
      </c>
      <c r="E839" s="51">
        <v>1E-3</v>
      </c>
      <c r="F839" s="51">
        <v>0.96</v>
      </c>
    </row>
    <row r="840" spans="1:6" ht="15.75" thickBot="1" x14ac:dyDescent="0.3">
      <c r="A840" s="51">
        <v>197</v>
      </c>
      <c r="B840" s="51">
        <v>3.4000000000000002E-2</v>
      </c>
      <c r="C840" s="51">
        <v>0</v>
      </c>
      <c r="D840" s="51">
        <v>0</v>
      </c>
      <c r="E840" s="51">
        <v>1E-3</v>
      </c>
      <c r="F840" s="51">
        <v>0.96499999999999997</v>
      </c>
    </row>
    <row r="841" spans="1:6" ht="15.75" thickBot="1" x14ac:dyDescent="0.3">
      <c r="A841" s="51">
        <v>198</v>
      </c>
      <c r="B841" s="51">
        <v>2.9000000000000001E-2</v>
      </c>
      <c r="C841" s="51">
        <v>0</v>
      </c>
      <c r="D841" s="51">
        <v>0</v>
      </c>
      <c r="E841" s="51">
        <v>0</v>
      </c>
      <c r="F841" s="51">
        <v>0.97</v>
      </c>
    </row>
    <row r="842" spans="1:6" ht="15.75" thickBot="1" x14ac:dyDescent="0.3">
      <c r="A842" s="51">
        <v>199</v>
      </c>
      <c r="B842" s="51">
        <v>2.5000000000000001E-2</v>
      </c>
      <c r="C842" s="51">
        <v>0</v>
      </c>
      <c r="D842" s="51">
        <v>0</v>
      </c>
      <c r="E842" s="51">
        <v>0</v>
      </c>
      <c r="F842" s="51">
        <v>0.97499999999999998</v>
      </c>
    </row>
    <row r="843" spans="1:6" ht="15.75" thickBot="1" x14ac:dyDescent="0.3">
      <c r="A843" s="51">
        <v>200</v>
      </c>
      <c r="B843" s="51">
        <v>0.02</v>
      </c>
      <c r="C843" s="51">
        <v>0</v>
      </c>
      <c r="D843" s="51">
        <v>0</v>
      </c>
      <c r="E843" s="51">
        <v>0</v>
      </c>
      <c r="F843" s="51">
        <v>0.98</v>
      </c>
    </row>
    <row r="844" spans="1:6" ht="15.75" thickBot="1" x14ac:dyDescent="0.3">
      <c r="A844" s="51">
        <v>201</v>
      </c>
      <c r="B844" s="51">
        <v>1.4999999999999999E-2</v>
      </c>
      <c r="C844" s="51">
        <v>0</v>
      </c>
      <c r="D844" s="51">
        <v>0</v>
      </c>
      <c r="E844" s="51">
        <v>0</v>
      </c>
      <c r="F844" s="51">
        <v>0.98499999999999999</v>
      </c>
    </row>
    <row r="846" spans="1:6" x14ac:dyDescent="0.25">
      <c r="A846" s="50" t="s">
        <v>87</v>
      </c>
    </row>
    <row r="847" spans="1:6" x14ac:dyDescent="0.25">
      <c r="A847" s="50" t="s">
        <v>86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1" sqref="Q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1" sqref="E1"/>
    </sheetView>
  </sheetViews>
  <sheetFormatPr defaultRowHeight="15" x14ac:dyDescent="0.25"/>
  <cols>
    <col min="1" max="1" width="5.140625" bestFit="1" customWidth="1"/>
    <col min="2" max="2" width="7" bestFit="1" customWidth="1"/>
    <col min="3" max="3" width="4.5703125" bestFit="1" customWidth="1"/>
    <col min="4" max="4" width="12.140625" bestFit="1" customWidth="1"/>
    <col min="5" max="5" width="5.5703125" bestFit="1" customWidth="1"/>
    <col min="6" max="6" width="5.140625" bestFit="1" customWidth="1"/>
  </cols>
  <sheetData>
    <row r="1" spans="1:6" x14ac:dyDescent="0.25">
      <c r="A1" s="1" t="s">
        <v>8</v>
      </c>
      <c r="B1" s="1" t="s">
        <v>5</v>
      </c>
      <c r="C1" s="1" t="s">
        <v>6</v>
      </c>
      <c r="D1" s="1" t="s">
        <v>7</v>
      </c>
      <c r="E1" s="1" t="s">
        <v>10</v>
      </c>
      <c r="F1" s="1" t="s">
        <v>9</v>
      </c>
    </row>
    <row r="2" spans="1:6" x14ac:dyDescent="0.25">
      <c r="A2" s="17">
        <f>SUM(C2:D2)</f>
        <v>4</v>
      </c>
      <c r="B2" s="10">
        <f>C6-C2</f>
        <v>16</v>
      </c>
      <c r="C2" s="10">
        <f>C6*F2</f>
        <v>4</v>
      </c>
      <c r="D2" s="10">
        <f>C6-SUM(B2:C2)</f>
        <v>0</v>
      </c>
      <c r="E2" s="10">
        <f>SUM(B2:D2)</f>
        <v>20</v>
      </c>
      <c r="F2" s="19">
        <f>1/5</f>
        <v>0.2</v>
      </c>
    </row>
    <row r="3" spans="1:6" x14ac:dyDescent="0.25">
      <c r="A3" s="17">
        <f t="shared" ref="A3:A6" si="0">SUM(C3:D3)</f>
        <v>12.000000000000004</v>
      </c>
      <c r="B3" s="10">
        <f>AVERAGE(B2,B4)</f>
        <v>14.666666666666666</v>
      </c>
      <c r="C3" s="10">
        <f>E$2-B3</f>
        <v>5.3333333333333339</v>
      </c>
      <c r="D3" s="10">
        <f>(C3*(1-F3)-B3*F3)/F3</f>
        <v>6.6666666666666696</v>
      </c>
      <c r="E3" s="10">
        <f t="shared" ref="E3:E5" si="1">SUM(B3:D3)</f>
        <v>26.666666666666671</v>
      </c>
      <c r="F3" s="20">
        <f>F2</f>
        <v>0.2</v>
      </c>
    </row>
    <row r="4" spans="1:6" x14ac:dyDescent="0.25">
      <c r="A4" s="17">
        <f t="shared" si="0"/>
        <v>20</v>
      </c>
      <c r="B4" s="10">
        <f>C6-C4</f>
        <v>13.333333333333332</v>
      </c>
      <c r="C4" s="10">
        <f>2*C6*F4/(1+F4)</f>
        <v>6.666666666666667</v>
      </c>
      <c r="D4" s="10">
        <f>B4</f>
        <v>13.333333333333332</v>
      </c>
      <c r="E4" s="10">
        <f t="shared" si="1"/>
        <v>33.333333333333329</v>
      </c>
      <c r="F4" s="20">
        <f t="shared" ref="F4:F6" si="2">F3</f>
        <v>0.2</v>
      </c>
    </row>
    <row r="5" spans="1:6" x14ac:dyDescent="0.25">
      <c r="A5" s="17">
        <f t="shared" si="0"/>
        <v>60</v>
      </c>
      <c r="B5" s="10">
        <f>AVERAGE(B4,B6)</f>
        <v>6.6666666666666661</v>
      </c>
      <c r="C5" s="10">
        <f>E$2-B5</f>
        <v>13.333333333333334</v>
      </c>
      <c r="D5" s="10">
        <f>(C5*(1-F5)-B5*F5)/F5</f>
        <v>46.666666666666664</v>
      </c>
      <c r="E5" s="10">
        <f t="shared" si="1"/>
        <v>66.666666666666657</v>
      </c>
      <c r="F5" s="20">
        <f t="shared" si="2"/>
        <v>0.2</v>
      </c>
    </row>
    <row r="6" spans="1:6" x14ac:dyDescent="0.25">
      <c r="A6" s="17">
        <f t="shared" si="0"/>
        <v>100</v>
      </c>
      <c r="B6" s="10">
        <f>E6-SUM(C6:D6)</f>
        <v>0</v>
      </c>
      <c r="C6" s="10">
        <f>E6*F6</f>
        <v>20</v>
      </c>
      <c r="D6" s="10">
        <f>E6-C6</f>
        <v>80</v>
      </c>
      <c r="E6" s="9">
        <v>100</v>
      </c>
      <c r="F6" s="20">
        <f t="shared" si="2"/>
        <v>0.2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A2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 x14ac:dyDescent="0.25"/>
  <cols>
    <col min="1" max="1" width="31.7109375" bestFit="1" customWidth="1"/>
    <col min="2" max="2" width="10.5703125" bestFit="1" customWidth="1"/>
    <col min="3" max="3" width="14.5703125" bestFit="1" customWidth="1"/>
    <col min="4" max="4" width="8.28515625" bestFit="1" customWidth="1"/>
    <col min="5" max="5" width="14.140625" bestFit="1" customWidth="1"/>
    <col min="6" max="6" width="9.5703125" customWidth="1"/>
    <col min="7" max="7" width="9.85546875" bestFit="1" customWidth="1"/>
    <col min="8" max="8" width="11.42578125" customWidth="1"/>
    <col min="9" max="9" width="12.28515625" bestFit="1" customWidth="1"/>
    <col min="10" max="10" width="10.7109375" bestFit="1" customWidth="1"/>
    <col min="11" max="11" width="9.7109375" bestFit="1" customWidth="1"/>
    <col min="12" max="12" width="11.28515625" bestFit="1" customWidth="1"/>
    <col min="13" max="13" width="9.7109375" bestFit="1" customWidth="1"/>
    <col min="14" max="14" width="14.5703125" bestFit="1" customWidth="1"/>
    <col min="15" max="15" width="11" bestFit="1" customWidth="1"/>
    <col min="16" max="16" width="12.5703125" bestFit="1" customWidth="1"/>
    <col min="17" max="18" width="11" bestFit="1" customWidth="1"/>
    <col min="19" max="19" width="13.140625" bestFit="1" customWidth="1"/>
    <col min="20" max="20" width="9.5703125" bestFit="1" customWidth="1"/>
    <col min="21" max="21" width="14.5703125" bestFit="1" customWidth="1"/>
    <col min="22" max="22" width="8.28515625" bestFit="1" customWidth="1"/>
    <col min="23" max="23" width="22.42578125" bestFit="1" customWidth="1"/>
    <col min="24" max="24" width="14.140625" bestFit="1" customWidth="1"/>
    <col min="25" max="25" width="9.5703125" bestFit="1" customWidth="1"/>
    <col min="26" max="26" width="9.85546875" bestFit="1" customWidth="1"/>
    <col min="27" max="27" width="14.140625" bestFit="1" customWidth="1"/>
    <col min="28" max="28" width="9.5703125" bestFit="1" customWidth="1"/>
    <col min="29" max="29" width="8.28515625" bestFit="1" customWidth="1"/>
    <col min="30" max="30" width="14.5703125" bestFit="1" customWidth="1"/>
    <col min="31" max="31" width="10.140625" bestFit="1" customWidth="1"/>
    <col min="32" max="32" width="15.140625" bestFit="1" customWidth="1"/>
    <col min="33" max="33" width="14.140625" bestFit="1" customWidth="1"/>
    <col min="34" max="34" width="9.5703125" style="21" bestFit="1" customWidth="1"/>
    <col min="35" max="35" width="8.28515625" style="21" bestFit="1" customWidth="1"/>
    <col min="36" max="36" width="14.5703125" style="21" bestFit="1" customWidth="1"/>
    <col min="37" max="37" width="13.28515625" bestFit="1" customWidth="1"/>
    <col min="38" max="38" width="14.28515625" bestFit="1" customWidth="1"/>
    <col min="39" max="39" width="14.140625" bestFit="1" customWidth="1"/>
    <col min="40" max="40" width="9.5703125" bestFit="1" customWidth="1"/>
    <col min="41" max="41" width="8.28515625" bestFit="1" customWidth="1"/>
    <col min="42" max="42" width="14.5703125" bestFit="1" customWidth="1"/>
    <col min="43" max="43" width="7" style="21" bestFit="1" customWidth="1"/>
    <col min="44" max="44" width="4.42578125" style="21" bestFit="1" customWidth="1"/>
    <col min="45" max="45" width="12.140625" style="21" bestFit="1" customWidth="1"/>
    <col min="46" max="46" width="17.42578125" style="21" bestFit="1" customWidth="1"/>
    <col min="47" max="47" width="7" style="21" bestFit="1" customWidth="1"/>
    <col min="48" max="48" width="4.42578125" style="21" bestFit="1" customWidth="1"/>
    <col min="49" max="49" width="12.140625" style="21" bestFit="1" customWidth="1"/>
    <col min="50" max="50" width="17.42578125" style="21" customWidth="1"/>
    <col min="51" max="51" width="13.5703125" bestFit="1" customWidth="1"/>
    <col min="52" max="53" width="14.85546875" bestFit="1" customWidth="1"/>
    <col min="54" max="54" width="18" bestFit="1" customWidth="1"/>
    <col min="55" max="55" width="13.42578125" bestFit="1" customWidth="1"/>
    <col min="56" max="56" width="18.42578125" bestFit="1" customWidth="1"/>
    <col min="57" max="57" width="14.140625" bestFit="1" customWidth="1"/>
    <col min="58" max="58" width="9.5703125" bestFit="1" customWidth="1"/>
    <col min="59" max="59" width="14.5703125" bestFit="1" customWidth="1"/>
    <col min="60" max="60" width="7" style="21" bestFit="1" customWidth="1"/>
    <col min="61" max="61" width="4.42578125" style="21" bestFit="1" customWidth="1"/>
    <col min="62" max="62" width="12.140625" style="21" bestFit="1" customWidth="1"/>
    <col min="63" max="63" width="17.42578125" style="21" customWidth="1"/>
    <col min="64" max="64" width="9.85546875" bestFit="1" customWidth="1"/>
    <col min="65" max="65" width="14.5703125" bestFit="1" customWidth="1"/>
    <col min="66" max="66" width="8.28515625" bestFit="1" customWidth="1"/>
    <col min="67" max="67" width="14.140625" bestFit="1" customWidth="1"/>
    <col min="68" max="68" width="9.5703125" bestFit="1" customWidth="1"/>
    <col min="69" max="69" width="25.5703125" bestFit="1" customWidth="1"/>
    <col min="70" max="70" width="20.85546875" bestFit="1" customWidth="1"/>
    <col min="71" max="71" width="26" bestFit="1" customWidth="1"/>
    <col min="72" max="72" width="19.7109375" bestFit="1" customWidth="1"/>
    <col min="73" max="73" width="15.140625" bestFit="1" customWidth="1"/>
    <col min="74" max="74" width="20.140625" bestFit="1" customWidth="1"/>
    <col min="75" max="75" width="31.42578125" bestFit="1" customWidth="1"/>
    <col min="76" max="76" width="16.140625" bestFit="1" customWidth="1"/>
    <col min="77" max="77" width="14.5703125" bestFit="1" customWidth="1"/>
    <col min="78" max="78" width="16.140625" bestFit="1" customWidth="1"/>
    <col min="79" max="79" width="14.5703125" bestFit="1" customWidth="1"/>
  </cols>
  <sheetData>
    <row r="1" spans="1:79" x14ac:dyDescent="0.25">
      <c r="A1" s="3" t="s">
        <v>4</v>
      </c>
      <c r="B1" s="3" t="s">
        <v>1</v>
      </c>
      <c r="C1" s="3" t="s">
        <v>21</v>
      </c>
      <c r="D1" s="3" t="s">
        <v>32</v>
      </c>
      <c r="E1" s="3" t="s">
        <v>22</v>
      </c>
      <c r="F1" s="1" t="s">
        <v>3</v>
      </c>
      <c r="G1" s="3" t="s">
        <v>2</v>
      </c>
      <c r="H1" s="3" t="s">
        <v>13</v>
      </c>
      <c r="I1" s="4" t="str">
        <f>CONCATENATE($A205,ROUND(I204,1),$AL5)</f>
        <v>Error = 98.5%</v>
      </c>
      <c r="J1" s="4" t="str">
        <f>CONCATENATE($A205,ROUND(J204,1),$AL5)</f>
        <v>Error = 50%</v>
      </c>
      <c r="K1" s="4" t="str">
        <f>CONCATENATE($A205,ROUND(K204,1),$AL5)</f>
        <v>Error = 2%</v>
      </c>
      <c r="L1" s="4" t="str">
        <f>CONCATENATE($A205,ROUND(L204,1),$AL5)</f>
        <v>Error = 1.5%</v>
      </c>
      <c r="M1" s="4" t="str">
        <f>CONCATENATE(,$A205,ROUND(M204,1),$AL5)</f>
        <v>Error = 0%</v>
      </c>
      <c r="N1" s="4" t="str">
        <f>CONCATENATE($A206,ROUND(N204,1),$AL5)</f>
        <v>Allocation = 3%</v>
      </c>
      <c r="O1" s="23" t="str">
        <f>CONCATENATE($A204,ROUND(O204,1),$AL5)</f>
        <v>FOM = 1%</v>
      </c>
      <c r="P1" s="23" t="str">
        <f>CONCATENATE($A204,ROUND(P204,1),$AL5)</f>
        <v>FOM = 1.5%</v>
      </c>
      <c r="Q1" s="23" t="str">
        <f>CONCATENATE($A204,ROUND(Q204,1),$AL5)</f>
        <v>FOM = 2%</v>
      </c>
      <c r="R1" s="23" t="str">
        <f>CONCATENATE($A204,ROUND(R204,1),$AL5)</f>
        <v>FOM = 8%</v>
      </c>
      <c r="S1" s="23" t="str">
        <f>CONCATENATE($A204,ROUND(S204,1),$AL5)</f>
        <v>FOM = 100%</v>
      </c>
      <c r="T1" s="4" t="str">
        <f>B1</f>
        <v>Minimum</v>
      </c>
      <c r="U1" s="4" t="str">
        <f>C1</f>
        <v>Highest Carbon</v>
      </c>
      <c r="V1" s="4" t="str">
        <f>D1</f>
        <v>Random</v>
      </c>
      <c r="W1" s="3" t="s">
        <v>33</v>
      </c>
      <c r="X1" s="4" t="str">
        <f>E1</f>
        <v>Lowest Carbon</v>
      </c>
      <c r="Y1" s="4" t="str">
        <f>F1</f>
        <v>Proximity</v>
      </c>
      <c r="Z1" s="4" t="str">
        <f>G1</f>
        <v>Maximum</v>
      </c>
      <c r="AA1" s="4" t="str">
        <f>AM1</f>
        <v>Lowest Carbon</v>
      </c>
      <c r="AB1" s="4" t="str">
        <f>AN1</f>
        <v>Proximity</v>
      </c>
      <c r="AC1" s="4" t="str">
        <f>AO1</f>
        <v>Random</v>
      </c>
      <c r="AD1" s="4" t="str">
        <f>AP1</f>
        <v>Highest Carbon</v>
      </c>
      <c r="AE1" s="48" t="s">
        <v>29</v>
      </c>
      <c r="AF1" s="48" t="s">
        <v>30</v>
      </c>
      <c r="AG1" s="4" t="str">
        <f>AM1</f>
        <v>Lowest Carbon</v>
      </c>
      <c r="AH1" s="4" t="str">
        <f>AN1</f>
        <v>Proximity</v>
      </c>
      <c r="AI1" s="4" t="str">
        <f>AO1</f>
        <v>Random</v>
      </c>
      <c r="AJ1" s="4" t="str">
        <f>AP1</f>
        <v>Highest Carbon</v>
      </c>
      <c r="AK1" s="3" t="s">
        <v>20</v>
      </c>
      <c r="AL1" s="3" t="s">
        <v>0</v>
      </c>
      <c r="AM1" s="4" t="str">
        <f>X1</f>
        <v>Lowest Carbon</v>
      </c>
      <c r="AN1" s="4" t="str">
        <f>Y1</f>
        <v>Proximity</v>
      </c>
      <c r="AO1" s="4" t="str">
        <f>V1</f>
        <v>Random</v>
      </c>
      <c r="AP1" s="4" t="str">
        <f>U1</f>
        <v>Highest Carbon</v>
      </c>
      <c r="AQ1" s="4" t="s">
        <v>5</v>
      </c>
      <c r="AR1" s="4" t="s">
        <v>6</v>
      </c>
      <c r="AS1" s="4" t="s">
        <v>7</v>
      </c>
      <c r="AT1" s="4" t="s">
        <v>17</v>
      </c>
      <c r="AU1" s="4" t="str">
        <f>AQ1</f>
        <v>Misses</v>
      </c>
      <c r="AV1" s="4" t="str">
        <f t="shared" ref="AV1:AX1" si="0">AR1</f>
        <v>Hits</v>
      </c>
      <c r="AW1" s="4" t="str">
        <f t="shared" si="0"/>
        <v>False Alarms</v>
      </c>
      <c r="AX1" s="4" t="str">
        <f t="shared" si="0"/>
        <v>Correct Rejections</v>
      </c>
      <c r="AY1" s="3" t="s">
        <v>16</v>
      </c>
      <c r="AZ1" s="3" t="s">
        <v>19</v>
      </c>
      <c r="BA1" s="4" t="str">
        <f>AZ1</f>
        <v>Allocation Error</v>
      </c>
      <c r="BB1" s="4" t="str">
        <f>CONCATENATE($E1,$AL3)</f>
        <v>Lowest Carbon hits</v>
      </c>
      <c r="BC1" s="4" t="str">
        <f>CONCATENATE($F1,$AL3)</f>
        <v>Proximity hits</v>
      </c>
      <c r="BD1" s="4" t="str">
        <f>CONCATENATE($C1,$AL3)</f>
        <v>Highest Carbon hits</v>
      </c>
      <c r="BE1" s="4" t="str">
        <f>E1</f>
        <v>Lowest Carbon</v>
      </c>
      <c r="BF1" s="4" t="str">
        <f>F1</f>
        <v>Proximity</v>
      </c>
      <c r="BG1" s="4" t="str">
        <f>C1</f>
        <v>Highest Carbon</v>
      </c>
      <c r="BH1" s="4" t="str">
        <f>AU1</f>
        <v>Misses</v>
      </c>
      <c r="BI1" s="4" t="str">
        <f>AV1</f>
        <v>Hits</v>
      </c>
      <c r="BJ1" s="4" t="str">
        <f>AW1</f>
        <v>False Alarms</v>
      </c>
      <c r="BK1" s="4" t="str">
        <f>AX1</f>
        <v>Correct Rejections</v>
      </c>
      <c r="BL1" s="4" t="str">
        <f>G1</f>
        <v>Maximum</v>
      </c>
      <c r="BM1" s="4" t="str">
        <f>C1</f>
        <v>Highest Carbon</v>
      </c>
      <c r="BN1" s="4" t="str">
        <f>D1</f>
        <v>Random</v>
      </c>
      <c r="BO1" s="4" t="str">
        <f>E1</f>
        <v>Lowest Carbon</v>
      </c>
      <c r="BP1" s="4" t="str">
        <f>F1</f>
        <v>Proximity</v>
      </c>
      <c r="BQ1" s="4" t="str">
        <f>CONCATENATE($E1,$AL4)</f>
        <v>Lowest Carbon false alarms</v>
      </c>
      <c r="BR1" s="4" t="str">
        <f>CONCATENATE($F1,$AL4)</f>
        <v>Proximity false alarms</v>
      </c>
      <c r="BS1" s="4" t="str">
        <f>CONCATENATE($C1,$AL4)</f>
        <v>Highest Carbon false alarms</v>
      </c>
      <c r="BT1" t="str">
        <f>CONCATENATE(BE1," in bin")</f>
        <v>Lowest Carbon in bin</v>
      </c>
      <c r="BU1" t="str">
        <f>CONCATENATE(BF1," in bin")</f>
        <v>Proximity in bin</v>
      </c>
      <c r="BV1" t="str">
        <f>CONCATENATE(BG1," in bin")</f>
        <v>Highest Carbon in bin</v>
      </c>
      <c r="BW1" s="1" t="s">
        <v>18</v>
      </c>
      <c r="BX1" s="4" t="str">
        <f>CONCATENATE($A206,ROUND(BX206,1),$AL5)</f>
        <v>Allocation = 1.5%</v>
      </c>
      <c r="BY1" s="4" t="str">
        <f>CONCATENATE($A206,ROUND(BY206,1),$AL5)</f>
        <v>Allocation = 1%</v>
      </c>
      <c r="BZ1" s="4" t="str">
        <f>CONCATENATE($A206,ROUND(BZ206,1),$AL5)</f>
        <v>Allocation = 0.5%</v>
      </c>
      <c r="CA1" s="4" t="str">
        <f>CONCATENATE($A206,ROUND(CA206,1),$AL5)</f>
        <v>Allocation = 0%</v>
      </c>
    </row>
    <row r="2" spans="1:79" x14ac:dyDescent="0.25">
      <c r="A2" s="5">
        <v>0</v>
      </c>
      <c r="B2" s="11">
        <f t="shared" ref="B2:B65" si="1">MAX(0,$A2-$AL$6+$AL$21)</f>
        <v>0</v>
      </c>
      <c r="C2" s="11">
        <f t="shared" ref="C2:C65" si="2">$AL$6*BD2/$AL$19</f>
        <v>0</v>
      </c>
      <c r="D2" s="11">
        <f t="shared" ref="D2:D65" si="3">A2*AL$21/AL$6</f>
        <v>0</v>
      </c>
      <c r="E2" s="11">
        <f t="shared" ref="E2:E65" si="4">$AL$6*BB2/$AL$19</f>
        <v>0</v>
      </c>
      <c r="F2" s="11">
        <f t="shared" ref="F2:F65" si="5">$AL$6*BC2/$AL$19</f>
        <v>0</v>
      </c>
      <c r="G2" s="11">
        <f t="shared" ref="G2:G65" si="6">MIN(A2,AL$21)</f>
        <v>0</v>
      </c>
      <c r="H2" s="11">
        <f t="shared" ref="H2:H65" si="7">AL$21</f>
        <v>1.4889589387783564</v>
      </c>
      <c r="I2" s="11"/>
      <c r="J2" s="11"/>
      <c r="K2" s="11"/>
      <c r="L2" s="11">
        <f t="shared" ref="K2:L9" si="8">IF(OR(($A$5+$A2-L$204)/2&lt;$B2,$A$5&lt;($A$5+$A2-L$204)/2),"",($A$5+$A2-L$204)/2)</f>
        <v>0</v>
      </c>
      <c r="M2" s="11"/>
      <c r="N2" s="11">
        <f>($A2+$A$5-ABS($A2-$A$5)-N$204)/2</f>
        <v>-1.5</v>
      </c>
      <c r="O2" s="11">
        <f t="shared" ref="O2:R21" si="9">($AL$21+$A2)*O$204/(100+O$204)</f>
        <v>1.4742167710676796E-2</v>
      </c>
      <c r="P2" s="11">
        <f t="shared" si="9"/>
        <v>2.1844728180780131E-2</v>
      </c>
      <c r="Q2" s="11">
        <f t="shared" si="9"/>
        <v>2.9195273309379537E-2</v>
      </c>
      <c r="R2" s="11">
        <f t="shared" si="9"/>
        <v>0.11029325472432269</v>
      </c>
      <c r="S2" s="11"/>
      <c r="T2" s="11">
        <f t="shared" ref="T2:T65" si="10">$AL$6*B2/($A2+$AL$21-B2)</f>
        <v>0</v>
      </c>
      <c r="U2" s="11">
        <f t="shared" ref="U2:U65" si="11">$AL$6*C2/($A2+$AL$21-C2)</f>
        <v>0</v>
      </c>
      <c r="V2" s="11">
        <f t="shared" ref="V2:V65" si="12">$AL$6*D2/($A2+$AL$21-D2)</f>
        <v>0</v>
      </c>
      <c r="W2" s="11">
        <f t="shared" ref="W2:W65" si="13">AL$20</f>
        <v>1.1298541449952451</v>
      </c>
      <c r="X2" s="11">
        <f t="shared" ref="X2:X65" si="14">$AL$6*E2/($A2+$AL$21-E2)</f>
        <v>0</v>
      </c>
      <c r="Y2" s="11">
        <f t="shared" ref="Y2:Y65" si="15">$AL$6*F2/($A2+$AL$21-F2)</f>
        <v>0</v>
      </c>
      <c r="Z2" s="11">
        <f t="shared" ref="Z2:Z65" si="16">$AL$6*G2/($A2+$AL$21-G2)</f>
        <v>0</v>
      </c>
      <c r="AA2" s="11">
        <f t="shared" ref="AA2:AA65" si="17">$AL$6*AM2/$AL$23</f>
        <v>0</v>
      </c>
      <c r="AB2" s="11">
        <f t="shared" ref="AB2:AB65" si="18">$AL$6*AN2/$AL$23</f>
        <v>0</v>
      </c>
      <c r="AC2" s="11">
        <f t="shared" ref="AC2:AC65" si="19">$AL$6*AO2/$AL$23</f>
        <v>0</v>
      </c>
      <c r="AD2" s="11">
        <f t="shared" ref="AD2:AD65" si="20">$AL$6*AP2/$AL$23</f>
        <v>0</v>
      </c>
      <c r="AE2" s="11">
        <f t="shared" ref="AE2:AE65" si="21">AD2-AA2</f>
        <v>0</v>
      </c>
      <c r="AF2" s="11">
        <f t="shared" ref="AF2:AF65" si="22">AC2-AB2</f>
        <v>0</v>
      </c>
      <c r="AG2" s="28">
        <f t="shared" ref="AG2:AG65" si="23">AM2/$AL$22</f>
        <v>0</v>
      </c>
      <c r="AH2" s="28">
        <f t="shared" ref="AH2:AH65" si="24">AN2/$AL$22</f>
        <v>0</v>
      </c>
      <c r="AI2" s="28">
        <f t="shared" ref="AI2:AI65" si="25">AO2/$AL$22</f>
        <v>0</v>
      </c>
      <c r="AJ2" s="28">
        <f t="shared" ref="AJ2:AJ65" si="26">AP2/$AL$22</f>
        <v>0</v>
      </c>
      <c r="AK2" s="16">
        <f t="shared" ref="AK2:AK65" si="27">AJ2-AG2</f>
        <v>0</v>
      </c>
      <c r="AL2" s="49" t="s">
        <v>31</v>
      </c>
      <c r="AM2" s="16">
        <f>$A2</f>
        <v>0</v>
      </c>
      <c r="AN2" s="16">
        <f t="shared" ref="AN2:AP2" si="28">$A2</f>
        <v>0</v>
      </c>
      <c r="AO2" s="16">
        <f t="shared" si="28"/>
        <v>0</v>
      </c>
      <c r="AP2" s="16">
        <f t="shared" si="28"/>
        <v>0</v>
      </c>
      <c r="AQ2" s="8">
        <f t="shared" ref="AQ2:AQ65" si="29">H2-F2</f>
        <v>1.4889589387783564</v>
      </c>
      <c r="AR2" s="8">
        <f t="shared" ref="AR2:AR65" si="30">F2</f>
        <v>0</v>
      </c>
      <c r="AS2" s="8">
        <f t="shared" ref="AS2:AS65" si="31">A2-AR2</f>
        <v>0</v>
      </c>
      <c r="AT2" s="8">
        <f t="shared" ref="AT2:AT65" si="32">$AL$6-SUM(AQ2:AS2)</f>
        <v>98.511041061221647</v>
      </c>
      <c r="AU2" s="8">
        <f t="shared" ref="AU2:AU65" si="33">H2-AV2</f>
        <v>1.4889589387783564</v>
      </c>
      <c r="AV2" s="8">
        <f t="shared" ref="AV2:AV65" si="34">E2</f>
        <v>0</v>
      </c>
      <c r="AW2" s="8">
        <f t="shared" ref="AW2:AW65" si="35">A2-AV2</f>
        <v>0</v>
      </c>
      <c r="AX2" s="8">
        <f t="shared" ref="AX2:AX65" si="36">$AL$6-SUM(AU2:AW2)</f>
        <v>98.511041061221647</v>
      </c>
      <c r="AY2" s="11">
        <f t="shared" ref="AY2:AY65" si="37">ABS(A2-AL$21)</f>
        <v>1.4889589387783564</v>
      </c>
      <c r="AZ2" s="11">
        <f t="shared" ref="AZ2:AZ65" si="38">AQ2+AS2-AY2</f>
        <v>0</v>
      </c>
      <c r="BA2" s="11">
        <f t="shared" ref="BA2:BA65" si="39">AU2+AW2-AY2</f>
        <v>0</v>
      </c>
      <c r="BB2" s="30">
        <f>ROCbolivia_carbon_saatchi_negat!E22</f>
        <v>0</v>
      </c>
      <c r="BC2" s="30">
        <f>'ROC2005-2010floss2distance2prox'!E22</f>
        <v>0</v>
      </c>
      <c r="BD2" s="30">
        <f>ROC2010f2carbon1!E22</f>
        <v>0</v>
      </c>
      <c r="BE2" s="14">
        <f t="shared" ref="BE2:BG2" si="40">$A2</f>
        <v>0</v>
      </c>
      <c r="BF2" s="14">
        <f t="shared" si="40"/>
        <v>0</v>
      </c>
      <c r="BG2" s="14">
        <f t="shared" si="40"/>
        <v>0</v>
      </c>
      <c r="BH2" s="8">
        <f t="shared" ref="BH2:BH65" si="41">H2-BI2</f>
        <v>1.4889589387783564</v>
      </c>
      <c r="BI2" s="8">
        <f t="shared" ref="BI2:BI65" si="42">D2</f>
        <v>0</v>
      </c>
      <c r="BJ2" s="8">
        <f t="shared" ref="BJ2:BJ65" si="43">A2-BI2</f>
        <v>0</v>
      </c>
      <c r="BK2" s="8">
        <f t="shared" ref="BK2:BK65" si="44">$AL$6-SUM(BH2:BJ2)</f>
        <v>98.511041061221647</v>
      </c>
      <c r="BL2" s="11">
        <f t="shared" ref="BL2:BL65" si="45">AL$21+A2-2*B2</f>
        <v>1.4889589387783564</v>
      </c>
      <c r="BM2" s="11">
        <f t="shared" ref="BM2:BM65" si="46">($H2-C2)+($A2-C2)</f>
        <v>1.4889589387783564</v>
      </c>
      <c r="BN2" s="11">
        <f t="shared" ref="BN2:BN65" si="47">($H2-D2)+($A2-D2)</f>
        <v>1.4889589387783564</v>
      </c>
      <c r="BO2" s="11">
        <f t="shared" ref="BO2:BO65" si="48">($H2-E2)+($A2-E2)</f>
        <v>1.4889589387783564</v>
      </c>
      <c r="BP2" s="11">
        <f t="shared" ref="BP2:BP65" si="49">($H2-F2)+($A2-F2)</f>
        <v>1.4889589387783564</v>
      </c>
      <c r="BQ2" s="30">
        <f>ROCbolivia_carbon_saatchi_negat!G22</f>
        <v>0</v>
      </c>
      <c r="BR2" s="30">
        <f>'ROC2005-2010floss2distance2prox'!G22</f>
        <v>0</v>
      </c>
      <c r="BS2" s="30">
        <f>ROC2010f2carbon1!G22</f>
        <v>0</v>
      </c>
      <c r="BT2" s="15">
        <f>BB2+BQ2</f>
        <v>0</v>
      </c>
      <c r="BU2" s="15">
        <f>BC2+BR2</f>
        <v>0</v>
      </c>
      <c r="BV2" s="15">
        <f>BD2+BS2</f>
        <v>0</v>
      </c>
      <c r="BW2" s="39">
        <f t="shared" ref="BW2:BW65" si="50">AL$19*A2/AL$6</f>
        <v>0</v>
      </c>
      <c r="BX2" s="11">
        <f t="shared" ref="BX2:CA21" si="51">($A2+$A$5-ABS($A2-$A$5)-BX$206)/2</f>
        <v>-0.75</v>
      </c>
      <c r="BY2" s="11">
        <f t="shared" si="51"/>
        <v>-0.5</v>
      </c>
      <c r="BZ2" s="11">
        <f t="shared" si="51"/>
        <v>-0.25</v>
      </c>
      <c r="CA2" s="11">
        <f t="shared" si="51"/>
        <v>0</v>
      </c>
    </row>
    <row r="3" spans="1:79" x14ac:dyDescent="0.25">
      <c r="A3" s="5">
        <v>0.5</v>
      </c>
      <c r="B3" s="11">
        <f t="shared" si="1"/>
        <v>0</v>
      </c>
      <c r="C3" s="11">
        <f t="shared" si="2"/>
        <v>2.2559983920884185E-3</v>
      </c>
      <c r="D3" s="11">
        <f t="shared" si="3"/>
        <v>7.4447946938917819E-3</v>
      </c>
      <c r="E3" s="11">
        <f t="shared" si="4"/>
        <v>4.1018152583425791E-3</v>
      </c>
      <c r="F3" s="11">
        <f t="shared" si="5"/>
        <v>7.198685778391227E-2</v>
      </c>
      <c r="G3" s="11">
        <f t="shared" si="6"/>
        <v>0.5</v>
      </c>
      <c r="H3" s="11">
        <f t="shared" si="7"/>
        <v>1.4889589387783564</v>
      </c>
      <c r="I3" s="11"/>
      <c r="J3" s="11"/>
      <c r="K3" s="11">
        <f t="shared" si="8"/>
        <v>0</v>
      </c>
      <c r="L3" s="11">
        <f t="shared" si="8"/>
        <v>0.25</v>
      </c>
      <c r="M3" s="11"/>
      <c r="N3" s="11">
        <f t="shared" ref="N3:N34" si="52">($A3+$A$5-ABS($A3-$A$5)-N$204)/2</f>
        <v>-1</v>
      </c>
      <c r="O3" s="11">
        <f t="shared" si="9"/>
        <v>1.9692662760181747E-2</v>
      </c>
      <c r="P3" s="11">
        <f t="shared" si="9"/>
        <v>2.9180299233768015E-2</v>
      </c>
      <c r="Q3" s="11">
        <f t="shared" si="9"/>
        <v>3.8999194878006987E-2</v>
      </c>
      <c r="R3" s="11">
        <f t="shared" si="9"/>
        <v>0.14733029176135973</v>
      </c>
      <c r="S3" s="11"/>
      <c r="T3" s="11">
        <f t="shared" si="10"/>
        <v>0</v>
      </c>
      <c r="U3" s="11">
        <f t="shared" si="11"/>
        <v>0.11355489269320719</v>
      </c>
      <c r="V3" s="11">
        <f t="shared" si="12"/>
        <v>0.37571241750240253</v>
      </c>
      <c r="W3" s="11">
        <f t="shared" si="13"/>
        <v>1.1298541449952451</v>
      </c>
      <c r="X3" s="11">
        <f t="shared" si="14"/>
        <v>0.20665544183191781</v>
      </c>
      <c r="Y3" s="11">
        <f t="shared" si="15"/>
        <v>3.7552376739137761</v>
      </c>
      <c r="Z3" s="11">
        <f t="shared" si="16"/>
        <v>33.580509641873277</v>
      </c>
      <c r="AA3" s="11">
        <f t="shared" si="17"/>
        <v>2.2825091943791149E-5</v>
      </c>
      <c r="AB3" s="11">
        <f t="shared" si="18"/>
        <v>0.17359346583112772</v>
      </c>
      <c r="AC3" s="11">
        <f t="shared" si="19"/>
        <v>0.5</v>
      </c>
      <c r="AD3" s="11">
        <f t="shared" si="20"/>
        <v>0.94015632771407986</v>
      </c>
      <c r="AE3" s="11">
        <f t="shared" si="21"/>
        <v>0.94013350262213602</v>
      </c>
      <c r="AF3" s="11">
        <f t="shared" si="22"/>
        <v>0.32640653416887228</v>
      </c>
      <c r="AG3" s="28">
        <f t="shared" si="23"/>
        <v>1.9385316271838764E-5</v>
      </c>
      <c r="AH3" s="31">
        <f t="shared" si="24"/>
        <v>0.14743266954402934</v>
      </c>
      <c r="AI3" s="28">
        <f t="shared" si="25"/>
        <v>0.42464924828291734</v>
      </c>
      <c r="AJ3" s="28">
        <f t="shared" si="26"/>
        <v>0.79847335566442412</v>
      </c>
      <c r="AK3" s="16">
        <f t="shared" si="27"/>
        <v>0.79845397034815224</v>
      </c>
      <c r="AL3" s="1" t="s">
        <v>11</v>
      </c>
      <c r="AM3" s="16">
        <f t="shared" ref="AM3:AM34" si="53">AM2+BE3*$AL$17*$AL$16/$AL$7</f>
        <v>1.2773892215997E-6</v>
      </c>
      <c r="AN3" s="16">
        <f t="shared" ref="AN3:AN34" si="54">AN2+BF3*$AL$17*$AL$16/$AL$7</f>
        <v>9.7150286508763672E-3</v>
      </c>
      <c r="AO3" s="16">
        <f t="shared" ref="AO3:AO34" si="55">AO2+AL$15*$AL$17*$AL$16/$AL$7</f>
        <v>2.7982126528677004E-2</v>
      </c>
      <c r="AP3" s="16">
        <f t="shared" ref="AP3:AP34" si="56">AP2+BG3*$AL$17*$AL$16/$AL$7</f>
        <v>5.261514663766341E-2</v>
      </c>
      <c r="AQ3" s="8">
        <f t="shared" si="29"/>
        <v>1.4169720809944442</v>
      </c>
      <c r="AR3" s="8">
        <f t="shared" si="30"/>
        <v>7.198685778391227E-2</v>
      </c>
      <c r="AS3" s="8">
        <f t="shared" si="31"/>
        <v>0.42801314221608772</v>
      </c>
      <c r="AT3" s="8">
        <f t="shared" si="32"/>
        <v>98.083027919005559</v>
      </c>
      <c r="AU3" s="8">
        <f t="shared" si="33"/>
        <v>1.4848571235200139</v>
      </c>
      <c r="AV3" s="8">
        <f t="shared" si="34"/>
        <v>4.1018152583425791E-3</v>
      </c>
      <c r="AW3" s="8">
        <f t="shared" si="35"/>
        <v>0.49589818474165742</v>
      </c>
      <c r="AX3" s="8">
        <f t="shared" si="36"/>
        <v>98.015142876479985</v>
      </c>
      <c r="AY3" s="11">
        <f t="shared" si="37"/>
        <v>0.98895893877835639</v>
      </c>
      <c r="AZ3" s="11">
        <f t="shared" si="38"/>
        <v>0.85602628443217554</v>
      </c>
      <c r="BA3" s="11">
        <f t="shared" si="39"/>
        <v>0.99179636948331495</v>
      </c>
      <c r="BB3" s="30">
        <f>ROCbolivia_carbon_saatchi_negat!E23</f>
        <v>20</v>
      </c>
      <c r="BC3" s="30">
        <f>'ROC2005-2010floss2distance2prox'!E23</f>
        <v>351</v>
      </c>
      <c r="BD3" s="30">
        <f>ROC2010f2carbon1!E23</f>
        <v>11</v>
      </c>
      <c r="BE3" s="14">
        <f>'2010F2CARBON1RANK6'!B5</f>
        <v>5.3460000000000001E-3</v>
      </c>
      <c r="BF3" s="14">
        <f>'2005-2010floss2distance2rank4'!B6</f>
        <v>40.658354000000003</v>
      </c>
      <c r="BG3" s="14">
        <f>'2010F2CARBON1RANK6reverse'!B6</f>
        <v>220.19958299999999</v>
      </c>
      <c r="BH3" s="8">
        <f t="shared" si="41"/>
        <v>1.4815141440844646</v>
      </c>
      <c r="BI3" s="8">
        <f t="shared" si="42"/>
        <v>7.4447946938917819E-3</v>
      </c>
      <c r="BJ3" s="8">
        <f t="shared" si="43"/>
        <v>0.49255520530610819</v>
      </c>
      <c r="BK3" s="8">
        <f t="shared" si="44"/>
        <v>98.018485855915529</v>
      </c>
      <c r="BL3" s="11">
        <f t="shared" si="45"/>
        <v>1.9889589387783564</v>
      </c>
      <c r="BM3" s="11">
        <f t="shared" si="46"/>
        <v>1.9844469419941795</v>
      </c>
      <c r="BN3" s="11">
        <f t="shared" si="47"/>
        <v>1.9740693493905728</v>
      </c>
      <c r="BO3" s="11">
        <f t="shared" si="48"/>
        <v>1.9807553082616713</v>
      </c>
      <c r="BP3" s="11">
        <f t="shared" si="49"/>
        <v>1.8449852232105319</v>
      </c>
      <c r="BQ3" s="30">
        <f>ROCbolivia_carbon_saatchi_negat!G23</f>
        <v>2419</v>
      </c>
      <c r="BR3" s="30">
        <f>'ROC2005-2010floss2distance2prox'!G23</f>
        <v>2088</v>
      </c>
      <c r="BS3" s="30">
        <f>ROC2010f2carbon1!G23</f>
        <v>2427</v>
      </c>
      <c r="BT3" s="15">
        <f t="shared" ref="BT3:BT34" si="57">BB3+BQ3-(BB2+BQ2)</f>
        <v>2439</v>
      </c>
      <c r="BU3" s="15">
        <f t="shared" ref="BU3:BU34" si="58">BC3+BR3-(BC2+BR2)</f>
        <v>2439</v>
      </c>
      <c r="BV3" s="15">
        <f t="shared" ref="BV3:BV34" si="59">BD3+BS3-(BD2+BS2)</f>
        <v>2438</v>
      </c>
      <c r="BW3" s="39">
        <f t="shared" si="50"/>
        <v>2437.9450000000002</v>
      </c>
      <c r="BX3" s="11">
        <f t="shared" si="51"/>
        <v>-0.25</v>
      </c>
      <c r="BY3" s="11">
        <f t="shared" si="51"/>
        <v>0</v>
      </c>
      <c r="BZ3" s="11">
        <f t="shared" si="51"/>
        <v>0.25</v>
      </c>
      <c r="CA3" s="11">
        <f t="shared" si="51"/>
        <v>0.5</v>
      </c>
    </row>
    <row r="4" spans="1:79" x14ac:dyDescent="0.25">
      <c r="A4" s="11">
        <f>A3+$A$3</f>
        <v>1</v>
      </c>
      <c r="B4" s="11">
        <f t="shared" si="1"/>
        <v>0</v>
      </c>
      <c r="C4" s="11">
        <f t="shared" si="2"/>
        <v>3.4865429695911925E-3</v>
      </c>
      <c r="D4" s="11">
        <f t="shared" si="3"/>
        <v>1.4889589387783564E-2</v>
      </c>
      <c r="E4" s="11">
        <f t="shared" si="4"/>
        <v>1.0869810434607836E-2</v>
      </c>
      <c r="F4" s="11">
        <f t="shared" si="5"/>
        <v>0.17514751153122815</v>
      </c>
      <c r="G4" s="11">
        <f t="shared" si="6"/>
        <v>1</v>
      </c>
      <c r="H4" s="11">
        <f t="shared" si="7"/>
        <v>1.4889589387783564</v>
      </c>
      <c r="I4" s="11"/>
      <c r="J4" s="11"/>
      <c r="K4" s="11">
        <f t="shared" si="8"/>
        <v>0.25</v>
      </c>
      <c r="L4" s="11">
        <f t="shared" si="8"/>
        <v>0.5</v>
      </c>
      <c r="M4" s="11"/>
      <c r="N4" s="11">
        <f t="shared" si="52"/>
        <v>-0.5</v>
      </c>
      <c r="O4" s="11">
        <f t="shared" si="9"/>
        <v>2.4643157809686699E-2</v>
      </c>
      <c r="P4" s="11">
        <f t="shared" si="9"/>
        <v>3.6515870286755896E-2</v>
      </c>
      <c r="Q4" s="11">
        <f t="shared" si="9"/>
        <v>4.8803116446634445E-2</v>
      </c>
      <c r="R4" s="11">
        <f t="shared" si="9"/>
        <v>0.18436732879839679</v>
      </c>
      <c r="S4" s="11"/>
      <c r="T4" s="11">
        <f t="shared" si="10"/>
        <v>0</v>
      </c>
      <c r="U4" s="11">
        <f t="shared" si="11"/>
        <v>0.14027687354204879</v>
      </c>
      <c r="V4" s="11">
        <f t="shared" si="12"/>
        <v>0.60182587005700761</v>
      </c>
      <c r="W4" s="11">
        <f t="shared" si="13"/>
        <v>1.1298541449952451</v>
      </c>
      <c r="X4" s="11">
        <f t="shared" si="14"/>
        <v>0.43863678308748982</v>
      </c>
      <c r="Y4" s="11">
        <f t="shared" si="15"/>
        <v>7.5696536661853635</v>
      </c>
      <c r="Z4" s="11">
        <f t="shared" si="16"/>
        <v>67.161019283746541</v>
      </c>
      <c r="AA4" s="11">
        <f t="shared" si="17"/>
        <v>2.1057996039586104E-2</v>
      </c>
      <c r="AB4" s="11">
        <f t="shared" si="18"/>
        <v>0.5493432675397425</v>
      </c>
      <c r="AC4" s="11">
        <f t="shared" si="19"/>
        <v>1</v>
      </c>
      <c r="AD4" s="11">
        <f t="shared" si="20"/>
        <v>1.8402635339175317</v>
      </c>
      <c r="AE4" s="11">
        <f t="shared" si="21"/>
        <v>1.8192055378779457</v>
      </c>
      <c r="AF4" s="11">
        <f t="shared" si="22"/>
        <v>0.4506567324602575</v>
      </c>
      <c r="AG4" s="28">
        <f t="shared" si="23"/>
        <v>1.7884524377109776E-2</v>
      </c>
      <c r="AH4" s="31">
        <f t="shared" si="24"/>
        <v>0.46655641122006636</v>
      </c>
      <c r="AI4" s="31">
        <f t="shared" si="25"/>
        <v>0.84929849656583467</v>
      </c>
      <c r="AJ4" s="28">
        <f t="shared" si="26"/>
        <v>1.5629330526410896</v>
      </c>
      <c r="AK4" s="16">
        <f t="shared" si="27"/>
        <v>1.5450485282639799</v>
      </c>
      <c r="AL4" s="1" t="s">
        <v>12</v>
      </c>
      <c r="AM4" s="16">
        <f t="shared" si="53"/>
        <v>1.1784950192401551E-3</v>
      </c>
      <c r="AN4" s="16">
        <f t="shared" si="54"/>
        <v>3.0743585639947873E-2</v>
      </c>
      <c r="AO4" s="16">
        <f t="shared" si="55"/>
        <v>5.5964253057354009E-2</v>
      </c>
      <c r="AP4" s="16">
        <f t="shared" si="56"/>
        <v>0.10298897410438132</v>
      </c>
      <c r="AQ4" s="8">
        <f t="shared" si="29"/>
        <v>1.3138114272471282</v>
      </c>
      <c r="AR4" s="8">
        <f t="shared" si="30"/>
        <v>0.17514751153122815</v>
      </c>
      <c r="AS4" s="8">
        <f t="shared" si="31"/>
        <v>0.82485248846877179</v>
      </c>
      <c r="AT4" s="8">
        <f t="shared" si="32"/>
        <v>97.686188572752869</v>
      </c>
      <c r="AU4" s="8">
        <f t="shared" si="33"/>
        <v>1.4780891283437485</v>
      </c>
      <c r="AV4" s="8">
        <f t="shared" si="34"/>
        <v>1.0869810434607836E-2</v>
      </c>
      <c r="AW4" s="8">
        <f t="shared" si="35"/>
        <v>0.98913018956539212</v>
      </c>
      <c r="AX4" s="8">
        <f t="shared" si="36"/>
        <v>97.521910871656246</v>
      </c>
      <c r="AY4" s="11">
        <f t="shared" si="37"/>
        <v>0.48895893877835639</v>
      </c>
      <c r="AZ4" s="11">
        <f t="shared" si="38"/>
        <v>1.6497049769375434</v>
      </c>
      <c r="BA4" s="11">
        <f t="shared" si="39"/>
        <v>1.9782603791307845</v>
      </c>
      <c r="BB4" s="30">
        <f>ROCbolivia_carbon_saatchi_negat!E24</f>
        <v>53</v>
      </c>
      <c r="BC4" s="30">
        <f>'ROC2005-2010floss2distance2prox'!E24</f>
        <v>854</v>
      </c>
      <c r="BD4" s="30">
        <f>ROC2010f2carbon1!E24</f>
        <v>17</v>
      </c>
      <c r="BE4" s="14">
        <f>'2010F2CARBON1RANK6'!B6</f>
        <v>4.9267719999999997</v>
      </c>
      <c r="BF4" s="14">
        <f>'2005-2010floss2distance2rank4'!B7</f>
        <v>88.006586999999996</v>
      </c>
      <c r="BG4" s="14">
        <f>'2010F2CARBON1RANK6reverse'!B7</f>
        <v>210.81944100000001</v>
      </c>
      <c r="BH4" s="8">
        <f t="shared" si="41"/>
        <v>1.4740693493905728</v>
      </c>
      <c r="BI4" s="8">
        <f t="shared" si="42"/>
        <v>1.4889589387783564E-2</v>
      </c>
      <c r="BJ4" s="8">
        <f t="shared" si="43"/>
        <v>0.98511041061221638</v>
      </c>
      <c r="BK4" s="8">
        <f t="shared" si="44"/>
        <v>97.525930650609425</v>
      </c>
      <c r="BL4" s="11">
        <f t="shared" si="45"/>
        <v>2.4889589387783566</v>
      </c>
      <c r="BM4" s="11">
        <f t="shared" si="46"/>
        <v>2.4819858528391743</v>
      </c>
      <c r="BN4" s="11">
        <f t="shared" si="47"/>
        <v>2.4591797600027894</v>
      </c>
      <c r="BO4" s="11">
        <f t="shared" si="48"/>
        <v>2.4672193179091408</v>
      </c>
      <c r="BP4" s="11">
        <f t="shared" si="49"/>
        <v>2.1386639157158998</v>
      </c>
      <c r="BQ4" s="30">
        <f>ROCbolivia_carbon_saatchi_negat!G24</f>
        <v>4823</v>
      </c>
      <c r="BR4" s="30">
        <f>'ROC2005-2010floss2distance2prox'!G24</f>
        <v>4023</v>
      </c>
      <c r="BS4" s="30">
        <f>ROC2010f2carbon1!G24</f>
        <v>4859</v>
      </c>
      <c r="BT4" s="15">
        <f t="shared" si="57"/>
        <v>2437</v>
      </c>
      <c r="BU4" s="15">
        <f t="shared" si="58"/>
        <v>2438</v>
      </c>
      <c r="BV4" s="15">
        <f t="shared" si="59"/>
        <v>2438</v>
      </c>
      <c r="BW4" s="39">
        <f t="shared" si="50"/>
        <v>4875.8900000000003</v>
      </c>
      <c r="BX4" s="11">
        <f t="shared" si="51"/>
        <v>0.25</v>
      </c>
      <c r="BY4" s="11">
        <f t="shared" si="51"/>
        <v>0.5</v>
      </c>
      <c r="BZ4" s="11">
        <f t="shared" si="51"/>
        <v>0.75</v>
      </c>
      <c r="CA4" s="11">
        <f t="shared" si="51"/>
        <v>1</v>
      </c>
    </row>
    <row r="5" spans="1:79" x14ac:dyDescent="0.25">
      <c r="A5" s="11">
        <f t="shared" ref="A5:A68" si="60">A4+$A$3</f>
        <v>1.5</v>
      </c>
      <c r="B5" s="11">
        <f t="shared" si="1"/>
        <v>0</v>
      </c>
      <c r="C5" s="11">
        <f t="shared" si="2"/>
        <v>6.152722887513869E-3</v>
      </c>
      <c r="D5" s="11">
        <f t="shared" si="3"/>
        <v>2.2334384081675346E-2</v>
      </c>
      <c r="E5" s="11">
        <f t="shared" si="4"/>
        <v>1.5791988744618932E-2</v>
      </c>
      <c r="F5" s="11">
        <f t="shared" si="5"/>
        <v>0.26333653958559361</v>
      </c>
      <c r="G5" s="11">
        <f t="shared" si="6"/>
        <v>1.4889589387783564</v>
      </c>
      <c r="H5" s="11">
        <f t="shared" si="7"/>
        <v>1.4889589387783564</v>
      </c>
      <c r="I5" s="11"/>
      <c r="J5" s="11"/>
      <c r="K5" s="11">
        <f t="shared" si="8"/>
        <v>0.5</v>
      </c>
      <c r="L5" s="11">
        <f t="shared" si="8"/>
        <v>0.75</v>
      </c>
      <c r="M5" s="11">
        <f>IF(OR(($A$5+$A5-M$204)/2&lt;$B5,$A$5&lt;($A$5+$A5-M$204)/2),"",($A$5+$A5-M$204)/2)</f>
        <v>1.5</v>
      </c>
      <c r="N5" s="11">
        <f t="shared" si="52"/>
        <v>0</v>
      </c>
      <c r="O5" s="11">
        <f t="shared" si="9"/>
        <v>2.959365285919165E-2</v>
      </c>
      <c r="P5" s="11">
        <f t="shared" si="9"/>
        <v>4.385144133974378E-2</v>
      </c>
      <c r="Q5" s="11">
        <f t="shared" si="9"/>
        <v>5.8607038015261896E-2</v>
      </c>
      <c r="R5" s="11">
        <f t="shared" si="9"/>
        <v>0.22140436583543383</v>
      </c>
      <c r="S5" s="11">
        <f>($AL$21+$A5)*S$204/(100+S$204)</f>
        <v>1.4944794693891783</v>
      </c>
      <c r="T5" s="11">
        <f t="shared" si="10"/>
        <v>0</v>
      </c>
      <c r="U5" s="11">
        <f t="shared" si="11"/>
        <v>0.2062729672056923</v>
      </c>
      <c r="V5" s="11">
        <f t="shared" si="12"/>
        <v>0.75285509406022211</v>
      </c>
      <c r="W5" s="11">
        <f t="shared" si="13"/>
        <v>1.1298541449952451</v>
      </c>
      <c r="X5" s="11">
        <f t="shared" si="14"/>
        <v>0.53115042007445068</v>
      </c>
      <c r="Y5" s="11">
        <f t="shared" si="15"/>
        <v>9.6615194996777607</v>
      </c>
      <c r="Z5" s="11">
        <f t="shared" si="16"/>
        <v>99.263929251890417</v>
      </c>
      <c r="AA5" s="11">
        <f t="shared" si="17"/>
        <v>6.4890387213808742E-2</v>
      </c>
      <c r="AB5" s="11">
        <f t="shared" si="18"/>
        <v>1.033506252973645</v>
      </c>
      <c r="AC5" s="11">
        <f t="shared" si="19"/>
        <v>1.5000000000000002</v>
      </c>
      <c r="AD5" s="11">
        <f t="shared" si="20"/>
        <v>2.7225252925159782</v>
      </c>
      <c r="AE5" s="11">
        <f t="shared" si="21"/>
        <v>2.6576349053021695</v>
      </c>
      <c r="AF5" s="11">
        <f t="shared" si="22"/>
        <v>0.46649374702635527</v>
      </c>
      <c r="AG5" s="28">
        <f t="shared" si="23"/>
        <v>5.5111308302262629E-2</v>
      </c>
      <c r="AH5" s="31">
        <f t="shared" si="24"/>
        <v>0.87775530684190572</v>
      </c>
      <c r="AI5" s="28">
        <f t="shared" si="25"/>
        <v>1.2739477448487522</v>
      </c>
      <c r="AJ5" s="40">
        <f t="shared" si="26"/>
        <v>2.3122366377962793</v>
      </c>
      <c r="AK5" s="16">
        <f t="shared" si="27"/>
        <v>2.2571253294940168</v>
      </c>
      <c r="AL5" s="1" t="s">
        <v>15</v>
      </c>
      <c r="AM5" s="16">
        <f t="shared" si="53"/>
        <v>3.6315420510232817E-3</v>
      </c>
      <c r="AN5" s="16">
        <f t="shared" si="54"/>
        <v>5.7839405477774788E-2</v>
      </c>
      <c r="AO5" s="16">
        <f t="shared" si="55"/>
        <v>8.3946379586031017E-2</v>
      </c>
      <c r="AP5" s="16">
        <f t="shared" si="56"/>
        <v>0.15236409442541093</v>
      </c>
      <c r="AQ5" s="8">
        <f t="shared" si="29"/>
        <v>1.2256223991927628</v>
      </c>
      <c r="AR5" s="8">
        <f t="shared" si="30"/>
        <v>0.26333653958559361</v>
      </c>
      <c r="AS5" s="8">
        <f t="shared" si="31"/>
        <v>1.2366634604144064</v>
      </c>
      <c r="AT5" s="8">
        <f t="shared" si="32"/>
        <v>97.274377600807242</v>
      </c>
      <c r="AU5" s="8">
        <f t="shared" si="33"/>
        <v>1.4731669500337374</v>
      </c>
      <c r="AV5" s="8">
        <f t="shared" si="34"/>
        <v>1.5791988744618932E-2</v>
      </c>
      <c r="AW5" s="8">
        <f t="shared" si="35"/>
        <v>1.484208011255381</v>
      </c>
      <c r="AX5" s="8">
        <f t="shared" si="36"/>
        <v>97.026833049966257</v>
      </c>
      <c r="AY5" s="11">
        <f t="shared" si="37"/>
        <v>1.1041061221643611E-2</v>
      </c>
      <c r="AZ5" s="11">
        <f t="shared" si="38"/>
        <v>2.4512447983855257</v>
      </c>
      <c r="BA5" s="11">
        <f t="shared" si="39"/>
        <v>2.9463339000674749</v>
      </c>
      <c r="BB5" s="30">
        <f>ROCbolivia_carbon_saatchi_negat!E25</f>
        <v>77</v>
      </c>
      <c r="BC5" s="30">
        <f>'ROC2005-2010floss2distance2prox'!E25</f>
        <v>1284</v>
      </c>
      <c r="BD5" s="30">
        <f>ROC2010f2carbon1!E25</f>
        <v>30</v>
      </c>
      <c r="BE5" s="14">
        <f>'2010F2CARBON1RANK6'!B7</f>
        <v>10.266244</v>
      </c>
      <c r="BF5" s="14">
        <f>'2005-2010floss2distance2rank4'!B8</f>
        <v>113.398681</v>
      </c>
      <c r="BG5" s="14">
        <f>'2010F2CARBON1RANK6reverse'!B8</f>
        <v>206.63975300000001</v>
      </c>
      <c r="BH5" s="8">
        <f t="shared" si="41"/>
        <v>1.466624554696681</v>
      </c>
      <c r="BI5" s="8">
        <f t="shared" si="42"/>
        <v>2.2334384081675346E-2</v>
      </c>
      <c r="BJ5" s="8">
        <f t="shared" si="43"/>
        <v>1.4776656159183246</v>
      </c>
      <c r="BK5" s="8">
        <f t="shared" si="44"/>
        <v>97.033375445303321</v>
      </c>
      <c r="BL5" s="11">
        <f t="shared" si="45"/>
        <v>2.9889589387783566</v>
      </c>
      <c r="BM5" s="11">
        <f t="shared" si="46"/>
        <v>2.9766534930033286</v>
      </c>
      <c r="BN5" s="11">
        <f t="shared" si="47"/>
        <v>2.9442901706150053</v>
      </c>
      <c r="BO5" s="11">
        <f t="shared" si="48"/>
        <v>2.9573749612891183</v>
      </c>
      <c r="BP5" s="11">
        <f t="shared" si="49"/>
        <v>2.4622858596071691</v>
      </c>
      <c r="BQ5" s="30">
        <f>ROCbolivia_carbon_saatchi_negat!G25</f>
        <v>7237</v>
      </c>
      <c r="BR5" s="30">
        <f>'ROC2005-2010floss2distance2prox'!G25</f>
        <v>6031</v>
      </c>
      <c r="BS5" s="30">
        <f>ROC2010f2carbon1!G25</f>
        <v>7284</v>
      </c>
      <c r="BT5" s="15">
        <f t="shared" si="57"/>
        <v>2438</v>
      </c>
      <c r="BU5" s="15">
        <f t="shared" si="58"/>
        <v>2438</v>
      </c>
      <c r="BV5" s="15">
        <f t="shared" si="59"/>
        <v>2438</v>
      </c>
      <c r="BW5" s="39">
        <f t="shared" si="50"/>
        <v>7313.835</v>
      </c>
      <c r="BX5" s="11">
        <f t="shared" si="51"/>
        <v>0.75</v>
      </c>
      <c r="BY5" s="11">
        <f t="shared" si="51"/>
        <v>1</v>
      </c>
      <c r="BZ5" s="11">
        <f t="shared" si="51"/>
        <v>1.25</v>
      </c>
      <c r="CA5" s="11">
        <f t="shared" si="51"/>
        <v>1.5</v>
      </c>
    </row>
    <row r="6" spans="1:79" x14ac:dyDescent="0.25">
      <c r="A6" s="11">
        <f t="shared" si="60"/>
        <v>2</v>
      </c>
      <c r="B6" s="11">
        <f t="shared" si="1"/>
        <v>0</v>
      </c>
      <c r="C6" s="11">
        <f t="shared" si="2"/>
        <v>7.1781767020995145E-3</v>
      </c>
      <c r="D6" s="11">
        <f t="shared" si="3"/>
        <v>2.9779178775567128E-2</v>
      </c>
      <c r="E6" s="11">
        <f t="shared" si="4"/>
        <v>2.7071980705061026E-2</v>
      </c>
      <c r="F6" s="11">
        <f t="shared" si="5"/>
        <v>0.32178740701697534</v>
      </c>
      <c r="G6" s="11">
        <f t="shared" si="6"/>
        <v>1.4889589387783564</v>
      </c>
      <c r="H6" s="11">
        <f t="shared" si="7"/>
        <v>1.4889589387783564</v>
      </c>
      <c r="I6" s="11"/>
      <c r="J6" s="11"/>
      <c r="K6" s="11">
        <f t="shared" si="8"/>
        <v>0.75</v>
      </c>
      <c r="L6" s="11">
        <f t="shared" si="8"/>
        <v>1</v>
      </c>
      <c r="M6" s="11"/>
      <c r="N6" s="11">
        <f t="shared" si="52"/>
        <v>0</v>
      </c>
      <c r="O6" s="11">
        <f t="shared" si="9"/>
        <v>3.4544147908696601E-2</v>
      </c>
      <c r="P6" s="11">
        <f t="shared" si="9"/>
        <v>5.1187012392731664E-2</v>
      </c>
      <c r="Q6" s="11">
        <f t="shared" si="9"/>
        <v>6.8410959583889347E-2</v>
      </c>
      <c r="R6" s="11">
        <f t="shared" si="9"/>
        <v>0.25844140287247086</v>
      </c>
      <c r="S6" s="11"/>
      <c r="T6" s="11">
        <f t="shared" si="10"/>
        <v>0</v>
      </c>
      <c r="U6" s="11">
        <f t="shared" si="11"/>
        <v>0.20616394864043711</v>
      </c>
      <c r="V6" s="11">
        <f t="shared" si="12"/>
        <v>0.86087398868057419</v>
      </c>
      <c r="W6" s="11">
        <f t="shared" si="13"/>
        <v>1.1298541449952451</v>
      </c>
      <c r="X6" s="11">
        <f t="shared" si="14"/>
        <v>0.78200071327943854</v>
      </c>
      <c r="Y6" s="11">
        <f t="shared" si="15"/>
        <v>10.160087756220058</v>
      </c>
      <c r="Z6" s="11">
        <f t="shared" si="16"/>
        <v>74.447946938917823</v>
      </c>
      <c r="AA6" s="11">
        <f t="shared" si="17"/>
        <v>0.1186203462408474</v>
      </c>
      <c r="AB6" s="11">
        <f t="shared" si="18"/>
        <v>1.5031641102250586</v>
      </c>
      <c r="AC6" s="11">
        <f t="shared" si="19"/>
        <v>2</v>
      </c>
      <c r="AD6" s="11">
        <f t="shared" si="20"/>
        <v>3.5918458558778448</v>
      </c>
      <c r="AE6" s="11">
        <f t="shared" si="21"/>
        <v>3.4732255096369973</v>
      </c>
      <c r="AF6" s="11">
        <f t="shared" si="22"/>
        <v>0.49683588977494142</v>
      </c>
      <c r="AG6" s="28">
        <f t="shared" si="23"/>
        <v>0.10074408172447046</v>
      </c>
      <c r="AH6" s="28">
        <f t="shared" si="24"/>
        <v>1.2766350189058628</v>
      </c>
      <c r="AI6" s="28">
        <f t="shared" si="25"/>
        <v>1.6985969931316693</v>
      </c>
      <c r="AJ6" s="42">
        <f t="shared" si="26"/>
        <v>3.0505492852932767</v>
      </c>
      <c r="AK6" s="16">
        <f t="shared" si="27"/>
        <v>2.9498052035688063</v>
      </c>
      <c r="AL6" s="1">
        <v>100</v>
      </c>
      <c r="AM6" s="16">
        <f t="shared" si="53"/>
        <v>6.6384990747737349E-3</v>
      </c>
      <c r="AN6" s="16">
        <f t="shared" si="54"/>
        <v>8.4123456651367556E-2</v>
      </c>
      <c r="AO6" s="16">
        <f t="shared" si="55"/>
        <v>0.11192850611470802</v>
      </c>
      <c r="AP6" s="16">
        <f t="shared" si="56"/>
        <v>0.20101497042135597</v>
      </c>
      <c r="AQ6" s="8">
        <f t="shared" si="29"/>
        <v>1.1671715317613811</v>
      </c>
      <c r="AR6" s="8">
        <f t="shared" si="30"/>
        <v>0.32178740701697534</v>
      </c>
      <c r="AS6" s="8">
        <f t="shared" si="31"/>
        <v>1.6782125929830247</v>
      </c>
      <c r="AT6" s="8">
        <f t="shared" si="32"/>
        <v>96.832828468238617</v>
      </c>
      <c r="AU6" s="8">
        <f t="shared" si="33"/>
        <v>1.4618869580732954</v>
      </c>
      <c r="AV6" s="8">
        <f t="shared" si="34"/>
        <v>2.7071980705061026E-2</v>
      </c>
      <c r="AW6" s="8">
        <f t="shared" si="35"/>
        <v>1.972928019294939</v>
      </c>
      <c r="AX6" s="8">
        <f t="shared" si="36"/>
        <v>96.538113041926707</v>
      </c>
      <c r="AY6" s="11">
        <f t="shared" si="37"/>
        <v>0.51104106122164361</v>
      </c>
      <c r="AZ6" s="11">
        <f t="shared" si="38"/>
        <v>2.3343430635227627</v>
      </c>
      <c r="BA6" s="11">
        <f t="shared" si="39"/>
        <v>2.9237739161465912</v>
      </c>
      <c r="BB6" s="30">
        <f>ROCbolivia_carbon_saatchi_negat!E26</f>
        <v>132</v>
      </c>
      <c r="BC6" s="30">
        <f>'ROC2005-2010floss2distance2prox'!E26</f>
        <v>1569</v>
      </c>
      <c r="BD6" s="30">
        <f>ROC2010f2carbon1!E26</f>
        <v>35</v>
      </c>
      <c r="BE6" s="14">
        <f>'2010F2CARBON1RANK6'!B8</f>
        <v>12.584412</v>
      </c>
      <c r="BF6" s="14">
        <f>'2005-2010floss2distance2rank4'!B9</f>
        <v>110.001349</v>
      </c>
      <c r="BG6" s="14">
        <f>'2010F2CARBON1RANK6reverse'!B9</f>
        <v>203.60871900000001</v>
      </c>
      <c r="BH6" s="8">
        <f t="shared" si="41"/>
        <v>1.4591797600027894</v>
      </c>
      <c r="BI6" s="8">
        <f t="shared" si="42"/>
        <v>2.9779178775567128E-2</v>
      </c>
      <c r="BJ6" s="8">
        <f t="shared" si="43"/>
        <v>1.9702208212244328</v>
      </c>
      <c r="BK6" s="8">
        <f t="shared" si="44"/>
        <v>96.540820239997217</v>
      </c>
      <c r="BL6" s="11">
        <f t="shared" si="45"/>
        <v>3.4889589387783566</v>
      </c>
      <c r="BM6" s="11">
        <f t="shared" si="46"/>
        <v>3.4746025853741571</v>
      </c>
      <c r="BN6" s="11">
        <f t="shared" si="47"/>
        <v>3.4294005812272221</v>
      </c>
      <c r="BO6" s="11">
        <f t="shared" si="48"/>
        <v>3.4348149773682346</v>
      </c>
      <c r="BP6" s="11">
        <f t="shared" si="49"/>
        <v>2.8453841247444061</v>
      </c>
      <c r="BQ6" s="30">
        <f>ROCbolivia_carbon_saatchi_negat!G26</f>
        <v>9620</v>
      </c>
      <c r="BR6" s="30">
        <f>'ROC2005-2010floss2distance2prox'!G26</f>
        <v>8184</v>
      </c>
      <c r="BS6" s="30">
        <f>ROC2010f2carbon1!G26</f>
        <v>9717</v>
      </c>
      <c r="BT6" s="15">
        <f t="shared" si="57"/>
        <v>2438</v>
      </c>
      <c r="BU6" s="15">
        <f t="shared" si="58"/>
        <v>2438</v>
      </c>
      <c r="BV6" s="15">
        <f t="shared" si="59"/>
        <v>2438</v>
      </c>
      <c r="BW6" s="39">
        <f t="shared" si="50"/>
        <v>9751.7800000000007</v>
      </c>
      <c r="BX6" s="11">
        <f t="shared" si="51"/>
        <v>0.75</v>
      </c>
      <c r="BY6" s="11">
        <f t="shared" si="51"/>
        <v>1</v>
      </c>
      <c r="BZ6" s="11">
        <f t="shared" si="51"/>
        <v>1.25</v>
      </c>
      <c r="CA6" s="11">
        <f t="shared" si="51"/>
        <v>1.5</v>
      </c>
    </row>
    <row r="7" spans="1:79" x14ac:dyDescent="0.25">
      <c r="A7" s="11">
        <f t="shared" si="60"/>
        <v>2.5</v>
      </c>
      <c r="B7" s="11">
        <f t="shared" si="1"/>
        <v>0</v>
      </c>
      <c r="C7" s="11">
        <f t="shared" si="2"/>
        <v>9.6392658571050616E-3</v>
      </c>
      <c r="D7" s="11">
        <f t="shared" si="3"/>
        <v>3.722397346945891E-2</v>
      </c>
      <c r="E7" s="11">
        <f t="shared" si="4"/>
        <v>4.163342487217718E-2</v>
      </c>
      <c r="F7" s="11">
        <f t="shared" si="5"/>
        <v>0.38228918207752843</v>
      </c>
      <c r="G7" s="11">
        <f t="shared" si="6"/>
        <v>1.4889589387783564</v>
      </c>
      <c r="H7" s="11">
        <f t="shared" si="7"/>
        <v>1.4889589387783564</v>
      </c>
      <c r="I7" s="11"/>
      <c r="J7" s="11"/>
      <c r="K7" s="11">
        <f t="shared" si="8"/>
        <v>1</v>
      </c>
      <c r="L7" s="11">
        <f t="shared" si="8"/>
        <v>1.25</v>
      </c>
      <c r="M7" s="11"/>
      <c r="N7" s="11">
        <f t="shared" si="52"/>
        <v>0</v>
      </c>
      <c r="O7" s="11">
        <f t="shared" si="9"/>
        <v>3.9494642958201549E-2</v>
      </c>
      <c r="P7" s="11">
        <f t="shared" si="9"/>
        <v>5.8522583445719548E-2</v>
      </c>
      <c r="Q7" s="11">
        <f t="shared" si="9"/>
        <v>7.8214881152516791E-2</v>
      </c>
      <c r="R7" s="11">
        <f t="shared" si="9"/>
        <v>0.2954784399095079</v>
      </c>
      <c r="S7" s="11"/>
      <c r="T7" s="11">
        <f t="shared" si="10"/>
        <v>0</v>
      </c>
      <c r="U7" s="11">
        <f t="shared" si="11"/>
        <v>0.24223401609825423</v>
      </c>
      <c r="V7" s="11">
        <f t="shared" si="12"/>
        <v>0.94196533411873695</v>
      </c>
      <c r="W7" s="11">
        <f t="shared" si="13"/>
        <v>1.1298541449952451</v>
      </c>
      <c r="X7" s="38">
        <f t="shared" si="14"/>
        <v>1.0547248947548218</v>
      </c>
      <c r="Y7" s="11">
        <f t="shared" si="15"/>
        <v>10.599506133525912</v>
      </c>
      <c r="Z7" s="11">
        <f t="shared" si="16"/>
        <v>59.558357551134257</v>
      </c>
      <c r="AA7" s="11">
        <f t="shared" si="17"/>
        <v>0.1818572293146046</v>
      </c>
      <c r="AB7" s="11">
        <f t="shared" si="18"/>
        <v>1.8305503386695432</v>
      </c>
      <c r="AC7" s="11">
        <f t="shared" si="19"/>
        <v>2.5</v>
      </c>
      <c r="AD7" s="11">
        <f t="shared" si="20"/>
        <v>4.4504386772609026</v>
      </c>
      <c r="AE7" s="11">
        <f t="shared" si="21"/>
        <v>4.268581447946298</v>
      </c>
      <c r="AF7" s="11">
        <f t="shared" si="22"/>
        <v>0.6694496613304568</v>
      </c>
      <c r="AG7" s="28">
        <f t="shared" si="23"/>
        <v>0.1544510714465219</v>
      </c>
      <c r="AH7" s="28">
        <f t="shared" si="24"/>
        <v>1.5546836505201223</v>
      </c>
      <c r="AI7" s="28">
        <f t="shared" si="25"/>
        <v>2.1232462414145865</v>
      </c>
      <c r="AJ7" s="28">
        <f t="shared" si="26"/>
        <v>3.7797508776561264</v>
      </c>
      <c r="AK7" s="16">
        <f t="shared" si="27"/>
        <v>3.6252998062096045</v>
      </c>
      <c r="AL7" s="2">
        <f>10^9</f>
        <v>1000000000</v>
      </c>
      <c r="AM7" s="16">
        <f t="shared" si="53"/>
        <v>1.0177504001671788E-2</v>
      </c>
      <c r="AN7" s="16">
        <f t="shared" si="54"/>
        <v>0.10244538238752739</v>
      </c>
      <c r="AO7" s="16">
        <f t="shared" si="55"/>
        <v>0.13991063264338502</v>
      </c>
      <c r="AP7" s="16">
        <f t="shared" si="56"/>
        <v>0.249065476350465</v>
      </c>
      <c r="AQ7" s="8">
        <f t="shared" si="29"/>
        <v>1.1066697567008279</v>
      </c>
      <c r="AR7" s="8">
        <f t="shared" si="30"/>
        <v>0.38228918207752843</v>
      </c>
      <c r="AS7" s="8">
        <f t="shared" si="31"/>
        <v>2.1177108179224717</v>
      </c>
      <c r="AT7" s="8">
        <f t="shared" si="32"/>
        <v>96.393330243299175</v>
      </c>
      <c r="AU7" s="8">
        <f t="shared" si="33"/>
        <v>1.4473255139061791</v>
      </c>
      <c r="AV7" s="8">
        <f t="shared" si="34"/>
        <v>4.163342487217718E-2</v>
      </c>
      <c r="AW7" s="8">
        <f t="shared" si="35"/>
        <v>2.458366575127823</v>
      </c>
      <c r="AX7" s="8">
        <f t="shared" si="36"/>
        <v>96.052674486093821</v>
      </c>
      <c r="AY7" s="11">
        <f t="shared" si="37"/>
        <v>1.0110410612216436</v>
      </c>
      <c r="AZ7" s="11">
        <f t="shared" si="38"/>
        <v>2.2133395134016558</v>
      </c>
      <c r="BA7" s="11">
        <f t="shared" si="39"/>
        <v>2.8946510278123583</v>
      </c>
      <c r="BB7" s="30">
        <f>ROCbolivia_carbon_saatchi_negat!E27</f>
        <v>203</v>
      </c>
      <c r="BC7" s="30">
        <f>'ROC2005-2010floss2distance2prox'!E27</f>
        <v>1864</v>
      </c>
      <c r="BD7" s="30">
        <f>ROC2010f2carbon1!E27</f>
        <v>47</v>
      </c>
      <c r="BE7" s="14">
        <f>'2010F2CARBON1RANK6'!B9</f>
        <v>14.811085</v>
      </c>
      <c r="BF7" s="14">
        <f>'2005-2010floss2distance2rank4'!B10</f>
        <v>76.679068000000001</v>
      </c>
      <c r="BG7" s="14">
        <f>'2010F2CARBON1RANK6reverse'!B10</f>
        <v>201.09611100000001</v>
      </c>
      <c r="BH7" s="8">
        <f t="shared" si="41"/>
        <v>1.4517349653088976</v>
      </c>
      <c r="BI7" s="8">
        <f t="shared" si="42"/>
        <v>3.722397346945891E-2</v>
      </c>
      <c r="BJ7" s="8">
        <f t="shared" si="43"/>
        <v>2.4627760265305412</v>
      </c>
      <c r="BK7" s="8">
        <f t="shared" si="44"/>
        <v>96.048265034691099</v>
      </c>
      <c r="BL7" s="11">
        <f t="shared" si="45"/>
        <v>3.9889589387783566</v>
      </c>
      <c r="BM7" s="11">
        <f t="shared" si="46"/>
        <v>3.9696804070641463</v>
      </c>
      <c r="BN7" s="11">
        <f t="shared" si="47"/>
        <v>3.914510991839439</v>
      </c>
      <c r="BO7" s="11">
        <f t="shared" si="48"/>
        <v>3.9056920890340021</v>
      </c>
      <c r="BP7" s="11">
        <f t="shared" si="49"/>
        <v>3.2243805746232996</v>
      </c>
      <c r="BQ7" s="30">
        <f>ROCbolivia_carbon_saatchi_negat!G27</f>
        <v>11987</v>
      </c>
      <c r="BR7" s="30">
        <f>'ROC2005-2010floss2distance2prox'!G27</f>
        <v>10327</v>
      </c>
      <c r="BS7" s="30">
        <f>ROC2010f2carbon1!G27</f>
        <v>12143</v>
      </c>
      <c r="BT7" s="15">
        <f t="shared" si="57"/>
        <v>2438</v>
      </c>
      <c r="BU7" s="15">
        <f t="shared" si="58"/>
        <v>2438</v>
      </c>
      <c r="BV7" s="15">
        <f t="shared" si="59"/>
        <v>2438</v>
      </c>
      <c r="BW7" s="39">
        <f t="shared" si="50"/>
        <v>12189.725</v>
      </c>
      <c r="BX7" s="11">
        <f t="shared" si="51"/>
        <v>0.75</v>
      </c>
      <c r="BY7" s="11">
        <f t="shared" si="51"/>
        <v>1</v>
      </c>
      <c r="BZ7" s="11">
        <f t="shared" si="51"/>
        <v>1.25</v>
      </c>
      <c r="CA7" s="11">
        <f t="shared" si="51"/>
        <v>1.5</v>
      </c>
    </row>
    <row r="8" spans="1:79" x14ac:dyDescent="0.25">
      <c r="A8" s="11">
        <f t="shared" si="60"/>
        <v>3</v>
      </c>
      <c r="B8" s="11">
        <f t="shared" si="1"/>
        <v>0</v>
      </c>
      <c r="C8" s="11">
        <f t="shared" si="2"/>
        <v>1.1485082723359222E-2</v>
      </c>
      <c r="D8" s="11">
        <f t="shared" si="3"/>
        <v>4.4668768163350692E-2</v>
      </c>
      <c r="E8" s="11">
        <f t="shared" si="4"/>
        <v>5.845086743138176E-2</v>
      </c>
      <c r="F8" s="11">
        <f t="shared" si="5"/>
        <v>0.45017422460309808</v>
      </c>
      <c r="G8" s="11">
        <f t="shared" si="6"/>
        <v>1.4889589387783564</v>
      </c>
      <c r="H8" s="11">
        <f t="shared" si="7"/>
        <v>1.4889589387783564</v>
      </c>
      <c r="I8" s="11"/>
      <c r="J8" s="11"/>
      <c r="K8" s="11">
        <f t="shared" si="8"/>
        <v>1.25</v>
      </c>
      <c r="L8" s="11">
        <f t="shared" si="8"/>
        <v>1.5</v>
      </c>
      <c r="M8" s="11"/>
      <c r="N8" s="11">
        <f t="shared" si="52"/>
        <v>0</v>
      </c>
      <c r="O8" s="11">
        <f t="shared" si="9"/>
        <v>4.4445138007706504E-2</v>
      </c>
      <c r="P8" s="11">
        <f t="shared" si="9"/>
        <v>6.5858154498707425E-2</v>
      </c>
      <c r="Q8" s="11">
        <f t="shared" si="9"/>
        <v>8.8018802721144249E-2</v>
      </c>
      <c r="R8" s="11">
        <f t="shared" si="9"/>
        <v>0.33251547694654493</v>
      </c>
      <c r="S8" s="11"/>
      <c r="T8" s="11">
        <f t="shared" si="10"/>
        <v>0</v>
      </c>
      <c r="U8" s="11">
        <f t="shared" si="11"/>
        <v>0.25650809122710261</v>
      </c>
      <c r="V8" s="11">
        <f t="shared" si="12"/>
        <v>1.0050821716973843</v>
      </c>
      <c r="W8" s="11">
        <f t="shared" si="13"/>
        <v>1.1298541449952451</v>
      </c>
      <c r="X8" s="47">
        <f t="shared" si="14"/>
        <v>1.3192813666088496</v>
      </c>
      <c r="Y8" s="11">
        <f t="shared" si="15"/>
        <v>11.146279300876925</v>
      </c>
      <c r="Z8" s="11">
        <f t="shared" si="16"/>
        <v>49.631964625945216</v>
      </c>
      <c r="AA8" s="11">
        <f t="shared" si="17"/>
        <v>0.25393365653481359</v>
      </c>
      <c r="AB8" s="11">
        <f t="shared" si="18"/>
        <v>2.3776039668421518</v>
      </c>
      <c r="AC8" s="11">
        <f t="shared" si="19"/>
        <v>3.0000000000000004</v>
      </c>
      <c r="AD8" s="11">
        <f t="shared" si="20"/>
        <v>5.2984094113088576</v>
      </c>
      <c r="AE8" s="11">
        <f t="shared" si="21"/>
        <v>5.0444757547740444</v>
      </c>
      <c r="AF8" s="11">
        <f t="shared" si="22"/>
        <v>0.62239603315784864</v>
      </c>
      <c r="AG8" s="44">
        <f t="shared" si="23"/>
        <v>0.21566547272248221</v>
      </c>
      <c r="AH8" s="28">
        <f t="shared" si="24"/>
        <v>2.0192954744680041</v>
      </c>
      <c r="AI8" s="40">
        <f t="shared" si="25"/>
        <v>2.5478954896975043</v>
      </c>
      <c r="AJ8" s="28">
        <f t="shared" si="26"/>
        <v>4.4999311472148813</v>
      </c>
      <c r="AK8" s="16">
        <f t="shared" si="27"/>
        <v>4.2842656744923993</v>
      </c>
      <c r="AL8" s="1">
        <v>990</v>
      </c>
      <c r="AM8" s="16">
        <f t="shared" si="53"/>
        <v>1.4211207414093523E-2</v>
      </c>
      <c r="AN8" s="16">
        <f t="shared" si="54"/>
        <v>0.13306083007052291</v>
      </c>
      <c r="AO8" s="16">
        <f t="shared" si="55"/>
        <v>0.16789275917206203</v>
      </c>
      <c r="AP8" s="16">
        <f t="shared" si="56"/>
        <v>0.29652152509595497</v>
      </c>
      <c r="AQ8" s="8">
        <f t="shared" si="29"/>
        <v>1.0387847141752582</v>
      </c>
      <c r="AR8" s="8">
        <f t="shared" si="30"/>
        <v>0.45017422460309808</v>
      </c>
      <c r="AS8" s="8">
        <f t="shared" si="31"/>
        <v>2.549825775396902</v>
      </c>
      <c r="AT8" s="8">
        <f t="shared" si="32"/>
        <v>95.961215285824736</v>
      </c>
      <c r="AU8" s="8">
        <f t="shared" si="33"/>
        <v>1.4305080713469747</v>
      </c>
      <c r="AV8" s="8">
        <f t="shared" si="34"/>
        <v>5.845086743138176E-2</v>
      </c>
      <c r="AW8" s="8">
        <f t="shared" si="35"/>
        <v>2.9415491325686181</v>
      </c>
      <c r="AX8" s="8">
        <f t="shared" si="36"/>
        <v>95.569491928653022</v>
      </c>
      <c r="AY8" s="11">
        <f t="shared" si="37"/>
        <v>1.5110410612216436</v>
      </c>
      <c r="AZ8" s="11">
        <f t="shared" si="38"/>
        <v>2.0775694283505164</v>
      </c>
      <c r="BA8" s="11">
        <f t="shared" si="39"/>
        <v>2.8610161426939493</v>
      </c>
      <c r="BB8" s="30">
        <f>ROCbolivia_carbon_saatchi_negat!E28</f>
        <v>285</v>
      </c>
      <c r="BC8" s="30">
        <f>'ROC2005-2010floss2distance2prox'!E28</f>
        <v>2195</v>
      </c>
      <c r="BD8" s="30">
        <f>ROC2010f2carbon1!E28</f>
        <v>56</v>
      </c>
      <c r="BE8" s="14">
        <f>'2010F2CARBON1RANK6'!B10</f>
        <v>16.881447000000001</v>
      </c>
      <c r="BF8" s="14">
        <f>'2005-2010floss2distance2rank4'!B11</f>
        <v>128.128671</v>
      </c>
      <c r="BG8" s="14">
        <f>'2010F2CARBON1RANK6reverse'!B11</f>
        <v>198.608249</v>
      </c>
      <c r="BH8" s="8">
        <f t="shared" si="41"/>
        <v>1.4442901706150058</v>
      </c>
      <c r="BI8" s="8">
        <f t="shared" si="42"/>
        <v>4.4668768163350692E-2</v>
      </c>
      <c r="BJ8" s="8">
        <f t="shared" si="43"/>
        <v>2.9553312318366491</v>
      </c>
      <c r="BK8" s="8">
        <f t="shared" si="44"/>
        <v>95.555709829384995</v>
      </c>
      <c r="BL8" s="11">
        <f t="shared" si="45"/>
        <v>4.4889589387783566</v>
      </c>
      <c r="BM8" s="11">
        <f t="shared" si="46"/>
        <v>4.4659887733316381</v>
      </c>
      <c r="BN8" s="11">
        <f t="shared" si="47"/>
        <v>4.3996214024516549</v>
      </c>
      <c r="BO8" s="11">
        <f t="shared" si="48"/>
        <v>4.3720572039155927</v>
      </c>
      <c r="BP8" s="11">
        <f t="shared" si="49"/>
        <v>3.5886104895721602</v>
      </c>
      <c r="BQ8" s="30">
        <f>ROCbolivia_carbon_saatchi_negat!G28</f>
        <v>14343</v>
      </c>
      <c r="BR8" s="30">
        <f>'ROC2005-2010floss2distance2prox'!G28</f>
        <v>12434</v>
      </c>
      <c r="BS8" s="30">
        <f>ROC2010f2carbon1!G28</f>
        <v>14572</v>
      </c>
      <c r="BT8" s="15">
        <f t="shared" si="57"/>
        <v>2438</v>
      </c>
      <c r="BU8" s="15">
        <f t="shared" si="58"/>
        <v>2438</v>
      </c>
      <c r="BV8" s="15">
        <f t="shared" si="59"/>
        <v>2438</v>
      </c>
      <c r="BW8" s="39">
        <f t="shared" si="50"/>
        <v>14627.67</v>
      </c>
      <c r="BX8" s="11">
        <f t="shared" si="51"/>
        <v>0.75</v>
      </c>
      <c r="BY8" s="11">
        <f t="shared" si="51"/>
        <v>1</v>
      </c>
      <c r="BZ8" s="11">
        <f t="shared" si="51"/>
        <v>1.25</v>
      </c>
      <c r="CA8" s="11">
        <f t="shared" si="51"/>
        <v>1.5</v>
      </c>
    </row>
    <row r="9" spans="1:79" x14ac:dyDescent="0.25">
      <c r="A9" s="11">
        <f t="shared" si="60"/>
        <v>3.5</v>
      </c>
      <c r="B9" s="11">
        <f t="shared" si="1"/>
        <v>0</v>
      </c>
      <c r="C9" s="11">
        <f t="shared" si="2"/>
        <v>1.5586897981701802E-2</v>
      </c>
      <c r="D9" s="11">
        <f t="shared" si="3"/>
        <v>5.2113562857242474E-2</v>
      </c>
      <c r="E9" s="11">
        <f t="shared" si="4"/>
        <v>7.6498854568089109E-2</v>
      </c>
      <c r="F9" s="11">
        <f t="shared" si="5"/>
        <v>0.48298874666983876</v>
      </c>
      <c r="G9" s="11">
        <f t="shared" si="6"/>
        <v>1.4889589387783564</v>
      </c>
      <c r="H9" s="11">
        <f t="shared" si="7"/>
        <v>1.4889589387783564</v>
      </c>
      <c r="I9" s="11"/>
      <c r="J9" s="11"/>
      <c r="K9" s="11">
        <f t="shared" si="8"/>
        <v>1.5</v>
      </c>
      <c r="L9" s="11"/>
      <c r="M9" s="11"/>
      <c r="N9" s="11">
        <f t="shared" si="52"/>
        <v>0</v>
      </c>
      <c r="O9" s="11">
        <f t="shared" si="9"/>
        <v>4.9395633057211452E-2</v>
      </c>
      <c r="P9" s="11">
        <f t="shared" si="9"/>
        <v>7.3193725551695316E-2</v>
      </c>
      <c r="Q9" s="11">
        <f t="shared" si="9"/>
        <v>9.7822724289771693E-2</v>
      </c>
      <c r="R9" s="11">
        <f t="shared" si="9"/>
        <v>0.36955251398358197</v>
      </c>
      <c r="S9" s="11"/>
      <c r="T9" s="11">
        <f t="shared" si="10"/>
        <v>0</v>
      </c>
      <c r="U9" s="11">
        <f t="shared" si="11"/>
        <v>0.31340703759626698</v>
      </c>
      <c r="V9" s="11">
        <f t="shared" si="12"/>
        <v>1.0556045184526193</v>
      </c>
      <c r="W9" s="11">
        <f t="shared" si="13"/>
        <v>1.1298541449952451</v>
      </c>
      <c r="X9" s="11">
        <f t="shared" si="14"/>
        <v>1.5572412448494664</v>
      </c>
      <c r="Y9" s="11">
        <f t="shared" si="15"/>
        <v>10.718862444223797</v>
      </c>
      <c r="Z9" s="11">
        <f t="shared" si="16"/>
        <v>42.541683965095899</v>
      </c>
      <c r="AA9" s="11">
        <f t="shared" si="17"/>
        <v>0.33481729448933628</v>
      </c>
      <c r="AB9" s="11">
        <f t="shared" si="18"/>
        <v>2.61936230262465</v>
      </c>
      <c r="AC9" s="11">
        <f t="shared" si="19"/>
        <v>3.5000000000000004</v>
      </c>
      <c r="AD9" s="11">
        <f t="shared" si="20"/>
        <v>6.1361343987866528</v>
      </c>
      <c r="AE9" s="11">
        <f t="shared" si="21"/>
        <v>5.8013171042973166</v>
      </c>
      <c r="AF9" s="11">
        <f t="shared" si="22"/>
        <v>0.88063769737535047</v>
      </c>
      <c r="AG9" s="28">
        <f t="shared" si="23"/>
        <v>0.28435982483403366</v>
      </c>
      <c r="AH9" s="28">
        <f t="shared" si="24"/>
        <v>2.2246204655803377</v>
      </c>
      <c r="AI9" s="42">
        <f t="shared" si="25"/>
        <v>2.9725447379804217</v>
      </c>
      <c r="AJ9" s="28">
        <f t="shared" si="26"/>
        <v>5.2114097196154052</v>
      </c>
      <c r="AK9" s="16">
        <f t="shared" si="27"/>
        <v>4.9270498947813719</v>
      </c>
      <c r="AL9" s="1">
        <v>5572</v>
      </c>
      <c r="AM9" s="16">
        <f t="shared" si="53"/>
        <v>1.8737799796779836E-2</v>
      </c>
      <c r="AN9" s="16">
        <f t="shared" si="54"/>
        <v>0.14659065475297939</v>
      </c>
      <c r="AO9" s="16">
        <f t="shared" si="55"/>
        <v>0.19587488570073905</v>
      </c>
      <c r="AP9" s="16">
        <f t="shared" si="56"/>
        <v>0.34340417828763098</v>
      </c>
      <c r="AQ9" s="8">
        <f t="shared" si="29"/>
        <v>1.0059701921085176</v>
      </c>
      <c r="AR9" s="8">
        <f t="shared" si="30"/>
        <v>0.48298874666983876</v>
      </c>
      <c r="AS9" s="8">
        <f t="shared" si="31"/>
        <v>3.0170112533301614</v>
      </c>
      <c r="AT9" s="8">
        <f t="shared" si="32"/>
        <v>95.494029807891479</v>
      </c>
      <c r="AU9" s="8">
        <f t="shared" si="33"/>
        <v>1.4124600842102673</v>
      </c>
      <c r="AV9" s="8">
        <f t="shared" si="34"/>
        <v>7.6498854568089109E-2</v>
      </c>
      <c r="AW9" s="8">
        <f t="shared" si="35"/>
        <v>3.4235011454319109</v>
      </c>
      <c r="AX9" s="8">
        <f t="shared" si="36"/>
        <v>95.087539915789733</v>
      </c>
      <c r="AY9" s="11">
        <f t="shared" si="37"/>
        <v>2.0110410612216434</v>
      </c>
      <c r="AZ9" s="11">
        <f t="shared" si="38"/>
        <v>2.011940384217036</v>
      </c>
      <c r="BA9" s="11">
        <f t="shared" si="39"/>
        <v>2.8249201684205349</v>
      </c>
      <c r="BB9" s="30">
        <f>ROCbolivia_carbon_saatchi_negat!E29</f>
        <v>373</v>
      </c>
      <c r="BC9" s="30">
        <f>'ROC2005-2010floss2distance2prox'!E29</f>
        <v>2355</v>
      </c>
      <c r="BD9" s="30">
        <f>ROC2010f2carbon1!E29</f>
        <v>76</v>
      </c>
      <c r="BE9" s="14">
        <f>'2010F2CARBON1RANK6'!B11</f>
        <v>18.944236</v>
      </c>
      <c r="BF9" s="14">
        <f>'2005-2010floss2distance2rank4'!B12</f>
        <v>56.623652</v>
      </c>
      <c r="BG9" s="14">
        <f>'2010F2CARBON1RANK6reverse'!B12</f>
        <v>196.20853199999999</v>
      </c>
      <c r="BH9" s="8">
        <f t="shared" si="41"/>
        <v>1.4368453759211139</v>
      </c>
      <c r="BI9" s="8">
        <f t="shared" si="42"/>
        <v>5.2113562857242474E-2</v>
      </c>
      <c r="BJ9" s="8">
        <f t="shared" si="43"/>
        <v>3.4478864371427576</v>
      </c>
      <c r="BK9" s="8">
        <f t="shared" si="44"/>
        <v>95.063154624078891</v>
      </c>
      <c r="BL9" s="11">
        <f t="shared" si="45"/>
        <v>4.9889589387783566</v>
      </c>
      <c r="BM9" s="11">
        <f t="shared" si="46"/>
        <v>4.9577851428149531</v>
      </c>
      <c r="BN9" s="11">
        <f t="shared" si="47"/>
        <v>4.8847318130638717</v>
      </c>
      <c r="BO9" s="11">
        <f t="shared" si="48"/>
        <v>4.8359612296421783</v>
      </c>
      <c r="BP9" s="11">
        <f t="shared" si="49"/>
        <v>4.0229814454386794</v>
      </c>
      <c r="BQ9" s="30">
        <f>ROCbolivia_carbon_saatchi_negat!G29</f>
        <v>16693</v>
      </c>
      <c r="BR9" s="30">
        <f>'ROC2005-2010floss2distance2prox'!G29</f>
        <v>14712</v>
      </c>
      <c r="BS9" s="30">
        <f>ROC2010f2carbon1!G29</f>
        <v>16990</v>
      </c>
      <c r="BT9" s="15">
        <f t="shared" si="57"/>
        <v>2438</v>
      </c>
      <c r="BU9" s="15">
        <f t="shared" si="58"/>
        <v>2438</v>
      </c>
      <c r="BV9" s="15">
        <f t="shared" si="59"/>
        <v>2438</v>
      </c>
      <c r="BW9" s="39">
        <f t="shared" si="50"/>
        <v>17065.615000000002</v>
      </c>
      <c r="BX9" s="11">
        <f t="shared" si="51"/>
        <v>0.75</v>
      </c>
      <c r="BY9" s="11">
        <f t="shared" si="51"/>
        <v>1</v>
      </c>
      <c r="BZ9" s="11">
        <f t="shared" si="51"/>
        <v>1.25</v>
      </c>
      <c r="CA9" s="11">
        <f t="shared" si="51"/>
        <v>1.5</v>
      </c>
    </row>
    <row r="10" spans="1:79" x14ac:dyDescent="0.25">
      <c r="A10" s="11">
        <f t="shared" si="60"/>
        <v>4</v>
      </c>
      <c r="B10" s="11">
        <f t="shared" si="1"/>
        <v>0</v>
      </c>
      <c r="C10" s="11">
        <f t="shared" si="2"/>
        <v>1.8663259425458736E-2</v>
      </c>
      <c r="D10" s="11">
        <f t="shared" si="3"/>
        <v>5.9558357551134256E-2</v>
      </c>
      <c r="E10" s="11">
        <f t="shared" si="4"/>
        <v>9.6187567808133492E-2</v>
      </c>
      <c r="F10" s="11">
        <f t="shared" si="5"/>
        <v>0.55128397072124269</v>
      </c>
      <c r="G10" s="11">
        <f t="shared" si="6"/>
        <v>1.4889589387783564</v>
      </c>
      <c r="H10" s="11">
        <f t="shared" si="7"/>
        <v>1.4889589387783564</v>
      </c>
      <c r="I10" s="11"/>
      <c r="J10" s="11"/>
      <c r="K10" s="11"/>
      <c r="L10" s="11"/>
      <c r="M10" s="11"/>
      <c r="N10" s="11">
        <f t="shared" si="52"/>
        <v>0</v>
      </c>
      <c r="O10" s="11">
        <f t="shared" si="9"/>
        <v>5.43461281067164E-2</v>
      </c>
      <c r="P10" s="11">
        <f t="shared" si="9"/>
        <v>8.0529296604683179E-2</v>
      </c>
      <c r="Q10" s="11">
        <f t="shared" si="9"/>
        <v>0.10762664585839915</v>
      </c>
      <c r="R10" s="11">
        <f t="shared" si="9"/>
        <v>0.406589551020619</v>
      </c>
      <c r="S10" s="11"/>
      <c r="T10" s="11">
        <f t="shared" si="10"/>
        <v>0</v>
      </c>
      <c r="U10" s="11">
        <f t="shared" si="11"/>
        <v>0.34117460041330866</v>
      </c>
      <c r="V10" s="16">
        <f t="shared" si="12"/>
        <v>1.0969600908996131</v>
      </c>
      <c r="W10" s="16">
        <f t="shared" si="13"/>
        <v>1.1298541449952451</v>
      </c>
      <c r="X10" s="11">
        <f t="shared" si="14"/>
        <v>1.7836388971711259</v>
      </c>
      <c r="Y10" s="11">
        <f t="shared" si="15"/>
        <v>11.164849332684266</v>
      </c>
      <c r="Z10" s="11">
        <f t="shared" si="16"/>
        <v>37.223973469458912</v>
      </c>
      <c r="AA10" s="11">
        <f t="shared" si="17"/>
        <v>0.42346280861757296</v>
      </c>
      <c r="AB10" s="11">
        <f t="shared" si="18"/>
        <v>2.8828667174653759</v>
      </c>
      <c r="AC10" s="11">
        <f t="shared" si="19"/>
        <v>4.0000000000000009</v>
      </c>
      <c r="AD10" s="11">
        <f t="shared" si="20"/>
        <v>6.9647184706365239</v>
      </c>
      <c r="AE10" s="11">
        <f t="shared" si="21"/>
        <v>6.5412556620189513</v>
      </c>
      <c r="AF10" s="11">
        <f t="shared" si="22"/>
        <v>1.117133282534625</v>
      </c>
      <c r="AG10" s="28">
        <f t="shared" si="23"/>
        <v>0.35964632671045049</v>
      </c>
      <c r="AH10" s="40">
        <f t="shared" si="24"/>
        <v>2.4484143689430269</v>
      </c>
      <c r="AI10" s="28">
        <f t="shared" si="25"/>
        <v>3.3971939862633391</v>
      </c>
      <c r="AJ10" s="28">
        <f t="shared" si="26"/>
        <v>5.9151249261158991</v>
      </c>
      <c r="AK10" s="16">
        <f t="shared" si="27"/>
        <v>5.5554785994054487</v>
      </c>
      <c r="AL10" s="2">
        <v>7260</v>
      </c>
      <c r="AM10" s="16">
        <f t="shared" si="53"/>
        <v>2.3698779781851722E-2</v>
      </c>
      <c r="AN10" s="16">
        <f t="shared" si="54"/>
        <v>0.16133748250685578</v>
      </c>
      <c r="AO10" s="16">
        <f t="shared" si="55"/>
        <v>0.22385701222941606</v>
      </c>
      <c r="AP10" s="16">
        <f t="shared" si="56"/>
        <v>0.38977526696393</v>
      </c>
      <c r="AQ10" s="8">
        <f t="shared" si="29"/>
        <v>0.9376749680571137</v>
      </c>
      <c r="AR10" s="8">
        <f t="shared" si="30"/>
        <v>0.55128397072124269</v>
      </c>
      <c r="AS10" s="8">
        <f t="shared" si="31"/>
        <v>3.4487160292787573</v>
      </c>
      <c r="AT10" s="8">
        <f t="shared" si="32"/>
        <v>95.062325031942891</v>
      </c>
      <c r="AU10" s="8">
        <f t="shared" si="33"/>
        <v>1.392771370970223</v>
      </c>
      <c r="AV10" s="8">
        <f t="shared" si="34"/>
        <v>9.6187567808133492E-2</v>
      </c>
      <c r="AW10" s="8">
        <f t="shared" si="35"/>
        <v>3.9038124321918666</v>
      </c>
      <c r="AX10" s="8">
        <f t="shared" si="36"/>
        <v>94.607228629029777</v>
      </c>
      <c r="AY10" s="11">
        <f t="shared" si="37"/>
        <v>2.5110410612216434</v>
      </c>
      <c r="AZ10" s="11">
        <f t="shared" si="38"/>
        <v>1.8753499361142278</v>
      </c>
      <c r="BA10" s="11">
        <f t="shared" si="39"/>
        <v>2.7855427419404464</v>
      </c>
      <c r="BB10" s="30">
        <f>ROCbolivia_carbon_saatchi_negat!E30</f>
        <v>469</v>
      </c>
      <c r="BC10" s="30">
        <f>'ROC2005-2010floss2distance2prox'!E30</f>
        <v>2688</v>
      </c>
      <c r="BD10" s="30">
        <f>ROC2010f2carbon1!E30</f>
        <v>91</v>
      </c>
      <c r="BE10" s="14">
        <f>'2010F2CARBON1RANK6'!B12</f>
        <v>20.762191000000001</v>
      </c>
      <c r="BF10" s="14">
        <f>'2005-2010floss2distance2rank4'!B13</f>
        <v>61.716929999999998</v>
      </c>
      <c r="BG10" s="14">
        <f>'2010F2CARBON1RANK6reverse'!B13</f>
        <v>194.06758400000001</v>
      </c>
      <c r="BH10" s="8">
        <f t="shared" si="41"/>
        <v>1.4294005812272221</v>
      </c>
      <c r="BI10" s="8">
        <f t="shared" si="42"/>
        <v>5.9558357551134256E-2</v>
      </c>
      <c r="BJ10" s="8">
        <f t="shared" si="43"/>
        <v>3.9404416424488655</v>
      </c>
      <c r="BK10" s="8">
        <f t="shared" si="44"/>
        <v>94.570599418772773</v>
      </c>
      <c r="BL10" s="11">
        <f t="shared" si="45"/>
        <v>5.4889589387783566</v>
      </c>
      <c r="BM10" s="11">
        <f t="shared" si="46"/>
        <v>5.4516324199274386</v>
      </c>
      <c r="BN10" s="11">
        <f t="shared" si="47"/>
        <v>5.3698422236760877</v>
      </c>
      <c r="BO10" s="11">
        <f t="shared" si="48"/>
        <v>5.2965838031620898</v>
      </c>
      <c r="BP10" s="11">
        <f t="shared" si="49"/>
        <v>4.3863909973358712</v>
      </c>
      <c r="BQ10" s="30">
        <f>ROCbolivia_carbon_saatchi_negat!G30</f>
        <v>19035</v>
      </c>
      <c r="BR10" s="30">
        <f>'ROC2005-2010floss2distance2prox'!G30</f>
        <v>16817</v>
      </c>
      <c r="BS10" s="30">
        <f>ROC2010f2carbon1!G30</f>
        <v>19413</v>
      </c>
      <c r="BT10" s="15">
        <f t="shared" si="57"/>
        <v>2438</v>
      </c>
      <c r="BU10" s="15">
        <f t="shared" si="58"/>
        <v>2438</v>
      </c>
      <c r="BV10" s="15">
        <f t="shared" si="59"/>
        <v>2438</v>
      </c>
      <c r="BW10" s="39">
        <f t="shared" si="50"/>
        <v>19503.560000000001</v>
      </c>
      <c r="BX10" s="11">
        <f t="shared" si="51"/>
        <v>0.75</v>
      </c>
      <c r="BY10" s="11">
        <f t="shared" si="51"/>
        <v>1</v>
      </c>
      <c r="BZ10" s="11">
        <f t="shared" si="51"/>
        <v>1.25</v>
      </c>
      <c r="CA10" s="11">
        <f t="shared" si="51"/>
        <v>1.5</v>
      </c>
    </row>
    <row r="11" spans="1:79" x14ac:dyDescent="0.25">
      <c r="A11" s="11">
        <f t="shared" si="60"/>
        <v>4.5</v>
      </c>
      <c r="B11" s="11">
        <f t="shared" si="1"/>
        <v>0</v>
      </c>
      <c r="C11" s="11">
        <f t="shared" si="2"/>
        <v>2.2970165446718444E-2</v>
      </c>
      <c r="D11" s="11">
        <f t="shared" si="3"/>
        <v>6.7003152245026038E-2</v>
      </c>
      <c r="E11" s="11">
        <f t="shared" si="4"/>
        <v>0.11874755172901767</v>
      </c>
      <c r="F11" s="11">
        <f t="shared" si="5"/>
        <v>0.58696976346882312</v>
      </c>
      <c r="G11" s="11">
        <f t="shared" si="6"/>
        <v>1.4889589387783564</v>
      </c>
      <c r="H11" s="11">
        <f t="shared" si="7"/>
        <v>1.4889589387783564</v>
      </c>
      <c r="I11" s="11"/>
      <c r="J11" s="11"/>
      <c r="K11" s="11"/>
      <c r="L11" s="11"/>
      <c r="M11" s="11"/>
      <c r="N11" s="11">
        <f t="shared" si="52"/>
        <v>0</v>
      </c>
      <c r="O11" s="11">
        <f t="shared" si="9"/>
        <v>5.9296623156221355E-2</v>
      </c>
      <c r="P11" s="11">
        <f t="shared" si="9"/>
        <v>8.786486765767107E-2</v>
      </c>
      <c r="Q11" s="11">
        <f t="shared" si="9"/>
        <v>0.11743056742702659</v>
      </c>
      <c r="R11" s="11">
        <f t="shared" si="9"/>
        <v>0.44362658805765603</v>
      </c>
      <c r="S11" s="11"/>
      <c r="T11" s="11">
        <f t="shared" si="10"/>
        <v>0</v>
      </c>
      <c r="U11" s="11">
        <f t="shared" si="11"/>
        <v>0.38501858316255289</v>
      </c>
      <c r="V11" s="43">
        <f t="shared" si="12"/>
        <v>1.1314362122964987</v>
      </c>
      <c r="W11" s="16">
        <f t="shared" si="13"/>
        <v>1.1298541449952451</v>
      </c>
      <c r="X11" s="11">
        <f t="shared" si="14"/>
        <v>2.0228837413077576</v>
      </c>
      <c r="Y11" s="11">
        <f t="shared" si="15"/>
        <v>10.865807842630298</v>
      </c>
      <c r="Z11" s="11">
        <f t="shared" si="16"/>
        <v>33.087976417296808</v>
      </c>
      <c r="AA11" s="11">
        <f t="shared" si="17"/>
        <v>0.5190965922539067</v>
      </c>
      <c r="AB11" s="11">
        <f t="shared" si="18"/>
        <v>3.3119734292703344</v>
      </c>
      <c r="AC11" s="11">
        <f t="shared" si="19"/>
        <v>4.5000000000000009</v>
      </c>
      <c r="AD11" s="11">
        <f t="shared" si="20"/>
        <v>7.7842031483734653</v>
      </c>
      <c r="AE11" s="11">
        <f t="shared" si="21"/>
        <v>7.2651065561195587</v>
      </c>
      <c r="AF11" s="11">
        <f t="shared" si="22"/>
        <v>1.1880265707296664</v>
      </c>
      <c r="AG11" s="28">
        <f t="shared" si="23"/>
        <v>0.44086795537369106</v>
      </c>
      <c r="AH11" s="28">
        <f t="shared" si="24"/>
        <v>2.8128540541452862</v>
      </c>
      <c r="AI11" s="28">
        <f t="shared" si="25"/>
        <v>3.8218432345462561</v>
      </c>
      <c r="AJ11" s="28">
        <f t="shared" si="26"/>
        <v>6.6111120308766207</v>
      </c>
      <c r="AK11" s="16">
        <f t="shared" si="27"/>
        <v>6.1702440755029295</v>
      </c>
      <c r="AL11" s="1">
        <v>480329</v>
      </c>
      <c r="AM11" s="16">
        <f t="shared" si="53"/>
        <v>2.9050853050107746E-2</v>
      </c>
      <c r="AN11" s="16">
        <f t="shared" si="54"/>
        <v>0.18535211911491753</v>
      </c>
      <c r="AO11" s="16">
        <f t="shared" si="55"/>
        <v>0.25183913875809305</v>
      </c>
      <c r="AP11" s="16">
        <f t="shared" si="56"/>
        <v>0.43563711484542439</v>
      </c>
      <c r="AQ11" s="8">
        <f t="shared" si="29"/>
        <v>0.90198917530953326</v>
      </c>
      <c r="AR11" s="8">
        <f t="shared" si="30"/>
        <v>0.58696976346882312</v>
      </c>
      <c r="AS11" s="8">
        <f t="shared" si="31"/>
        <v>3.9130302365311769</v>
      </c>
      <c r="AT11" s="8">
        <f t="shared" si="32"/>
        <v>94.598010824690462</v>
      </c>
      <c r="AU11" s="8">
        <f t="shared" si="33"/>
        <v>1.3702113870493386</v>
      </c>
      <c r="AV11" s="8">
        <f t="shared" si="34"/>
        <v>0.11874755172901767</v>
      </c>
      <c r="AW11" s="8">
        <f t="shared" si="35"/>
        <v>4.381252448270982</v>
      </c>
      <c r="AX11" s="8">
        <f t="shared" si="36"/>
        <v>94.129788612950662</v>
      </c>
      <c r="AY11" s="11">
        <f t="shared" si="37"/>
        <v>3.0110410612216434</v>
      </c>
      <c r="AZ11" s="11">
        <f t="shared" si="38"/>
        <v>1.803978350619067</v>
      </c>
      <c r="BA11" s="11">
        <f t="shared" si="39"/>
        <v>2.7404227740986773</v>
      </c>
      <c r="BB11" s="30">
        <f>ROCbolivia_carbon_saatchi_negat!E31</f>
        <v>579</v>
      </c>
      <c r="BC11" s="30">
        <f>'ROC2005-2010floss2distance2prox'!E31</f>
        <v>2862</v>
      </c>
      <c r="BD11" s="30">
        <f>ROC2010f2carbon1!E31</f>
        <v>112</v>
      </c>
      <c r="BE11" s="14">
        <f>'2010F2CARBON1RANK6'!B13</f>
        <v>22.398955000000001</v>
      </c>
      <c r="BF11" s="14">
        <f>'2005-2010floss2distance2rank4'!B14</f>
        <v>100.503625</v>
      </c>
      <c r="BG11" s="14">
        <f>'2010F2CARBON1RANK6reverse'!B14</f>
        <v>191.93636100000001</v>
      </c>
      <c r="BH11" s="8">
        <f t="shared" si="41"/>
        <v>1.4219557865333303</v>
      </c>
      <c r="BI11" s="8">
        <f t="shared" si="42"/>
        <v>6.7003152245026038E-2</v>
      </c>
      <c r="BJ11" s="8">
        <f t="shared" si="43"/>
        <v>4.4329968477549739</v>
      </c>
      <c r="BK11" s="8">
        <f t="shared" si="44"/>
        <v>94.078044213466669</v>
      </c>
      <c r="BL11" s="11">
        <f t="shared" si="45"/>
        <v>5.9889589387783566</v>
      </c>
      <c r="BM11" s="11">
        <f t="shared" si="46"/>
        <v>5.9430186078849196</v>
      </c>
      <c r="BN11" s="11">
        <f t="shared" si="47"/>
        <v>5.8549526342883045</v>
      </c>
      <c r="BO11" s="11">
        <f t="shared" si="48"/>
        <v>5.7514638353203207</v>
      </c>
      <c r="BP11" s="11">
        <f t="shared" si="49"/>
        <v>4.8150194118407104</v>
      </c>
      <c r="BQ11" s="30">
        <f>ROCbolivia_carbon_saatchi_negat!G31</f>
        <v>21363</v>
      </c>
      <c r="BR11" s="30">
        <f>'ROC2005-2010floss2distance2prox'!G31</f>
        <v>19081</v>
      </c>
      <c r="BS11" s="30">
        <f>ROC2010f2carbon1!G31</f>
        <v>21830</v>
      </c>
      <c r="BT11" s="15">
        <f t="shared" si="57"/>
        <v>2438</v>
      </c>
      <c r="BU11" s="15">
        <f t="shared" si="58"/>
        <v>2438</v>
      </c>
      <c r="BV11" s="15">
        <f t="shared" si="59"/>
        <v>2438</v>
      </c>
      <c r="BW11" s="39">
        <f t="shared" si="50"/>
        <v>21941.505000000001</v>
      </c>
      <c r="BX11" s="11">
        <f t="shared" si="51"/>
        <v>0.75</v>
      </c>
      <c r="BY11" s="11">
        <f t="shared" si="51"/>
        <v>1</v>
      </c>
      <c r="BZ11" s="11">
        <f t="shared" si="51"/>
        <v>1.25</v>
      </c>
      <c r="CA11" s="11">
        <f t="shared" si="51"/>
        <v>1.5</v>
      </c>
    </row>
    <row r="12" spans="1:79" x14ac:dyDescent="0.25">
      <c r="A12" s="11">
        <f t="shared" si="60"/>
        <v>5</v>
      </c>
      <c r="B12" s="11">
        <f t="shared" si="1"/>
        <v>0</v>
      </c>
      <c r="C12" s="11">
        <f t="shared" si="2"/>
        <v>2.7687252993812413E-2</v>
      </c>
      <c r="D12" s="11">
        <f t="shared" si="3"/>
        <v>7.4447946938917819E-2</v>
      </c>
      <c r="E12" s="11">
        <f t="shared" si="4"/>
        <v>0.141512626412819</v>
      </c>
      <c r="F12" s="11">
        <f t="shared" si="5"/>
        <v>0.62183519316473501</v>
      </c>
      <c r="G12" s="11">
        <f t="shared" si="6"/>
        <v>1.4889589387783564</v>
      </c>
      <c r="H12" s="11">
        <f t="shared" si="7"/>
        <v>1.4889589387783564</v>
      </c>
      <c r="I12" s="11"/>
      <c r="J12" s="11"/>
      <c r="K12" s="11"/>
      <c r="L12" s="11"/>
      <c r="M12" s="11"/>
      <c r="N12" s="11">
        <f t="shared" si="52"/>
        <v>0</v>
      </c>
      <c r="O12" s="11">
        <f t="shared" si="9"/>
        <v>6.4247118205726303E-2</v>
      </c>
      <c r="P12" s="11">
        <f t="shared" si="9"/>
        <v>9.5200438710658947E-2</v>
      </c>
      <c r="Q12" s="11">
        <f t="shared" si="9"/>
        <v>0.12723448899565404</v>
      </c>
      <c r="R12" s="11">
        <f t="shared" si="9"/>
        <v>0.48066362509469307</v>
      </c>
      <c r="S12" s="11"/>
      <c r="T12" s="11">
        <f t="shared" si="10"/>
        <v>0</v>
      </c>
      <c r="U12" s="11">
        <f t="shared" si="11"/>
        <v>0.42851089290560546</v>
      </c>
      <c r="V12" s="11">
        <f t="shared" si="12"/>
        <v>1.1606176532183159</v>
      </c>
      <c r="W12" s="11">
        <f t="shared" si="13"/>
        <v>1.1298541449952451</v>
      </c>
      <c r="X12" s="11">
        <f t="shared" si="14"/>
        <v>2.2294418802272737</v>
      </c>
      <c r="Y12" s="11">
        <f t="shared" si="15"/>
        <v>10.598637767434704</v>
      </c>
      <c r="Z12" s="11">
        <f t="shared" si="16"/>
        <v>29.779178775567129</v>
      </c>
      <c r="AA12" s="11">
        <f t="shared" si="17"/>
        <v>0.62252835123200256</v>
      </c>
      <c r="AB12" s="11">
        <f t="shared" si="18"/>
        <v>3.815033767729644</v>
      </c>
      <c r="AC12" s="11">
        <f t="shared" si="19"/>
        <v>5</v>
      </c>
      <c r="AD12" s="11">
        <f t="shared" si="20"/>
        <v>8.5942875942115702</v>
      </c>
      <c r="AE12" s="11">
        <f t="shared" si="21"/>
        <v>7.9717592429795676</v>
      </c>
      <c r="AF12" s="11">
        <f t="shared" si="22"/>
        <v>1.184966232270356</v>
      </c>
      <c r="AG12" s="28">
        <f t="shared" si="23"/>
        <v>0.52871239277094761</v>
      </c>
      <c r="AH12" s="28">
        <f t="shared" si="24"/>
        <v>3.2401024432806782</v>
      </c>
      <c r="AI12" s="28">
        <f t="shared" si="25"/>
        <v>4.246492482829173</v>
      </c>
      <c r="AJ12" s="28">
        <f t="shared" si="26"/>
        <v>7.2991155328182913</v>
      </c>
      <c r="AK12" s="16">
        <f t="shared" si="27"/>
        <v>6.7704031400473434</v>
      </c>
      <c r="AL12" s="1">
        <v>5</v>
      </c>
      <c r="AM12" s="16">
        <f t="shared" si="53"/>
        <v>3.4839334183725146E-2</v>
      </c>
      <c r="AN12" s="16">
        <f t="shared" si="54"/>
        <v>0.2135055151995725</v>
      </c>
      <c r="AO12" s="16">
        <f t="shared" si="55"/>
        <v>0.27982126528677004</v>
      </c>
      <c r="AP12" s="16">
        <f t="shared" si="56"/>
        <v>0.48097288577013453</v>
      </c>
      <c r="AQ12" s="8">
        <f t="shared" si="29"/>
        <v>0.86712374561362138</v>
      </c>
      <c r="AR12" s="8">
        <f t="shared" si="30"/>
        <v>0.62183519316473501</v>
      </c>
      <c r="AS12" s="8">
        <f t="shared" si="31"/>
        <v>4.3781648068352652</v>
      </c>
      <c r="AT12" s="8">
        <f t="shared" si="32"/>
        <v>94.132876254386375</v>
      </c>
      <c r="AU12" s="8">
        <f t="shared" si="33"/>
        <v>1.3474463123655374</v>
      </c>
      <c r="AV12" s="8">
        <f t="shared" si="34"/>
        <v>0.141512626412819</v>
      </c>
      <c r="AW12" s="8">
        <f t="shared" si="35"/>
        <v>4.858487373587181</v>
      </c>
      <c r="AX12" s="8">
        <f t="shared" si="36"/>
        <v>93.652553687634466</v>
      </c>
      <c r="AY12" s="11">
        <f t="shared" si="37"/>
        <v>3.5110410612216434</v>
      </c>
      <c r="AZ12" s="11">
        <f t="shared" si="38"/>
        <v>1.7342474912272436</v>
      </c>
      <c r="BA12" s="11">
        <f t="shared" si="39"/>
        <v>2.6948926247310752</v>
      </c>
      <c r="BB12" s="30">
        <f>ROCbolivia_carbon_saatchi_negat!E32</f>
        <v>690</v>
      </c>
      <c r="BC12" s="30">
        <f>'ROC2005-2010floss2distance2prox'!E32</f>
        <v>3032</v>
      </c>
      <c r="BD12" s="30">
        <f>ROC2010f2carbon1!E32</f>
        <v>135</v>
      </c>
      <c r="BE12" s="14">
        <f>'2010F2CARBON1RANK6'!B14</f>
        <v>24.225365</v>
      </c>
      <c r="BF12" s="14">
        <f>'2005-2010floss2distance2rank4'!B15</f>
        <v>117.824742</v>
      </c>
      <c r="BG12" s="14">
        <f>'2010F2CARBON1RANK6reverse'!B15</f>
        <v>189.734677</v>
      </c>
      <c r="BH12" s="8">
        <f t="shared" si="41"/>
        <v>1.4145109918394385</v>
      </c>
      <c r="BI12" s="8">
        <f t="shared" si="42"/>
        <v>7.4447946938917819E-2</v>
      </c>
      <c r="BJ12" s="8">
        <f t="shared" si="43"/>
        <v>4.9255520530610823</v>
      </c>
      <c r="BK12" s="8">
        <f t="shared" si="44"/>
        <v>93.585489008160565</v>
      </c>
      <c r="BL12" s="11">
        <f t="shared" si="45"/>
        <v>6.4889589387783566</v>
      </c>
      <c r="BM12" s="11">
        <f t="shared" si="46"/>
        <v>6.433584432790731</v>
      </c>
      <c r="BN12" s="11">
        <f t="shared" si="47"/>
        <v>6.3400630449005213</v>
      </c>
      <c r="BO12" s="11">
        <f t="shared" si="48"/>
        <v>6.2059336859527185</v>
      </c>
      <c r="BP12" s="11">
        <f t="shared" si="49"/>
        <v>5.245288552448887</v>
      </c>
      <c r="BQ12" s="30">
        <f>ROCbolivia_carbon_saatchi_negat!G32</f>
        <v>23689</v>
      </c>
      <c r="BR12" s="30">
        <f>'ROC2005-2010floss2distance2prox'!G32</f>
        <v>21348</v>
      </c>
      <c r="BS12" s="30">
        <f>ROC2010f2carbon1!G32</f>
        <v>24244</v>
      </c>
      <c r="BT12" s="15">
        <f t="shared" si="57"/>
        <v>2437</v>
      </c>
      <c r="BU12" s="15">
        <f t="shared" si="58"/>
        <v>2437</v>
      </c>
      <c r="BV12" s="15">
        <f t="shared" si="59"/>
        <v>2437</v>
      </c>
      <c r="BW12" s="39">
        <f t="shared" si="50"/>
        <v>24379.45</v>
      </c>
      <c r="BX12" s="11">
        <f t="shared" si="51"/>
        <v>0.75</v>
      </c>
      <c r="BY12" s="11">
        <f t="shared" si="51"/>
        <v>1</v>
      </c>
      <c r="BZ12" s="11">
        <f t="shared" si="51"/>
        <v>1.25</v>
      </c>
      <c r="CA12" s="11">
        <f t="shared" si="51"/>
        <v>1.5</v>
      </c>
    </row>
    <row r="13" spans="1:79" x14ac:dyDescent="0.25">
      <c r="A13" s="11">
        <f t="shared" si="60"/>
        <v>5.5</v>
      </c>
      <c r="B13" s="11">
        <f t="shared" si="1"/>
        <v>0</v>
      </c>
      <c r="C13" s="11">
        <f t="shared" si="2"/>
        <v>3.1789068252154988E-2</v>
      </c>
      <c r="D13" s="11">
        <f t="shared" si="3"/>
        <v>8.1892741632809601E-2</v>
      </c>
      <c r="E13" s="11">
        <f t="shared" si="4"/>
        <v>0.16776424406621152</v>
      </c>
      <c r="F13" s="11">
        <f t="shared" si="5"/>
        <v>0.68766932806113346</v>
      </c>
      <c r="G13" s="11">
        <f t="shared" si="6"/>
        <v>1.4889589387783564</v>
      </c>
      <c r="H13" s="11">
        <f t="shared" si="7"/>
        <v>1.4889589387783564</v>
      </c>
      <c r="I13" s="11"/>
      <c r="J13" s="11"/>
      <c r="K13" s="11"/>
      <c r="L13" s="11"/>
      <c r="M13" s="11"/>
      <c r="N13" s="11">
        <f t="shared" si="52"/>
        <v>0</v>
      </c>
      <c r="O13" s="11">
        <f t="shared" si="9"/>
        <v>6.9197613255231258E-2</v>
      </c>
      <c r="P13" s="11">
        <f t="shared" si="9"/>
        <v>0.10253600976364684</v>
      </c>
      <c r="Q13" s="11">
        <f t="shared" si="9"/>
        <v>0.13703841056428151</v>
      </c>
      <c r="R13" s="11">
        <f t="shared" si="9"/>
        <v>0.51770066213173016</v>
      </c>
      <c r="S13" s="11"/>
      <c r="T13" s="11">
        <f t="shared" si="10"/>
        <v>0</v>
      </c>
      <c r="U13" s="11">
        <f t="shared" si="11"/>
        <v>0.45692528490396966</v>
      </c>
      <c r="V13" s="11">
        <f t="shared" si="12"/>
        <v>1.1856371329791662</v>
      </c>
      <c r="W13" s="11">
        <f t="shared" si="13"/>
        <v>1.1298541449952451</v>
      </c>
      <c r="X13" s="11">
        <f t="shared" si="14"/>
        <v>2.4594554410866469</v>
      </c>
      <c r="Y13" s="11">
        <f t="shared" si="15"/>
        <v>10.913152236195375</v>
      </c>
      <c r="Z13" s="11">
        <f t="shared" si="16"/>
        <v>27.071980705061026</v>
      </c>
      <c r="AA13" s="11">
        <f t="shared" si="17"/>
        <v>0.73199866205510433</v>
      </c>
      <c r="AB13" s="11">
        <f t="shared" si="18"/>
        <v>4.3958637927624427</v>
      </c>
      <c r="AC13" s="11">
        <f t="shared" si="19"/>
        <v>5.5</v>
      </c>
      <c r="AD13" s="11">
        <f t="shared" si="20"/>
        <v>9.3953825018319446</v>
      </c>
      <c r="AE13" s="11">
        <f t="shared" si="21"/>
        <v>8.6633838397768397</v>
      </c>
      <c r="AF13" s="11">
        <f t="shared" si="22"/>
        <v>1.1041362072375573</v>
      </c>
      <c r="AG13" s="28">
        <f t="shared" si="23"/>
        <v>0.62168536317160261</v>
      </c>
      <c r="AH13" s="28">
        <f t="shared" si="24"/>
        <v>3.7334005103013297</v>
      </c>
      <c r="AI13" s="28">
        <f t="shared" si="25"/>
        <v>4.6711417311120904</v>
      </c>
      <c r="AJ13" s="28">
        <f t="shared" si="26"/>
        <v>7.9794842334668195</v>
      </c>
      <c r="AK13" s="16">
        <f t="shared" si="27"/>
        <v>7.3577988702952171</v>
      </c>
      <c r="AL13" s="1">
        <v>4</v>
      </c>
      <c r="AM13" s="16">
        <f t="shared" si="53"/>
        <v>4.0965758360896415E-2</v>
      </c>
      <c r="AN13" s="16">
        <f t="shared" si="54"/>
        <v>0.24601123370381728</v>
      </c>
      <c r="AO13" s="16">
        <f t="shared" si="55"/>
        <v>0.30780339181544702</v>
      </c>
      <c r="AP13" s="16">
        <f t="shared" si="56"/>
        <v>0.52580556390315869</v>
      </c>
      <c r="AQ13" s="8">
        <f t="shared" si="29"/>
        <v>0.80128961071722293</v>
      </c>
      <c r="AR13" s="8">
        <f t="shared" si="30"/>
        <v>0.68766932806113346</v>
      </c>
      <c r="AS13" s="8">
        <f t="shared" si="31"/>
        <v>4.8123306719388665</v>
      </c>
      <c r="AT13" s="8">
        <f t="shared" si="32"/>
        <v>93.69871038928278</v>
      </c>
      <c r="AU13" s="8">
        <f t="shared" si="33"/>
        <v>1.3211946947121449</v>
      </c>
      <c r="AV13" s="8">
        <f t="shared" si="34"/>
        <v>0.16776424406621152</v>
      </c>
      <c r="AW13" s="8">
        <f t="shared" si="35"/>
        <v>5.3322357559337883</v>
      </c>
      <c r="AX13" s="8">
        <f t="shared" si="36"/>
        <v>93.178805305287852</v>
      </c>
      <c r="AY13" s="11">
        <f t="shared" si="37"/>
        <v>4.0110410612216434</v>
      </c>
      <c r="AZ13" s="11">
        <f t="shared" si="38"/>
        <v>1.6025792214344463</v>
      </c>
      <c r="BA13" s="11">
        <f t="shared" si="39"/>
        <v>2.6423893894242898</v>
      </c>
      <c r="BB13" s="30">
        <f>ROCbolivia_carbon_saatchi_negat!E33</f>
        <v>818</v>
      </c>
      <c r="BC13" s="30">
        <f>'ROC2005-2010floss2distance2prox'!E33</f>
        <v>3353</v>
      </c>
      <c r="BD13" s="30">
        <f>ROC2010f2carbon1!E33</f>
        <v>155</v>
      </c>
      <c r="BE13" s="14">
        <f>'2010F2CARBON1RANK6'!B15</f>
        <v>25.639690000000002</v>
      </c>
      <c r="BF13" s="14">
        <f>'2005-2010floss2distance2rank4'!B16</f>
        <v>136.03964099999999</v>
      </c>
      <c r="BG13" s="14">
        <f>'2010F2CARBON1RANK6reverse'!B16</f>
        <v>187.62918400000001</v>
      </c>
      <c r="BH13" s="8">
        <f t="shared" si="41"/>
        <v>1.4070661971455467</v>
      </c>
      <c r="BI13" s="8">
        <f t="shared" si="42"/>
        <v>8.1892741632809601E-2</v>
      </c>
      <c r="BJ13" s="8">
        <f t="shared" si="43"/>
        <v>5.4181072583671908</v>
      </c>
      <c r="BK13" s="8">
        <f t="shared" si="44"/>
        <v>93.092933802854446</v>
      </c>
      <c r="BL13" s="11">
        <f t="shared" si="45"/>
        <v>6.9889589387783566</v>
      </c>
      <c r="BM13" s="11">
        <f t="shared" si="46"/>
        <v>6.9253808022740468</v>
      </c>
      <c r="BN13" s="11">
        <f t="shared" si="47"/>
        <v>6.8251734555127372</v>
      </c>
      <c r="BO13" s="11">
        <f t="shared" si="48"/>
        <v>6.6534304506459332</v>
      </c>
      <c r="BP13" s="11">
        <f t="shared" si="49"/>
        <v>5.6136202826560897</v>
      </c>
      <c r="BQ13" s="30">
        <f>ROCbolivia_carbon_saatchi_negat!G33</f>
        <v>25999</v>
      </c>
      <c r="BR13" s="30">
        <f>'ROC2005-2010floss2distance2prox'!G33</f>
        <v>23465</v>
      </c>
      <c r="BS13" s="30">
        <f>ROC2010f2carbon1!G33</f>
        <v>26662</v>
      </c>
      <c r="BT13" s="15">
        <f t="shared" si="57"/>
        <v>2438</v>
      </c>
      <c r="BU13" s="15">
        <f t="shared" si="58"/>
        <v>2438</v>
      </c>
      <c r="BV13" s="15">
        <f t="shared" si="59"/>
        <v>2438</v>
      </c>
      <c r="BW13" s="39">
        <f t="shared" si="50"/>
        <v>26817.395</v>
      </c>
      <c r="BX13" s="11">
        <f t="shared" si="51"/>
        <v>0.75</v>
      </c>
      <c r="BY13" s="11">
        <f t="shared" si="51"/>
        <v>1</v>
      </c>
      <c r="BZ13" s="11">
        <f t="shared" si="51"/>
        <v>1.25</v>
      </c>
      <c r="CA13" s="11">
        <f t="shared" si="51"/>
        <v>1.5</v>
      </c>
    </row>
    <row r="14" spans="1:79" x14ac:dyDescent="0.25">
      <c r="A14" s="11">
        <f t="shared" si="60"/>
        <v>6</v>
      </c>
      <c r="B14" s="11">
        <f t="shared" si="1"/>
        <v>0</v>
      </c>
      <c r="C14" s="11">
        <f t="shared" si="2"/>
        <v>3.5275611221746182E-2</v>
      </c>
      <c r="D14" s="11">
        <f t="shared" si="3"/>
        <v>8.9337536326701383E-2</v>
      </c>
      <c r="E14" s="11">
        <f t="shared" si="4"/>
        <v>0.19093950027584708</v>
      </c>
      <c r="F14" s="11">
        <f t="shared" si="5"/>
        <v>0.71904821478745418</v>
      </c>
      <c r="G14" s="11">
        <f t="shared" si="6"/>
        <v>1.4889589387783564</v>
      </c>
      <c r="H14" s="11">
        <f t="shared" si="7"/>
        <v>1.4889589387783564</v>
      </c>
      <c r="I14" s="11"/>
      <c r="J14" s="11"/>
      <c r="K14" s="11"/>
      <c r="L14" s="11"/>
      <c r="M14" s="11"/>
      <c r="N14" s="11">
        <f t="shared" si="52"/>
        <v>0</v>
      </c>
      <c r="O14" s="11">
        <f t="shared" si="9"/>
        <v>7.4148108304736199E-2</v>
      </c>
      <c r="P14" s="11">
        <f t="shared" si="9"/>
        <v>0.10987158081663471</v>
      </c>
      <c r="Q14" s="11">
        <f t="shared" si="9"/>
        <v>0.14684233213290895</v>
      </c>
      <c r="R14" s="11">
        <f t="shared" si="9"/>
        <v>0.55473769916876714</v>
      </c>
      <c r="S14" s="11"/>
      <c r="T14" s="11">
        <f t="shared" si="10"/>
        <v>0</v>
      </c>
      <c r="U14" s="11">
        <f t="shared" si="11"/>
        <v>0.47326415238665459</v>
      </c>
      <c r="V14" s="11">
        <f t="shared" si="12"/>
        <v>1.2073257734118927</v>
      </c>
      <c r="W14" s="11">
        <f t="shared" si="13"/>
        <v>1.1298541449952451</v>
      </c>
      <c r="X14" s="11">
        <f t="shared" si="14"/>
        <v>2.6163194259047655</v>
      </c>
      <c r="Y14" s="11">
        <f t="shared" si="15"/>
        <v>10.621236292515997</v>
      </c>
      <c r="Z14" s="11">
        <f t="shared" si="16"/>
        <v>24.815982312972608</v>
      </c>
      <c r="AA14" s="11">
        <f t="shared" si="17"/>
        <v>0.84682001809578078</v>
      </c>
      <c r="AB14" s="11">
        <f t="shared" si="18"/>
        <v>4.812406563782571</v>
      </c>
      <c r="AC14" s="11">
        <f t="shared" si="19"/>
        <v>6</v>
      </c>
      <c r="AD14" s="11">
        <f t="shared" si="20"/>
        <v>10.188641434986295</v>
      </c>
      <c r="AE14" s="11">
        <f t="shared" si="21"/>
        <v>9.3418214168905145</v>
      </c>
      <c r="AF14" s="11">
        <f t="shared" si="22"/>
        <v>1.187593436217429</v>
      </c>
      <c r="AG14" s="28">
        <f t="shared" si="23"/>
        <v>0.71920296823059948</v>
      </c>
      <c r="AH14" s="28">
        <f t="shared" si="24"/>
        <v>4.0871696594840925</v>
      </c>
      <c r="AI14" s="28">
        <f t="shared" si="25"/>
        <v>5.0957909793950078</v>
      </c>
      <c r="AJ14" s="28">
        <f t="shared" si="26"/>
        <v>8.6531978527822275</v>
      </c>
      <c r="AK14" s="16">
        <f t="shared" si="27"/>
        <v>7.9339948845516277</v>
      </c>
      <c r="AL14" s="12">
        <v>92.606899999999996</v>
      </c>
      <c r="AM14" s="16">
        <f t="shared" si="53"/>
        <v>4.7391649786745371E-2</v>
      </c>
      <c r="AN14" s="16">
        <f t="shared" si="54"/>
        <v>0.26932273875039925</v>
      </c>
      <c r="AO14" s="16">
        <f t="shared" si="55"/>
        <v>0.33578551834412401</v>
      </c>
      <c r="AP14" s="16">
        <f t="shared" si="56"/>
        <v>0.57019970757821536</v>
      </c>
      <c r="AQ14" s="8">
        <f t="shared" si="29"/>
        <v>0.76991072399090221</v>
      </c>
      <c r="AR14" s="8">
        <f t="shared" si="30"/>
        <v>0.71904821478745418</v>
      </c>
      <c r="AS14" s="8">
        <f t="shared" si="31"/>
        <v>5.2809517852125456</v>
      </c>
      <c r="AT14" s="8">
        <f t="shared" si="32"/>
        <v>93.230089276009096</v>
      </c>
      <c r="AU14" s="8">
        <f t="shared" si="33"/>
        <v>1.2980194385025092</v>
      </c>
      <c r="AV14" s="8">
        <f t="shared" si="34"/>
        <v>0.19093950027584708</v>
      </c>
      <c r="AW14" s="8">
        <f t="shared" si="35"/>
        <v>5.8090604997241533</v>
      </c>
      <c r="AX14" s="8">
        <f t="shared" si="36"/>
        <v>92.701980561497493</v>
      </c>
      <c r="AY14" s="11">
        <f t="shared" si="37"/>
        <v>4.5110410612216434</v>
      </c>
      <c r="AZ14" s="11">
        <f t="shared" si="38"/>
        <v>1.5398214479818044</v>
      </c>
      <c r="BA14" s="11">
        <f t="shared" si="39"/>
        <v>2.5960388770050189</v>
      </c>
      <c r="BB14" s="30">
        <f>ROCbolivia_carbon_saatchi_negat!E34</f>
        <v>931</v>
      </c>
      <c r="BC14" s="30">
        <f>'ROC2005-2010floss2distance2prox'!E34</f>
        <v>3506</v>
      </c>
      <c r="BD14" s="30">
        <f>ROC2010f2carbon1!E34</f>
        <v>172</v>
      </c>
      <c r="BE14" s="14">
        <f>'2010F2CARBON1RANK6'!B16</f>
        <v>26.892990000000001</v>
      </c>
      <c r="BF14" s="14">
        <f>'2005-2010floss2distance2rank4'!B17</f>
        <v>97.560950000000005</v>
      </c>
      <c r="BG14" s="14">
        <f>'2010F2CARBON1RANK6reverse'!B17</f>
        <v>185.79387399999999</v>
      </c>
      <c r="BH14" s="8">
        <f t="shared" si="41"/>
        <v>1.3996214024516549</v>
      </c>
      <c r="BI14" s="8">
        <f t="shared" si="42"/>
        <v>8.9337536326701383E-2</v>
      </c>
      <c r="BJ14" s="8">
        <f t="shared" si="43"/>
        <v>5.9106624636732983</v>
      </c>
      <c r="BK14" s="8">
        <f t="shared" si="44"/>
        <v>92.600378597548342</v>
      </c>
      <c r="BL14" s="11">
        <f t="shared" si="45"/>
        <v>7.4889589387783566</v>
      </c>
      <c r="BM14" s="11">
        <f t="shared" si="46"/>
        <v>7.4184077163348636</v>
      </c>
      <c r="BN14" s="11">
        <f t="shared" si="47"/>
        <v>7.3102838661249532</v>
      </c>
      <c r="BO14" s="11">
        <f t="shared" si="48"/>
        <v>7.1070799382266623</v>
      </c>
      <c r="BP14" s="11">
        <f t="shared" si="49"/>
        <v>6.0508625092034478</v>
      </c>
      <c r="BQ14" s="30">
        <f>ROCbolivia_carbon_saatchi_negat!G34</f>
        <v>28324</v>
      </c>
      <c r="BR14" s="30">
        <f>'ROC2005-2010floss2distance2prox'!G34</f>
        <v>25750</v>
      </c>
      <c r="BS14" s="30">
        <f>ROC2010f2carbon1!G34</f>
        <v>29083</v>
      </c>
      <c r="BT14" s="15">
        <f t="shared" si="57"/>
        <v>2438</v>
      </c>
      <c r="BU14" s="15">
        <f t="shared" si="58"/>
        <v>2438</v>
      </c>
      <c r="BV14" s="15">
        <f t="shared" si="59"/>
        <v>2438</v>
      </c>
      <c r="BW14" s="39">
        <f t="shared" si="50"/>
        <v>29255.34</v>
      </c>
      <c r="BX14" s="11">
        <f t="shared" si="51"/>
        <v>0.75</v>
      </c>
      <c r="BY14" s="11">
        <f t="shared" si="51"/>
        <v>1</v>
      </c>
      <c r="BZ14" s="11">
        <f t="shared" si="51"/>
        <v>1.25</v>
      </c>
      <c r="CA14" s="11">
        <f t="shared" si="51"/>
        <v>1.5</v>
      </c>
    </row>
    <row r="15" spans="1:79" x14ac:dyDescent="0.25">
      <c r="A15" s="11">
        <f t="shared" si="60"/>
        <v>6.5</v>
      </c>
      <c r="B15" s="11">
        <f t="shared" si="1"/>
        <v>0</v>
      </c>
      <c r="C15" s="11">
        <f t="shared" si="2"/>
        <v>3.9787608005923021E-2</v>
      </c>
      <c r="D15" s="11">
        <f t="shared" si="3"/>
        <v>9.6782331020593165E-2</v>
      </c>
      <c r="E15" s="11">
        <f t="shared" si="4"/>
        <v>0.21883184403257661</v>
      </c>
      <c r="F15" s="11">
        <f t="shared" si="5"/>
        <v>0.7580154597417087</v>
      </c>
      <c r="G15" s="11">
        <f t="shared" si="6"/>
        <v>1.4889589387783564</v>
      </c>
      <c r="H15" s="11">
        <f t="shared" si="7"/>
        <v>1.4889589387783564</v>
      </c>
      <c r="I15" s="11"/>
      <c r="J15" s="11"/>
      <c r="K15" s="11"/>
      <c r="L15" s="11"/>
      <c r="M15" s="11"/>
      <c r="N15" s="11">
        <f t="shared" si="52"/>
        <v>0</v>
      </c>
      <c r="O15" s="11">
        <f t="shared" si="9"/>
        <v>7.9098603354241154E-2</v>
      </c>
      <c r="P15" s="11">
        <f t="shared" si="9"/>
        <v>0.11720715186962259</v>
      </c>
      <c r="Q15" s="11">
        <f t="shared" si="9"/>
        <v>0.1566462537015364</v>
      </c>
      <c r="R15" s="11">
        <f t="shared" si="9"/>
        <v>0.59177473620580423</v>
      </c>
      <c r="S15" s="11"/>
      <c r="T15" s="11">
        <f t="shared" si="10"/>
        <v>0</v>
      </c>
      <c r="U15" s="11">
        <f t="shared" si="11"/>
        <v>0.50052522898706719</v>
      </c>
      <c r="V15" s="11">
        <f t="shared" si="12"/>
        <v>1.2263072132149089</v>
      </c>
      <c r="W15" s="11">
        <f t="shared" si="13"/>
        <v>1.1298541449952451</v>
      </c>
      <c r="X15" s="11">
        <f t="shared" si="14"/>
        <v>2.8163225821692466</v>
      </c>
      <c r="Y15" s="11">
        <f t="shared" si="15"/>
        <v>10.482939908730918</v>
      </c>
      <c r="Z15" s="11">
        <f t="shared" si="16"/>
        <v>22.9070605965901</v>
      </c>
      <c r="AA15" s="11">
        <f t="shared" si="17"/>
        <v>0.96673934945601736</v>
      </c>
      <c r="AB15" s="11">
        <f t="shared" si="18"/>
        <v>5.155946809150346</v>
      </c>
      <c r="AC15" s="11">
        <f t="shared" si="19"/>
        <v>6.4999999999999991</v>
      </c>
      <c r="AD15" s="11">
        <f t="shared" si="20"/>
        <v>10.974745051920554</v>
      </c>
      <c r="AE15" s="11">
        <f t="shared" si="21"/>
        <v>10.008005702464537</v>
      </c>
      <c r="AF15" s="11">
        <f t="shared" si="22"/>
        <v>1.3440531908496531</v>
      </c>
      <c r="AG15" s="28">
        <f t="shared" si="23"/>
        <v>0.82105027606402858</v>
      </c>
      <c r="AH15" s="28">
        <f t="shared" si="24"/>
        <v>4.3789378733848014</v>
      </c>
      <c r="AI15" s="28">
        <f t="shared" si="25"/>
        <v>5.5204402276779243</v>
      </c>
      <c r="AJ15" s="28">
        <f t="shared" si="26"/>
        <v>9.3208344727894588</v>
      </c>
      <c r="AK15" s="16">
        <f t="shared" si="27"/>
        <v>8.4997841967254306</v>
      </c>
      <c r="AL15" s="12">
        <v>117.107962</v>
      </c>
      <c r="AM15" s="16">
        <f t="shared" si="53"/>
        <v>5.4102845593458342E-2</v>
      </c>
      <c r="AN15" s="16">
        <f t="shared" si="54"/>
        <v>0.28854871197754689</v>
      </c>
      <c r="AO15" s="16">
        <f t="shared" si="55"/>
        <v>0.363767644872801</v>
      </c>
      <c r="AP15" s="16">
        <f t="shared" si="56"/>
        <v>0.61419340932562561</v>
      </c>
      <c r="AQ15" s="8">
        <f t="shared" si="29"/>
        <v>0.73094347903664769</v>
      </c>
      <c r="AR15" s="8">
        <f t="shared" si="30"/>
        <v>0.7580154597417087</v>
      </c>
      <c r="AS15" s="8">
        <f t="shared" si="31"/>
        <v>5.741984540258291</v>
      </c>
      <c r="AT15" s="8">
        <f t="shared" si="32"/>
        <v>92.769056520963346</v>
      </c>
      <c r="AU15" s="8">
        <f t="shared" si="33"/>
        <v>1.2701270947457797</v>
      </c>
      <c r="AV15" s="8">
        <f t="shared" si="34"/>
        <v>0.21883184403257661</v>
      </c>
      <c r="AW15" s="8">
        <f t="shared" si="35"/>
        <v>6.2811681559674231</v>
      </c>
      <c r="AX15" s="8">
        <f t="shared" si="36"/>
        <v>92.229872905254226</v>
      </c>
      <c r="AY15" s="11">
        <f t="shared" si="37"/>
        <v>5.0110410612216434</v>
      </c>
      <c r="AZ15" s="11">
        <f t="shared" si="38"/>
        <v>1.4618869580732952</v>
      </c>
      <c r="BA15" s="11">
        <f t="shared" si="39"/>
        <v>2.5402541894915593</v>
      </c>
      <c r="BB15" s="30">
        <f>ROCbolivia_carbon_saatchi_negat!E35</f>
        <v>1067</v>
      </c>
      <c r="BC15" s="30">
        <f>'ROC2005-2010floss2distance2prox'!E35</f>
        <v>3696</v>
      </c>
      <c r="BD15" s="30">
        <f>ROC2010f2carbon1!E35</f>
        <v>194</v>
      </c>
      <c r="BE15" s="14">
        <f>'2010F2CARBON1RANK6'!B17</f>
        <v>28.087016999999999</v>
      </c>
      <c r="BF15" s="14">
        <f>'2005-2010floss2distance2rank4'!B18</f>
        <v>80.462596000000005</v>
      </c>
      <c r="BG15" s="14">
        <f>'2010F2CARBON1RANK6reverse'!B18</f>
        <v>184.117985</v>
      </c>
      <c r="BH15" s="8">
        <f t="shared" si="41"/>
        <v>1.3921766077577633</v>
      </c>
      <c r="BI15" s="8">
        <f t="shared" si="42"/>
        <v>9.6782331020593165E-2</v>
      </c>
      <c r="BJ15" s="8">
        <f t="shared" si="43"/>
        <v>6.4032176689794067</v>
      </c>
      <c r="BK15" s="8">
        <f t="shared" si="44"/>
        <v>92.107823392242238</v>
      </c>
      <c r="BL15" s="11">
        <f t="shared" si="45"/>
        <v>7.9889589387783566</v>
      </c>
      <c r="BM15" s="11">
        <f t="shared" si="46"/>
        <v>7.9093837227665098</v>
      </c>
      <c r="BN15" s="11">
        <f t="shared" si="47"/>
        <v>7.79539427673717</v>
      </c>
      <c r="BO15" s="11">
        <f t="shared" si="48"/>
        <v>7.5512952507132027</v>
      </c>
      <c r="BP15" s="11">
        <f t="shared" si="49"/>
        <v>6.4729280192949386</v>
      </c>
      <c r="BQ15" s="30">
        <f>ROCbolivia_carbon_saatchi_negat!G35</f>
        <v>30626</v>
      </c>
      <c r="BR15" s="30">
        <f>'ROC2005-2010floss2distance2prox'!G35</f>
        <v>27998</v>
      </c>
      <c r="BS15" s="30">
        <f>ROC2010f2carbon1!G35</f>
        <v>31499</v>
      </c>
      <c r="BT15" s="15">
        <f t="shared" si="57"/>
        <v>2438</v>
      </c>
      <c r="BU15" s="15">
        <f t="shared" si="58"/>
        <v>2438</v>
      </c>
      <c r="BV15" s="15">
        <f t="shared" si="59"/>
        <v>2438</v>
      </c>
      <c r="BW15" s="39">
        <f t="shared" si="50"/>
        <v>31693.285</v>
      </c>
      <c r="BX15" s="11">
        <f t="shared" si="51"/>
        <v>0.75</v>
      </c>
      <c r="BY15" s="11">
        <f t="shared" si="51"/>
        <v>1</v>
      </c>
      <c r="BZ15" s="11">
        <f t="shared" si="51"/>
        <v>1.25</v>
      </c>
      <c r="CA15" s="11">
        <f t="shared" si="51"/>
        <v>1.5</v>
      </c>
    </row>
    <row r="16" spans="1:79" x14ac:dyDescent="0.25">
      <c r="A16" s="11">
        <f t="shared" si="60"/>
        <v>7</v>
      </c>
      <c r="B16" s="11">
        <f t="shared" si="1"/>
        <v>0</v>
      </c>
      <c r="C16" s="11">
        <f t="shared" si="2"/>
        <v>4.5735240130519758E-2</v>
      </c>
      <c r="D16" s="11">
        <f t="shared" si="3"/>
        <v>0.10422712571448495</v>
      </c>
      <c r="E16" s="11">
        <f t="shared" si="4"/>
        <v>0.2442630986343006</v>
      </c>
      <c r="F16" s="11">
        <f t="shared" si="5"/>
        <v>0.7926757986747035</v>
      </c>
      <c r="G16" s="11">
        <f t="shared" si="6"/>
        <v>1.4889589387783564</v>
      </c>
      <c r="H16" s="11">
        <f t="shared" si="7"/>
        <v>1.4889589387783564</v>
      </c>
      <c r="I16" s="11"/>
      <c r="J16" s="11"/>
      <c r="K16" s="11"/>
      <c r="L16" s="11"/>
      <c r="M16" s="11"/>
      <c r="N16" s="11">
        <f t="shared" si="52"/>
        <v>0</v>
      </c>
      <c r="O16" s="11">
        <f t="shared" si="9"/>
        <v>8.4049098403746109E-2</v>
      </c>
      <c r="P16" s="11">
        <f t="shared" si="9"/>
        <v>0.12454272292261048</v>
      </c>
      <c r="Q16" s="11">
        <f t="shared" si="9"/>
        <v>0.16645017527016384</v>
      </c>
      <c r="R16" s="11">
        <f t="shared" si="9"/>
        <v>0.62881177324284121</v>
      </c>
      <c r="S16" s="11"/>
      <c r="T16" s="11">
        <f t="shared" si="10"/>
        <v>0</v>
      </c>
      <c r="U16" s="11">
        <f t="shared" si="11"/>
        <v>0.54167983418281518</v>
      </c>
      <c r="V16" s="11">
        <f t="shared" si="12"/>
        <v>1.2430585502101974</v>
      </c>
      <c r="W16" s="11">
        <f t="shared" si="13"/>
        <v>1.1298541449952451</v>
      </c>
      <c r="X16" s="11">
        <f t="shared" si="14"/>
        <v>2.9626696165668704</v>
      </c>
      <c r="Y16" s="11">
        <f t="shared" si="15"/>
        <v>10.299462535938195</v>
      </c>
      <c r="Z16" s="11">
        <f t="shared" si="16"/>
        <v>21.27084198254795</v>
      </c>
      <c r="AA16" s="11">
        <f t="shared" si="17"/>
        <v>1.0915012806729572</v>
      </c>
      <c r="AB16" s="11">
        <f t="shared" si="18"/>
        <v>5.6976585204343317</v>
      </c>
      <c r="AC16" s="11">
        <f t="shared" si="19"/>
        <v>6.9999999999999982</v>
      </c>
      <c r="AD16" s="11">
        <f t="shared" si="20"/>
        <v>11.754040011387103</v>
      </c>
      <c r="AE16" s="11">
        <f t="shared" si="21"/>
        <v>10.662538730714145</v>
      </c>
      <c r="AF16" s="11">
        <f t="shared" si="22"/>
        <v>1.3023414795656665</v>
      </c>
      <c r="AG16" s="28">
        <f t="shared" si="23"/>
        <v>0.92701039667522556</v>
      </c>
      <c r="AH16" s="28">
        <f t="shared" si="24"/>
        <v>4.8390128153503955</v>
      </c>
      <c r="AI16" s="28">
        <f t="shared" si="25"/>
        <v>5.9450894759608417</v>
      </c>
      <c r="AJ16" s="28">
        <f t="shared" si="26"/>
        <v>9.9826885102457315</v>
      </c>
      <c r="AK16" s="16">
        <f t="shared" si="27"/>
        <v>9.0556781135705062</v>
      </c>
      <c r="AL16" s="31">
        <f>(AL8/AL6)^2</f>
        <v>98.01</v>
      </c>
      <c r="AM16" s="16">
        <f t="shared" si="53"/>
        <v>6.1085053884007354E-2</v>
      </c>
      <c r="AN16" s="16">
        <f t="shared" si="54"/>
        <v>0.31886520327197615</v>
      </c>
      <c r="AO16" s="16">
        <f t="shared" si="55"/>
        <v>0.39174977140147799</v>
      </c>
      <c r="AP16" s="16">
        <f t="shared" si="56"/>
        <v>0.65780606964353194</v>
      </c>
      <c r="AQ16" s="8">
        <f t="shared" si="29"/>
        <v>0.69628314010365289</v>
      </c>
      <c r="AR16" s="8">
        <f t="shared" si="30"/>
        <v>0.7926757986747035</v>
      </c>
      <c r="AS16" s="8">
        <f t="shared" si="31"/>
        <v>6.2073242013252967</v>
      </c>
      <c r="AT16" s="8">
        <f t="shared" si="32"/>
        <v>92.30371685989634</v>
      </c>
      <c r="AU16" s="8">
        <f t="shared" si="33"/>
        <v>1.2446958401440558</v>
      </c>
      <c r="AV16" s="8">
        <f t="shared" si="34"/>
        <v>0.2442630986343006</v>
      </c>
      <c r="AW16" s="8">
        <f t="shared" si="35"/>
        <v>6.7557369013656992</v>
      </c>
      <c r="AX16" s="8">
        <f t="shared" si="36"/>
        <v>91.755304159855939</v>
      </c>
      <c r="AY16" s="11">
        <f t="shared" si="37"/>
        <v>5.5110410612216434</v>
      </c>
      <c r="AZ16" s="11">
        <f t="shared" si="38"/>
        <v>1.3925662802073067</v>
      </c>
      <c r="BA16" s="11">
        <f t="shared" si="39"/>
        <v>2.4893916802881115</v>
      </c>
      <c r="BB16" s="30">
        <f>ROCbolivia_carbon_saatchi_negat!E36</f>
        <v>1191</v>
      </c>
      <c r="BC16" s="30">
        <f>'ROC2005-2010floss2distance2prox'!E36</f>
        <v>3865</v>
      </c>
      <c r="BD16" s="30">
        <f>ROC2010f2carbon1!E36</f>
        <v>223</v>
      </c>
      <c r="BE16" s="14">
        <f>'2010F2CARBON1RANK6'!B18</f>
        <v>29.221231</v>
      </c>
      <c r="BF16" s="14">
        <f>'2005-2010floss2distance2rank4'!B19</f>
        <v>126.877509</v>
      </c>
      <c r="BG16" s="14">
        <f>'2010F2CARBON1RANK6reverse'!B19</f>
        <v>182.52328900000001</v>
      </c>
      <c r="BH16" s="8">
        <f t="shared" si="41"/>
        <v>1.3847318130638715</v>
      </c>
      <c r="BI16" s="8">
        <f t="shared" si="42"/>
        <v>0.10422712571448495</v>
      </c>
      <c r="BJ16" s="8">
        <f t="shared" si="43"/>
        <v>6.8957728742855151</v>
      </c>
      <c r="BK16" s="8">
        <f t="shared" si="44"/>
        <v>91.615268186936134</v>
      </c>
      <c r="BL16" s="11">
        <f t="shared" si="45"/>
        <v>8.4889589387783566</v>
      </c>
      <c r="BM16" s="11">
        <f t="shared" si="46"/>
        <v>8.3974884585173175</v>
      </c>
      <c r="BN16" s="11">
        <f t="shared" si="47"/>
        <v>8.2805046873493868</v>
      </c>
      <c r="BO16" s="11">
        <f t="shared" si="48"/>
        <v>8.0004327415097549</v>
      </c>
      <c r="BP16" s="11">
        <f t="shared" si="49"/>
        <v>6.9036073414289501</v>
      </c>
      <c r="BQ16" s="30">
        <f>ROCbolivia_carbon_saatchi_negat!G36</f>
        <v>32940</v>
      </c>
      <c r="BR16" s="30">
        <f>'ROC2005-2010floss2distance2prox'!G36</f>
        <v>30267</v>
      </c>
      <c r="BS16" s="30">
        <f>ROC2010f2carbon1!G36</f>
        <v>33908</v>
      </c>
      <c r="BT16" s="15">
        <f t="shared" si="57"/>
        <v>2438</v>
      </c>
      <c r="BU16" s="15">
        <f t="shared" si="58"/>
        <v>2438</v>
      </c>
      <c r="BV16" s="15">
        <f t="shared" si="59"/>
        <v>2438</v>
      </c>
      <c r="BW16" s="39">
        <f t="shared" si="50"/>
        <v>34131.230000000003</v>
      </c>
      <c r="BX16" s="11">
        <f t="shared" si="51"/>
        <v>0.75</v>
      </c>
      <c r="BY16" s="11">
        <f t="shared" si="51"/>
        <v>1</v>
      </c>
      <c r="BZ16" s="11">
        <f t="shared" si="51"/>
        <v>1.25</v>
      </c>
      <c r="CA16" s="11">
        <f t="shared" si="51"/>
        <v>1.5</v>
      </c>
    </row>
    <row r="17" spans="1:79" x14ac:dyDescent="0.25">
      <c r="A17" s="11">
        <f t="shared" si="60"/>
        <v>7.5</v>
      </c>
      <c r="B17" s="11">
        <f t="shared" si="1"/>
        <v>0</v>
      </c>
      <c r="C17" s="11">
        <f t="shared" si="2"/>
        <v>5.0657418440530858E-2</v>
      </c>
      <c r="D17" s="11">
        <f t="shared" si="3"/>
        <v>0.11167192040837673</v>
      </c>
      <c r="E17" s="11">
        <f t="shared" si="4"/>
        <v>0.26805362713268754</v>
      </c>
      <c r="F17" s="11">
        <f t="shared" si="5"/>
        <v>0.82487504845269277</v>
      </c>
      <c r="G17" s="11">
        <f t="shared" si="6"/>
        <v>1.4889589387783564</v>
      </c>
      <c r="H17" s="11">
        <f t="shared" si="7"/>
        <v>1.4889589387783564</v>
      </c>
      <c r="I17" s="11"/>
      <c r="J17" s="11"/>
      <c r="K17" s="11"/>
      <c r="L17" s="11"/>
      <c r="M17" s="11"/>
      <c r="N17" s="11">
        <f t="shared" si="52"/>
        <v>0</v>
      </c>
      <c r="O17" s="11">
        <f t="shared" si="9"/>
        <v>8.899959345325105E-2</v>
      </c>
      <c r="P17" s="11">
        <f t="shared" si="9"/>
        <v>0.13187829397559836</v>
      </c>
      <c r="Q17" s="11">
        <f t="shared" si="9"/>
        <v>0.17625409683879131</v>
      </c>
      <c r="R17" s="11">
        <f t="shared" si="9"/>
        <v>0.6658488102798783</v>
      </c>
      <c r="S17" s="11"/>
      <c r="T17" s="11">
        <f t="shared" si="10"/>
        <v>0</v>
      </c>
      <c r="U17" s="11">
        <f t="shared" si="11"/>
        <v>0.56674546417199234</v>
      </c>
      <c r="V17" s="11">
        <f t="shared" si="12"/>
        <v>1.2579509953580568</v>
      </c>
      <c r="W17" s="11">
        <f t="shared" si="13"/>
        <v>1.1298541449952451</v>
      </c>
      <c r="X17" s="11">
        <f t="shared" si="14"/>
        <v>3.0736903744928377</v>
      </c>
      <c r="Y17" s="11">
        <f t="shared" si="15"/>
        <v>10.1037061785972</v>
      </c>
      <c r="Z17" s="11">
        <f t="shared" si="16"/>
        <v>19.852785850378087</v>
      </c>
      <c r="AA17" s="11">
        <f t="shared" si="17"/>
        <v>1.2209841547750613</v>
      </c>
      <c r="AB17" s="11">
        <f t="shared" si="18"/>
        <v>6.0769789162584864</v>
      </c>
      <c r="AC17" s="11">
        <f t="shared" si="19"/>
        <v>7.4999999999999991</v>
      </c>
      <c r="AD17" s="11">
        <f t="shared" si="20"/>
        <v>12.527804287978302</v>
      </c>
      <c r="AE17" s="11">
        <f t="shared" si="21"/>
        <v>11.306820133203241</v>
      </c>
      <c r="AF17" s="11">
        <f t="shared" si="22"/>
        <v>1.4230210837415127</v>
      </c>
      <c r="AG17" s="28">
        <f t="shared" si="23"/>
        <v>1.0369800069811659</v>
      </c>
      <c r="AH17" s="28">
        <f t="shared" si="24"/>
        <v>5.161169057240607</v>
      </c>
      <c r="AI17" s="28">
        <f t="shared" si="25"/>
        <v>6.3697387242437582</v>
      </c>
      <c r="AJ17" s="28">
        <f t="shared" si="26"/>
        <v>10.63984534705099</v>
      </c>
      <c r="AK17" s="16">
        <f t="shared" si="27"/>
        <v>9.6028653400698243</v>
      </c>
      <c r="AL17" s="24">
        <f>AL19*A3/AL6</f>
        <v>2437.9450000000002</v>
      </c>
      <c r="AM17" s="16">
        <f t="shared" si="53"/>
        <v>6.8331466216851017E-2</v>
      </c>
      <c r="AN17" s="16">
        <f t="shared" si="54"/>
        <v>0.34009358589369482</v>
      </c>
      <c r="AO17" s="16">
        <f t="shared" si="55"/>
        <v>0.41973189793015497</v>
      </c>
      <c r="AP17" s="16">
        <f t="shared" si="56"/>
        <v>0.70110920942542243</v>
      </c>
      <c r="AQ17" s="8">
        <f t="shared" si="29"/>
        <v>0.66408389032566362</v>
      </c>
      <c r="AR17" s="8">
        <f t="shared" si="30"/>
        <v>0.82487504845269277</v>
      </c>
      <c r="AS17" s="8">
        <f t="shared" si="31"/>
        <v>6.675124951547307</v>
      </c>
      <c r="AT17" s="8">
        <f t="shared" si="32"/>
        <v>91.835916109674343</v>
      </c>
      <c r="AU17" s="8">
        <f t="shared" si="33"/>
        <v>1.220905311645669</v>
      </c>
      <c r="AV17" s="8">
        <f t="shared" si="34"/>
        <v>0.26805362713268754</v>
      </c>
      <c r="AW17" s="8">
        <f t="shared" si="35"/>
        <v>7.2319463728673128</v>
      </c>
      <c r="AX17" s="8">
        <f t="shared" si="36"/>
        <v>91.279094688354334</v>
      </c>
      <c r="AY17" s="11">
        <f t="shared" si="37"/>
        <v>6.0110410612216434</v>
      </c>
      <c r="AZ17" s="11">
        <f t="shared" si="38"/>
        <v>1.3281677806513272</v>
      </c>
      <c r="BA17" s="11">
        <f t="shared" si="39"/>
        <v>2.4418106232913388</v>
      </c>
      <c r="BB17" s="30">
        <f>ROCbolivia_carbon_saatchi_negat!E37</f>
        <v>1307</v>
      </c>
      <c r="BC17" s="30">
        <f>'ROC2005-2010floss2distance2prox'!E37</f>
        <v>4022</v>
      </c>
      <c r="BD17" s="30">
        <f>ROC2010f2carbon1!E37</f>
        <v>247</v>
      </c>
      <c r="BE17" s="14">
        <f>'2010F2CARBON1RANK6'!B19</f>
        <v>30.326951000000001</v>
      </c>
      <c r="BF17" s="14">
        <f>'2005-2010floss2distance2rank4'!B20</f>
        <v>88.842877000000001</v>
      </c>
      <c r="BG17" s="14">
        <f>'2010F2CARBON1RANK6reverse'!B20</f>
        <v>181.227915</v>
      </c>
      <c r="BH17" s="8">
        <f t="shared" si="41"/>
        <v>1.3772870183699797</v>
      </c>
      <c r="BI17" s="8">
        <f t="shared" si="42"/>
        <v>0.11167192040837673</v>
      </c>
      <c r="BJ17" s="8">
        <f t="shared" si="43"/>
        <v>7.3883280795916235</v>
      </c>
      <c r="BK17" s="8">
        <f t="shared" si="44"/>
        <v>91.122712981630016</v>
      </c>
      <c r="BL17" s="11">
        <f t="shared" si="45"/>
        <v>8.9889589387783566</v>
      </c>
      <c r="BM17" s="11">
        <f t="shared" si="46"/>
        <v>8.887644101897294</v>
      </c>
      <c r="BN17" s="11">
        <f t="shared" si="47"/>
        <v>8.7656150979616037</v>
      </c>
      <c r="BO17" s="11">
        <f t="shared" si="48"/>
        <v>8.4528516845129822</v>
      </c>
      <c r="BP17" s="11">
        <f t="shared" si="49"/>
        <v>7.3392088418729706</v>
      </c>
      <c r="BQ17" s="30">
        <f>ROCbolivia_carbon_saatchi_negat!G37</f>
        <v>35262</v>
      </c>
      <c r="BR17" s="30">
        <f>'ROC2005-2010floss2distance2prox'!G37</f>
        <v>32548</v>
      </c>
      <c r="BS17" s="30">
        <f>ROC2010f2carbon1!G37</f>
        <v>36322</v>
      </c>
      <c r="BT17" s="15">
        <f t="shared" si="57"/>
        <v>2438</v>
      </c>
      <c r="BU17" s="15">
        <f t="shared" si="58"/>
        <v>2438</v>
      </c>
      <c r="BV17" s="15">
        <f t="shared" si="59"/>
        <v>2438</v>
      </c>
      <c r="BW17" s="39">
        <f t="shared" si="50"/>
        <v>36569.175000000003</v>
      </c>
      <c r="BX17" s="11">
        <f t="shared" si="51"/>
        <v>0.75</v>
      </c>
      <c r="BY17" s="11">
        <f t="shared" si="51"/>
        <v>1</v>
      </c>
      <c r="BZ17" s="11">
        <f t="shared" si="51"/>
        <v>1.25</v>
      </c>
      <c r="CA17" s="11">
        <f t="shared" si="51"/>
        <v>1.5</v>
      </c>
    </row>
    <row r="18" spans="1:79" x14ac:dyDescent="0.25">
      <c r="A18" s="11">
        <f t="shared" si="60"/>
        <v>8</v>
      </c>
      <c r="B18" s="11">
        <f t="shared" si="1"/>
        <v>0</v>
      </c>
      <c r="C18" s="11">
        <f t="shared" si="2"/>
        <v>5.5169415224707696E-2</v>
      </c>
      <c r="D18" s="11">
        <f t="shared" si="3"/>
        <v>0.11911671510226851</v>
      </c>
      <c r="E18" s="11">
        <f t="shared" si="4"/>
        <v>0.28528125121772641</v>
      </c>
      <c r="F18" s="11">
        <f t="shared" si="5"/>
        <v>0.86855938095404117</v>
      </c>
      <c r="G18" s="11">
        <f t="shared" si="6"/>
        <v>1.4889589387783564</v>
      </c>
      <c r="H18" s="11">
        <f t="shared" si="7"/>
        <v>1.4889589387783564</v>
      </c>
      <c r="I18" s="11"/>
      <c r="J18" s="11"/>
      <c r="K18" s="11"/>
      <c r="L18" s="11"/>
      <c r="M18" s="11"/>
      <c r="N18" s="11">
        <f t="shared" si="52"/>
        <v>0</v>
      </c>
      <c r="O18" s="11">
        <f t="shared" si="9"/>
        <v>9.3950088502756005E-2</v>
      </c>
      <c r="P18" s="11">
        <f t="shared" si="9"/>
        <v>0.13921386502858624</v>
      </c>
      <c r="Q18" s="11">
        <f t="shared" si="9"/>
        <v>0.18605801840741876</v>
      </c>
      <c r="R18" s="11">
        <f t="shared" si="9"/>
        <v>0.70288584731691528</v>
      </c>
      <c r="S18" s="11"/>
      <c r="T18" s="11">
        <f t="shared" si="10"/>
        <v>0</v>
      </c>
      <c r="U18" s="11">
        <f t="shared" si="11"/>
        <v>0.58480650948343105</v>
      </c>
      <c r="V18" s="11">
        <f t="shared" si="12"/>
        <v>1.271277704135505</v>
      </c>
      <c r="W18" s="11">
        <f t="shared" si="13"/>
        <v>1.1298541449952451</v>
      </c>
      <c r="X18" s="38">
        <f t="shared" si="14"/>
        <v>3.0996440868773858</v>
      </c>
      <c r="Y18" s="11">
        <f t="shared" si="15"/>
        <v>10.075627876966472</v>
      </c>
      <c r="Z18" s="11">
        <f t="shared" si="16"/>
        <v>18.611986734729456</v>
      </c>
      <c r="AA18" s="11">
        <f t="shared" si="17"/>
        <v>1.3553219293492613</v>
      </c>
      <c r="AB18" s="11">
        <f t="shared" si="18"/>
        <v>6.4067362217438291</v>
      </c>
      <c r="AC18" s="11">
        <f t="shared" si="19"/>
        <v>7.9999999999999991</v>
      </c>
      <c r="AD18" s="11">
        <f t="shared" si="20"/>
        <v>13.294761072692905</v>
      </c>
      <c r="AE18" s="11">
        <f t="shared" si="21"/>
        <v>11.939439143343645</v>
      </c>
      <c r="AF18" s="11">
        <f t="shared" si="22"/>
        <v>1.59326377825617</v>
      </c>
      <c r="AG18" s="28">
        <f t="shared" si="23"/>
        <v>1.1510728769590339</v>
      </c>
      <c r="AH18" s="28">
        <f t="shared" si="24"/>
        <v>5.4412314410209106</v>
      </c>
      <c r="AI18" s="28">
        <f t="shared" si="25"/>
        <v>6.7943879725266756</v>
      </c>
      <c r="AJ18" s="28">
        <f t="shared" si="26"/>
        <v>11.291220591240069</v>
      </c>
      <c r="AK18" s="16">
        <f t="shared" si="27"/>
        <v>10.140147714281035</v>
      </c>
      <c r="AL18" s="24">
        <f>AL19+AL9</f>
        <v>493161</v>
      </c>
      <c r="AM18" s="16">
        <f t="shared" si="53"/>
        <v>7.5849579428283326E-2</v>
      </c>
      <c r="AN18" s="16">
        <f t="shared" si="54"/>
        <v>0.35854820718538777</v>
      </c>
      <c r="AO18" s="16">
        <f t="shared" si="55"/>
        <v>0.44771402445883196</v>
      </c>
      <c r="AP18" s="16">
        <f t="shared" si="56"/>
        <v>0.74403137300924505</v>
      </c>
      <c r="AQ18" s="8">
        <f t="shared" si="29"/>
        <v>0.62039955782431522</v>
      </c>
      <c r="AR18" s="8">
        <f t="shared" si="30"/>
        <v>0.86855938095404117</v>
      </c>
      <c r="AS18" s="8">
        <f t="shared" si="31"/>
        <v>7.1314406190459589</v>
      </c>
      <c r="AT18" s="8">
        <f t="shared" si="32"/>
        <v>91.379600442175686</v>
      </c>
      <c r="AU18" s="8">
        <f t="shared" si="33"/>
        <v>1.2036776875606301</v>
      </c>
      <c r="AV18" s="8">
        <f t="shared" si="34"/>
        <v>0.28528125121772641</v>
      </c>
      <c r="AW18" s="8">
        <f t="shared" si="35"/>
        <v>7.7147187487822739</v>
      </c>
      <c r="AX18" s="8">
        <f t="shared" si="36"/>
        <v>90.796322312439372</v>
      </c>
      <c r="AY18" s="11">
        <f t="shared" si="37"/>
        <v>6.5110410612216434</v>
      </c>
      <c r="AZ18" s="11">
        <f t="shared" si="38"/>
        <v>1.2407991156486311</v>
      </c>
      <c r="BA18" s="11">
        <f t="shared" si="39"/>
        <v>2.4073553751212611</v>
      </c>
      <c r="BB18" s="30">
        <f>ROCbolivia_carbon_saatchi_negat!E38</f>
        <v>1391</v>
      </c>
      <c r="BC18" s="30">
        <f>'ROC2005-2010floss2distance2prox'!E38</f>
        <v>4235</v>
      </c>
      <c r="BD18" s="30">
        <f>ROC2010f2carbon1!E38</f>
        <v>269</v>
      </c>
      <c r="BE18" s="14">
        <f>'2010F2CARBON1RANK6'!B20</f>
        <v>31.464046</v>
      </c>
      <c r="BF18" s="14">
        <f>'2005-2010floss2distance2rank4'!B21</f>
        <v>77.234412000000006</v>
      </c>
      <c r="BG18" s="14">
        <f>'2010F2CARBON1RANK6reverse'!B21</f>
        <v>179.63349199999999</v>
      </c>
      <c r="BH18" s="8">
        <f t="shared" si="41"/>
        <v>1.3698422236760879</v>
      </c>
      <c r="BI18" s="8">
        <f t="shared" si="42"/>
        <v>0.11911671510226851</v>
      </c>
      <c r="BJ18" s="8">
        <f t="shared" si="43"/>
        <v>7.880883284897731</v>
      </c>
      <c r="BK18" s="8">
        <f t="shared" si="44"/>
        <v>90.630157776323912</v>
      </c>
      <c r="BL18" s="11">
        <f t="shared" si="45"/>
        <v>9.4889589387783566</v>
      </c>
      <c r="BM18" s="11">
        <f t="shared" si="46"/>
        <v>9.378620108328942</v>
      </c>
      <c r="BN18" s="11">
        <f t="shared" si="47"/>
        <v>9.2507255085738187</v>
      </c>
      <c r="BO18" s="11">
        <f t="shared" si="48"/>
        <v>8.9183964363429045</v>
      </c>
      <c r="BP18" s="11">
        <f t="shared" si="49"/>
        <v>7.7518401768702745</v>
      </c>
      <c r="BQ18" s="30">
        <f>ROCbolivia_carbon_saatchi_negat!G38</f>
        <v>37616</v>
      </c>
      <c r="BR18" s="30">
        <f>'ROC2005-2010floss2distance2prox'!G38</f>
        <v>34773</v>
      </c>
      <c r="BS18" s="30">
        <f>ROC2010f2carbon1!G38</f>
        <v>38738</v>
      </c>
      <c r="BT18" s="15">
        <f t="shared" si="57"/>
        <v>2438</v>
      </c>
      <c r="BU18" s="15">
        <f t="shared" si="58"/>
        <v>2438</v>
      </c>
      <c r="BV18" s="15">
        <f t="shared" si="59"/>
        <v>2438</v>
      </c>
      <c r="BW18" s="39">
        <f t="shared" si="50"/>
        <v>39007.120000000003</v>
      </c>
      <c r="BX18" s="11">
        <f t="shared" si="51"/>
        <v>0.75</v>
      </c>
      <c r="BY18" s="11">
        <f t="shared" si="51"/>
        <v>1</v>
      </c>
      <c r="BZ18" s="11">
        <f t="shared" si="51"/>
        <v>1.25</v>
      </c>
      <c r="CA18" s="11">
        <f t="shared" si="51"/>
        <v>1.5</v>
      </c>
    </row>
    <row r="19" spans="1:79" x14ac:dyDescent="0.25">
      <c r="A19" s="11">
        <f t="shared" si="60"/>
        <v>8.5</v>
      </c>
      <c r="B19" s="11">
        <f t="shared" si="1"/>
        <v>0</v>
      </c>
      <c r="C19" s="11">
        <f t="shared" si="2"/>
        <v>6.0501775060553049E-2</v>
      </c>
      <c r="D19" s="11">
        <f t="shared" si="3"/>
        <v>0.12656150979616029</v>
      </c>
      <c r="E19" s="11">
        <f t="shared" si="4"/>
        <v>0.30189360301401386</v>
      </c>
      <c r="F19" s="11">
        <f t="shared" si="5"/>
        <v>0.89173463716367674</v>
      </c>
      <c r="G19" s="11">
        <f t="shared" si="6"/>
        <v>1.4889589387783564</v>
      </c>
      <c r="H19" s="11">
        <f t="shared" si="7"/>
        <v>1.4889589387783564</v>
      </c>
      <c r="I19" s="11"/>
      <c r="J19" s="11"/>
      <c r="K19" s="11"/>
      <c r="L19" s="11"/>
      <c r="M19" s="11"/>
      <c r="N19" s="11">
        <f t="shared" si="52"/>
        <v>0</v>
      </c>
      <c r="O19" s="11">
        <f t="shared" si="9"/>
        <v>9.8900583552260959E-2</v>
      </c>
      <c r="P19" s="11">
        <f t="shared" si="9"/>
        <v>0.14654943608157414</v>
      </c>
      <c r="Q19" s="11">
        <f t="shared" si="9"/>
        <v>0.1958619399760462</v>
      </c>
      <c r="R19" s="11">
        <f t="shared" si="9"/>
        <v>0.73992288435395237</v>
      </c>
      <c r="S19" s="11"/>
      <c r="T19" s="11">
        <f t="shared" si="10"/>
        <v>0</v>
      </c>
      <c r="U19" s="11">
        <f t="shared" si="11"/>
        <v>0.60937740942921681</v>
      </c>
      <c r="V19" s="11">
        <f t="shared" si="12"/>
        <v>1.2832732680619776</v>
      </c>
      <c r="W19" s="11">
        <f t="shared" si="13"/>
        <v>1.1298541449952451</v>
      </c>
      <c r="X19" s="38">
        <f t="shared" si="14"/>
        <v>3.1164608945026115</v>
      </c>
      <c r="Y19" s="11">
        <f t="shared" si="15"/>
        <v>9.8022716336168756</v>
      </c>
      <c r="Z19" s="11">
        <f t="shared" si="16"/>
        <v>17.517163985627722</v>
      </c>
      <c r="AA19" s="11">
        <f t="shared" si="17"/>
        <v>1.4943997317620468</v>
      </c>
      <c r="AB19" s="11">
        <f t="shared" si="18"/>
        <v>6.8749334951281966</v>
      </c>
      <c r="AC19" s="11">
        <f t="shared" si="19"/>
        <v>8.4999999999999982</v>
      </c>
      <c r="AD19" s="11">
        <f t="shared" si="20"/>
        <v>14.055846544404899</v>
      </c>
      <c r="AE19" s="11">
        <f t="shared" si="21"/>
        <v>12.561446812642853</v>
      </c>
      <c r="AF19" s="11">
        <f t="shared" si="22"/>
        <v>1.6250665048718016</v>
      </c>
      <c r="AG19" s="28">
        <f t="shared" si="23"/>
        <v>1.2691914454538928</v>
      </c>
      <c r="AH19" s="28">
        <f t="shared" si="24"/>
        <v>5.8388706814024758</v>
      </c>
      <c r="AI19" s="28">
        <f t="shared" si="25"/>
        <v>7.219037220809593</v>
      </c>
      <c r="AJ19" s="28">
        <f t="shared" si="26"/>
        <v>11.937609338123163</v>
      </c>
      <c r="AK19" s="16">
        <f t="shared" si="27"/>
        <v>10.66841789266927</v>
      </c>
      <c r="AL19" s="36">
        <f>AL10+AL11</f>
        <v>487589</v>
      </c>
      <c r="AM19" s="16">
        <f t="shared" si="53"/>
        <v>8.3632964757173134E-2</v>
      </c>
      <c r="AN19" s="16">
        <f t="shared" si="54"/>
        <v>0.38475051787383363</v>
      </c>
      <c r="AO19" s="16">
        <f t="shared" si="55"/>
        <v>0.47569615098750895</v>
      </c>
      <c r="AP19" s="16">
        <f t="shared" si="56"/>
        <v>0.78662495294641066</v>
      </c>
      <c r="AQ19" s="8">
        <f t="shared" si="29"/>
        <v>0.59722430161467965</v>
      </c>
      <c r="AR19" s="8">
        <f t="shared" si="30"/>
        <v>0.89173463716367674</v>
      </c>
      <c r="AS19" s="8">
        <f t="shared" si="31"/>
        <v>7.608265362836323</v>
      </c>
      <c r="AT19" s="8">
        <f t="shared" si="32"/>
        <v>90.902775698385327</v>
      </c>
      <c r="AU19" s="8">
        <f t="shared" si="33"/>
        <v>1.1870653357643426</v>
      </c>
      <c r="AV19" s="8">
        <f t="shared" si="34"/>
        <v>0.30189360301401386</v>
      </c>
      <c r="AW19" s="8">
        <f t="shared" si="35"/>
        <v>8.1981063969859864</v>
      </c>
      <c r="AX19" s="8">
        <f t="shared" si="36"/>
        <v>90.312934664235655</v>
      </c>
      <c r="AY19" s="11">
        <f t="shared" si="37"/>
        <v>7.0110410612216434</v>
      </c>
      <c r="AZ19" s="11">
        <f t="shared" si="38"/>
        <v>1.1944486032293593</v>
      </c>
      <c r="BA19" s="11">
        <f t="shared" si="39"/>
        <v>2.3741306715286861</v>
      </c>
      <c r="BB19" s="30">
        <f>ROCbolivia_carbon_saatchi_negat!E39</f>
        <v>1472</v>
      </c>
      <c r="BC19" s="30">
        <f>'ROC2005-2010floss2distance2prox'!E39</f>
        <v>4348</v>
      </c>
      <c r="BD19" s="30">
        <f>ROC2010f2carbon1!E39</f>
        <v>295</v>
      </c>
      <c r="BE19" s="14">
        <f>'2010F2CARBON1RANK6'!B21</f>
        <v>32.574235999999999</v>
      </c>
      <c r="BF19" s="14">
        <f>'2005-2010floss2distance2rank4'!B22</f>
        <v>109.659257</v>
      </c>
      <c r="BG19" s="14">
        <f>'2010F2CARBON1RANK6reverse'!B22</f>
        <v>178.25833700000001</v>
      </c>
      <c r="BH19" s="8">
        <f t="shared" si="41"/>
        <v>1.3623974289821961</v>
      </c>
      <c r="BI19" s="8">
        <f t="shared" si="42"/>
        <v>0.12656150979616029</v>
      </c>
      <c r="BJ19" s="8">
        <f t="shared" si="43"/>
        <v>8.3734384902038403</v>
      </c>
      <c r="BK19" s="8">
        <f t="shared" si="44"/>
        <v>90.137602571017808</v>
      </c>
      <c r="BL19" s="11">
        <f t="shared" si="45"/>
        <v>9.9889589387783566</v>
      </c>
      <c r="BM19" s="11">
        <f t="shared" si="46"/>
        <v>9.8679553886572506</v>
      </c>
      <c r="BN19" s="11">
        <f t="shared" si="47"/>
        <v>9.7358359191860373</v>
      </c>
      <c r="BO19" s="11">
        <f t="shared" si="48"/>
        <v>9.3851717327503295</v>
      </c>
      <c r="BP19" s="11">
        <f t="shared" si="49"/>
        <v>8.2054896644510027</v>
      </c>
      <c r="BQ19" s="30">
        <f>ROCbolivia_carbon_saatchi_negat!G39</f>
        <v>39973</v>
      </c>
      <c r="BR19" s="30">
        <f>'ROC2005-2010floss2distance2prox'!G39</f>
        <v>37098</v>
      </c>
      <c r="BS19" s="30">
        <f>ROC2010f2carbon1!G39</f>
        <v>41150</v>
      </c>
      <c r="BT19" s="15">
        <f t="shared" si="57"/>
        <v>2438</v>
      </c>
      <c r="BU19" s="15">
        <f t="shared" si="58"/>
        <v>2438</v>
      </c>
      <c r="BV19" s="15">
        <f t="shared" si="59"/>
        <v>2438</v>
      </c>
      <c r="BW19" s="39">
        <f t="shared" si="50"/>
        <v>41445.065000000002</v>
      </c>
      <c r="BX19" s="11">
        <f t="shared" si="51"/>
        <v>0.75</v>
      </c>
      <c r="BY19" s="11">
        <f t="shared" si="51"/>
        <v>1</v>
      </c>
      <c r="BZ19" s="11">
        <f t="shared" si="51"/>
        <v>1.25</v>
      </c>
      <c r="CA19" s="11">
        <f t="shared" si="51"/>
        <v>1.5</v>
      </c>
    </row>
    <row r="20" spans="1:79" x14ac:dyDescent="0.25">
      <c r="A20" s="11">
        <f t="shared" si="60"/>
        <v>9</v>
      </c>
      <c r="B20" s="11">
        <f t="shared" si="1"/>
        <v>0</v>
      </c>
      <c r="C20" s="11">
        <f t="shared" si="2"/>
        <v>6.3988318030144237E-2</v>
      </c>
      <c r="D20" s="11">
        <f t="shared" si="3"/>
        <v>0.13400630449005208</v>
      </c>
      <c r="E20" s="11">
        <f t="shared" si="4"/>
        <v>0.31583977489237863</v>
      </c>
      <c r="F20" s="11">
        <f t="shared" si="5"/>
        <v>0.92065243473499192</v>
      </c>
      <c r="G20" s="11">
        <f t="shared" si="6"/>
        <v>1.4889589387783564</v>
      </c>
      <c r="H20" s="11">
        <f t="shared" si="7"/>
        <v>1.4889589387783564</v>
      </c>
      <c r="I20" s="11"/>
      <c r="J20" s="11"/>
      <c r="K20" s="11"/>
      <c r="L20" s="11"/>
      <c r="M20" s="11"/>
      <c r="N20" s="11">
        <f t="shared" si="52"/>
        <v>0</v>
      </c>
      <c r="O20" s="11">
        <f t="shared" si="9"/>
        <v>0.1038510786017659</v>
      </c>
      <c r="P20" s="11">
        <f t="shared" si="9"/>
        <v>0.15388500713456202</v>
      </c>
      <c r="Q20" s="11">
        <f t="shared" si="9"/>
        <v>0.20566586154467367</v>
      </c>
      <c r="R20" s="11">
        <f t="shared" si="9"/>
        <v>0.77695992139098935</v>
      </c>
      <c r="S20" s="11"/>
      <c r="T20" s="11">
        <f t="shared" si="10"/>
        <v>0</v>
      </c>
      <c r="U20" s="11">
        <f t="shared" si="11"/>
        <v>0.61379854541548551</v>
      </c>
      <c r="V20" s="11">
        <f t="shared" si="12"/>
        <v>1.2941276432913624</v>
      </c>
      <c r="W20" s="11">
        <f t="shared" si="13"/>
        <v>1.1298541449952451</v>
      </c>
      <c r="X20" s="38">
        <f t="shared" si="14"/>
        <v>3.1046503024715637</v>
      </c>
      <c r="Y20" s="11">
        <f t="shared" si="15"/>
        <v>9.6218953097493642</v>
      </c>
      <c r="Z20" s="11">
        <f t="shared" si="16"/>
        <v>16.543988208648404</v>
      </c>
      <c r="AA20" s="11">
        <f t="shared" si="17"/>
        <v>1.6388396631819104</v>
      </c>
      <c r="AB20" s="11">
        <f t="shared" si="18"/>
        <v>7.441228436713808</v>
      </c>
      <c r="AC20" s="11">
        <f t="shared" si="19"/>
        <v>8.9999999999999982</v>
      </c>
      <c r="AD20" s="11">
        <f t="shared" si="20"/>
        <v>14.81201600536777</v>
      </c>
      <c r="AE20" s="11">
        <f t="shared" si="21"/>
        <v>13.17317634218586</v>
      </c>
      <c r="AF20" s="11">
        <f t="shared" si="22"/>
        <v>1.5587715632861903</v>
      </c>
      <c r="AG20" s="28">
        <f t="shared" si="23"/>
        <v>1.3918640620528555</v>
      </c>
      <c r="AH20" s="28">
        <f t="shared" si="24"/>
        <v>6.319824123903973</v>
      </c>
      <c r="AI20" s="28">
        <f t="shared" si="25"/>
        <v>7.6436864690925104</v>
      </c>
      <c r="AJ20" s="28">
        <f t="shared" si="26"/>
        <v>12.579822924467924</v>
      </c>
      <c r="AK20" s="16">
        <f t="shared" si="27"/>
        <v>11.187958862415069</v>
      </c>
      <c r="AL20" s="7">
        <f>AL$6*AL9/AL18</f>
        <v>1.1298541449952451</v>
      </c>
      <c r="AM20" s="16">
        <f t="shared" si="53"/>
        <v>9.1716437630741249E-2</v>
      </c>
      <c r="AN20" s="16">
        <f t="shared" si="54"/>
        <v>0.41644279128983031</v>
      </c>
      <c r="AO20" s="16">
        <f t="shared" si="55"/>
        <v>0.50367827751618599</v>
      </c>
      <c r="AP20" s="16">
        <f t="shared" si="56"/>
        <v>0.82894341201397959</v>
      </c>
      <c r="AQ20" s="8">
        <f t="shared" si="29"/>
        <v>0.56830650404336447</v>
      </c>
      <c r="AR20" s="8">
        <f t="shared" si="30"/>
        <v>0.92065243473499192</v>
      </c>
      <c r="AS20" s="8">
        <f t="shared" si="31"/>
        <v>8.0793475652650084</v>
      </c>
      <c r="AT20" s="8">
        <f t="shared" si="32"/>
        <v>90.431693495956637</v>
      </c>
      <c r="AU20" s="8">
        <f t="shared" si="33"/>
        <v>1.1731191638859777</v>
      </c>
      <c r="AV20" s="8">
        <f t="shared" si="34"/>
        <v>0.31583977489237863</v>
      </c>
      <c r="AW20" s="8">
        <f t="shared" si="35"/>
        <v>8.6841602251076218</v>
      </c>
      <c r="AX20" s="8">
        <f t="shared" si="36"/>
        <v>89.826880836114015</v>
      </c>
      <c r="AY20" s="11">
        <f t="shared" si="37"/>
        <v>7.5110410612216434</v>
      </c>
      <c r="AZ20" s="11">
        <f t="shared" si="38"/>
        <v>1.13661300808673</v>
      </c>
      <c r="BA20" s="11">
        <f t="shared" si="39"/>
        <v>2.3462383277719567</v>
      </c>
      <c r="BB20" s="30">
        <f>ROCbolivia_carbon_saatchi_negat!E40</f>
        <v>1540</v>
      </c>
      <c r="BC20" s="30">
        <f>'ROC2005-2010floss2distance2prox'!E40</f>
        <v>4489</v>
      </c>
      <c r="BD20" s="30">
        <f>ROC2010f2carbon1!E40</f>
        <v>312</v>
      </c>
      <c r="BE20" s="14">
        <f>'2010F2CARBON1RANK6'!B22</f>
        <v>33.830131999999999</v>
      </c>
      <c r="BF20" s="14">
        <f>'2005-2010floss2distance2rank4'!B23</f>
        <v>132.63529299999999</v>
      </c>
      <c r="BG20" s="14">
        <f>'2010F2CARBON1RANK6reverse'!B23</f>
        <v>177.10692900000001</v>
      </c>
      <c r="BH20" s="8">
        <f t="shared" si="41"/>
        <v>1.3549526342883043</v>
      </c>
      <c r="BI20" s="8">
        <f t="shared" si="42"/>
        <v>0.13400630449005208</v>
      </c>
      <c r="BJ20" s="8">
        <f t="shared" si="43"/>
        <v>8.8659936955099479</v>
      </c>
      <c r="BK20" s="8">
        <f t="shared" si="44"/>
        <v>89.64504736571169</v>
      </c>
      <c r="BL20" s="11">
        <f t="shared" si="45"/>
        <v>10.488958938778357</v>
      </c>
      <c r="BM20" s="11">
        <f t="shared" si="46"/>
        <v>10.360982302718067</v>
      </c>
      <c r="BN20" s="11">
        <f t="shared" si="47"/>
        <v>10.220946329798252</v>
      </c>
      <c r="BO20" s="11">
        <f t="shared" si="48"/>
        <v>9.8572793889936001</v>
      </c>
      <c r="BP20" s="11">
        <f t="shared" si="49"/>
        <v>8.6476540693083734</v>
      </c>
      <c r="BQ20" s="30">
        <f>ROCbolivia_carbon_saatchi_negat!G40</f>
        <v>42343</v>
      </c>
      <c r="BR20" s="30">
        <f>'ROC2005-2010floss2distance2prox'!G40</f>
        <v>39395</v>
      </c>
      <c r="BS20" s="30">
        <f>ROC2010f2carbon1!G40</f>
        <v>43571</v>
      </c>
      <c r="BT20" s="15">
        <f t="shared" si="57"/>
        <v>2438</v>
      </c>
      <c r="BU20" s="15">
        <f t="shared" si="58"/>
        <v>2438</v>
      </c>
      <c r="BV20" s="15">
        <f t="shared" si="59"/>
        <v>2438</v>
      </c>
      <c r="BW20" s="39">
        <f t="shared" si="50"/>
        <v>43883.01</v>
      </c>
      <c r="BX20" s="11">
        <f t="shared" si="51"/>
        <v>0.75</v>
      </c>
      <c r="BY20" s="11">
        <f t="shared" si="51"/>
        <v>1</v>
      </c>
      <c r="BZ20" s="11">
        <f t="shared" si="51"/>
        <v>1.25</v>
      </c>
      <c r="CA20" s="11">
        <f t="shared" si="51"/>
        <v>1.5</v>
      </c>
    </row>
    <row r="21" spans="1:79" x14ac:dyDescent="0.25">
      <c r="A21" s="11">
        <f t="shared" si="60"/>
        <v>9.5</v>
      </c>
      <c r="B21" s="11">
        <f t="shared" si="1"/>
        <v>0</v>
      </c>
      <c r="C21" s="11">
        <f t="shared" si="2"/>
        <v>6.8090133288486815E-2</v>
      </c>
      <c r="D21" s="11">
        <f t="shared" si="3"/>
        <v>0.14145109918394386</v>
      </c>
      <c r="E21" s="11">
        <f t="shared" si="4"/>
        <v>0.329170674481992</v>
      </c>
      <c r="F21" s="11">
        <f t="shared" si="5"/>
        <v>0.94505823552213031</v>
      </c>
      <c r="G21" s="11">
        <f t="shared" si="6"/>
        <v>1.4889589387783564</v>
      </c>
      <c r="H21" s="11">
        <f t="shared" si="7"/>
        <v>1.4889589387783564</v>
      </c>
      <c r="I21" s="11"/>
      <c r="J21" s="11"/>
      <c r="K21" s="11"/>
      <c r="L21" s="11"/>
      <c r="M21" s="11"/>
      <c r="N21" s="11">
        <f t="shared" si="52"/>
        <v>0</v>
      </c>
      <c r="O21" s="11">
        <f t="shared" si="9"/>
        <v>0.10880157365127086</v>
      </c>
      <c r="P21" s="11">
        <f t="shared" si="9"/>
        <v>0.16122057818754987</v>
      </c>
      <c r="Q21" s="11">
        <f t="shared" si="9"/>
        <v>0.21546978311330112</v>
      </c>
      <c r="R21" s="11">
        <f t="shared" si="9"/>
        <v>0.81399695842802644</v>
      </c>
      <c r="S21" s="11"/>
      <c r="T21" s="11">
        <f t="shared" si="10"/>
        <v>0</v>
      </c>
      <c r="U21" s="11">
        <f t="shared" si="11"/>
        <v>0.62348641395873405</v>
      </c>
      <c r="V21" s="11">
        <f t="shared" si="12"/>
        <v>1.3039962844519384</v>
      </c>
      <c r="W21" s="11">
        <f t="shared" si="13"/>
        <v>1.1298541449952451</v>
      </c>
      <c r="X21" s="11">
        <f t="shared" si="14"/>
        <v>3.087966349055058</v>
      </c>
      <c r="Y21" s="11">
        <f t="shared" si="15"/>
        <v>9.409274976361953</v>
      </c>
      <c r="Z21" s="11">
        <f t="shared" si="16"/>
        <v>15.673251987140594</v>
      </c>
      <c r="AA21" s="11">
        <f t="shared" si="17"/>
        <v>1.7893071608572606</v>
      </c>
      <c r="AB21" s="11">
        <f t="shared" si="18"/>
        <v>7.8437492832468561</v>
      </c>
      <c r="AC21" s="11">
        <f t="shared" si="19"/>
        <v>9.5</v>
      </c>
      <c r="AD21" s="11">
        <f t="shared" si="20"/>
        <v>15.564137120753587</v>
      </c>
      <c r="AE21" s="11">
        <f t="shared" si="21"/>
        <v>13.774829959896326</v>
      </c>
      <c r="AF21" s="11">
        <f t="shared" si="22"/>
        <v>1.6562507167531439</v>
      </c>
      <c r="AG21" s="28">
        <f t="shared" si="23"/>
        <v>1.5196558816105536</v>
      </c>
      <c r="AH21" s="28">
        <f t="shared" si="24"/>
        <v>6.6616844737008982</v>
      </c>
      <c r="AI21" s="28">
        <f t="shared" si="25"/>
        <v>8.0683357173754278</v>
      </c>
      <c r="AJ21" s="28">
        <f t="shared" si="26"/>
        <v>13.218598257000519</v>
      </c>
      <c r="AK21" s="16">
        <f t="shared" si="27"/>
        <v>11.698942375389965</v>
      </c>
      <c r="AL21" s="26">
        <f>AL$6*AL10/AL19</f>
        <v>1.4889589387783564</v>
      </c>
      <c r="AM21" s="16">
        <f t="shared" si="53"/>
        <v>0.10013723874755137</v>
      </c>
      <c r="AN21" s="16">
        <f t="shared" si="54"/>
        <v>0.43896956980606616</v>
      </c>
      <c r="AO21" s="16">
        <f t="shared" si="55"/>
        <v>0.53166040404486303</v>
      </c>
      <c r="AP21" s="16">
        <f t="shared" si="56"/>
        <v>0.87103530844521082</v>
      </c>
      <c r="AQ21" s="8">
        <f t="shared" si="29"/>
        <v>0.54390070325622608</v>
      </c>
      <c r="AR21" s="8">
        <f t="shared" si="30"/>
        <v>0.94505823552213031</v>
      </c>
      <c r="AS21" s="8">
        <f t="shared" si="31"/>
        <v>8.5549417644778689</v>
      </c>
      <c r="AT21" s="8">
        <f t="shared" si="32"/>
        <v>89.956099296743773</v>
      </c>
      <c r="AU21" s="8">
        <f t="shared" si="33"/>
        <v>1.1597882642963644</v>
      </c>
      <c r="AV21" s="8">
        <f t="shared" si="34"/>
        <v>0.329170674481992</v>
      </c>
      <c r="AW21" s="8">
        <f t="shared" si="35"/>
        <v>9.1708293255180084</v>
      </c>
      <c r="AX21" s="8">
        <f t="shared" si="36"/>
        <v>89.340211735703633</v>
      </c>
      <c r="AY21" s="11">
        <f t="shared" si="37"/>
        <v>8.0110410612216434</v>
      </c>
      <c r="AZ21" s="11">
        <f t="shared" si="38"/>
        <v>1.0878014065124511</v>
      </c>
      <c r="BA21" s="11">
        <f t="shared" si="39"/>
        <v>2.3195765285927301</v>
      </c>
      <c r="BB21" s="30">
        <f>ROCbolivia_carbon_saatchi_negat!E41</f>
        <v>1605</v>
      </c>
      <c r="BC21" s="30">
        <f>'ROC2005-2010floss2distance2prox'!E41</f>
        <v>4608</v>
      </c>
      <c r="BD21" s="30">
        <f>ROC2010f2carbon1!E41</f>
        <v>332</v>
      </c>
      <c r="BE21" s="14">
        <f>'2010F2CARBON1RANK6'!B23</f>
        <v>35.241883999999999</v>
      </c>
      <c r="BF21" s="14">
        <f>'2005-2010floss2distance2rank4'!B24</f>
        <v>94.276792</v>
      </c>
      <c r="BG21" s="14">
        <f>'2010F2CARBON1RANK6reverse'!B24</f>
        <v>176.15874199999999</v>
      </c>
      <c r="BH21" s="8">
        <f t="shared" si="41"/>
        <v>1.3475078395944124</v>
      </c>
      <c r="BI21" s="8">
        <f t="shared" si="42"/>
        <v>0.14145109918394386</v>
      </c>
      <c r="BJ21" s="8">
        <f t="shared" si="43"/>
        <v>9.3585489008160554</v>
      </c>
      <c r="BK21" s="8">
        <f t="shared" si="44"/>
        <v>89.152492160405586</v>
      </c>
      <c r="BL21" s="11">
        <f t="shared" si="45"/>
        <v>10.988958938778357</v>
      </c>
      <c r="BM21" s="11">
        <f t="shared" si="46"/>
        <v>10.852778672201381</v>
      </c>
      <c r="BN21" s="11">
        <f t="shared" si="47"/>
        <v>10.706056740410467</v>
      </c>
      <c r="BO21" s="11">
        <f t="shared" si="48"/>
        <v>10.330617589814374</v>
      </c>
      <c r="BP21" s="11">
        <f t="shared" si="49"/>
        <v>9.0988424677340944</v>
      </c>
      <c r="BQ21" s="30">
        <f>ROCbolivia_carbon_saatchi_negat!G41</f>
        <v>44716</v>
      </c>
      <c r="BR21" s="30">
        <f>'ROC2005-2010floss2distance2prox'!G41</f>
        <v>41714</v>
      </c>
      <c r="BS21" s="30">
        <f>ROC2010f2carbon1!G41</f>
        <v>45989</v>
      </c>
      <c r="BT21" s="15">
        <f t="shared" si="57"/>
        <v>2438</v>
      </c>
      <c r="BU21" s="15">
        <f t="shared" si="58"/>
        <v>2438</v>
      </c>
      <c r="BV21" s="15">
        <f t="shared" si="59"/>
        <v>2438</v>
      </c>
      <c r="BW21" s="39">
        <f t="shared" si="50"/>
        <v>46320.955000000002</v>
      </c>
      <c r="BX21" s="11">
        <f t="shared" si="51"/>
        <v>0.75</v>
      </c>
      <c r="BY21" s="11">
        <f t="shared" si="51"/>
        <v>1</v>
      </c>
      <c r="BZ21" s="11">
        <f t="shared" si="51"/>
        <v>1.25</v>
      </c>
      <c r="CA21" s="11">
        <f t="shared" si="51"/>
        <v>1.5</v>
      </c>
    </row>
    <row r="22" spans="1:79" x14ac:dyDescent="0.25">
      <c r="A22" s="11">
        <f t="shared" si="60"/>
        <v>10</v>
      </c>
      <c r="B22" s="11">
        <f t="shared" si="1"/>
        <v>0</v>
      </c>
      <c r="C22" s="11">
        <f t="shared" si="2"/>
        <v>7.2807220835580791E-2</v>
      </c>
      <c r="D22" s="11">
        <f t="shared" si="3"/>
        <v>0.14889589387783564</v>
      </c>
      <c r="E22" s="11">
        <f t="shared" si="4"/>
        <v>0.3381946680503457</v>
      </c>
      <c r="F22" s="11">
        <f t="shared" si="5"/>
        <v>0.97233530699010851</v>
      </c>
      <c r="G22" s="11">
        <f t="shared" si="6"/>
        <v>1.4889589387783564</v>
      </c>
      <c r="H22" s="11">
        <f t="shared" si="7"/>
        <v>1.4889589387783564</v>
      </c>
      <c r="I22" s="11"/>
      <c r="J22" s="11"/>
      <c r="K22" s="11"/>
      <c r="L22" s="11"/>
      <c r="M22" s="11"/>
      <c r="N22" s="11">
        <f t="shared" si="52"/>
        <v>0</v>
      </c>
      <c r="O22" s="11">
        <f t="shared" ref="O22:R41" si="61">($AL$21+$A22)*O$204/(100+O$204)</f>
        <v>0.11375206870077581</v>
      </c>
      <c r="P22" s="11">
        <f t="shared" si="61"/>
        <v>0.16855614924053777</v>
      </c>
      <c r="Q22" s="11">
        <f t="shared" si="61"/>
        <v>0.22527370468192856</v>
      </c>
      <c r="R22" s="11">
        <f t="shared" si="61"/>
        <v>0.85103399546506342</v>
      </c>
      <c r="S22" s="11"/>
      <c r="T22" s="11">
        <f t="shared" si="10"/>
        <v>0</v>
      </c>
      <c r="U22" s="11">
        <f t="shared" si="11"/>
        <v>0.63775624776560758</v>
      </c>
      <c r="V22" s="11">
        <f t="shared" si="12"/>
        <v>1.3130076375086133</v>
      </c>
      <c r="W22" s="11">
        <f t="shared" si="13"/>
        <v>1.1298541449952451</v>
      </c>
      <c r="X22" s="11">
        <f t="shared" si="14"/>
        <v>3.0329281459042599</v>
      </c>
      <c r="Y22" s="11">
        <f t="shared" si="15"/>
        <v>9.2456984392886614</v>
      </c>
      <c r="Z22" s="11">
        <f t="shared" si="16"/>
        <v>14.889589387783564</v>
      </c>
      <c r="AA22" s="11">
        <f t="shared" si="17"/>
        <v>1.9447229685373568</v>
      </c>
      <c r="AB22" s="11">
        <f t="shared" si="18"/>
        <v>8.2289044317926052</v>
      </c>
      <c r="AC22" s="11">
        <f t="shared" si="19"/>
        <v>10</v>
      </c>
      <c r="AD22" s="11">
        <f t="shared" si="20"/>
        <v>16.312615768174673</v>
      </c>
      <c r="AE22" s="11">
        <f t="shared" si="21"/>
        <v>14.367892799637316</v>
      </c>
      <c r="AF22" s="11">
        <f t="shared" si="22"/>
        <v>1.7710955682073948</v>
      </c>
      <c r="AG22" s="28">
        <f t="shared" si="23"/>
        <v>1.6516502934158241</v>
      </c>
      <c r="AH22" s="28">
        <f t="shared" si="24"/>
        <v>6.9887961623053938</v>
      </c>
      <c r="AI22" s="28">
        <f t="shared" si="25"/>
        <v>8.492984965658346</v>
      </c>
      <c r="AJ22" s="28">
        <f t="shared" si="26"/>
        <v>13.854280046966878</v>
      </c>
      <c r="AK22" s="16">
        <f t="shared" si="27"/>
        <v>12.202629753551054</v>
      </c>
      <c r="AL22" s="13">
        <f>AL16*AL10*AL14/AL7</f>
        <v>6.5894680472940004E-2</v>
      </c>
      <c r="AM22" s="16">
        <f t="shared" si="53"/>
        <v>0.10883496833767334</v>
      </c>
      <c r="AN22" s="16">
        <f t="shared" si="54"/>
        <v>0.46052449000562329</v>
      </c>
      <c r="AO22" s="16">
        <f t="shared" si="55"/>
        <v>0.55964253057354008</v>
      </c>
      <c r="AP22" s="16">
        <f t="shared" si="56"/>
        <v>0.91292335687751058</v>
      </c>
      <c r="AQ22" s="8">
        <f t="shared" si="29"/>
        <v>0.51662363178824788</v>
      </c>
      <c r="AR22" s="8">
        <f t="shared" si="30"/>
        <v>0.97233530699010851</v>
      </c>
      <c r="AS22" s="8">
        <f t="shared" si="31"/>
        <v>9.0276646930098909</v>
      </c>
      <c r="AT22" s="8">
        <f t="shared" si="32"/>
        <v>89.483376368211751</v>
      </c>
      <c r="AU22" s="8">
        <f t="shared" si="33"/>
        <v>1.1507642707280108</v>
      </c>
      <c r="AV22" s="8">
        <f t="shared" si="34"/>
        <v>0.3381946680503457</v>
      </c>
      <c r="AW22" s="8">
        <f t="shared" si="35"/>
        <v>9.6618053319496546</v>
      </c>
      <c r="AX22" s="8">
        <f t="shared" si="36"/>
        <v>88.849235729271982</v>
      </c>
      <c r="AY22" s="11">
        <f t="shared" si="37"/>
        <v>8.5110410612216434</v>
      </c>
      <c r="AZ22" s="11">
        <f t="shared" si="38"/>
        <v>1.0332472635764951</v>
      </c>
      <c r="BA22" s="11">
        <f t="shared" si="39"/>
        <v>2.3015285414560225</v>
      </c>
      <c r="BB22" s="30">
        <f>ROCbolivia_carbon_saatchi_negat!E42</f>
        <v>1649</v>
      </c>
      <c r="BC22" s="30">
        <f>'ROC2005-2010floss2distance2prox'!E42</f>
        <v>4741</v>
      </c>
      <c r="BD22" s="30">
        <f>ROC2010f2carbon1!E42</f>
        <v>355</v>
      </c>
      <c r="BE22" s="14">
        <f>'2010F2CARBON1RANK6'!B24</f>
        <v>36.400857000000002</v>
      </c>
      <c r="BF22" s="14">
        <f>'2005-2010floss2distance2rank4'!B25</f>
        <v>90.209468999999999</v>
      </c>
      <c r="BG22" s="14">
        <f>'2010F2CARBON1RANK6reverse'!B25</f>
        <v>175.30561800000001</v>
      </c>
      <c r="BH22" s="8">
        <f t="shared" si="41"/>
        <v>1.3400630449005209</v>
      </c>
      <c r="BI22" s="8">
        <f t="shared" si="42"/>
        <v>0.14889589387783564</v>
      </c>
      <c r="BJ22" s="8">
        <f t="shared" si="43"/>
        <v>9.8511041061221647</v>
      </c>
      <c r="BK22" s="8">
        <f t="shared" si="44"/>
        <v>88.659936955099482</v>
      </c>
      <c r="BL22" s="11">
        <f t="shared" si="45"/>
        <v>11.488958938778357</v>
      </c>
      <c r="BM22" s="11">
        <f t="shared" si="46"/>
        <v>11.343344497107196</v>
      </c>
      <c r="BN22" s="11">
        <f t="shared" si="47"/>
        <v>11.191167151022686</v>
      </c>
      <c r="BO22" s="11">
        <f t="shared" si="48"/>
        <v>10.812569602677666</v>
      </c>
      <c r="BP22" s="11">
        <f t="shared" si="49"/>
        <v>9.5442883247981385</v>
      </c>
      <c r="BQ22" s="30">
        <f>ROCbolivia_carbon_saatchi_negat!G42</f>
        <v>47110</v>
      </c>
      <c r="BR22" s="30">
        <f>'ROC2005-2010floss2distance2prox'!G42</f>
        <v>44019</v>
      </c>
      <c r="BS22" s="30">
        <f>ROC2010f2carbon1!G42</f>
        <v>48404</v>
      </c>
      <c r="BT22" s="15">
        <f t="shared" si="57"/>
        <v>2438</v>
      </c>
      <c r="BU22" s="15">
        <f t="shared" si="58"/>
        <v>2438</v>
      </c>
      <c r="BV22" s="15">
        <f t="shared" si="59"/>
        <v>2438</v>
      </c>
      <c r="BW22" s="39">
        <f t="shared" si="50"/>
        <v>48758.9</v>
      </c>
      <c r="BX22" s="11">
        <f t="shared" ref="BX22:CA41" si="62">($A22+$A$5-ABS($A22-$A$5)-BX$206)/2</f>
        <v>0.75</v>
      </c>
      <c r="BY22" s="11">
        <f t="shared" si="62"/>
        <v>1</v>
      </c>
      <c r="BZ22" s="11">
        <f t="shared" si="62"/>
        <v>1.25</v>
      </c>
      <c r="CA22" s="11">
        <f t="shared" si="62"/>
        <v>1.5</v>
      </c>
    </row>
    <row r="23" spans="1:79" x14ac:dyDescent="0.25">
      <c r="A23" s="11">
        <f t="shared" si="60"/>
        <v>10.5</v>
      </c>
      <c r="B23" s="11">
        <f t="shared" si="1"/>
        <v>0</v>
      </c>
      <c r="C23" s="11">
        <f t="shared" si="2"/>
        <v>7.7934489908509014E-2</v>
      </c>
      <c r="D23" s="11">
        <f t="shared" si="3"/>
        <v>0.15634068857172742</v>
      </c>
      <c r="E23" s="11">
        <f t="shared" si="4"/>
        <v>0.3488593877220364</v>
      </c>
      <c r="F23" s="11">
        <f t="shared" si="5"/>
        <v>1.0055600105826834</v>
      </c>
      <c r="G23" s="11">
        <f t="shared" si="6"/>
        <v>1.4889589387783564</v>
      </c>
      <c r="H23" s="11">
        <f t="shared" si="7"/>
        <v>1.4889589387783564</v>
      </c>
      <c r="I23" s="11"/>
      <c r="J23" s="11"/>
      <c r="K23" s="11"/>
      <c r="L23" s="11"/>
      <c r="M23" s="11"/>
      <c r="N23" s="11">
        <f t="shared" si="52"/>
        <v>0</v>
      </c>
      <c r="O23" s="11">
        <f t="shared" si="61"/>
        <v>0.11870256375028077</v>
      </c>
      <c r="P23" s="11">
        <f t="shared" si="61"/>
        <v>0.17589172029352565</v>
      </c>
      <c r="Q23" s="11">
        <f t="shared" si="61"/>
        <v>0.235077626250556</v>
      </c>
      <c r="R23" s="11">
        <f t="shared" si="61"/>
        <v>0.88807103250210051</v>
      </c>
      <c r="S23" s="11"/>
      <c r="T23" s="11">
        <f t="shared" si="10"/>
        <v>0</v>
      </c>
      <c r="U23" s="11">
        <f t="shared" si="11"/>
        <v>0.65430551539085846</v>
      </c>
      <c r="V23" s="11">
        <f t="shared" si="12"/>
        <v>1.3212687611974407</v>
      </c>
      <c r="W23" s="11">
        <f t="shared" si="13"/>
        <v>1.1298541449952451</v>
      </c>
      <c r="X23" s="11">
        <f t="shared" si="14"/>
        <v>2.9970481454377076</v>
      </c>
      <c r="Y23" s="11">
        <f t="shared" si="15"/>
        <v>9.1552716709696575</v>
      </c>
      <c r="Z23" s="11">
        <f t="shared" si="16"/>
        <v>14.180561321698633</v>
      </c>
      <c r="AA23" s="11">
        <f t="shared" si="17"/>
        <v>2.1046606079610539</v>
      </c>
      <c r="AB23" s="11">
        <f t="shared" si="18"/>
        <v>8.7917296135680356</v>
      </c>
      <c r="AC23" s="11">
        <f t="shared" si="19"/>
        <v>10.500000000000002</v>
      </c>
      <c r="AD23" s="11">
        <f t="shared" si="20"/>
        <v>17.056910191127741</v>
      </c>
      <c r="AE23" s="11">
        <f t="shared" si="21"/>
        <v>14.952249583166687</v>
      </c>
      <c r="AF23" s="11">
        <f t="shared" si="22"/>
        <v>1.7082703864319662</v>
      </c>
      <c r="AG23" s="28">
        <f t="shared" si="23"/>
        <v>1.7874850901226587</v>
      </c>
      <c r="AH23" s="28">
        <f t="shared" si="24"/>
        <v>7.4668027430166584</v>
      </c>
      <c r="AI23" s="28">
        <f t="shared" si="25"/>
        <v>8.9176342139412643</v>
      </c>
      <c r="AJ23" s="28">
        <f t="shared" si="26"/>
        <v>14.486408181383254</v>
      </c>
      <c r="AK23" s="16">
        <f t="shared" si="27"/>
        <v>12.698923091260596</v>
      </c>
      <c r="AL23" s="27">
        <f>AL16*AL19*AL15/AL7</f>
        <v>5.5964253057354005</v>
      </c>
      <c r="AM23" s="16">
        <f t="shared" si="53"/>
        <v>0.11778575886377696</v>
      </c>
      <c r="AN23" s="16">
        <f t="shared" si="54"/>
        <v>0.49202258090555467</v>
      </c>
      <c r="AO23" s="16">
        <f t="shared" si="55"/>
        <v>0.58762465710221712</v>
      </c>
      <c r="AP23" s="16">
        <f t="shared" si="56"/>
        <v>0.95457723831283348</v>
      </c>
      <c r="AQ23" s="8">
        <f t="shared" si="29"/>
        <v>0.48339892819567298</v>
      </c>
      <c r="AR23" s="8">
        <f t="shared" si="30"/>
        <v>1.0055600105826834</v>
      </c>
      <c r="AS23" s="8">
        <f t="shared" si="31"/>
        <v>9.4944399894173159</v>
      </c>
      <c r="AT23" s="8">
        <f t="shared" si="32"/>
        <v>89.016601071804331</v>
      </c>
      <c r="AU23" s="8">
        <f t="shared" si="33"/>
        <v>1.1400995510563199</v>
      </c>
      <c r="AV23" s="8">
        <f t="shared" si="34"/>
        <v>0.3488593877220364</v>
      </c>
      <c r="AW23" s="8">
        <f t="shared" si="35"/>
        <v>10.151140612277963</v>
      </c>
      <c r="AX23" s="8">
        <f t="shared" si="36"/>
        <v>88.359900448943677</v>
      </c>
      <c r="AY23" s="11">
        <f t="shared" si="37"/>
        <v>9.0110410612216434</v>
      </c>
      <c r="AZ23" s="11">
        <f t="shared" si="38"/>
        <v>0.96679785639134508</v>
      </c>
      <c r="BA23" s="11">
        <f t="shared" si="39"/>
        <v>2.2801991021126398</v>
      </c>
      <c r="BB23" s="30">
        <f>ROCbolivia_carbon_saatchi_negat!E43</f>
        <v>1701</v>
      </c>
      <c r="BC23" s="30">
        <f>'ROC2005-2010floss2distance2prox'!E43</f>
        <v>4903</v>
      </c>
      <c r="BD23" s="30">
        <f>ROC2010f2carbon1!E43</f>
        <v>380</v>
      </c>
      <c r="BE23" s="14">
        <f>'2010F2CARBON1RANK6'!B25</f>
        <v>37.459941999999998</v>
      </c>
      <c r="BF23" s="14">
        <f>'2005-2010floss2distance2rank4'!B26</f>
        <v>131.82262</v>
      </c>
      <c r="BG23" s="14">
        <f>'2010F2CARBON1RANK6reverse'!B26</f>
        <v>174.32560599999999</v>
      </c>
      <c r="BH23" s="8">
        <f t="shared" si="41"/>
        <v>1.3326182502066291</v>
      </c>
      <c r="BI23" s="8">
        <f t="shared" si="42"/>
        <v>0.15634068857172742</v>
      </c>
      <c r="BJ23" s="8">
        <f t="shared" si="43"/>
        <v>10.343659311428272</v>
      </c>
      <c r="BK23" s="8">
        <f t="shared" si="44"/>
        <v>88.167381749793378</v>
      </c>
      <c r="BL23" s="11">
        <f t="shared" si="45"/>
        <v>11.988958938778357</v>
      </c>
      <c r="BM23" s="11">
        <f t="shared" si="46"/>
        <v>11.833089958961338</v>
      </c>
      <c r="BN23" s="11">
        <f t="shared" si="47"/>
        <v>11.676277561634901</v>
      </c>
      <c r="BO23" s="11">
        <f t="shared" si="48"/>
        <v>11.291240163334283</v>
      </c>
      <c r="BP23" s="11">
        <f t="shared" si="49"/>
        <v>9.9778389176129885</v>
      </c>
      <c r="BQ23" s="30">
        <f>ROCbolivia_carbon_saatchi_negat!G43</f>
        <v>49496</v>
      </c>
      <c r="BR23" s="30">
        <f>'ROC2005-2010floss2distance2prox'!G43</f>
        <v>46295</v>
      </c>
      <c r="BS23" s="30">
        <f>ROC2010f2carbon1!G43</f>
        <v>50817</v>
      </c>
      <c r="BT23" s="15">
        <f t="shared" si="57"/>
        <v>2438</v>
      </c>
      <c r="BU23" s="15">
        <f t="shared" si="58"/>
        <v>2438</v>
      </c>
      <c r="BV23" s="15">
        <f t="shared" si="59"/>
        <v>2438</v>
      </c>
      <c r="BW23" s="39">
        <f t="shared" si="50"/>
        <v>51196.845000000001</v>
      </c>
      <c r="BX23" s="11">
        <f t="shared" si="62"/>
        <v>0.75</v>
      </c>
      <c r="BY23" s="11">
        <f t="shared" si="62"/>
        <v>1</v>
      </c>
      <c r="BZ23" s="11">
        <f t="shared" si="62"/>
        <v>1.25</v>
      </c>
      <c r="CA23" s="11">
        <f t="shared" si="62"/>
        <v>1.5</v>
      </c>
    </row>
    <row r="24" spans="1:79" x14ac:dyDescent="0.25">
      <c r="A24" s="11">
        <f t="shared" si="60"/>
        <v>11</v>
      </c>
      <c r="B24" s="11">
        <f t="shared" si="1"/>
        <v>0</v>
      </c>
      <c r="C24" s="11">
        <f t="shared" si="2"/>
        <v>8.1626123641017331E-2</v>
      </c>
      <c r="D24" s="11">
        <f t="shared" si="3"/>
        <v>0.1637854832656192</v>
      </c>
      <c r="E24" s="11">
        <f t="shared" si="4"/>
        <v>0.3623953780745669</v>
      </c>
      <c r="F24" s="11">
        <f t="shared" si="5"/>
        <v>1.0285301760294019</v>
      </c>
      <c r="G24" s="11">
        <f t="shared" si="6"/>
        <v>1.4889589387783564</v>
      </c>
      <c r="H24" s="11">
        <f t="shared" si="7"/>
        <v>1.4889589387783564</v>
      </c>
      <c r="I24" s="11"/>
      <c r="J24" s="11"/>
      <c r="K24" s="11"/>
      <c r="L24" s="11"/>
      <c r="M24" s="11"/>
      <c r="N24" s="11">
        <f t="shared" si="52"/>
        <v>0</v>
      </c>
      <c r="O24" s="11">
        <f t="shared" si="61"/>
        <v>0.12365305879978571</v>
      </c>
      <c r="P24" s="11">
        <f t="shared" si="61"/>
        <v>0.18322729134651355</v>
      </c>
      <c r="Q24" s="11">
        <f t="shared" si="61"/>
        <v>0.24488154781918348</v>
      </c>
      <c r="R24" s="11">
        <f t="shared" si="61"/>
        <v>0.92510806953913749</v>
      </c>
      <c r="S24" s="11"/>
      <c r="T24" s="11">
        <f t="shared" si="10"/>
        <v>0</v>
      </c>
      <c r="U24" s="11">
        <f t="shared" si="11"/>
        <v>0.65788614569467241</v>
      </c>
      <c r="V24" s="11">
        <f t="shared" si="12"/>
        <v>1.3288696005520482</v>
      </c>
      <c r="W24" s="11">
        <f t="shared" si="13"/>
        <v>1.1298541449952451</v>
      </c>
      <c r="X24" s="11">
        <f t="shared" si="14"/>
        <v>2.9884424904093323</v>
      </c>
      <c r="Y24" s="11">
        <f t="shared" si="15"/>
        <v>8.9746221308276226</v>
      </c>
      <c r="Z24" s="11">
        <f t="shared" si="16"/>
        <v>13.535990352530513</v>
      </c>
      <c r="AA24" s="11">
        <f t="shared" si="17"/>
        <v>2.2691088800606058</v>
      </c>
      <c r="AB24" s="11">
        <f t="shared" si="18"/>
        <v>9.1546449506140348</v>
      </c>
      <c r="AC24" s="11">
        <f t="shared" si="19"/>
        <v>11.000000000000002</v>
      </c>
      <c r="AD24" s="11">
        <f t="shared" si="20"/>
        <v>17.798385330964948</v>
      </c>
      <c r="AE24" s="11">
        <f t="shared" si="21"/>
        <v>15.529276450904341</v>
      </c>
      <c r="AF24" s="11">
        <f t="shared" si="22"/>
        <v>1.845355049385967</v>
      </c>
      <c r="AG24" s="28">
        <f t="shared" si="23"/>
        <v>1.9271507603796574</v>
      </c>
      <c r="AH24" s="28">
        <f t="shared" si="24"/>
        <v>7.7750261931505085</v>
      </c>
      <c r="AI24" s="28">
        <f t="shared" si="25"/>
        <v>9.3422834622241826</v>
      </c>
      <c r="AJ24" s="28">
        <f t="shared" si="26"/>
        <v>15.116141902887936</v>
      </c>
      <c r="AK24" s="16">
        <f t="shared" si="27"/>
        <v>13.188991142508279</v>
      </c>
      <c r="AL24" s="28">
        <f>AL6*AL22/AL23</f>
        <v>1.1774423292205645</v>
      </c>
      <c r="AM24" s="16">
        <f t="shared" si="53"/>
        <v>0.12698898357840088</v>
      </c>
      <c r="AN24" s="16">
        <f t="shared" si="54"/>
        <v>0.51233286666639188</v>
      </c>
      <c r="AO24" s="16">
        <f t="shared" si="55"/>
        <v>0.61560678363089416</v>
      </c>
      <c r="AP24" s="16">
        <f t="shared" si="56"/>
        <v>0.99607334067441977</v>
      </c>
      <c r="AQ24" s="8">
        <f t="shared" si="29"/>
        <v>0.4604287627489545</v>
      </c>
      <c r="AR24" s="8">
        <f t="shared" si="30"/>
        <v>1.0285301760294019</v>
      </c>
      <c r="AS24" s="8">
        <f t="shared" si="31"/>
        <v>9.9714698239705974</v>
      </c>
      <c r="AT24" s="8">
        <f t="shared" si="32"/>
        <v>88.539571237251039</v>
      </c>
      <c r="AU24" s="8">
        <f t="shared" si="33"/>
        <v>1.1265635607037896</v>
      </c>
      <c r="AV24" s="8">
        <f t="shared" si="34"/>
        <v>0.3623953780745669</v>
      </c>
      <c r="AW24" s="8">
        <f t="shared" si="35"/>
        <v>10.637604621925433</v>
      </c>
      <c r="AX24" s="8">
        <f t="shared" si="36"/>
        <v>87.873436439296214</v>
      </c>
      <c r="AY24" s="11">
        <f t="shared" si="37"/>
        <v>9.5110410612216434</v>
      </c>
      <c r="AZ24" s="11">
        <f t="shared" si="38"/>
        <v>0.92085752549790811</v>
      </c>
      <c r="BA24" s="11">
        <f t="shared" si="39"/>
        <v>2.2531271214075801</v>
      </c>
      <c r="BB24" s="30">
        <f>ROCbolivia_carbon_saatchi_negat!E44</f>
        <v>1767</v>
      </c>
      <c r="BC24" s="30">
        <f>'ROC2005-2010floss2distance2prox'!E44</f>
        <v>5015</v>
      </c>
      <c r="BD24" s="30">
        <f>ROC2010f2carbon1!E44</f>
        <v>398</v>
      </c>
      <c r="BE24" s="14">
        <f>'2010F2CARBON1RANK6'!B26</f>
        <v>38.516404000000001</v>
      </c>
      <c r="BF24" s="14">
        <f>'2005-2010floss2distance2rank4'!B27</f>
        <v>85.000551000000002</v>
      </c>
      <c r="BG24" s="14">
        <f>'2010F2CARBON1RANK6reverse'!B27</f>
        <v>173.66528500000001</v>
      </c>
      <c r="BH24" s="8">
        <f t="shared" si="41"/>
        <v>1.3251734555127372</v>
      </c>
      <c r="BI24" s="8">
        <f t="shared" si="42"/>
        <v>0.1637854832656192</v>
      </c>
      <c r="BJ24" s="8">
        <f t="shared" si="43"/>
        <v>10.836214516734382</v>
      </c>
      <c r="BK24" s="8">
        <f t="shared" si="44"/>
        <v>87.67482654448726</v>
      </c>
      <c r="BL24" s="11">
        <f t="shared" si="45"/>
        <v>12.488958938778357</v>
      </c>
      <c r="BM24" s="11">
        <f t="shared" si="46"/>
        <v>12.325706691496322</v>
      </c>
      <c r="BN24" s="11">
        <f t="shared" si="47"/>
        <v>12.16138797224712</v>
      </c>
      <c r="BO24" s="11">
        <f t="shared" si="48"/>
        <v>11.764168182629223</v>
      </c>
      <c r="BP24" s="11">
        <f t="shared" si="49"/>
        <v>10.431898586719552</v>
      </c>
      <c r="BQ24" s="30">
        <f>ROCbolivia_carbon_saatchi_negat!G44</f>
        <v>51868</v>
      </c>
      <c r="BR24" s="30">
        <f>'ROC2005-2010floss2distance2prox'!G44</f>
        <v>48621</v>
      </c>
      <c r="BS24" s="30">
        <f>ROC2010f2carbon1!G44</f>
        <v>53237</v>
      </c>
      <c r="BT24" s="15">
        <f t="shared" si="57"/>
        <v>2438</v>
      </c>
      <c r="BU24" s="15">
        <f t="shared" si="58"/>
        <v>2438</v>
      </c>
      <c r="BV24" s="15">
        <f t="shared" si="59"/>
        <v>2438</v>
      </c>
      <c r="BW24" s="39">
        <f t="shared" si="50"/>
        <v>53634.79</v>
      </c>
      <c r="BX24" s="11">
        <f t="shared" si="62"/>
        <v>0.75</v>
      </c>
      <c r="BY24" s="11">
        <f t="shared" si="62"/>
        <v>1</v>
      </c>
      <c r="BZ24" s="11">
        <f t="shared" si="62"/>
        <v>1.25</v>
      </c>
      <c r="CA24" s="11">
        <f t="shared" si="62"/>
        <v>1.5</v>
      </c>
    </row>
    <row r="25" spans="1:79" x14ac:dyDescent="0.25">
      <c r="A25" s="11">
        <f t="shared" si="60"/>
        <v>11.5</v>
      </c>
      <c r="B25" s="11">
        <f t="shared" si="1"/>
        <v>0</v>
      </c>
      <c r="C25" s="11">
        <f t="shared" si="2"/>
        <v>8.5933029662277047E-2</v>
      </c>
      <c r="D25" s="11">
        <f t="shared" si="3"/>
        <v>0.17123027795951098</v>
      </c>
      <c r="E25" s="11">
        <f t="shared" si="4"/>
        <v>0.37141937164292055</v>
      </c>
      <c r="F25" s="11">
        <f t="shared" si="5"/>
        <v>1.0467832539290263</v>
      </c>
      <c r="G25" s="11">
        <f t="shared" si="6"/>
        <v>1.4889589387783564</v>
      </c>
      <c r="H25" s="11">
        <f t="shared" si="7"/>
        <v>1.4889589387783564</v>
      </c>
      <c r="I25" s="11"/>
      <c r="J25" s="11"/>
      <c r="K25" s="11"/>
      <c r="L25" s="11"/>
      <c r="M25" s="11"/>
      <c r="N25" s="11">
        <f t="shared" si="52"/>
        <v>0</v>
      </c>
      <c r="O25" s="11">
        <f t="shared" si="61"/>
        <v>0.12860355384929065</v>
      </c>
      <c r="P25" s="11">
        <f t="shared" si="61"/>
        <v>0.1905628623995014</v>
      </c>
      <c r="Q25" s="11">
        <f t="shared" si="61"/>
        <v>0.25468546938781089</v>
      </c>
      <c r="R25" s="11">
        <f t="shared" si="61"/>
        <v>0.96214510657617458</v>
      </c>
      <c r="S25" s="11"/>
      <c r="T25" s="11">
        <f t="shared" si="10"/>
        <v>0</v>
      </c>
      <c r="U25" s="11">
        <f t="shared" si="11"/>
        <v>0.66599129744880037</v>
      </c>
      <c r="V25" s="11">
        <f t="shared" si="12"/>
        <v>1.3358862751005696</v>
      </c>
      <c r="W25" s="11">
        <f t="shared" si="13"/>
        <v>1.1298541449952451</v>
      </c>
      <c r="X25" s="11">
        <f t="shared" si="14"/>
        <v>2.9436751092926747</v>
      </c>
      <c r="Y25" s="11">
        <f t="shared" si="15"/>
        <v>8.7654317065277123</v>
      </c>
      <c r="Z25" s="11">
        <f t="shared" si="16"/>
        <v>12.947469032855274</v>
      </c>
      <c r="AA25" s="11">
        <f t="shared" si="17"/>
        <v>2.4380794279384692</v>
      </c>
      <c r="AB25" s="11">
        <f t="shared" si="18"/>
        <v>9.665898352837873</v>
      </c>
      <c r="AC25" s="11">
        <f t="shared" si="19"/>
        <v>11.500000000000004</v>
      </c>
      <c r="AD25" s="11">
        <f t="shared" si="20"/>
        <v>18.537394084272432</v>
      </c>
      <c r="AE25" s="11">
        <f t="shared" si="21"/>
        <v>16.099314656333963</v>
      </c>
      <c r="AF25" s="11">
        <f t="shared" si="22"/>
        <v>1.8341016471621305</v>
      </c>
      <c r="AG25" s="28">
        <f t="shared" si="23"/>
        <v>2.070657192656232</v>
      </c>
      <c r="AH25" s="28">
        <f t="shared" si="24"/>
        <v>8.2092329390233836</v>
      </c>
      <c r="AI25" s="28">
        <f t="shared" si="25"/>
        <v>9.7669327105071009</v>
      </c>
      <c r="AJ25" s="28">
        <f t="shared" si="26"/>
        <v>15.743780926020971</v>
      </c>
      <c r="AK25" s="16">
        <f t="shared" si="27"/>
        <v>13.67312373336474</v>
      </c>
      <c r="AL25" s="10">
        <f>AB5-AL24</f>
        <v>-0.14393607624691951</v>
      </c>
      <c r="AM25" s="16">
        <f t="shared" si="53"/>
        <v>0.13644529407907738</v>
      </c>
      <c r="AN25" s="16">
        <f t="shared" si="54"/>
        <v>0.54094478144488001</v>
      </c>
      <c r="AO25" s="16">
        <f t="shared" si="55"/>
        <v>0.6435889101595712</v>
      </c>
      <c r="AP25" s="16">
        <f t="shared" si="56"/>
        <v>1.0374314135561193</v>
      </c>
      <c r="AQ25" s="8">
        <f t="shared" si="29"/>
        <v>0.44217568484933012</v>
      </c>
      <c r="AR25" s="8">
        <f t="shared" si="30"/>
        <v>1.0467832539290263</v>
      </c>
      <c r="AS25" s="8">
        <f t="shared" si="31"/>
        <v>10.453216746070973</v>
      </c>
      <c r="AT25" s="8">
        <f t="shared" si="32"/>
        <v>88.057824315150668</v>
      </c>
      <c r="AU25" s="8">
        <f t="shared" si="33"/>
        <v>1.1175395671354358</v>
      </c>
      <c r="AV25" s="8">
        <f t="shared" si="34"/>
        <v>0.37141937164292055</v>
      </c>
      <c r="AW25" s="8">
        <f t="shared" si="35"/>
        <v>11.12858062835708</v>
      </c>
      <c r="AX25" s="8">
        <f t="shared" si="36"/>
        <v>87.382460432864562</v>
      </c>
      <c r="AY25" s="11">
        <f t="shared" si="37"/>
        <v>10.011041061221643</v>
      </c>
      <c r="AZ25" s="11">
        <f t="shared" si="38"/>
        <v>0.88435136969865979</v>
      </c>
      <c r="BA25" s="11">
        <f t="shared" si="39"/>
        <v>2.2350791342708725</v>
      </c>
      <c r="BB25" s="30">
        <f>ROCbolivia_carbon_saatchi_negat!E45</f>
        <v>1811</v>
      </c>
      <c r="BC25" s="30">
        <f>'ROC2005-2010floss2distance2prox'!E45</f>
        <v>5104</v>
      </c>
      <c r="BD25" s="30">
        <f>ROC2010f2carbon1!E45</f>
        <v>419</v>
      </c>
      <c r="BE25" s="14">
        <f>'2010F2CARBON1RANK6'!B27</f>
        <v>39.575592999999998</v>
      </c>
      <c r="BF25" s="14">
        <f>'2005-2010floss2distance2rank4'!B28</f>
        <v>119.74368800000001</v>
      </c>
      <c r="BG25" s="14">
        <f>'2010F2CARBON1RANK6reverse'!B28</f>
        <v>173.08761799999999</v>
      </c>
      <c r="BH25" s="8">
        <f t="shared" si="41"/>
        <v>1.3177286608188454</v>
      </c>
      <c r="BI25" s="8">
        <f t="shared" si="42"/>
        <v>0.17123027795951098</v>
      </c>
      <c r="BJ25" s="8">
        <f t="shared" si="43"/>
        <v>11.328769722040489</v>
      </c>
      <c r="BK25" s="8">
        <f t="shared" si="44"/>
        <v>87.182271339181156</v>
      </c>
      <c r="BL25" s="11">
        <f t="shared" si="45"/>
        <v>12.988958938778357</v>
      </c>
      <c r="BM25" s="11">
        <f t="shared" si="46"/>
        <v>12.817092879453803</v>
      </c>
      <c r="BN25" s="11">
        <f t="shared" si="47"/>
        <v>12.646498382859335</v>
      </c>
      <c r="BO25" s="11">
        <f t="shared" si="48"/>
        <v>12.246120195492516</v>
      </c>
      <c r="BP25" s="11">
        <f t="shared" si="49"/>
        <v>10.895392430920303</v>
      </c>
      <c r="BQ25" s="30">
        <f>ROCbolivia_carbon_saatchi_negat!G45</f>
        <v>54262</v>
      </c>
      <c r="BR25" s="30">
        <f>'ROC2005-2010floss2distance2prox'!G45</f>
        <v>50970</v>
      </c>
      <c r="BS25" s="30">
        <f>ROC2010f2carbon1!G45</f>
        <v>55654</v>
      </c>
      <c r="BT25" s="15">
        <f t="shared" si="57"/>
        <v>2438</v>
      </c>
      <c r="BU25" s="15">
        <f t="shared" si="58"/>
        <v>2438</v>
      </c>
      <c r="BV25" s="15">
        <f t="shared" si="59"/>
        <v>2438</v>
      </c>
      <c r="BW25" s="39">
        <f t="shared" si="50"/>
        <v>56072.735000000001</v>
      </c>
      <c r="BX25" s="11">
        <f t="shared" si="62"/>
        <v>0.75</v>
      </c>
      <c r="BY25" s="11">
        <f t="shared" si="62"/>
        <v>1</v>
      </c>
      <c r="BZ25" s="11">
        <f t="shared" si="62"/>
        <v>1.25</v>
      </c>
      <c r="CA25" s="11">
        <f t="shared" si="62"/>
        <v>1.5</v>
      </c>
    </row>
    <row r="26" spans="1:79" x14ac:dyDescent="0.25">
      <c r="A26" s="11">
        <f t="shared" si="60"/>
        <v>12</v>
      </c>
      <c r="B26" s="11">
        <f t="shared" si="1"/>
        <v>0</v>
      </c>
      <c r="C26" s="11">
        <f t="shared" si="2"/>
        <v>9.0034844920619625E-2</v>
      </c>
      <c r="D26" s="11">
        <f t="shared" si="3"/>
        <v>0.17867507265340277</v>
      </c>
      <c r="E26" s="11">
        <f t="shared" si="4"/>
        <v>0.38146881902585988</v>
      </c>
      <c r="F26" s="11">
        <f t="shared" si="5"/>
        <v>1.0677025117465735</v>
      </c>
      <c r="G26" s="11">
        <f t="shared" si="6"/>
        <v>1.4889589387783564</v>
      </c>
      <c r="H26" s="11">
        <f t="shared" si="7"/>
        <v>1.4889589387783564</v>
      </c>
      <c r="I26" s="11"/>
      <c r="J26" s="11"/>
      <c r="K26" s="11"/>
      <c r="L26" s="11"/>
      <c r="M26" s="11"/>
      <c r="N26" s="11">
        <f t="shared" si="52"/>
        <v>0</v>
      </c>
      <c r="O26" s="11">
        <f t="shared" si="61"/>
        <v>0.1335540488987956</v>
      </c>
      <c r="P26" s="11">
        <f t="shared" si="61"/>
        <v>0.19789843345248931</v>
      </c>
      <c r="Q26" s="11">
        <f t="shared" si="61"/>
        <v>0.26448939095643836</v>
      </c>
      <c r="R26" s="11">
        <f t="shared" si="61"/>
        <v>0.99918214361321156</v>
      </c>
      <c r="S26" s="11"/>
      <c r="T26" s="11">
        <f t="shared" si="10"/>
        <v>0</v>
      </c>
      <c r="U26" s="11">
        <f t="shared" si="11"/>
        <v>0.67195578010545576</v>
      </c>
      <c r="V26" s="11">
        <f t="shared" si="12"/>
        <v>1.3423836369721298</v>
      </c>
      <c r="W26" s="11">
        <f t="shared" si="13"/>
        <v>1.1298541449952451</v>
      </c>
      <c r="X26" s="11">
        <f t="shared" si="14"/>
        <v>2.9103117037715762</v>
      </c>
      <c r="Y26" s="11">
        <f t="shared" si="15"/>
        <v>8.5957690191709091</v>
      </c>
      <c r="Z26" s="11">
        <f t="shared" si="16"/>
        <v>12.407991156486304</v>
      </c>
      <c r="AA26" s="11">
        <f t="shared" si="17"/>
        <v>2.6114938154247791</v>
      </c>
      <c r="AB26" s="11">
        <f t="shared" si="18"/>
        <v>10.063379200468029</v>
      </c>
      <c r="AC26" s="11">
        <f t="shared" si="19"/>
        <v>12.000000000000005</v>
      </c>
      <c r="AD26" s="11">
        <f t="shared" si="20"/>
        <v>19.272079079473695</v>
      </c>
      <c r="AE26" s="11">
        <f t="shared" si="21"/>
        <v>16.660585264048915</v>
      </c>
      <c r="AF26" s="11">
        <f t="shared" si="22"/>
        <v>1.9366207995319762</v>
      </c>
      <c r="AG26" s="28">
        <f t="shared" si="23"/>
        <v>2.2179377712312398</v>
      </c>
      <c r="AH26" s="28">
        <f t="shared" si="24"/>
        <v>8.546812825329388</v>
      </c>
      <c r="AI26" s="28">
        <f t="shared" si="25"/>
        <v>10.191581958790017</v>
      </c>
      <c r="AJ26" s="28">
        <f t="shared" si="26"/>
        <v>16.367747787894885</v>
      </c>
      <c r="AK26" s="16">
        <f t="shared" si="27"/>
        <v>14.149810016663645</v>
      </c>
      <c r="AL26" s="10">
        <f>AB4-AB5</f>
        <v>-0.48416298543390246</v>
      </c>
      <c r="AM26" s="16">
        <f t="shared" si="53"/>
        <v>0.14615030074414725</v>
      </c>
      <c r="AN26" s="16">
        <f t="shared" si="54"/>
        <v>0.56318950018710556</v>
      </c>
      <c r="AO26" s="16">
        <f t="shared" si="55"/>
        <v>0.67157103668824825</v>
      </c>
      <c r="AP26" s="16">
        <f t="shared" si="56"/>
        <v>1.078547510545004</v>
      </c>
      <c r="AQ26" s="8">
        <f t="shared" si="29"/>
        <v>0.4212564270317829</v>
      </c>
      <c r="AR26" s="8">
        <f t="shared" si="30"/>
        <v>1.0677025117465735</v>
      </c>
      <c r="AS26" s="8">
        <f t="shared" si="31"/>
        <v>10.932297488253427</v>
      </c>
      <c r="AT26" s="8">
        <f t="shared" si="32"/>
        <v>87.578743572968222</v>
      </c>
      <c r="AU26" s="8">
        <f t="shared" si="33"/>
        <v>1.1074901197524964</v>
      </c>
      <c r="AV26" s="8">
        <f t="shared" si="34"/>
        <v>0.38146881902585988</v>
      </c>
      <c r="AW26" s="8">
        <f t="shared" si="35"/>
        <v>11.61853118097414</v>
      </c>
      <c r="AX26" s="8">
        <f t="shared" si="36"/>
        <v>86.892509880247502</v>
      </c>
      <c r="AY26" s="11">
        <f t="shared" si="37"/>
        <v>10.511041061221643</v>
      </c>
      <c r="AZ26" s="11">
        <f t="shared" si="38"/>
        <v>0.84251285406356757</v>
      </c>
      <c r="BA26" s="11">
        <f t="shared" si="39"/>
        <v>2.2149802395049925</v>
      </c>
      <c r="BB26" s="30">
        <f>ROCbolivia_carbon_saatchi_negat!E46</f>
        <v>1860</v>
      </c>
      <c r="BC26" s="30">
        <f>'ROC2005-2010floss2distance2prox'!E46</f>
        <v>5206</v>
      </c>
      <c r="BD26" s="30">
        <f>ROC2010f2carbon1!E46</f>
        <v>439</v>
      </c>
      <c r="BE26" s="14">
        <f>'2010F2CARBON1RANK6'!B28</f>
        <v>40.616410999999999</v>
      </c>
      <c r="BF26" s="14">
        <f>'2005-2010floss2distance2rank4'!B29</f>
        <v>93.096344000000002</v>
      </c>
      <c r="BG26" s="14">
        <f>'2010F2CARBON1RANK6reverse'!B29</f>
        <v>172.07492500000001</v>
      </c>
      <c r="BH26" s="8">
        <f t="shared" si="41"/>
        <v>1.3102838661249536</v>
      </c>
      <c r="BI26" s="8">
        <f t="shared" si="42"/>
        <v>0.17867507265340277</v>
      </c>
      <c r="BJ26" s="8">
        <f t="shared" si="43"/>
        <v>11.821324927346597</v>
      </c>
      <c r="BK26" s="8">
        <f t="shared" si="44"/>
        <v>86.689716133875052</v>
      </c>
      <c r="BL26" s="11">
        <f t="shared" si="45"/>
        <v>13.488958938778357</v>
      </c>
      <c r="BM26" s="11">
        <f t="shared" si="46"/>
        <v>13.308889248937117</v>
      </c>
      <c r="BN26" s="11">
        <f t="shared" si="47"/>
        <v>13.13160879347155</v>
      </c>
      <c r="BO26" s="11">
        <f t="shared" si="48"/>
        <v>12.726021300726636</v>
      </c>
      <c r="BP26" s="11">
        <f t="shared" si="49"/>
        <v>11.353553915285211</v>
      </c>
      <c r="BQ26" s="30">
        <f>ROCbolivia_carbon_saatchi_negat!G46</f>
        <v>56651</v>
      </c>
      <c r="BR26" s="30">
        <f>'ROC2005-2010floss2distance2prox'!G46</f>
        <v>53306</v>
      </c>
      <c r="BS26" s="30">
        <f>ROC2010f2carbon1!G46</f>
        <v>58072</v>
      </c>
      <c r="BT26" s="15">
        <f t="shared" si="57"/>
        <v>2438</v>
      </c>
      <c r="BU26" s="15">
        <f t="shared" si="58"/>
        <v>2438</v>
      </c>
      <c r="BV26" s="15">
        <f t="shared" si="59"/>
        <v>2438</v>
      </c>
      <c r="BW26" s="39">
        <f t="shared" si="50"/>
        <v>58510.68</v>
      </c>
      <c r="BX26" s="11">
        <f t="shared" si="62"/>
        <v>0.75</v>
      </c>
      <c r="BY26" s="11">
        <f t="shared" si="62"/>
        <v>1</v>
      </c>
      <c r="BZ26" s="11">
        <f t="shared" si="62"/>
        <v>1.25</v>
      </c>
      <c r="CA26" s="11">
        <f t="shared" si="62"/>
        <v>1.5</v>
      </c>
    </row>
    <row r="27" spans="1:79" x14ac:dyDescent="0.25">
      <c r="A27" s="11">
        <f t="shared" si="60"/>
        <v>12.5</v>
      </c>
      <c r="B27" s="11">
        <f t="shared" si="1"/>
        <v>0</v>
      </c>
      <c r="C27" s="11">
        <f t="shared" si="2"/>
        <v>9.3726478653127943E-2</v>
      </c>
      <c r="D27" s="11">
        <f t="shared" si="3"/>
        <v>0.18611986734729455</v>
      </c>
      <c r="E27" s="11">
        <f t="shared" si="4"/>
        <v>0.39049281259421359</v>
      </c>
      <c r="F27" s="11">
        <f t="shared" si="5"/>
        <v>1.089442132615789</v>
      </c>
      <c r="G27" s="11">
        <f t="shared" si="6"/>
        <v>1.4889589387783564</v>
      </c>
      <c r="H27" s="11">
        <f t="shared" si="7"/>
        <v>1.4889589387783564</v>
      </c>
      <c r="I27" s="11"/>
      <c r="J27" s="11"/>
      <c r="K27" s="11"/>
      <c r="L27" s="11"/>
      <c r="M27" s="11"/>
      <c r="N27" s="11">
        <f t="shared" si="52"/>
        <v>0</v>
      </c>
      <c r="O27" s="11">
        <f t="shared" si="61"/>
        <v>0.13850454394830056</v>
      </c>
      <c r="P27" s="11">
        <f t="shared" si="61"/>
        <v>0.20523400450547716</v>
      </c>
      <c r="Q27" s="11">
        <f t="shared" si="61"/>
        <v>0.27429331252506584</v>
      </c>
      <c r="R27" s="11">
        <f t="shared" si="61"/>
        <v>1.0362191806502485</v>
      </c>
      <c r="S27" s="11"/>
      <c r="T27" s="11">
        <f t="shared" si="10"/>
        <v>0</v>
      </c>
      <c r="U27" s="11">
        <f t="shared" si="11"/>
        <v>0.67452256680190326</v>
      </c>
      <c r="V27" s="11">
        <f t="shared" si="12"/>
        <v>1.3484172812861599</v>
      </c>
      <c r="W27" s="11">
        <f t="shared" si="13"/>
        <v>1.1298541449952451</v>
      </c>
      <c r="X27" s="11">
        <f t="shared" si="14"/>
        <v>2.8715945531703104</v>
      </c>
      <c r="Y27" s="11">
        <f t="shared" si="15"/>
        <v>8.4456041957736208</v>
      </c>
      <c r="Z27" s="11">
        <f t="shared" si="16"/>
        <v>11.911671510226851</v>
      </c>
      <c r="AA27" s="11">
        <f t="shared" si="17"/>
        <v>2.7893166905252782</v>
      </c>
      <c r="AB27" s="11">
        <f t="shared" si="18"/>
        <v>10.388195138260542</v>
      </c>
      <c r="AC27" s="11">
        <f t="shared" si="19"/>
        <v>12.500000000000005</v>
      </c>
      <c r="AD27" s="11">
        <f t="shared" si="20"/>
        <v>20.005220191604053</v>
      </c>
      <c r="AE27" s="11">
        <f t="shared" si="21"/>
        <v>17.215903501078774</v>
      </c>
      <c r="AF27" s="11">
        <f t="shared" si="22"/>
        <v>2.1118048617394631</v>
      </c>
      <c r="AG27" s="40">
        <f t="shared" si="23"/>
        <v>2.368962471709108</v>
      </c>
      <c r="AH27" s="28">
        <f t="shared" si="24"/>
        <v>8.8226785129571912</v>
      </c>
      <c r="AI27" s="28">
        <f t="shared" si="25"/>
        <v>10.616231207072936</v>
      </c>
      <c r="AJ27" s="28">
        <f t="shared" si="26"/>
        <v>16.990403432197802</v>
      </c>
      <c r="AK27" s="16">
        <f t="shared" si="27"/>
        <v>14.621440960488695</v>
      </c>
      <c r="AL27" s="15">
        <f>AL9/AL12</f>
        <v>1114.4000000000001</v>
      </c>
      <c r="AM27" s="16">
        <f t="shared" si="53"/>
        <v>0.15610202512565785</v>
      </c>
      <c r="AN27" s="16">
        <f t="shared" si="54"/>
        <v>0.58136758152678758</v>
      </c>
      <c r="AO27" s="16">
        <f t="shared" si="55"/>
        <v>0.69955316321692529</v>
      </c>
      <c r="AP27" s="16">
        <f t="shared" si="56"/>
        <v>1.1195772052710173</v>
      </c>
      <c r="AQ27" s="8">
        <f t="shared" si="29"/>
        <v>0.39951680616256735</v>
      </c>
      <c r="AR27" s="8">
        <f t="shared" si="30"/>
        <v>1.089442132615789</v>
      </c>
      <c r="AS27" s="8">
        <f t="shared" si="31"/>
        <v>11.410557867384211</v>
      </c>
      <c r="AT27" s="8">
        <f t="shared" si="32"/>
        <v>87.100483193837434</v>
      </c>
      <c r="AU27" s="8">
        <f t="shared" si="33"/>
        <v>1.0984661261841429</v>
      </c>
      <c r="AV27" s="8">
        <f t="shared" si="34"/>
        <v>0.39049281259421359</v>
      </c>
      <c r="AW27" s="8">
        <f t="shared" si="35"/>
        <v>12.109507187405786</v>
      </c>
      <c r="AX27" s="8">
        <f t="shared" si="36"/>
        <v>86.40153387381585</v>
      </c>
      <c r="AY27" s="11">
        <f t="shared" si="37"/>
        <v>11.011041061221643</v>
      </c>
      <c r="AZ27" s="11">
        <f t="shared" si="38"/>
        <v>0.79903361232513603</v>
      </c>
      <c r="BA27" s="11">
        <f t="shared" si="39"/>
        <v>2.1969322523682848</v>
      </c>
      <c r="BB27" s="30">
        <f>ROCbolivia_carbon_saatchi_negat!E47</f>
        <v>1904</v>
      </c>
      <c r="BC27" s="30">
        <f>'ROC2005-2010floss2distance2prox'!E47</f>
        <v>5312</v>
      </c>
      <c r="BD27" s="30">
        <f>ROC2010f2carbon1!E47</f>
        <v>457</v>
      </c>
      <c r="BE27" s="14">
        <f>'2010F2CARBON1RANK6'!B29</f>
        <v>41.648949000000002</v>
      </c>
      <c r="BF27" s="14">
        <f>'2005-2010floss2distance2rank4'!B30</f>
        <v>76.077065000000005</v>
      </c>
      <c r="BG27" s="14">
        <f>'2010F2CARBON1RANK6reverse'!B30</f>
        <v>171.713323</v>
      </c>
      <c r="BH27" s="8">
        <f t="shared" si="41"/>
        <v>1.3028390714310618</v>
      </c>
      <c r="BI27" s="8">
        <f t="shared" si="42"/>
        <v>0.18611986734729455</v>
      </c>
      <c r="BJ27" s="8">
        <f t="shared" si="43"/>
        <v>12.313880132652706</v>
      </c>
      <c r="BK27" s="8">
        <f t="shared" si="44"/>
        <v>86.197160928568934</v>
      </c>
      <c r="BL27" s="11">
        <f t="shared" si="45"/>
        <v>13.988958938778357</v>
      </c>
      <c r="BM27" s="11">
        <f t="shared" si="46"/>
        <v>13.801505981472101</v>
      </c>
      <c r="BN27" s="11">
        <f t="shared" si="47"/>
        <v>13.616719204083768</v>
      </c>
      <c r="BO27" s="11">
        <f t="shared" si="48"/>
        <v>13.207973313589928</v>
      </c>
      <c r="BP27" s="11">
        <f t="shared" si="49"/>
        <v>11.810074673546779</v>
      </c>
      <c r="BQ27" s="30">
        <f>ROCbolivia_carbon_saatchi_negat!G47</f>
        <v>59045</v>
      </c>
      <c r="BR27" s="30">
        <f>'ROC2005-2010floss2distance2prox'!G47</f>
        <v>55638</v>
      </c>
      <c r="BS27" s="30">
        <f>ROC2010f2carbon1!G47</f>
        <v>60492</v>
      </c>
      <c r="BT27" s="15">
        <f t="shared" si="57"/>
        <v>2438</v>
      </c>
      <c r="BU27" s="15">
        <f t="shared" si="58"/>
        <v>2438</v>
      </c>
      <c r="BV27" s="15">
        <f t="shared" si="59"/>
        <v>2438</v>
      </c>
      <c r="BW27" s="39">
        <f t="shared" si="50"/>
        <v>60948.625</v>
      </c>
      <c r="BX27" s="11">
        <f t="shared" si="62"/>
        <v>0.75</v>
      </c>
      <c r="BY27" s="11">
        <f t="shared" si="62"/>
        <v>1</v>
      </c>
      <c r="BZ27" s="11">
        <f t="shared" si="62"/>
        <v>1.25</v>
      </c>
      <c r="CA27" s="11">
        <f t="shared" si="62"/>
        <v>1.5</v>
      </c>
    </row>
    <row r="28" spans="1:79" x14ac:dyDescent="0.25">
      <c r="A28" s="11">
        <f t="shared" si="60"/>
        <v>13</v>
      </c>
      <c r="B28" s="11">
        <f t="shared" si="1"/>
        <v>0</v>
      </c>
      <c r="C28" s="11">
        <f t="shared" si="2"/>
        <v>9.741811238563626E-2</v>
      </c>
      <c r="D28" s="11">
        <f t="shared" si="3"/>
        <v>0.19356466204118633</v>
      </c>
      <c r="E28" s="11">
        <f t="shared" si="4"/>
        <v>0.39910662463673297</v>
      </c>
      <c r="F28" s="11">
        <f t="shared" si="5"/>
        <v>1.1076952105154136</v>
      </c>
      <c r="G28" s="11">
        <f t="shared" si="6"/>
        <v>1.4889589387783564</v>
      </c>
      <c r="H28" s="11">
        <f t="shared" si="7"/>
        <v>1.4889589387783564</v>
      </c>
      <c r="I28" s="11"/>
      <c r="J28" s="11"/>
      <c r="K28" s="11"/>
      <c r="L28" s="11"/>
      <c r="M28" s="11"/>
      <c r="N28" s="11">
        <f t="shared" si="52"/>
        <v>0</v>
      </c>
      <c r="O28" s="11">
        <f t="shared" si="61"/>
        <v>0.14345503899780551</v>
      </c>
      <c r="P28" s="11">
        <f t="shared" si="61"/>
        <v>0.21256957555846506</v>
      </c>
      <c r="Q28" s="11">
        <f t="shared" si="61"/>
        <v>0.28409723409369325</v>
      </c>
      <c r="R28" s="11">
        <f t="shared" si="61"/>
        <v>1.0732562176872857</v>
      </c>
      <c r="S28" s="11"/>
      <c r="T28" s="11">
        <f t="shared" si="10"/>
        <v>0</v>
      </c>
      <c r="U28" s="11">
        <f t="shared" si="11"/>
        <v>0.67691231648372696</v>
      </c>
      <c r="V28" s="11">
        <f t="shared" si="12"/>
        <v>1.3540351409276847</v>
      </c>
      <c r="W28" s="11">
        <f t="shared" si="13"/>
        <v>1.1298541449952451</v>
      </c>
      <c r="X28" s="11">
        <f t="shared" si="14"/>
        <v>2.83258202952319</v>
      </c>
      <c r="Y28" s="11">
        <f t="shared" si="15"/>
        <v>8.2779566490108056</v>
      </c>
      <c r="Z28" s="11">
        <f t="shared" si="16"/>
        <v>11.45353029829505</v>
      </c>
      <c r="AA28" s="11">
        <f t="shared" si="17"/>
        <v>2.9711888718548449</v>
      </c>
      <c r="AB28" s="11">
        <f t="shared" si="18"/>
        <v>10.825457213575284</v>
      </c>
      <c r="AC28" s="11">
        <f t="shared" si="19"/>
        <v>13.000000000000005</v>
      </c>
      <c r="AD28" s="11">
        <f t="shared" si="20"/>
        <v>20.734731490758936</v>
      </c>
      <c r="AE28" s="11">
        <f t="shared" si="21"/>
        <v>17.76354261890409</v>
      </c>
      <c r="AF28" s="11">
        <f t="shared" si="22"/>
        <v>2.1745427864247215</v>
      </c>
      <c r="AG28" s="28">
        <f t="shared" si="23"/>
        <v>2.523426241879458</v>
      </c>
      <c r="AH28" s="28">
        <f t="shared" si="24"/>
        <v>9.194044536127258</v>
      </c>
      <c r="AI28" s="28">
        <f t="shared" si="25"/>
        <v>11.040880455355854</v>
      </c>
      <c r="AJ28" s="28">
        <f t="shared" si="26"/>
        <v>17.609976281797831</v>
      </c>
      <c r="AK28" s="16">
        <f t="shared" si="27"/>
        <v>15.086550039918373</v>
      </c>
      <c r="AL28" s="24">
        <f>AL27*AL16/AL6</f>
        <v>1092.2234400000002</v>
      </c>
      <c r="AM28" s="16">
        <f t="shared" si="53"/>
        <v>0.16628036590567868</v>
      </c>
      <c r="AN28" s="16">
        <f t="shared" si="54"/>
        <v>0.60583862696208557</v>
      </c>
      <c r="AO28" s="16">
        <f t="shared" si="55"/>
        <v>0.72753528974560233</v>
      </c>
      <c r="AP28" s="16">
        <f t="shared" si="56"/>
        <v>1.16040376022512</v>
      </c>
      <c r="AQ28" s="8">
        <f t="shared" si="29"/>
        <v>0.38126372826294275</v>
      </c>
      <c r="AR28" s="8">
        <f t="shared" si="30"/>
        <v>1.1076952105154136</v>
      </c>
      <c r="AS28" s="8">
        <f t="shared" si="31"/>
        <v>11.892304789484587</v>
      </c>
      <c r="AT28" s="8">
        <f t="shared" si="32"/>
        <v>86.618736271737049</v>
      </c>
      <c r="AU28" s="8">
        <f t="shared" si="33"/>
        <v>1.0898523141416234</v>
      </c>
      <c r="AV28" s="8">
        <f t="shared" si="34"/>
        <v>0.39910662463673297</v>
      </c>
      <c r="AW28" s="8">
        <f t="shared" si="35"/>
        <v>12.600893375363267</v>
      </c>
      <c r="AX28" s="8">
        <f t="shared" si="36"/>
        <v>85.910147685858377</v>
      </c>
      <c r="AY28" s="11">
        <f t="shared" si="37"/>
        <v>11.511041061221643</v>
      </c>
      <c r="AZ28" s="11">
        <f t="shared" si="38"/>
        <v>0.76252745652588594</v>
      </c>
      <c r="BA28" s="11">
        <f t="shared" si="39"/>
        <v>2.1797046282832468</v>
      </c>
      <c r="BB28" s="30">
        <f>ROCbolivia_carbon_saatchi_negat!E48</f>
        <v>1946</v>
      </c>
      <c r="BC28" s="30">
        <f>'ROC2005-2010floss2distance2prox'!E48</f>
        <v>5401</v>
      </c>
      <c r="BD28" s="30">
        <f>ROC2010f2carbon1!E48</f>
        <v>475</v>
      </c>
      <c r="BE28" s="14">
        <f>'2010F2CARBON1RANK6'!B30</f>
        <v>42.597360999999999</v>
      </c>
      <c r="BF28" s="14">
        <f>'2005-2010floss2distance2rank4'!B31</f>
        <v>102.413741</v>
      </c>
      <c r="BG28" s="14">
        <f>'2010F2CARBON1RANK6reverse'!B31</f>
        <v>170.86316299999999</v>
      </c>
      <c r="BH28" s="8">
        <f t="shared" si="41"/>
        <v>1.29539427673717</v>
      </c>
      <c r="BI28" s="8">
        <f t="shared" si="42"/>
        <v>0.19356466204118633</v>
      </c>
      <c r="BJ28" s="8">
        <f t="shared" si="43"/>
        <v>12.806435337958813</v>
      </c>
      <c r="BK28" s="8">
        <f t="shared" si="44"/>
        <v>85.70460572326283</v>
      </c>
      <c r="BL28" s="11">
        <f t="shared" si="45"/>
        <v>14.488958938778357</v>
      </c>
      <c r="BM28" s="11">
        <f t="shared" si="46"/>
        <v>14.294122714007084</v>
      </c>
      <c r="BN28" s="11">
        <f t="shared" si="47"/>
        <v>14.101829614695983</v>
      </c>
      <c r="BO28" s="11">
        <f t="shared" si="48"/>
        <v>13.69074568950489</v>
      </c>
      <c r="BP28" s="11">
        <f t="shared" si="49"/>
        <v>12.273568517747529</v>
      </c>
      <c r="BQ28" s="30">
        <f>ROCbolivia_carbon_saatchi_negat!G48</f>
        <v>61441</v>
      </c>
      <c r="BR28" s="30">
        <f>'ROC2005-2010floss2distance2prox'!G48</f>
        <v>57987</v>
      </c>
      <c r="BS28" s="30">
        <f>ROC2010f2carbon1!G48</f>
        <v>62912</v>
      </c>
      <c r="BT28" s="15">
        <f t="shared" si="57"/>
        <v>2438</v>
      </c>
      <c r="BU28" s="15">
        <f t="shared" si="58"/>
        <v>2438</v>
      </c>
      <c r="BV28" s="15">
        <f t="shared" si="59"/>
        <v>2438</v>
      </c>
      <c r="BW28" s="39">
        <f t="shared" si="50"/>
        <v>63386.57</v>
      </c>
      <c r="BX28" s="11">
        <f t="shared" si="62"/>
        <v>0.75</v>
      </c>
      <c r="BY28" s="11">
        <f t="shared" si="62"/>
        <v>1</v>
      </c>
      <c r="BZ28" s="11">
        <f t="shared" si="62"/>
        <v>1.25</v>
      </c>
      <c r="CA28" s="11">
        <f t="shared" si="62"/>
        <v>1.5</v>
      </c>
    </row>
    <row r="29" spans="1:79" x14ac:dyDescent="0.25">
      <c r="A29" s="11">
        <f t="shared" si="60"/>
        <v>13.5</v>
      </c>
      <c r="B29" s="11">
        <f t="shared" si="1"/>
        <v>0</v>
      </c>
      <c r="C29" s="11">
        <f t="shared" si="2"/>
        <v>0.10213519993273024</v>
      </c>
      <c r="D29" s="11">
        <f t="shared" si="3"/>
        <v>0.20100945673507811</v>
      </c>
      <c r="E29" s="11">
        <f t="shared" si="4"/>
        <v>0.40936116278258944</v>
      </c>
      <c r="F29" s="11">
        <f t="shared" si="5"/>
        <v>1.1269737422296238</v>
      </c>
      <c r="G29" s="11">
        <f t="shared" si="6"/>
        <v>1.4889589387783564</v>
      </c>
      <c r="H29" s="11">
        <f t="shared" si="7"/>
        <v>1.4889589387783564</v>
      </c>
      <c r="I29" s="11"/>
      <c r="J29" s="11"/>
      <c r="K29" s="11"/>
      <c r="L29" s="11"/>
      <c r="M29" s="11"/>
      <c r="N29" s="11">
        <f t="shared" si="52"/>
        <v>0</v>
      </c>
      <c r="O29" s="11">
        <f t="shared" si="61"/>
        <v>0.14840553404731047</v>
      </c>
      <c r="P29" s="11">
        <f t="shared" si="61"/>
        <v>0.21990514661145294</v>
      </c>
      <c r="Q29" s="11">
        <f t="shared" si="61"/>
        <v>0.29390115566232072</v>
      </c>
      <c r="R29" s="11">
        <f t="shared" si="61"/>
        <v>1.1102932547243227</v>
      </c>
      <c r="S29" s="11"/>
      <c r="T29" s="11">
        <f t="shared" si="10"/>
        <v>0</v>
      </c>
      <c r="U29" s="11">
        <f t="shared" si="11"/>
        <v>0.68607784793084514</v>
      </c>
      <c r="V29" s="11">
        <f t="shared" si="12"/>
        <v>1.3592787626111382</v>
      </c>
      <c r="W29" s="11">
        <f t="shared" si="13"/>
        <v>1.1298541449952451</v>
      </c>
      <c r="X29" s="11">
        <f t="shared" si="14"/>
        <v>2.8077671899602912</v>
      </c>
      <c r="Y29" s="11">
        <f t="shared" si="15"/>
        <v>8.1299592103893623</v>
      </c>
      <c r="Z29" s="11">
        <f t="shared" si="16"/>
        <v>11.029325472432269</v>
      </c>
      <c r="AA29" s="11">
        <f t="shared" si="17"/>
        <v>3.1568157808091648</v>
      </c>
      <c r="AB29" s="11">
        <f t="shared" si="18"/>
        <v>11.397033828494088</v>
      </c>
      <c r="AC29" s="11">
        <f t="shared" si="19"/>
        <v>13.500000000000007</v>
      </c>
      <c r="AD29" s="11">
        <f t="shared" si="20"/>
        <v>21.460875371565262</v>
      </c>
      <c r="AE29" s="11">
        <f t="shared" si="21"/>
        <v>18.304059590756097</v>
      </c>
      <c r="AF29" s="11">
        <f t="shared" si="22"/>
        <v>2.1029661715059191</v>
      </c>
      <c r="AG29" s="28">
        <f t="shared" si="23"/>
        <v>2.6810788965765249</v>
      </c>
      <c r="AH29" s="28">
        <f t="shared" si="24"/>
        <v>9.6794836958499886</v>
      </c>
      <c r="AI29" s="28">
        <f t="shared" si="25"/>
        <v>11.465529703638772</v>
      </c>
      <c r="AJ29" s="28">
        <f t="shared" si="26"/>
        <v>18.226689188057122</v>
      </c>
      <c r="AK29" s="16">
        <f t="shared" si="27"/>
        <v>15.545610291480598</v>
      </c>
      <c r="AL29" s="25">
        <f>AL10/AL13</f>
        <v>1815</v>
      </c>
      <c r="AM29" s="16">
        <f t="shared" si="53"/>
        <v>0.17666883721265267</v>
      </c>
      <c r="AN29" s="16">
        <f t="shared" si="54"/>
        <v>0.63782648528106733</v>
      </c>
      <c r="AO29" s="16">
        <f t="shared" si="55"/>
        <v>0.75551741627427937</v>
      </c>
      <c r="AP29" s="16">
        <f t="shared" si="56"/>
        <v>1.2010418601266144</v>
      </c>
      <c r="AQ29" s="8">
        <f t="shared" si="29"/>
        <v>0.36198519654873262</v>
      </c>
      <c r="AR29" s="8">
        <f t="shared" si="30"/>
        <v>1.1269737422296238</v>
      </c>
      <c r="AS29" s="8">
        <f t="shared" si="31"/>
        <v>12.373026257770377</v>
      </c>
      <c r="AT29" s="8">
        <f t="shared" si="32"/>
        <v>86.13801480345127</v>
      </c>
      <c r="AU29" s="8">
        <f t="shared" si="33"/>
        <v>1.0795977759957669</v>
      </c>
      <c r="AV29" s="8">
        <f t="shared" si="34"/>
        <v>0.40936116278258944</v>
      </c>
      <c r="AW29" s="8">
        <f t="shared" si="35"/>
        <v>13.09063883721741</v>
      </c>
      <c r="AX29" s="8">
        <f t="shared" si="36"/>
        <v>85.420402224004235</v>
      </c>
      <c r="AY29" s="11">
        <f t="shared" si="37"/>
        <v>12.011041061221643</v>
      </c>
      <c r="AZ29" s="11">
        <f t="shared" si="38"/>
        <v>0.72397039309746702</v>
      </c>
      <c r="BA29" s="11">
        <f t="shared" si="39"/>
        <v>2.1591955519915338</v>
      </c>
      <c r="BB29" s="30">
        <f>ROCbolivia_carbon_saatchi_negat!E49</f>
        <v>1996</v>
      </c>
      <c r="BC29" s="30">
        <f>'ROC2005-2010floss2distance2prox'!E49</f>
        <v>5495</v>
      </c>
      <c r="BD29" s="30">
        <f>ROC2010f2carbon1!E49</f>
        <v>498</v>
      </c>
      <c r="BE29" s="14">
        <f>'2010F2CARBON1RANK6'!B31</f>
        <v>43.476778000000003</v>
      </c>
      <c r="BF29" s="14">
        <f>'2005-2010floss2distance2rank4'!B32</f>
        <v>133.872345</v>
      </c>
      <c r="BG29" s="14">
        <f>'2010F2CARBON1RANK6reverse'!B32</f>
        <v>170.07445999999999</v>
      </c>
      <c r="BH29" s="8">
        <f t="shared" si="41"/>
        <v>1.2879494820432782</v>
      </c>
      <c r="BI29" s="8">
        <f t="shared" si="42"/>
        <v>0.20100945673507811</v>
      </c>
      <c r="BJ29" s="8">
        <f t="shared" si="43"/>
        <v>13.298990543264923</v>
      </c>
      <c r="BK29" s="8">
        <f t="shared" si="44"/>
        <v>85.212050517956726</v>
      </c>
      <c r="BL29" s="11">
        <f t="shared" si="45"/>
        <v>14.988958938778357</v>
      </c>
      <c r="BM29" s="11">
        <f t="shared" si="46"/>
        <v>14.784688538912896</v>
      </c>
      <c r="BN29" s="11">
        <f t="shared" si="47"/>
        <v>14.5869400253082</v>
      </c>
      <c r="BO29" s="11">
        <f t="shared" si="48"/>
        <v>14.170236613213177</v>
      </c>
      <c r="BP29" s="11">
        <f t="shared" si="49"/>
        <v>12.73501145431911</v>
      </c>
      <c r="BQ29" s="30">
        <f>ROCbolivia_carbon_saatchi_negat!G49</f>
        <v>63829</v>
      </c>
      <c r="BR29" s="30">
        <f>'ROC2005-2010floss2distance2prox'!G49</f>
        <v>60331</v>
      </c>
      <c r="BS29" s="30">
        <f>ROC2010f2carbon1!G49</f>
        <v>65327</v>
      </c>
      <c r="BT29" s="15">
        <f t="shared" si="57"/>
        <v>2438</v>
      </c>
      <c r="BU29" s="15">
        <f t="shared" si="58"/>
        <v>2438</v>
      </c>
      <c r="BV29" s="15">
        <f t="shared" si="59"/>
        <v>2438</v>
      </c>
      <c r="BW29" s="39">
        <f t="shared" si="50"/>
        <v>65824.514999999999</v>
      </c>
      <c r="BX29" s="11">
        <f t="shared" si="62"/>
        <v>0.75</v>
      </c>
      <c r="BY29" s="11">
        <f t="shared" si="62"/>
        <v>1</v>
      </c>
      <c r="BZ29" s="11">
        <f t="shared" si="62"/>
        <v>1.25</v>
      </c>
      <c r="CA29" s="11">
        <f t="shared" si="62"/>
        <v>1.5</v>
      </c>
    </row>
    <row r="30" spans="1:79" x14ac:dyDescent="0.25">
      <c r="A30" s="11">
        <f t="shared" si="60"/>
        <v>14</v>
      </c>
      <c r="B30" s="11">
        <f t="shared" si="1"/>
        <v>0</v>
      </c>
      <c r="C30" s="11">
        <f t="shared" si="2"/>
        <v>0.10644210595398994</v>
      </c>
      <c r="D30" s="11">
        <f t="shared" si="3"/>
        <v>0.20845425142896989</v>
      </c>
      <c r="E30" s="11">
        <f t="shared" si="4"/>
        <v>0.4212564270317829</v>
      </c>
      <c r="F30" s="11">
        <f t="shared" si="5"/>
        <v>1.1439962755517454</v>
      </c>
      <c r="G30" s="11">
        <f t="shared" si="6"/>
        <v>1.4889589387783564</v>
      </c>
      <c r="H30" s="11">
        <f t="shared" si="7"/>
        <v>1.4889589387783564</v>
      </c>
      <c r="I30" s="11"/>
      <c r="J30" s="11"/>
      <c r="K30" s="11"/>
      <c r="L30" s="11"/>
      <c r="M30" s="11"/>
      <c r="N30" s="11">
        <f t="shared" si="52"/>
        <v>0</v>
      </c>
      <c r="O30" s="11">
        <f t="shared" si="61"/>
        <v>0.15335602909681542</v>
      </c>
      <c r="P30" s="11">
        <f t="shared" si="61"/>
        <v>0.22724071766444079</v>
      </c>
      <c r="Q30" s="11">
        <f t="shared" si="61"/>
        <v>0.30370507723094819</v>
      </c>
      <c r="R30" s="11">
        <f t="shared" si="61"/>
        <v>1.1473302917613597</v>
      </c>
      <c r="S30" s="11"/>
      <c r="T30" s="11">
        <f t="shared" si="10"/>
        <v>0</v>
      </c>
      <c r="U30" s="11">
        <f t="shared" si="11"/>
        <v>0.69196807720603815</v>
      </c>
      <c r="V30" s="11">
        <f t="shared" si="12"/>
        <v>1.3641843361466168</v>
      </c>
      <c r="W30" s="11">
        <f t="shared" si="13"/>
        <v>1.1298541449952451</v>
      </c>
      <c r="X30" s="11">
        <f t="shared" si="14"/>
        <v>2.7957575264269861</v>
      </c>
      <c r="Y30" s="11">
        <f t="shared" si="15"/>
        <v>7.9748989412456694</v>
      </c>
      <c r="Z30" s="11">
        <f t="shared" si="16"/>
        <v>10.635420991273975</v>
      </c>
      <c r="AA30" s="11">
        <f t="shared" si="17"/>
        <v>3.3458814098395804</v>
      </c>
      <c r="AB30" s="11">
        <f t="shared" si="18"/>
        <v>11.978913521695478</v>
      </c>
      <c r="AC30" s="11">
        <f t="shared" si="19"/>
        <v>14.000000000000007</v>
      </c>
      <c r="AD30" s="11">
        <f t="shared" si="20"/>
        <v>22.184899823463759</v>
      </c>
      <c r="AE30" s="11">
        <f t="shared" si="21"/>
        <v>18.839018413624178</v>
      </c>
      <c r="AF30" s="11">
        <f t="shared" si="22"/>
        <v>2.0210864783045288</v>
      </c>
      <c r="AG30" s="28">
        <f t="shared" si="23"/>
        <v>2.8416520510643308</v>
      </c>
      <c r="AH30" s="28">
        <f t="shared" si="24"/>
        <v>10.173673244468116</v>
      </c>
      <c r="AI30" s="28">
        <f t="shared" si="25"/>
        <v>11.89017895192169</v>
      </c>
      <c r="AJ30" s="28">
        <f t="shared" si="26"/>
        <v>18.841602066531419</v>
      </c>
      <c r="AK30" s="16">
        <f t="shared" si="27"/>
        <v>15.999950015467087</v>
      </c>
      <c r="AL30" s="24">
        <f>AL29*AL16/AL6</f>
        <v>1778.8815000000002</v>
      </c>
      <c r="AM30" s="16">
        <f t="shared" si="53"/>
        <v>0.18724975392015866</v>
      </c>
      <c r="AN30" s="16">
        <f t="shared" si="54"/>
        <v>0.67039094768032537</v>
      </c>
      <c r="AO30" s="16">
        <f t="shared" si="55"/>
        <v>0.78349954280295642</v>
      </c>
      <c r="AP30" s="16">
        <f t="shared" si="56"/>
        <v>1.2415613477723739</v>
      </c>
      <c r="AQ30" s="8">
        <f t="shared" si="29"/>
        <v>0.34496266322661095</v>
      </c>
      <c r="AR30" s="8">
        <f t="shared" si="30"/>
        <v>1.1439962755517454</v>
      </c>
      <c r="AS30" s="8">
        <f t="shared" si="31"/>
        <v>12.856003724448254</v>
      </c>
      <c r="AT30" s="8">
        <f t="shared" si="32"/>
        <v>85.65503733677339</v>
      </c>
      <c r="AU30" s="8">
        <f t="shared" si="33"/>
        <v>1.0677025117465735</v>
      </c>
      <c r="AV30" s="8">
        <f t="shared" si="34"/>
        <v>0.4212564270317829</v>
      </c>
      <c r="AW30" s="8">
        <f t="shared" si="35"/>
        <v>13.578743572968218</v>
      </c>
      <c r="AX30" s="8">
        <f t="shared" si="36"/>
        <v>84.932297488253425</v>
      </c>
      <c r="AY30" s="11">
        <f t="shared" si="37"/>
        <v>12.511041061221643</v>
      </c>
      <c r="AZ30" s="11">
        <f t="shared" si="38"/>
        <v>0.68992532645322058</v>
      </c>
      <c r="BA30" s="11">
        <f t="shared" si="39"/>
        <v>2.1354050234931474</v>
      </c>
      <c r="BB30" s="30">
        <f>ROCbolivia_carbon_saatchi_negat!E50</f>
        <v>2054</v>
      </c>
      <c r="BC30" s="30">
        <f>'ROC2005-2010floss2distance2prox'!E50</f>
        <v>5578</v>
      </c>
      <c r="BD30" s="30">
        <f>ROC2010f2carbon1!E50</f>
        <v>519</v>
      </c>
      <c r="BE30" s="14">
        <f>'2010F2CARBON1RANK6'!B32</f>
        <v>44.282181000000001</v>
      </c>
      <c r="BF30" s="14">
        <f>'2005-2010floss2distance2rank4'!B33</f>
        <v>136.28549000000001</v>
      </c>
      <c r="BG30" s="14">
        <f>'2010F2CARBON1RANK6reverse'!B33</f>
        <v>169.578056</v>
      </c>
      <c r="BH30" s="8">
        <f t="shared" si="41"/>
        <v>1.2805046873493864</v>
      </c>
      <c r="BI30" s="8">
        <f t="shared" si="42"/>
        <v>0.20845425142896989</v>
      </c>
      <c r="BJ30" s="8">
        <f t="shared" si="43"/>
        <v>13.79154574857103</v>
      </c>
      <c r="BK30" s="8">
        <f t="shared" si="44"/>
        <v>84.719495312650608</v>
      </c>
      <c r="BL30" s="11">
        <f t="shared" si="45"/>
        <v>15.488958938778357</v>
      </c>
      <c r="BM30" s="11">
        <f t="shared" si="46"/>
        <v>15.276074726870377</v>
      </c>
      <c r="BN30" s="11">
        <f t="shared" si="47"/>
        <v>15.072050435920417</v>
      </c>
      <c r="BO30" s="11">
        <f t="shared" si="48"/>
        <v>14.646446084714791</v>
      </c>
      <c r="BP30" s="11">
        <f t="shared" si="49"/>
        <v>13.200966387674864</v>
      </c>
      <c r="BQ30" s="30">
        <f>ROCbolivia_carbon_saatchi_negat!G50</f>
        <v>66208</v>
      </c>
      <c r="BR30" s="30">
        <f>'ROC2005-2010floss2distance2prox'!G50</f>
        <v>62685</v>
      </c>
      <c r="BS30" s="30">
        <f>ROC2010f2carbon1!G50</f>
        <v>67743</v>
      </c>
      <c r="BT30" s="15">
        <f t="shared" si="57"/>
        <v>2437</v>
      </c>
      <c r="BU30" s="15">
        <f t="shared" si="58"/>
        <v>2437</v>
      </c>
      <c r="BV30" s="15">
        <f t="shared" si="59"/>
        <v>2437</v>
      </c>
      <c r="BW30" s="39">
        <f t="shared" si="50"/>
        <v>68262.460000000006</v>
      </c>
      <c r="BX30" s="11">
        <f t="shared" si="62"/>
        <v>0.75</v>
      </c>
      <c r="BY30" s="11">
        <f t="shared" si="62"/>
        <v>1</v>
      </c>
      <c r="BZ30" s="11">
        <f t="shared" si="62"/>
        <v>1.25</v>
      </c>
      <c r="CA30" s="11">
        <f t="shared" si="62"/>
        <v>1.5</v>
      </c>
    </row>
    <row r="31" spans="1:79" x14ac:dyDescent="0.25">
      <c r="A31" s="11">
        <f t="shared" si="60"/>
        <v>14.5</v>
      </c>
      <c r="B31" s="11">
        <f t="shared" si="1"/>
        <v>0</v>
      </c>
      <c r="C31" s="11">
        <f t="shared" si="2"/>
        <v>0.11013373968649826</v>
      </c>
      <c r="D31" s="11">
        <f t="shared" si="3"/>
        <v>0.2158990461228617</v>
      </c>
      <c r="E31" s="11">
        <f t="shared" si="4"/>
        <v>0.432536418992225</v>
      </c>
      <c r="F31" s="11">
        <f t="shared" si="5"/>
        <v>1.1579424474301101</v>
      </c>
      <c r="G31" s="11">
        <f t="shared" si="6"/>
        <v>1.4889589387783564</v>
      </c>
      <c r="H31" s="11">
        <f t="shared" si="7"/>
        <v>1.4889589387783564</v>
      </c>
      <c r="I31" s="11"/>
      <c r="J31" s="11"/>
      <c r="K31" s="11"/>
      <c r="L31" s="11"/>
      <c r="M31" s="11"/>
      <c r="N31" s="11">
        <f t="shared" si="52"/>
        <v>0</v>
      </c>
      <c r="O31" s="11">
        <f t="shared" si="61"/>
        <v>0.15830652414632035</v>
      </c>
      <c r="P31" s="11">
        <f t="shared" si="61"/>
        <v>0.23457628871742869</v>
      </c>
      <c r="Q31" s="11">
        <f t="shared" si="61"/>
        <v>0.31350899879957561</v>
      </c>
      <c r="R31" s="11">
        <f t="shared" si="61"/>
        <v>1.1843673287983967</v>
      </c>
      <c r="S31" s="11"/>
      <c r="T31" s="11">
        <f t="shared" si="10"/>
        <v>0</v>
      </c>
      <c r="U31" s="11">
        <f t="shared" si="11"/>
        <v>0.69358871519535981</v>
      </c>
      <c r="V31" s="11">
        <f t="shared" si="12"/>
        <v>1.368783530856889</v>
      </c>
      <c r="W31" s="11">
        <f t="shared" si="13"/>
        <v>1.1298541449952451</v>
      </c>
      <c r="X31" s="11">
        <f t="shared" si="14"/>
        <v>2.7804363017402247</v>
      </c>
      <c r="Y31" s="11">
        <f t="shared" si="15"/>
        <v>7.8075730554652267</v>
      </c>
      <c r="Z31" s="11">
        <f t="shared" si="16"/>
        <v>10.268682336402458</v>
      </c>
      <c r="AA31" s="11">
        <f t="shared" si="17"/>
        <v>3.5384119014896696</v>
      </c>
      <c r="AB31" s="11">
        <f t="shared" si="18"/>
        <v>12.302999850684792</v>
      </c>
      <c r="AC31" s="11">
        <f t="shared" si="19"/>
        <v>14.500000000000009</v>
      </c>
      <c r="AD31" s="11">
        <f t="shared" si="20"/>
        <v>22.904796451841595</v>
      </c>
      <c r="AE31" s="11">
        <f t="shared" si="21"/>
        <v>19.366384550351924</v>
      </c>
      <c r="AF31" s="11">
        <f t="shared" si="22"/>
        <v>2.1970001493152171</v>
      </c>
      <c r="AG31" s="42">
        <f t="shared" si="23"/>
        <v>3.0051679081658329</v>
      </c>
      <c r="AH31" s="28">
        <f t="shared" si="24"/>
        <v>10.44891927643628</v>
      </c>
      <c r="AI31" s="28">
        <f t="shared" si="25"/>
        <v>12.314828200204607</v>
      </c>
      <c r="AJ31" s="28">
        <f t="shared" si="26"/>
        <v>19.453009190695532</v>
      </c>
      <c r="AK31" s="16">
        <f t="shared" si="27"/>
        <v>16.447841282529698</v>
      </c>
      <c r="AL31" s="37">
        <f>AL6*AL27*AL13/AL19</f>
        <v>0.91421258477939427</v>
      </c>
      <c r="AM31" s="16">
        <f t="shared" si="53"/>
        <v>0.19802457907612106</v>
      </c>
      <c r="AN31" s="16">
        <f t="shared" si="54"/>
        <v>0.68852819700831214</v>
      </c>
      <c r="AO31" s="16">
        <f t="shared" si="55"/>
        <v>0.81148166933163346</v>
      </c>
      <c r="AP31" s="16">
        <f t="shared" si="56"/>
        <v>1.2818498248580472</v>
      </c>
      <c r="AQ31" s="8">
        <f t="shared" si="29"/>
        <v>0.33101649134824629</v>
      </c>
      <c r="AR31" s="8">
        <f t="shared" si="30"/>
        <v>1.1579424474301101</v>
      </c>
      <c r="AS31" s="8">
        <f t="shared" si="31"/>
        <v>13.342057552569891</v>
      </c>
      <c r="AT31" s="8">
        <f t="shared" si="32"/>
        <v>85.168983508651749</v>
      </c>
      <c r="AU31" s="8">
        <f t="shared" si="33"/>
        <v>1.0564225197861314</v>
      </c>
      <c r="AV31" s="8">
        <f t="shared" si="34"/>
        <v>0.432536418992225</v>
      </c>
      <c r="AW31" s="8">
        <f t="shared" si="35"/>
        <v>14.067463581007775</v>
      </c>
      <c r="AX31" s="8">
        <f t="shared" si="36"/>
        <v>84.443577480213861</v>
      </c>
      <c r="AY31" s="11">
        <f t="shared" si="37"/>
        <v>13.011041061221643</v>
      </c>
      <c r="AZ31" s="11">
        <f t="shared" si="38"/>
        <v>0.66203298269649302</v>
      </c>
      <c r="BA31" s="11">
        <f t="shared" si="39"/>
        <v>2.1128450395722638</v>
      </c>
      <c r="BB31" s="30">
        <f>ROCbolivia_carbon_saatchi_negat!E51</f>
        <v>2109</v>
      </c>
      <c r="BC31" s="30">
        <f>'ROC2005-2010floss2distance2prox'!E51</f>
        <v>5646</v>
      </c>
      <c r="BD31" s="30">
        <f>ROC2010f2carbon1!E51</f>
        <v>537</v>
      </c>
      <c r="BE31" s="14">
        <f>'2010F2CARBON1RANK6'!B33</f>
        <v>45.093707000000002</v>
      </c>
      <c r="BF31" s="14">
        <f>'2005-2010floss2distance2rank4'!B34</f>
        <v>75.906178999999995</v>
      </c>
      <c r="BG31" s="14">
        <f>'2010F2CARBON1RANK6reverse'!B34</f>
        <v>168.611254</v>
      </c>
      <c r="BH31" s="8">
        <f t="shared" si="41"/>
        <v>1.2730598926554948</v>
      </c>
      <c r="BI31" s="8">
        <f t="shared" si="42"/>
        <v>0.2158990461228617</v>
      </c>
      <c r="BJ31" s="8">
        <f t="shared" si="43"/>
        <v>14.284100953877138</v>
      </c>
      <c r="BK31" s="8">
        <f t="shared" si="44"/>
        <v>84.226940107344504</v>
      </c>
      <c r="BL31" s="11">
        <f t="shared" si="45"/>
        <v>15.988958938778357</v>
      </c>
      <c r="BM31" s="11">
        <f t="shared" si="46"/>
        <v>15.76869145940536</v>
      </c>
      <c r="BN31" s="11">
        <f t="shared" si="47"/>
        <v>15.557160846532632</v>
      </c>
      <c r="BO31" s="11">
        <f t="shared" si="48"/>
        <v>15.123886100793907</v>
      </c>
      <c r="BP31" s="11">
        <f t="shared" si="49"/>
        <v>13.673074043918136</v>
      </c>
      <c r="BQ31" s="30">
        <f>ROCbolivia_carbon_saatchi_negat!G51</f>
        <v>68591</v>
      </c>
      <c r="BR31" s="30">
        <f>'ROC2005-2010floss2distance2prox'!G51</f>
        <v>65055</v>
      </c>
      <c r="BS31" s="30">
        <f>ROC2010f2carbon1!G51</f>
        <v>70163</v>
      </c>
      <c r="BT31" s="15">
        <f t="shared" si="57"/>
        <v>2438</v>
      </c>
      <c r="BU31" s="15">
        <f t="shared" si="58"/>
        <v>2438</v>
      </c>
      <c r="BV31" s="15">
        <f t="shared" si="59"/>
        <v>2438</v>
      </c>
      <c r="BW31" s="39">
        <f t="shared" si="50"/>
        <v>70700.404999999999</v>
      </c>
      <c r="BX31" s="11">
        <f t="shared" si="62"/>
        <v>0.75</v>
      </c>
      <c r="BY31" s="11">
        <f t="shared" si="62"/>
        <v>1</v>
      </c>
      <c r="BZ31" s="11">
        <f t="shared" si="62"/>
        <v>1.25</v>
      </c>
      <c r="CA31" s="11">
        <f t="shared" si="62"/>
        <v>1.5</v>
      </c>
    </row>
    <row r="32" spans="1:79" x14ac:dyDescent="0.25">
      <c r="A32" s="11">
        <f t="shared" si="60"/>
        <v>15</v>
      </c>
      <c r="B32" s="11">
        <f t="shared" si="1"/>
        <v>0</v>
      </c>
      <c r="C32" s="11">
        <f t="shared" si="2"/>
        <v>0.11546609952234362</v>
      </c>
      <c r="D32" s="11">
        <f t="shared" si="3"/>
        <v>0.22334384081675346</v>
      </c>
      <c r="E32" s="11">
        <f t="shared" si="4"/>
        <v>0.43971459569432453</v>
      </c>
      <c r="F32" s="11">
        <f t="shared" si="5"/>
        <v>1.1739395269376462</v>
      </c>
      <c r="G32" s="11">
        <f t="shared" si="6"/>
        <v>1.4889589387783564</v>
      </c>
      <c r="H32" s="11">
        <f t="shared" si="7"/>
        <v>1.4889589387783564</v>
      </c>
      <c r="I32" s="11"/>
      <c r="J32" s="11"/>
      <c r="K32" s="11"/>
      <c r="L32" s="11"/>
      <c r="M32" s="11"/>
      <c r="N32" s="11">
        <f t="shared" si="52"/>
        <v>0</v>
      </c>
      <c r="O32" s="11">
        <f t="shared" si="61"/>
        <v>0.1632570191958253</v>
      </c>
      <c r="P32" s="11">
        <f t="shared" si="61"/>
        <v>0.24191185977041657</v>
      </c>
      <c r="Q32" s="11">
        <f t="shared" si="61"/>
        <v>0.32331292036820308</v>
      </c>
      <c r="R32" s="11">
        <f t="shared" si="61"/>
        <v>1.2214043658354339</v>
      </c>
      <c r="S32" s="11"/>
      <c r="T32" s="11">
        <f t="shared" si="10"/>
        <v>0</v>
      </c>
      <c r="U32" s="11">
        <f t="shared" si="11"/>
        <v>0.70520139261617809</v>
      </c>
      <c r="V32" s="11">
        <f t="shared" si="12"/>
        <v>1.3731041800241712</v>
      </c>
      <c r="W32" s="11">
        <f t="shared" si="13"/>
        <v>1.1298541449952451</v>
      </c>
      <c r="X32" s="11">
        <f t="shared" si="14"/>
        <v>2.739783794766681</v>
      </c>
      <c r="Y32" s="11">
        <f t="shared" si="15"/>
        <v>7.6652826572979871</v>
      </c>
      <c r="Z32" s="11">
        <f t="shared" si="16"/>
        <v>9.9263929251890435</v>
      </c>
      <c r="AA32" s="11">
        <f t="shared" si="17"/>
        <v>3.7356589469125936</v>
      </c>
      <c r="AB32" s="11">
        <f t="shared" si="18"/>
        <v>12.832332245693081</v>
      </c>
      <c r="AC32" s="11">
        <f t="shared" si="19"/>
        <v>15.000000000000009</v>
      </c>
      <c r="AD32" s="11">
        <f t="shared" si="20"/>
        <v>23.622775665757043</v>
      </c>
      <c r="AE32" s="11">
        <f t="shared" si="21"/>
        <v>19.88711671884445</v>
      </c>
      <c r="AF32" s="11">
        <f t="shared" si="22"/>
        <v>2.1676677543069278</v>
      </c>
      <c r="AG32" s="28">
        <f t="shared" si="23"/>
        <v>3.1726895272955749</v>
      </c>
      <c r="AH32" s="28">
        <f t="shared" si="24"/>
        <v>10.898480483700414</v>
      </c>
      <c r="AI32" s="28">
        <f t="shared" si="25"/>
        <v>12.739477448487525</v>
      </c>
      <c r="AJ32" s="28">
        <f t="shared" si="26"/>
        <v>20.062787857639439</v>
      </c>
      <c r="AK32" s="16">
        <f t="shared" si="27"/>
        <v>16.890098330343864</v>
      </c>
      <c r="AL32" s="26">
        <f>A10/AL21</f>
        <v>2.6864407713498624</v>
      </c>
      <c r="AM32" s="16">
        <f t="shared" si="53"/>
        <v>0.20906336264098496</v>
      </c>
      <c r="AN32" s="16">
        <f t="shared" si="54"/>
        <v>0.7181518891140114</v>
      </c>
      <c r="AO32" s="16">
        <f t="shared" si="55"/>
        <v>0.8394637958603105</v>
      </c>
      <c r="AP32" s="16">
        <f t="shared" si="56"/>
        <v>1.3220309952755314</v>
      </c>
      <c r="AQ32" s="8">
        <f t="shared" si="29"/>
        <v>0.31501941184071014</v>
      </c>
      <c r="AR32" s="8">
        <f t="shared" si="30"/>
        <v>1.1739395269376462</v>
      </c>
      <c r="AS32" s="8">
        <f t="shared" si="31"/>
        <v>13.826060473062354</v>
      </c>
      <c r="AT32" s="8">
        <f t="shared" si="32"/>
        <v>84.684980588159291</v>
      </c>
      <c r="AU32" s="8">
        <f t="shared" si="33"/>
        <v>1.0492443430840319</v>
      </c>
      <c r="AV32" s="8">
        <f t="shared" si="34"/>
        <v>0.43971459569432453</v>
      </c>
      <c r="AW32" s="8">
        <f t="shared" si="35"/>
        <v>14.560285404305676</v>
      </c>
      <c r="AX32" s="8">
        <f t="shared" si="36"/>
        <v>83.950755656915973</v>
      </c>
      <c r="AY32" s="11">
        <f t="shared" si="37"/>
        <v>13.511041061221643</v>
      </c>
      <c r="AZ32" s="11">
        <f t="shared" si="38"/>
        <v>0.63003882368142072</v>
      </c>
      <c r="BA32" s="11">
        <f t="shared" si="39"/>
        <v>2.0984886861680643</v>
      </c>
      <c r="BB32" s="30">
        <f>ROCbolivia_carbon_saatchi_negat!E52</f>
        <v>2144</v>
      </c>
      <c r="BC32" s="30">
        <f>'ROC2005-2010floss2distance2prox'!E52</f>
        <v>5724</v>
      </c>
      <c r="BD32" s="30">
        <f>ROC2010f2carbon1!E52</f>
        <v>563</v>
      </c>
      <c r="BE32" s="14">
        <f>'2010F2CARBON1RANK6'!B34</f>
        <v>46.198399000000002</v>
      </c>
      <c r="BF32" s="14">
        <f>'2005-2010floss2distance2rank4'!B35</f>
        <v>123.978076</v>
      </c>
      <c r="BG32" s="14">
        <f>'2010F2CARBON1RANK6reverse'!B35</f>
        <v>168.16216499999999</v>
      </c>
      <c r="BH32" s="8">
        <f t="shared" si="41"/>
        <v>1.265615097961603</v>
      </c>
      <c r="BI32" s="8">
        <f t="shared" si="42"/>
        <v>0.22334384081675346</v>
      </c>
      <c r="BJ32" s="8">
        <f t="shared" si="43"/>
        <v>14.776656159183247</v>
      </c>
      <c r="BK32" s="8">
        <f t="shared" si="44"/>
        <v>83.7343849020384</v>
      </c>
      <c r="BL32" s="11">
        <f t="shared" si="45"/>
        <v>16.488958938778357</v>
      </c>
      <c r="BM32" s="11">
        <f t="shared" si="46"/>
        <v>16.258026739733669</v>
      </c>
      <c r="BN32" s="11">
        <f t="shared" si="47"/>
        <v>16.042271257144851</v>
      </c>
      <c r="BO32" s="11">
        <f t="shared" si="48"/>
        <v>15.609529747389708</v>
      </c>
      <c r="BP32" s="11">
        <f t="shared" si="49"/>
        <v>14.141079884903064</v>
      </c>
      <c r="BQ32" s="30">
        <f>ROCbolivia_carbon_saatchi_negat!G52</f>
        <v>70994</v>
      </c>
      <c r="BR32" s="30">
        <f>'ROC2005-2010floss2distance2prox'!G52</f>
        <v>67415</v>
      </c>
      <c r="BS32" s="30">
        <f>ROC2010f2carbon1!G52</f>
        <v>72575</v>
      </c>
      <c r="BT32" s="15">
        <f t="shared" si="57"/>
        <v>2438</v>
      </c>
      <c r="BU32" s="15">
        <f t="shared" si="58"/>
        <v>2438</v>
      </c>
      <c r="BV32" s="15">
        <f t="shared" si="59"/>
        <v>2438</v>
      </c>
      <c r="BW32" s="39">
        <f t="shared" si="50"/>
        <v>73138.350000000006</v>
      </c>
      <c r="BX32" s="11">
        <f t="shared" si="62"/>
        <v>0.75</v>
      </c>
      <c r="BY32" s="11">
        <f t="shared" si="62"/>
        <v>1</v>
      </c>
      <c r="BZ32" s="11">
        <f t="shared" si="62"/>
        <v>1.25</v>
      </c>
      <c r="CA32" s="11">
        <f t="shared" si="62"/>
        <v>1.5</v>
      </c>
    </row>
    <row r="33" spans="1:79" x14ac:dyDescent="0.25">
      <c r="A33" s="11">
        <f t="shared" si="60"/>
        <v>15.5</v>
      </c>
      <c r="B33" s="11">
        <f t="shared" si="1"/>
        <v>0</v>
      </c>
      <c r="C33" s="11">
        <f t="shared" si="2"/>
        <v>0.11915773325485193</v>
      </c>
      <c r="D33" s="11">
        <f t="shared" si="3"/>
        <v>0.23078863551064527</v>
      </c>
      <c r="E33" s="11">
        <f t="shared" si="4"/>
        <v>0.44771313544809255</v>
      </c>
      <c r="F33" s="11">
        <f t="shared" si="5"/>
        <v>1.1856297004239227</v>
      </c>
      <c r="G33" s="11">
        <f t="shared" si="6"/>
        <v>1.4889589387783564</v>
      </c>
      <c r="H33" s="11">
        <f t="shared" si="7"/>
        <v>1.4889589387783564</v>
      </c>
      <c r="I33" s="11"/>
      <c r="J33" s="11"/>
      <c r="K33" s="11"/>
      <c r="L33" s="11"/>
      <c r="M33" s="11"/>
      <c r="N33" s="11">
        <f t="shared" si="52"/>
        <v>0</v>
      </c>
      <c r="O33" s="11">
        <f t="shared" si="61"/>
        <v>0.16820751424533026</v>
      </c>
      <c r="P33" s="11">
        <f t="shared" si="61"/>
        <v>0.24924743082340448</v>
      </c>
      <c r="Q33" s="11">
        <f t="shared" si="61"/>
        <v>0.3331168419368305</v>
      </c>
      <c r="R33" s="11">
        <f t="shared" si="61"/>
        <v>1.2584414028724709</v>
      </c>
      <c r="S33" s="11"/>
      <c r="T33" s="11">
        <f t="shared" si="10"/>
        <v>0</v>
      </c>
      <c r="U33" s="11">
        <f t="shared" si="11"/>
        <v>0.70633750690457076</v>
      </c>
      <c r="V33" s="11">
        <f t="shared" si="12"/>
        <v>1.3771708446335773</v>
      </c>
      <c r="W33" s="11">
        <f t="shared" si="13"/>
        <v>1.1298541449952451</v>
      </c>
      <c r="X33" s="11">
        <f t="shared" si="14"/>
        <v>2.7066470129955635</v>
      </c>
      <c r="Y33" s="11">
        <f t="shared" si="15"/>
        <v>7.5024046043818275</v>
      </c>
      <c r="Z33" s="11">
        <f t="shared" si="16"/>
        <v>9.6061867017958473</v>
      </c>
      <c r="AA33" s="11">
        <f t="shared" si="17"/>
        <v>3.9357065704892045</v>
      </c>
      <c r="AB33" s="11">
        <f t="shared" si="18"/>
        <v>13.219586517097786</v>
      </c>
      <c r="AC33" s="11">
        <f t="shared" si="19"/>
        <v>15.500000000000009</v>
      </c>
      <c r="AD33" s="11">
        <f t="shared" si="20"/>
        <v>24.338067171726554</v>
      </c>
      <c r="AE33" s="11">
        <f t="shared" si="21"/>
        <v>20.402360601237348</v>
      </c>
      <c r="AF33" s="11">
        <f t="shared" si="22"/>
        <v>2.2804134829022225</v>
      </c>
      <c r="AG33" s="28">
        <f t="shared" si="23"/>
        <v>3.3425896732407581</v>
      </c>
      <c r="AH33" s="28">
        <f t="shared" si="24"/>
        <v>11.227374954193129</v>
      </c>
      <c r="AI33" s="28">
        <f t="shared" si="25"/>
        <v>13.164126696770444</v>
      </c>
      <c r="AJ33" s="28">
        <f t="shared" si="26"/>
        <v>20.670283858265655</v>
      </c>
      <c r="AK33" s="16">
        <f t="shared" si="27"/>
        <v>17.327694185024896</v>
      </c>
      <c r="AL33" s="29">
        <f>AH3*AL21/Y3</f>
        <v>5.845733619218544E-2</v>
      </c>
      <c r="AM33" s="16">
        <f t="shared" si="53"/>
        <v>0.2202588784703487</v>
      </c>
      <c r="AN33" s="16">
        <f t="shared" si="54"/>
        <v>0.7398242851564456</v>
      </c>
      <c r="AO33" s="16">
        <f t="shared" si="55"/>
        <v>0.86744592238898754</v>
      </c>
      <c r="AP33" s="16">
        <f t="shared" si="56"/>
        <v>1.3620617501253849</v>
      </c>
      <c r="AQ33" s="8">
        <f t="shared" si="29"/>
        <v>0.30332923835443371</v>
      </c>
      <c r="AR33" s="8">
        <f t="shared" si="30"/>
        <v>1.1856297004239227</v>
      </c>
      <c r="AS33" s="8">
        <f t="shared" si="31"/>
        <v>14.314370299576078</v>
      </c>
      <c r="AT33" s="8">
        <f t="shared" si="32"/>
        <v>84.196670761645564</v>
      </c>
      <c r="AU33" s="8">
        <f t="shared" si="33"/>
        <v>1.0412458033302638</v>
      </c>
      <c r="AV33" s="8">
        <f t="shared" si="34"/>
        <v>0.44771313544809255</v>
      </c>
      <c r="AW33" s="8">
        <f t="shared" si="35"/>
        <v>15.052286864551908</v>
      </c>
      <c r="AX33" s="8">
        <f t="shared" si="36"/>
        <v>83.45875419666973</v>
      </c>
      <c r="AY33" s="11">
        <f t="shared" si="37"/>
        <v>14.011041061221643</v>
      </c>
      <c r="AZ33" s="11">
        <f t="shared" si="38"/>
        <v>0.60665847670886919</v>
      </c>
      <c r="BA33" s="11">
        <f t="shared" si="39"/>
        <v>2.082491606660529</v>
      </c>
      <c r="BB33" s="30">
        <f>ROCbolivia_carbon_saatchi_negat!E53</f>
        <v>2183</v>
      </c>
      <c r="BC33" s="30">
        <f>'ROC2005-2010floss2distance2prox'!E53</f>
        <v>5781</v>
      </c>
      <c r="BD33" s="30">
        <f>ROC2010f2carbon1!E53</f>
        <v>581</v>
      </c>
      <c r="BE33" s="14">
        <f>'2010F2CARBON1RANK6'!B35</f>
        <v>46.854339000000003</v>
      </c>
      <c r="BF33" s="14">
        <f>'2005-2010floss2distance2rank4'!B36</f>
        <v>90.701116999999996</v>
      </c>
      <c r="BG33" s="14">
        <f>'2010F2CARBON1RANK6reverse'!B36</f>
        <v>167.53266099999999</v>
      </c>
      <c r="BH33" s="8">
        <f t="shared" si="41"/>
        <v>1.2581703032677112</v>
      </c>
      <c r="BI33" s="8">
        <f t="shared" si="42"/>
        <v>0.23078863551064527</v>
      </c>
      <c r="BJ33" s="8">
        <f t="shared" si="43"/>
        <v>15.269211364489355</v>
      </c>
      <c r="BK33" s="8">
        <f t="shared" si="44"/>
        <v>83.241829696732282</v>
      </c>
      <c r="BL33" s="11">
        <f t="shared" si="45"/>
        <v>16.988958938778357</v>
      </c>
      <c r="BM33" s="11">
        <f t="shared" si="46"/>
        <v>16.750643472268653</v>
      </c>
      <c r="BN33" s="11">
        <f t="shared" si="47"/>
        <v>16.527381667757066</v>
      </c>
      <c r="BO33" s="11">
        <f t="shared" si="48"/>
        <v>16.093532667882172</v>
      </c>
      <c r="BP33" s="11">
        <f t="shared" si="49"/>
        <v>14.617699537930513</v>
      </c>
      <c r="BQ33" s="30">
        <f>ROCbolivia_carbon_saatchi_negat!G53</f>
        <v>73393</v>
      </c>
      <c r="BR33" s="30">
        <f>'ROC2005-2010floss2distance2prox'!G53</f>
        <v>69796</v>
      </c>
      <c r="BS33" s="30">
        <f>ROC2010f2carbon1!G53</f>
        <v>74995</v>
      </c>
      <c r="BT33" s="15">
        <f t="shared" si="57"/>
        <v>2438</v>
      </c>
      <c r="BU33" s="15">
        <f t="shared" si="58"/>
        <v>2438</v>
      </c>
      <c r="BV33" s="15">
        <f t="shared" si="59"/>
        <v>2438</v>
      </c>
      <c r="BW33" s="39">
        <f t="shared" si="50"/>
        <v>75576.294999999998</v>
      </c>
      <c r="BX33" s="11">
        <f t="shared" si="62"/>
        <v>0.75</v>
      </c>
      <c r="BY33" s="11">
        <f t="shared" si="62"/>
        <v>1</v>
      </c>
      <c r="BZ33" s="11">
        <f t="shared" si="62"/>
        <v>1.25</v>
      </c>
      <c r="CA33" s="11">
        <f t="shared" si="62"/>
        <v>1.5</v>
      </c>
    </row>
    <row r="34" spans="1:79" x14ac:dyDescent="0.25">
      <c r="A34" s="11">
        <f t="shared" si="60"/>
        <v>16</v>
      </c>
      <c r="B34" s="11">
        <f t="shared" si="1"/>
        <v>0</v>
      </c>
      <c r="C34" s="11">
        <f t="shared" si="2"/>
        <v>0.12161882240985748</v>
      </c>
      <c r="D34" s="11">
        <f t="shared" si="3"/>
        <v>0.23823343020453702</v>
      </c>
      <c r="E34" s="11">
        <f t="shared" si="4"/>
        <v>0.45612185672769484</v>
      </c>
      <c r="F34" s="11">
        <f t="shared" si="5"/>
        <v>1.1977300554360333</v>
      </c>
      <c r="G34" s="11">
        <f t="shared" si="6"/>
        <v>1.4889589387783564</v>
      </c>
      <c r="H34" s="11">
        <f t="shared" si="7"/>
        <v>1.4889589387783564</v>
      </c>
      <c r="I34" s="11"/>
      <c r="J34" s="11"/>
      <c r="K34" s="11"/>
      <c r="L34" s="11"/>
      <c r="M34" s="11"/>
      <c r="N34" s="11">
        <f t="shared" si="52"/>
        <v>0</v>
      </c>
      <c r="O34" s="11">
        <f t="shared" si="61"/>
        <v>0.17315800929483521</v>
      </c>
      <c r="P34" s="11">
        <f t="shared" si="61"/>
        <v>0.25658300187639232</v>
      </c>
      <c r="Q34" s="11">
        <f t="shared" si="61"/>
        <v>0.34292076350545797</v>
      </c>
      <c r="R34" s="11">
        <f t="shared" si="61"/>
        <v>1.2954784399095078</v>
      </c>
      <c r="S34" s="11"/>
      <c r="T34" s="11">
        <f t="shared" si="10"/>
        <v>0</v>
      </c>
      <c r="U34" s="11">
        <f t="shared" si="11"/>
        <v>0.70027316557953101</v>
      </c>
      <c r="V34" s="11">
        <f t="shared" si="12"/>
        <v>1.3810052805380975</v>
      </c>
      <c r="W34" s="11">
        <f t="shared" si="13"/>
        <v>1.1298541449952451</v>
      </c>
      <c r="X34" s="11">
        <f t="shared" si="14"/>
        <v>2.6778971379251884</v>
      </c>
      <c r="Y34" s="11">
        <f t="shared" si="15"/>
        <v>7.35199329659351</v>
      </c>
      <c r="Z34" s="11">
        <f t="shared" si="16"/>
        <v>9.3059933673647279</v>
      </c>
      <c r="AA34" s="11">
        <f t="shared" si="17"/>
        <v>4.138188541783351</v>
      </c>
      <c r="AB34" s="11">
        <f t="shared" si="18"/>
        <v>13.656596581366518</v>
      </c>
      <c r="AC34" s="11">
        <f t="shared" si="19"/>
        <v>16.000000000000011</v>
      </c>
      <c r="AD34" s="11">
        <f t="shared" si="20"/>
        <v>25.050902704634215</v>
      </c>
      <c r="AE34" s="11">
        <f t="shared" si="21"/>
        <v>20.912714162850865</v>
      </c>
      <c r="AF34" s="11">
        <f t="shared" si="22"/>
        <v>2.3434034186334927</v>
      </c>
      <c r="AG34" s="28">
        <f t="shared" si="23"/>
        <v>3.5145573070425633</v>
      </c>
      <c r="AH34" s="28">
        <f t="shared" si="24"/>
        <v>11.5985269447607</v>
      </c>
      <c r="AI34" s="28">
        <f t="shared" si="25"/>
        <v>13.588775945053362</v>
      </c>
      <c r="AJ34" s="28">
        <f t="shared" si="26"/>
        <v>21.275694004662839</v>
      </c>
      <c r="AK34" s="16">
        <f t="shared" si="27"/>
        <v>17.761136697620277</v>
      </c>
      <c r="AL34" s="18">
        <f>LN(AL19/AL18)/AL12</f>
        <v>-2.2725709720207987E-3</v>
      </c>
      <c r="AM34" s="16">
        <f t="shared" si="53"/>
        <v>0.23159063075140621</v>
      </c>
      <c r="AN34" s="16">
        <f t="shared" si="54"/>
        <v>0.76428122698179135</v>
      </c>
      <c r="AO34" s="16">
        <f t="shared" si="55"/>
        <v>0.89542804891766459</v>
      </c>
      <c r="AP34" s="16">
        <f t="shared" si="56"/>
        <v>1.401955058277303</v>
      </c>
      <c r="AQ34" s="8">
        <f t="shared" si="29"/>
        <v>0.29122888334232311</v>
      </c>
      <c r="AR34" s="8">
        <f t="shared" si="30"/>
        <v>1.1977300554360333</v>
      </c>
      <c r="AS34" s="8">
        <f t="shared" si="31"/>
        <v>14.802269944563967</v>
      </c>
      <c r="AT34" s="8">
        <f t="shared" si="32"/>
        <v>83.708771116657672</v>
      </c>
      <c r="AU34" s="8">
        <f t="shared" si="33"/>
        <v>1.0328370820506616</v>
      </c>
      <c r="AV34" s="8">
        <f t="shared" si="34"/>
        <v>0.45612185672769484</v>
      </c>
      <c r="AW34" s="8">
        <f t="shared" si="35"/>
        <v>15.543878143272305</v>
      </c>
      <c r="AX34" s="8">
        <f t="shared" si="36"/>
        <v>82.967162917949338</v>
      </c>
      <c r="AY34" s="11">
        <f t="shared" si="37"/>
        <v>14.511041061221643</v>
      </c>
      <c r="AZ34" s="11">
        <f t="shared" si="38"/>
        <v>0.58245776668464799</v>
      </c>
      <c r="BA34" s="11">
        <f t="shared" si="39"/>
        <v>2.0656741641013241</v>
      </c>
      <c r="BB34" s="30">
        <f>ROCbolivia_carbon_saatchi_negat!E54</f>
        <v>2224</v>
      </c>
      <c r="BC34" s="30">
        <f>'ROC2005-2010floss2distance2prox'!E54</f>
        <v>5840</v>
      </c>
      <c r="BD34" s="30">
        <f>ROC2010f2carbon1!E54</f>
        <v>593</v>
      </c>
      <c r="BE34" s="14">
        <f>'2010F2CARBON1RANK6'!B36</f>
        <v>47.424501999999997</v>
      </c>
      <c r="BF34" s="14">
        <f>'2005-2010floss2distance2rank4'!B37</f>
        <v>102.354716</v>
      </c>
      <c r="BG34" s="14">
        <f>'2010F2CARBON1RANK6reverse'!B37</f>
        <v>166.95743300000001</v>
      </c>
      <c r="BH34" s="8">
        <f t="shared" si="41"/>
        <v>1.2507255085738194</v>
      </c>
      <c r="BI34" s="8">
        <f t="shared" si="42"/>
        <v>0.23823343020453702</v>
      </c>
      <c r="BJ34" s="8">
        <f t="shared" si="43"/>
        <v>15.761766569795462</v>
      </c>
      <c r="BK34" s="8">
        <f t="shared" si="44"/>
        <v>82.749274491426178</v>
      </c>
      <c r="BL34" s="11">
        <f t="shared" si="45"/>
        <v>17.488958938778357</v>
      </c>
      <c r="BM34" s="11">
        <f t="shared" si="46"/>
        <v>17.245721293958642</v>
      </c>
      <c r="BN34" s="11">
        <f t="shared" si="47"/>
        <v>17.012492078369281</v>
      </c>
      <c r="BO34" s="11">
        <f t="shared" si="48"/>
        <v>16.576715225322967</v>
      </c>
      <c r="BP34" s="11">
        <f t="shared" si="49"/>
        <v>15.093498827906291</v>
      </c>
      <c r="BQ34" s="30">
        <f>ROCbolivia_carbon_saatchi_negat!G54</f>
        <v>75790</v>
      </c>
      <c r="BR34" s="30">
        <f>'ROC2005-2010floss2distance2prox'!G54</f>
        <v>72175</v>
      </c>
      <c r="BS34" s="30">
        <f>ROC2010f2carbon1!G54</f>
        <v>77421</v>
      </c>
      <c r="BT34" s="15">
        <f t="shared" si="57"/>
        <v>2438</v>
      </c>
      <c r="BU34" s="15">
        <f t="shared" si="58"/>
        <v>2438</v>
      </c>
      <c r="BV34" s="15">
        <f t="shared" si="59"/>
        <v>2438</v>
      </c>
      <c r="BW34" s="39">
        <f t="shared" si="50"/>
        <v>78014.240000000005</v>
      </c>
      <c r="BX34" s="11">
        <f t="shared" si="62"/>
        <v>0.75</v>
      </c>
      <c r="BY34" s="11">
        <f t="shared" si="62"/>
        <v>1</v>
      </c>
      <c r="BZ34" s="11">
        <f t="shared" si="62"/>
        <v>1.25</v>
      </c>
      <c r="CA34" s="11">
        <f t="shared" si="62"/>
        <v>1.5</v>
      </c>
    </row>
    <row r="35" spans="1:79" x14ac:dyDescent="0.25">
      <c r="A35" s="11">
        <f t="shared" si="60"/>
        <v>16.5</v>
      </c>
      <c r="B35" s="11">
        <f t="shared" si="1"/>
        <v>0</v>
      </c>
      <c r="C35" s="11">
        <f t="shared" si="2"/>
        <v>0.12654100071986857</v>
      </c>
      <c r="D35" s="11">
        <f t="shared" si="3"/>
        <v>0.24567822489842878</v>
      </c>
      <c r="E35" s="11">
        <f t="shared" si="4"/>
        <v>0.46453057800729713</v>
      </c>
      <c r="F35" s="11">
        <f t="shared" si="5"/>
        <v>1.2104456827368952</v>
      </c>
      <c r="G35" s="11">
        <f t="shared" si="6"/>
        <v>1.4889589387783564</v>
      </c>
      <c r="H35" s="11">
        <f t="shared" si="7"/>
        <v>1.4889589387783564</v>
      </c>
      <c r="I35" s="11"/>
      <c r="J35" s="11"/>
      <c r="K35" s="11"/>
      <c r="L35" s="11"/>
      <c r="M35" s="11"/>
      <c r="N35" s="11">
        <f t="shared" ref="N35:N66" si="63">($A35+$A$5-ABS($A35-$A$5)-N$204)/2</f>
        <v>0</v>
      </c>
      <c r="O35" s="11">
        <f t="shared" si="61"/>
        <v>0.17810850434434017</v>
      </c>
      <c r="P35" s="11">
        <f t="shared" si="61"/>
        <v>0.26391857292938026</v>
      </c>
      <c r="Q35" s="11">
        <f t="shared" si="61"/>
        <v>0.35272468507408544</v>
      </c>
      <c r="R35" s="11">
        <f t="shared" si="61"/>
        <v>1.332515476946545</v>
      </c>
      <c r="S35" s="11"/>
      <c r="T35" s="11">
        <f t="shared" si="10"/>
        <v>0</v>
      </c>
      <c r="U35" s="11">
        <f t="shared" si="11"/>
        <v>0.70842033345471389</v>
      </c>
      <c r="V35" s="11">
        <f t="shared" si="12"/>
        <v>1.3846268278123086</v>
      </c>
      <c r="W35" s="11">
        <f t="shared" si="13"/>
        <v>1.1298541449952451</v>
      </c>
      <c r="X35" s="11">
        <f t="shared" si="14"/>
        <v>2.6507602327683473</v>
      </c>
      <c r="Y35" s="11">
        <f t="shared" si="15"/>
        <v>7.214260669377536</v>
      </c>
      <c r="Z35" s="11">
        <f t="shared" si="16"/>
        <v>9.0239935683536761</v>
      </c>
      <c r="AA35" s="11">
        <f t="shared" si="17"/>
        <v>4.3449862145154583</v>
      </c>
      <c r="AB35" s="11">
        <f t="shared" si="18"/>
        <v>14.228587168991977</v>
      </c>
      <c r="AC35" s="11">
        <f t="shared" si="19"/>
        <v>16.500000000000011</v>
      </c>
      <c r="AD35" s="11">
        <f t="shared" si="20"/>
        <v>25.761415526127941</v>
      </c>
      <c r="AE35" s="11">
        <f t="shared" si="21"/>
        <v>21.416429311612482</v>
      </c>
      <c r="AF35" s="11">
        <f t="shared" si="22"/>
        <v>2.2714128310080337</v>
      </c>
      <c r="AG35" s="28">
        <f t="shared" si="23"/>
        <v>3.6901902595872551</v>
      </c>
      <c r="AH35" s="28">
        <f t="shared" si="24"/>
        <v>12.084317690880811</v>
      </c>
      <c r="AI35" s="28">
        <f t="shared" si="25"/>
        <v>14.01342519333628</v>
      </c>
      <c r="AJ35" s="28">
        <f t="shared" si="26"/>
        <v>21.87913147574821</v>
      </c>
      <c r="AK35" s="16">
        <f t="shared" si="27"/>
        <v>18.188941216160956</v>
      </c>
      <c r="AL35" s="24">
        <f>AL19*EXP(AL34*AL13)</f>
        <v>483176.76219947898</v>
      </c>
      <c r="AM35" s="16">
        <f t="shared" ref="AM35:AM66" si="64">AM34+BE35*$AL$17*$AL$16/$AL$7</f>
        <v>0.24316390803985771</v>
      </c>
      <c r="AN35" s="16">
        <f t="shared" ref="AN35:AN66" si="65">AN34+BF35*$AL$17*$AL$16/$AL$7</f>
        <v>0.79629225297408723</v>
      </c>
      <c r="AO35" s="16">
        <f t="shared" ref="AO35:AO66" si="66">AO34+AL$15*$AL$17*$AL$16/$AL$7</f>
        <v>0.92341017544634163</v>
      </c>
      <c r="AP35" s="16">
        <f t="shared" ref="AP35:AP66" si="67">AP34+BG35*$AL$17*$AL$16/$AL$7</f>
        <v>1.4417183776198725</v>
      </c>
      <c r="AQ35" s="8">
        <f t="shared" si="29"/>
        <v>0.27851325604146115</v>
      </c>
      <c r="AR35" s="8">
        <f t="shared" si="30"/>
        <v>1.2104456827368952</v>
      </c>
      <c r="AS35" s="8">
        <f t="shared" si="31"/>
        <v>15.289554317263105</v>
      </c>
      <c r="AT35" s="8">
        <f t="shared" si="32"/>
        <v>83.221486743958536</v>
      </c>
      <c r="AU35" s="8">
        <f t="shared" si="33"/>
        <v>1.0244283607710591</v>
      </c>
      <c r="AV35" s="8">
        <f t="shared" si="34"/>
        <v>0.46453057800729713</v>
      </c>
      <c r="AW35" s="8">
        <f t="shared" si="35"/>
        <v>16.035469421992701</v>
      </c>
      <c r="AX35" s="8">
        <f t="shared" si="36"/>
        <v>82.475571639228946</v>
      </c>
      <c r="AY35" s="11">
        <f t="shared" si="37"/>
        <v>15.011041061221643</v>
      </c>
      <c r="AZ35" s="11">
        <f t="shared" si="38"/>
        <v>0.55702651208292409</v>
      </c>
      <c r="BA35" s="11">
        <f t="shared" si="39"/>
        <v>2.0488567215421156</v>
      </c>
      <c r="BB35" s="30">
        <f>ROCbolivia_carbon_saatchi_negat!E55</f>
        <v>2265</v>
      </c>
      <c r="BC35" s="30">
        <f>'ROC2005-2010floss2distance2prox'!E55</f>
        <v>5902</v>
      </c>
      <c r="BD35" s="30">
        <f>ROC2010f2carbon1!E55</f>
        <v>617</v>
      </c>
      <c r="BE35" s="14">
        <f>'2010F2CARBON1RANK6'!B37</f>
        <v>48.435307999999999</v>
      </c>
      <c r="BF35" s="14">
        <f>'2005-2010floss2distance2rank4'!B38</f>
        <v>133.96930399999999</v>
      </c>
      <c r="BG35" s="14">
        <f>'2010F2CARBON1RANK6reverse'!B38</f>
        <v>166.41341700000001</v>
      </c>
      <c r="BH35" s="8">
        <f t="shared" si="41"/>
        <v>1.2432807138799276</v>
      </c>
      <c r="BI35" s="8">
        <f t="shared" si="42"/>
        <v>0.24567822489842878</v>
      </c>
      <c r="BJ35" s="8">
        <f t="shared" si="43"/>
        <v>16.25432177510157</v>
      </c>
      <c r="BK35" s="8">
        <f t="shared" si="44"/>
        <v>82.256719286120074</v>
      </c>
      <c r="BL35" s="11">
        <f t="shared" si="45"/>
        <v>17.988958938778357</v>
      </c>
      <c r="BM35" s="11">
        <f t="shared" si="46"/>
        <v>17.73587693733862</v>
      </c>
      <c r="BN35" s="11">
        <f t="shared" si="47"/>
        <v>17.497602488981496</v>
      </c>
      <c r="BO35" s="11">
        <f t="shared" si="48"/>
        <v>17.059897782763759</v>
      </c>
      <c r="BP35" s="11">
        <f t="shared" si="49"/>
        <v>15.568067573304567</v>
      </c>
      <c r="BQ35" s="30">
        <f>ROCbolivia_carbon_saatchi_negat!G55</f>
        <v>78187</v>
      </c>
      <c r="BR35" s="30">
        <f>'ROC2005-2010floss2distance2prox'!G55</f>
        <v>74551</v>
      </c>
      <c r="BS35" s="30">
        <f>ROC2010f2carbon1!G55</f>
        <v>79835</v>
      </c>
      <c r="BT35" s="15">
        <f t="shared" ref="BT35:BT66" si="68">BB35+BQ35-(BB34+BQ34)</f>
        <v>2438</v>
      </c>
      <c r="BU35" s="15">
        <f t="shared" ref="BU35:BU66" si="69">BC35+BR35-(BC34+BR34)</f>
        <v>2438</v>
      </c>
      <c r="BV35" s="15">
        <f t="shared" ref="BV35:BV66" si="70">BD35+BS35-(BD34+BS34)</f>
        <v>2438</v>
      </c>
      <c r="BW35" s="39">
        <f t="shared" si="50"/>
        <v>80452.184999999998</v>
      </c>
      <c r="BX35" s="11">
        <f t="shared" si="62"/>
        <v>0.75</v>
      </c>
      <c r="BY35" s="11">
        <f t="shared" si="62"/>
        <v>1</v>
      </c>
      <c r="BZ35" s="11">
        <f t="shared" si="62"/>
        <v>1.25</v>
      </c>
      <c r="CA35" s="11">
        <f t="shared" si="62"/>
        <v>1.5</v>
      </c>
    </row>
    <row r="36" spans="1:79" x14ac:dyDescent="0.25">
      <c r="A36" s="11">
        <f t="shared" si="60"/>
        <v>17</v>
      </c>
      <c r="B36" s="11">
        <f t="shared" si="1"/>
        <v>0</v>
      </c>
      <c r="C36" s="11">
        <f t="shared" si="2"/>
        <v>0.12982245292654265</v>
      </c>
      <c r="D36" s="11">
        <f t="shared" si="3"/>
        <v>0.25312301959232059</v>
      </c>
      <c r="E36" s="11">
        <f t="shared" si="4"/>
        <v>0.47006802860605962</v>
      </c>
      <c r="F36" s="11">
        <f t="shared" si="5"/>
        <v>1.2248020361410943</v>
      </c>
      <c r="G36" s="11">
        <f t="shared" si="6"/>
        <v>1.4889589387783564</v>
      </c>
      <c r="H36" s="11">
        <f t="shared" si="7"/>
        <v>1.4889589387783564</v>
      </c>
      <c r="I36" s="11"/>
      <c r="J36" s="11"/>
      <c r="K36" s="11"/>
      <c r="L36" s="11"/>
      <c r="M36" s="11"/>
      <c r="N36" s="11">
        <f t="shared" si="63"/>
        <v>0</v>
      </c>
      <c r="O36" s="11">
        <f t="shared" si="61"/>
        <v>0.18305899939384512</v>
      </c>
      <c r="P36" s="11">
        <f t="shared" si="61"/>
        <v>0.27125414398236808</v>
      </c>
      <c r="Q36" s="11">
        <f t="shared" si="61"/>
        <v>0.36252860664271286</v>
      </c>
      <c r="R36" s="11">
        <f t="shared" si="61"/>
        <v>1.369552513983582</v>
      </c>
      <c r="S36" s="11"/>
      <c r="T36" s="11">
        <f t="shared" si="10"/>
        <v>0</v>
      </c>
      <c r="U36" s="11">
        <f t="shared" si="11"/>
        <v>0.7071272280512122</v>
      </c>
      <c r="V36" s="11">
        <f t="shared" si="12"/>
        <v>1.3880527370067433</v>
      </c>
      <c r="W36" s="11">
        <f t="shared" si="13"/>
        <v>1.1298541449952451</v>
      </c>
      <c r="X36" s="11">
        <f t="shared" si="14"/>
        <v>2.6087511764705211</v>
      </c>
      <c r="Y36" s="11">
        <f t="shared" si="15"/>
        <v>7.0944792905235605</v>
      </c>
      <c r="Z36" s="11">
        <f t="shared" si="16"/>
        <v>8.7585819928138609</v>
      </c>
      <c r="AA36" s="11">
        <f t="shared" si="17"/>
        <v>4.5542979520043225</v>
      </c>
      <c r="AB36" s="11">
        <f t="shared" si="18"/>
        <v>14.603678176894585</v>
      </c>
      <c r="AC36" s="11">
        <f t="shared" si="19"/>
        <v>17.000000000000011</v>
      </c>
      <c r="AD36" s="11">
        <f t="shared" si="20"/>
        <v>26.469779249509962</v>
      </c>
      <c r="AE36" s="11">
        <f t="shared" si="21"/>
        <v>21.915481297505639</v>
      </c>
      <c r="AF36" s="11">
        <f t="shared" si="22"/>
        <v>2.396321823105426</v>
      </c>
      <c r="AG36" s="28">
        <f t="shared" si="23"/>
        <v>3.8679584035501309</v>
      </c>
      <c r="AH36" s="28">
        <f t="shared" si="24"/>
        <v>12.402881919967859</v>
      </c>
      <c r="AI36" s="28">
        <f t="shared" si="25"/>
        <v>14.438074441619197</v>
      </c>
      <c r="AJ36" s="28">
        <f t="shared" si="26"/>
        <v>22.480743721038333</v>
      </c>
      <c r="AK36" s="16">
        <f t="shared" si="27"/>
        <v>18.612785317488203</v>
      </c>
      <c r="AL36" s="29">
        <f>AL6*(AL19-AL35)/AL19</f>
        <v>0.90490921668065094</v>
      </c>
      <c r="AM36" s="16">
        <f t="shared" si="64"/>
        <v>0.254877883084559</v>
      </c>
      <c r="AN36" s="16">
        <f t="shared" si="65"/>
        <v>0.81728394105988666</v>
      </c>
      <c r="AO36" s="16">
        <f t="shared" si="66"/>
        <v>0.95139230197501867</v>
      </c>
      <c r="AP36" s="16">
        <f t="shared" si="67"/>
        <v>1.4813614242918733</v>
      </c>
      <c r="AQ36" s="8">
        <f t="shared" si="29"/>
        <v>0.2641569026372621</v>
      </c>
      <c r="AR36" s="8">
        <f t="shared" si="30"/>
        <v>1.2248020361410943</v>
      </c>
      <c r="AS36" s="8">
        <f t="shared" si="31"/>
        <v>15.775197963858906</v>
      </c>
      <c r="AT36" s="8">
        <f t="shared" si="32"/>
        <v>82.735843097362732</v>
      </c>
      <c r="AU36" s="8">
        <f t="shared" si="33"/>
        <v>1.0188909101722967</v>
      </c>
      <c r="AV36" s="8">
        <f t="shared" si="34"/>
        <v>0.47006802860605962</v>
      </c>
      <c r="AW36" s="8">
        <f t="shared" si="35"/>
        <v>16.529931971393939</v>
      </c>
      <c r="AX36" s="8">
        <f t="shared" si="36"/>
        <v>81.981109089827697</v>
      </c>
      <c r="AY36" s="11">
        <f t="shared" si="37"/>
        <v>15.511041061221643</v>
      </c>
      <c r="AZ36" s="11">
        <f t="shared" si="38"/>
        <v>0.52831380527452509</v>
      </c>
      <c r="BA36" s="11">
        <f t="shared" si="39"/>
        <v>2.0377818203445912</v>
      </c>
      <c r="BB36" s="30">
        <f>ROCbolivia_carbon_saatchi_negat!E56</f>
        <v>2292</v>
      </c>
      <c r="BC36" s="30">
        <f>'ROC2005-2010floss2distance2prox'!E56</f>
        <v>5972</v>
      </c>
      <c r="BD36" s="30">
        <f>ROC2010f2carbon1!E56</f>
        <v>633</v>
      </c>
      <c r="BE36" s="14">
        <f>'2010F2CARBON1RANK6'!B38</f>
        <v>49.024141999999998</v>
      </c>
      <c r="BF36" s="14">
        <f>'2005-2010floss2distance2rank4'!B39</f>
        <v>87.852287000000004</v>
      </c>
      <c r="BG36" s="14">
        <f>'2010F2CARBON1RANK6reverse'!B39</f>
        <v>165.91006400000001</v>
      </c>
      <c r="BH36" s="8">
        <f t="shared" si="41"/>
        <v>1.2358359191860357</v>
      </c>
      <c r="BI36" s="8">
        <f t="shared" si="42"/>
        <v>0.25312301959232059</v>
      </c>
      <c r="BJ36" s="8">
        <f t="shared" si="43"/>
        <v>16.746876980407681</v>
      </c>
      <c r="BK36" s="8">
        <f t="shared" si="44"/>
        <v>81.76416408081397</v>
      </c>
      <c r="BL36" s="11">
        <f t="shared" si="45"/>
        <v>18.488958938778357</v>
      </c>
      <c r="BM36" s="11">
        <f t="shared" si="46"/>
        <v>18.22931403292527</v>
      </c>
      <c r="BN36" s="11">
        <f t="shared" si="47"/>
        <v>17.982712899593718</v>
      </c>
      <c r="BO36" s="11">
        <f t="shared" si="48"/>
        <v>17.548822881566235</v>
      </c>
      <c r="BP36" s="11">
        <f t="shared" si="49"/>
        <v>16.039354866496168</v>
      </c>
      <c r="BQ36" s="30">
        <f>ROCbolivia_carbon_saatchi_negat!G56</f>
        <v>80598</v>
      </c>
      <c r="BR36" s="30">
        <f>'ROC2005-2010floss2distance2prox'!G56</f>
        <v>76919</v>
      </c>
      <c r="BS36" s="30">
        <f>ROC2010f2carbon1!G56</f>
        <v>82257</v>
      </c>
      <c r="BT36" s="15">
        <f t="shared" si="68"/>
        <v>2438</v>
      </c>
      <c r="BU36" s="15">
        <f t="shared" si="69"/>
        <v>2438</v>
      </c>
      <c r="BV36" s="15">
        <f t="shared" si="70"/>
        <v>2438</v>
      </c>
      <c r="BW36" s="39">
        <f t="shared" si="50"/>
        <v>82890.13</v>
      </c>
      <c r="BX36" s="11">
        <f t="shared" si="62"/>
        <v>0.75</v>
      </c>
      <c r="BY36" s="11">
        <f t="shared" si="62"/>
        <v>1</v>
      </c>
      <c r="BZ36" s="11">
        <f t="shared" si="62"/>
        <v>1.25</v>
      </c>
      <c r="CA36" s="11">
        <f t="shared" si="62"/>
        <v>1.5</v>
      </c>
    </row>
    <row r="37" spans="1:79" x14ac:dyDescent="0.25">
      <c r="A37" s="11">
        <f t="shared" si="60"/>
        <v>17.5</v>
      </c>
      <c r="B37" s="11">
        <f t="shared" si="1"/>
        <v>0</v>
      </c>
      <c r="C37" s="11">
        <f t="shared" si="2"/>
        <v>0.13474463123655372</v>
      </c>
      <c r="D37" s="11">
        <f t="shared" si="3"/>
        <v>0.26056781428621234</v>
      </c>
      <c r="E37" s="11">
        <f t="shared" si="4"/>
        <v>0.47622075149357346</v>
      </c>
      <c r="F37" s="11">
        <f t="shared" si="5"/>
        <v>1.238748208019459</v>
      </c>
      <c r="G37" s="11">
        <f t="shared" si="6"/>
        <v>1.4889589387783564</v>
      </c>
      <c r="H37" s="11">
        <f t="shared" si="7"/>
        <v>1.4889589387783564</v>
      </c>
      <c r="I37" s="11"/>
      <c r="J37" s="11"/>
      <c r="K37" s="11"/>
      <c r="L37" s="11"/>
      <c r="M37" s="11"/>
      <c r="N37" s="11">
        <f t="shared" si="63"/>
        <v>0</v>
      </c>
      <c r="O37" s="11">
        <f t="shared" si="61"/>
        <v>0.18800949444335008</v>
      </c>
      <c r="P37" s="11">
        <f t="shared" si="61"/>
        <v>0.27858971503535601</v>
      </c>
      <c r="Q37" s="11">
        <f t="shared" si="61"/>
        <v>0.37233252821134033</v>
      </c>
      <c r="R37" s="11">
        <f t="shared" si="61"/>
        <v>1.406589551020619</v>
      </c>
      <c r="S37" s="11"/>
      <c r="T37" s="11">
        <f t="shared" si="10"/>
        <v>0</v>
      </c>
      <c r="U37" s="11">
        <f t="shared" si="11"/>
        <v>0.71466585156324991</v>
      </c>
      <c r="V37" s="11">
        <f t="shared" si="12"/>
        <v>1.3912984439194753</v>
      </c>
      <c r="W37" s="11">
        <f t="shared" si="13"/>
        <v>1.1298541449952451</v>
      </c>
      <c r="X37" s="11">
        <f t="shared" si="14"/>
        <v>2.5723950000041542</v>
      </c>
      <c r="Y37" s="11">
        <f t="shared" si="15"/>
        <v>6.978780290607272</v>
      </c>
      <c r="Z37" s="11">
        <f t="shared" si="16"/>
        <v>8.5083367930191791</v>
      </c>
      <c r="AA37" s="11">
        <f t="shared" si="17"/>
        <v>4.7658276300632751</v>
      </c>
      <c r="AB37" s="11">
        <f t="shared" si="18"/>
        <v>14.987752754163719</v>
      </c>
      <c r="AC37" s="11">
        <f t="shared" si="19"/>
        <v>17.500000000000011</v>
      </c>
      <c r="AD37" s="11">
        <f t="shared" si="20"/>
        <v>27.175465482013941</v>
      </c>
      <c r="AE37" s="11">
        <f t="shared" si="21"/>
        <v>22.409637851950666</v>
      </c>
      <c r="AF37" s="11">
        <f t="shared" si="22"/>
        <v>2.5122472458362921</v>
      </c>
      <c r="AG37" s="28">
        <f t="shared" si="23"/>
        <v>4.0476102411046542</v>
      </c>
      <c r="AH37" s="28">
        <f t="shared" si="24"/>
        <v>12.729075881011694</v>
      </c>
      <c r="AI37" s="28">
        <f t="shared" si="25"/>
        <v>14.862723689902115</v>
      </c>
      <c r="AJ37" s="28">
        <f t="shared" si="26"/>
        <v>23.080081977351178</v>
      </c>
      <c r="AK37" s="16">
        <f t="shared" si="27"/>
        <v>19.032471736246524</v>
      </c>
      <c r="AL37" s="29">
        <f>AB5-AB4</f>
        <v>0.48416298543390246</v>
      </c>
      <c r="AM37" s="16">
        <f t="shared" si="64"/>
        <v>0.26671598351659082</v>
      </c>
      <c r="AN37" s="16">
        <f t="shared" si="65"/>
        <v>0.83877838789507286</v>
      </c>
      <c r="AO37" s="16">
        <f t="shared" si="66"/>
        <v>0.97937442850369572</v>
      </c>
      <c r="AP37" s="16">
        <f t="shared" si="67"/>
        <v>1.5208546271868171</v>
      </c>
      <c r="AQ37" s="8">
        <f t="shared" si="29"/>
        <v>0.25021073075889744</v>
      </c>
      <c r="AR37" s="8">
        <f t="shared" si="30"/>
        <v>1.238748208019459</v>
      </c>
      <c r="AS37" s="8">
        <f t="shared" si="31"/>
        <v>16.261251791980541</v>
      </c>
      <c r="AT37" s="8">
        <f t="shared" si="32"/>
        <v>82.249789269241106</v>
      </c>
      <c r="AU37" s="8">
        <f t="shared" si="33"/>
        <v>1.0127381872847829</v>
      </c>
      <c r="AV37" s="8">
        <f t="shared" si="34"/>
        <v>0.47622075149357346</v>
      </c>
      <c r="AW37" s="8">
        <f t="shared" si="35"/>
        <v>17.023779248506425</v>
      </c>
      <c r="AX37" s="8">
        <f t="shared" si="36"/>
        <v>81.487261812715218</v>
      </c>
      <c r="AY37" s="11">
        <f t="shared" si="37"/>
        <v>16.011041061221643</v>
      </c>
      <c r="AZ37" s="11">
        <f t="shared" si="38"/>
        <v>0.50042146151779576</v>
      </c>
      <c r="BA37" s="11">
        <f t="shared" si="39"/>
        <v>2.0254763745695641</v>
      </c>
      <c r="BB37" s="30">
        <f>ROCbolivia_carbon_saatchi_negat!E57</f>
        <v>2322</v>
      </c>
      <c r="BC37" s="30">
        <f>'ROC2005-2010floss2distance2prox'!E57</f>
        <v>6040</v>
      </c>
      <c r="BD37" s="30">
        <f>ROC2010f2carbon1!E57</f>
        <v>657</v>
      </c>
      <c r="BE37" s="14">
        <f>'2010F2CARBON1RANK6'!B39</f>
        <v>49.543619</v>
      </c>
      <c r="BF37" s="14">
        <f>'2005-2010floss2distance2rank4'!B40</f>
        <v>89.956382000000005</v>
      </c>
      <c r="BG37" s="14">
        <f>'2010F2CARBON1RANK6reverse'!B40</f>
        <v>165.28295299999999</v>
      </c>
      <c r="BH37" s="8">
        <f t="shared" si="41"/>
        <v>1.2283911244921439</v>
      </c>
      <c r="BI37" s="8">
        <f t="shared" si="42"/>
        <v>0.26056781428621234</v>
      </c>
      <c r="BJ37" s="8">
        <f t="shared" si="43"/>
        <v>17.239432185713788</v>
      </c>
      <c r="BK37" s="8">
        <f t="shared" si="44"/>
        <v>81.271608875507852</v>
      </c>
      <c r="BL37" s="11">
        <f t="shared" si="45"/>
        <v>18.988958938778357</v>
      </c>
      <c r="BM37" s="11">
        <f t="shared" si="46"/>
        <v>18.719469676305248</v>
      </c>
      <c r="BN37" s="11">
        <f t="shared" si="47"/>
        <v>18.467823310205933</v>
      </c>
      <c r="BO37" s="11">
        <f t="shared" si="48"/>
        <v>18.036517435791207</v>
      </c>
      <c r="BP37" s="11">
        <f t="shared" si="49"/>
        <v>16.511462522739439</v>
      </c>
      <c r="BQ37" s="30">
        <f>ROCbolivia_carbon_saatchi_negat!G57</f>
        <v>83006</v>
      </c>
      <c r="BR37" s="30">
        <f>'ROC2005-2010floss2distance2prox'!G57</f>
        <v>79289</v>
      </c>
      <c r="BS37" s="30">
        <f>ROC2010f2carbon1!G57</f>
        <v>84671</v>
      </c>
      <c r="BT37" s="15">
        <f t="shared" si="68"/>
        <v>2438</v>
      </c>
      <c r="BU37" s="15">
        <f t="shared" si="69"/>
        <v>2438</v>
      </c>
      <c r="BV37" s="15">
        <f t="shared" si="70"/>
        <v>2438</v>
      </c>
      <c r="BW37" s="39">
        <f t="shared" si="50"/>
        <v>85328.074999999997</v>
      </c>
      <c r="BX37" s="11">
        <f t="shared" si="62"/>
        <v>0.75</v>
      </c>
      <c r="BY37" s="11">
        <f t="shared" si="62"/>
        <v>1</v>
      </c>
      <c r="BZ37" s="11">
        <f t="shared" si="62"/>
        <v>1.25</v>
      </c>
      <c r="CA37" s="11">
        <f t="shared" si="62"/>
        <v>1.5</v>
      </c>
    </row>
    <row r="38" spans="1:79" x14ac:dyDescent="0.25">
      <c r="A38" s="11">
        <f t="shared" si="60"/>
        <v>18</v>
      </c>
      <c r="B38" s="11">
        <f t="shared" si="1"/>
        <v>0</v>
      </c>
      <c r="C38" s="11">
        <f t="shared" si="2"/>
        <v>0.1388464464948963</v>
      </c>
      <c r="D38" s="11">
        <f t="shared" si="3"/>
        <v>0.26801260898010415</v>
      </c>
      <c r="E38" s="11">
        <f t="shared" si="4"/>
        <v>0.48380910972150726</v>
      </c>
      <c r="F38" s="11">
        <f t="shared" si="5"/>
        <v>1.2512587445574039</v>
      </c>
      <c r="G38" s="11">
        <f t="shared" si="6"/>
        <v>1.4889589387783564</v>
      </c>
      <c r="H38" s="11">
        <f t="shared" si="7"/>
        <v>1.4889589387783564</v>
      </c>
      <c r="I38" s="11"/>
      <c r="J38" s="11"/>
      <c r="K38" s="11"/>
      <c r="L38" s="11"/>
      <c r="M38" s="11"/>
      <c r="N38" s="11">
        <f t="shared" si="63"/>
        <v>0</v>
      </c>
      <c r="O38" s="11">
        <f t="shared" si="61"/>
        <v>0.19295998949285501</v>
      </c>
      <c r="P38" s="11">
        <f t="shared" si="61"/>
        <v>0.28592528608834389</v>
      </c>
      <c r="Q38" s="11">
        <f t="shared" si="61"/>
        <v>0.3821364497799678</v>
      </c>
      <c r="R38" s="11">
        <f t="shared" si="61"/>
        <v>1.443626588057656</v>
      </c>
      <c r="S38" s="11"/>
      <c r="T38" s="11">
        <f t="shared" si="10"/>
        <v>0</v>
      </c>
      <c r="U38" s="11">
        <f t="shared" si="11"/>
        <v>0.71754852355647136</v>
      </c>
      <c r="V38" s="11">
        <f t="shared" si="12"/>
        <v>1.3943778021199922</v>
      </c>
      <c r="W38" s="11">
        <f t="shared" si="13"/>
        <v>1.1298541449952451</v>
      </c>
      <c r="X38" s="11">
        <f t="shared" si="14"/>
        <v>2.5456737467116128</v>
      </c>
      <c r="Y38" s="11">
        <f t="shared" si="15"/>
        <v>6.8608362415887001</v>
      </c>
      <c r="Z38" s="11">
        <f t="shared" si="16"/>
        <v>8.271994104324202</v>
      </c>
      <c r="AA38" s="11">
        <f t="shared" si="17"/>
        <v>4.9816142176566958</v>
      </c>
      <c r="AB38" s="11">
        <f t="shared" si="18"/>
        <v>15.55620940615464</v>
      </c>
      <c r="AC38" s="11">
        <f t="shared" si="19"/>
        <v>18.000000000000011</v>
      </c>
      <c r="AD38" s="11">
        <f t="shared" si="20"/>
        <v>27.880582684036465</v>
      </c>
      <c r="AE38" s="11">
        <f t="shared" si="21"/>
        <v>22.89896846637977</v>
      </c>
      <c r="AF38" s="11">
        <f t="shared" si="22"/>
        <v>2.443790593845371</v>
      </c>
      <c r="AG38" s="28">
        <f t="shared" si="23"/>
        <v>4.2308774655268184</v>
      </c>
      <c r="AH38" s="28">
        <f t="shared" si="24"/>
        <v>13.211865260910431</v>
      </c>
      <c r="AI38" s="28">
        <f t="shared" si="25"/>
        <v>15.287372938185031</v>
      </c>
      <c r="AJ38" s="28">
        <f t="shared" si="26"/>
        <v>23.678936956931611</v>
      </c>
      <c r="AK38" s="16">
        <f t="shared" si="27"/>
        <v>19.448059491404791</v>
      </c>
      <c r="AM38" s="16">
        <f t="shared" si="64"/>
        <v>0.27879231871105192</v>
      </c>
      <c r="AN38" s="16">
        <f t="shared" si="65"/>
        <v>0.87059163981922894</v>
      </c>
      <c r="AO38" s="16">
        <f t="shared" si="66"/>
        <v>1.0073565550323726</v>
      </c>
      <c r="AP38" s="16">
        <f t="shared" si="67"/>
        <v>1.5603159847158989</v>
      </c>
      <c r="AQ38" s="8">
        <f t="shared" si="29"/>
        <v>0.23770019422095245</v>
      </c>
      <c r="AR38" s="8">
        <f t="shared" si="30"/>
        <v>1.2512587445574039</v>
      </c>
      <c r="AS38" s="8">
        <f t="shared" si="31"/>
        <v>16.748741255442596</v>
      </c>
      <c r="AT38" s="8">
        <f t="shared" si="32"/>
        <v>81.762299805779051</v>
      </c>
      <c r="AU38" s="8">
        <f t="shared" si="33"/>
        <v>1.0051498290568492</v>
      </c>
      <c r="AV38" s="8">
        <f t="shared" si="34"/>
        <v>0.48380910972150726</v>
      </c>
      <c r="AW38" s="8">
        <f t="shared" si="35"/>
        <v>17.516190890278494</v>
      </c>
      <c r="AX38" s="8">
        <f t="shared" si="36"/>
        <v>80.994850170943153</v>
      </c>
      <c r="AY38" s="11">
        <f t="shared" si="37"/>
        <v>16.511041061221643</v>
      </c>
      <c r="AZ38" s="11">
        <f t="shared" si="38"/>
        <v>0.47540038844190491</v>
      </c>
      <c r="BA38" s="11">
        <f t="shared" si="39"/>
        <v>2.0102996581136985</v>
      </c>
      <c r="BB38" s="30">
        <f>ROCbolivia_carbon_saatchi_negat!E58</f>
        <v>2359</v>
      </c>
      <c r="BC38" s="30">
        <f>'ROC2005-2010floss2distance2prox'!E58</f>
        <v>6101</v>
      </c>
      <c r="BD38" s="30">
        <f>ROC2010f2carbon1!E58</f>
        <v>677</v>
      </c>
      <c r="BE38" s="14">
        <f>'2010F2CARBON1RANK6'!B40</f>
        <v>50.540655000000001</v>
      </c>
      <c r="BF38" s="14">
        <f>'2005-2010floss2distance2rank4'!B41</f>
        <v>133.14160000000001</v>
      </c>
      <c r="BG38" s="14">
        <f>'2010F2CARBON1RANK6reverse'!B41</f>
        <v>165.149677</v>
      </c>
      <c r="BH38" s="8">
        <f t="shared" si="41"/>
        <v>1.2209463297982523</v>
      </c>
      <c r="BI38" s="8">
        <f t="shared" si="42"/>
        <v>0.26801260898010415</v>
      </c>
      <c r="BJ38" s="8">
        <f t="shared" si="43"/>
        <v>17.731987391019896</v>
      </c>
      <c r="BK38" s="8">
        <f t="shared" si="44"/>
        <v>80.779053670201748</v>
      </c>
      <c r="BL38" s="11">
        <f t="shared" si="45"/>
        <v>19.488958938778357</v>
      </c>
      <c r="BM38" s="11">
        <f t="shared" si="46"/>
        <v>19.211266045788566</v>
      </c>
      <c r="BN38" s="11">
        <f t="shared" si="47"/>
        <v>18.952933720818148</v>
      </c>
      <c r="BO38" s="11">
        <f t="shared" si="48"/>
        <v>18.521340719335342</v>
      </c>
      <c r="BP38" s="11">
        <f t="shared" si="49"/>
        <v>16.986441449663548</v>
      </c>
      <c r="BQ38" s="30">
        <f>ROCbolivia_carbon_saatchi_negat!G58</f>
        <v>85407</v>
      </c>
      <c r="BR38" s="30">
        <f>'ROC2005-2010floss2distance2prox'!G58</f>
        <v>81666</v>
      </c>
      <c r="BS38" s="30">
        <f>ROC2010f2carbon1!G58</f>
        <v>87089</v>
      </c>
      <c r="BT38" s="15">
        <f t="shared" si="68"/>
        <v>2438</v>
      </c>
      <c r="BU38" s="15">
        <f t="shared" si="69"/>
        <v>2438</v>
      </c>
      <c r="BV38" s="15">
        <f t="shared" si="70"/>
        <v>2438</v>
      </c>
      <c r="BW38" s="39">
        <f t="shared" si="50"/>
        <v>87766.02</v>
      </c>
      <c r="BX38" s="11">
        <f t="shared" si="62"/>
        <v>0.75</v>
      </c>
      <c r="BY38" s="11">
        <f t="shared" si="62"/>
        <v>1</v>
      </c>
      <c r="BZ38" s="11">
        <f t="shared" si="62"/>
        <v>1.25</v>
      </c>
      <c r="CA38" s="11">
        <f t="shared" si="62"/>
        <v>1.5</v>
      </c>
    </row>
    <row r="39" spans="1:79" x14ac:dyDescent="0.25">
      <c r="A39" s="11">
        <f t="shared" si="60"/>
        <v>18.5</v>
      </c>
      <c r="B39" s="11">
        <f t="shared" si="1"/>
        <v>0</v>
      </c>
      <c r="C39" s="11">
        <f t="shared" si="2"/>
        <v>0.14315335251615602</v>
      </c>
      <c r="D39" s="11">
        <f t="shared" si="3"/>
        <v>0.2754574036739959</v>
      </c>
      <c r="E39" s="11">
        <f t="shared" si="4"/>
        <v>0.49098728642360678</v>
      </c>
      <c r="F39" s="11">
        <f t="shared" si="5"/>
        <v>1.2608980104145089</v>
      </c>
      <c r="G39" s="11">
        <f t="shared" si="6"/>
        <v>1.4889589387783564</v>
      </c>
      <c r="H39" s="11">
        <f t="shared" si="7"/>
        <v>1.4889589387783564</v>
      </c>
      <c r="I39" s="11"/>
      <c r="J39" s="11"/>
      <c r="K39" s="11"/>
      <c r="L39" s="11"/>
      <c r="M39" s="11"/>
      <c r="N39" s="11">
        <f t="shared" si="63"/>
        <v>0</v>
      </c>
      <c r="O39" s="11">
        <f t="shared" si="61"/>
        <v>0.19791048454235996</v>
      </c>
      <c r="P39" s="11">
        <f t="shared" si="61"/>
        <v>0.29326085714133177</v>
      </c>
      <c r="Q39" s="11">
        <f t="shared" si="61"/>
        <v>0.39194037134859522</v>
      </c>
      <c r="R39" s="11">
        <f t="shared" si="61"/>
        <v>1.4806636250946932</v>
      </c>
      <c r="S39" s="11"/>
      <c r="T39" s="11">
        <f t="shared" si="10"/>
        <v>0</v>
      </c>
      <c r="U39" s="11">
        <f t="shared" si="11"/>
        <v>0.72132799998429198</v>
      </c>
      <c r="V39" s="11">
        <f t="shared" si="12"/>
        <v>1.3973032806144638</v>
      </c>
      <c r="W39" s="11">
        <f t="shared" si="13"/>
        <v>1.1298541449952451</v>
      </c>
      <c r="X39" s="11">
        <f t="shared" si="14"/>
        <v>2.5181454521414834</v>
      </c>
      <c r="Y39" s="11">
        <f t="shared" si="15"/>
        <v>6.7326671738069006</v>
      </c>
      <c r="Z39" s="11">
        <f t="shared" si="16"/>
        <v>8.0484266960992237</v>
      </c>
      <c r="AA39" s="11">
        <f t="shared" si="17"/>
        <v>5.1985628825134889</v>
      </c>
      <c r="AB39" s="11">
        <f t="shared" si="18"/>
        <v>16.12080264448629</v>
      </c>
      <c r="AC39" s="11">
        <f t="shared" si="19"/>
        <v>18.500000000000011</v>
      </c>
      <c r="AD39" s="11">
        <f t="shared" si="20"/>
        <v>28.581581844110655</v>
      </c>
      <c r="AE39" s="11">
        <f t="shared" si="21"/>
        <v>23.383018961597166</v>
      </c>
      <c r="AF39" s="11">
        <f t="shared" si="22"/>
        <v>2.3791973555137211</v>
      </c>
      <c r="AG39" s="28">
        <f t="shared" si="23"/>
        <v>4.4151316404216576</v>
      </c>
      <c r="AH39" s="28">
        <f t="shared" si="24"/>
        <v>13.691373449396737</v>
      </c>
      <c r="AI39" s="28">
        <f t="shared" si="25"/>
        <v>15.71202218646795</v>
      </c>
      <c r="AJ39" s="28">
        <f t="shared" si="26"/>
        <v>24.274294489676535</v>
      </c>
      <c r="AK39" s="16">
        <f t="shared" si="27"/>
        <v>19.859162849254879</v>
      </c>
      <c r="AM39" s="16">
        <f t="shared" si="64"/>
        <v>0.29093368869155256</v>
      </c>
      <c r="AN39" s="16">
        <f t="shared" si="65"/>
        <v>0.90218867868369246</v>
      </c>
      <c r="AO39" s="16">
        <f t="shared" si="66"/>
        <v>1.0353386815610497</v>
      </c>
      <c r="AP39" s="16">
        <f t="shared" si="67"/>
        <v>1.5995468791032834</v>
      </c>
      <c r="AQ39" s="8">
        <f t="shared" si="29"/>
        <v>0.2280609283638475</v>
      </c>
      <c r="AR39" s="8">
        <f t="shared" si="30"/>
        <v>1.2608980104145089</v>
      </c>
      <c r="AS39" s="8">
        <f t="shared" si="31"/>
        <v>17.239101989585492</v>
      </c>
      <c r="AT39" s="8">
        <f t="shared" si="32"/>
        <v>81.271939071636154</v>
      </c>
      <c r="AU39" s="8">
        <f t="shared" si="33"/>
        <v>0.99797165235474961</v>
      </c>
      <c r="AV39" s="8">
        <f t="shared" si="34"/>
        <v>0.49098728642360678</v>
      </c>
      <c r="AW39" s="8">
        <f t="shared" si="35"/>
        <v>18.009012713576393</v>
      </c>
      <c r="AX39" s="8">
        <f t="shared" si="36"/>
        <v>80.502028347645251</v>
      </c>
      <c r="AY39" s="11">
        <f t="shared" si="37"/>
        <v>17.011041061221643</v>
      </c>
      <c r="AZ39" s="11">
        <f t="shared" si="38"/>
        <v>0.45612185672769812</v>
      </c>
      <c r="BA39" s="11">
        <f t="shared" si="39"/>
        <v>1.995943304709499</v>
      </c>
      <c r="BB39" s="30">
        <f>ROCbolivia_carbon_saatchi_negat!E59</f>
        <v>2394</v>
      </c>
      <c r="BC39" s="30">
        <f>'ROC2005-2010floss2distance2prox'!E59</f>
        <v>6148</v>
      </c>
      <c r="BD39" s="30">
        <f>ROC2010f2carbon1!E59</f>
        <v>698</v>
      </c>
      <c r="BE39" s="14">
        <f>'2010F2CARBON1RANK6'!B41</f>
        <v>50.812832</v>
      </c>
      <c r="BF39" s="14">
        <f>'2005-2010floss2distance2rank4'!B42</f>
        <v>132.236727</v>
      </c>
      <c r="BG39" s="14">
        <f>'2010F2CARBON1RANK6reverse'!B42</f>
        <v>164.18516600000001</v>
      </c>
      <c r="BH39" s="8">
        <f t="shared" si="41"/>
        <v>1.2135015351043605</v>
      </c>
      <c r="BI39" s="8">
        <f t="shared" si="42"/>
        <v>0.2754574036739959</v>
      </c>
      <c r="BJ39" s="8">
        <f t="shared" si="43"/>
        <v>18.224542596326003</v>
      </c>
      <c r="BK39" s="8">
        <f t="shared" si="44"/>
        <v>80.286498464895644</v>
      </c>
      <c r="BL39" s="11">
        <f t="shared" si="45"/>
        <v>19.988958938778357</v>
      </c>
      <c r="BM39" s="11">
        <f t="shared" si="46"/>
        <v>19.702652233746047</v>
      </c>
      <c r="BN39" s="11">
        <f t="shared" si="47"/>
        <v>19.438044131430363</v>
      </c>
      <c r="BO39" s="11">
        <f t="shared" si="48"/>
        <v>19.006984365931142</v>
      </c>
      <c r="BP39" s="11">
        <f t="shared" si="49"/>
        <v>17.467162917949342</v>
      </c>
      <c r="BQ39" s="30">
        <f>ROCbolivia_carbon_saatchi_negat!G59</f>
        <v>87810</v>
      </c>
      <c r="BR39" s="30">
        <f>'ROC2005-2010floss2distance2prox'!G59</f>
        <v>84057</v>
      </c>
      <c r="BS39" s="30">
        <f>ROC2010f2carbon1!G59</f>
        <v>89506</v>
      </c>
      <c r="BT39" s="15">
        <f t="shared" si="68"/>
        <v>2438</v>
      </c>
      <c r="BU39" s="15">
        <f t="shared" si="69"/>
        <v>2438</v>
      </c>
      <c r="BV39" s="15">
        <f t="shared" si="70"/>
        <v>2438</v>
      </c>
      <c r="BW39" s="39">
        <f t="shared" si="50"/>
        <v>90203.964999999997</v>
      </c>
      <c r="BX39" s="11">
        <f t="shared" si="62"/>
        <v>0.75</v>
      </c>
      <c r="BY39" s="11">
        <f t="shared" si="62"/>
        <v>1</v>
      </c>
      <c r="BZ39" s="11">
        <f t="shared" si="62"/>
        <v>1.25</v>
      </c>
      <c r="CA39" s="11">
        <f t="shared" si="62"/>
        <v>1.5</v>
      </c>
    </row>
    <row r="40" spans="1:79" x14ac:dyDescent="0.25">
      <c r="A40" s="11">
        <f t="shared" si="60"/>
        <v>19</v>
      </c>
      <c r="B40" s="11">
        <f t="shared" si="1"/>
        <v>0</v>
      </c>
      <c r="C40" s="11">
        <f t="shared" si="2"/>
        <v>0.14746025853741573</v>
      </c>
      <c r="D40" s="11">
        <f t="shared" si="3"/>
        <v>0.28290219836788771</v>
      </c>
      <c r="E40" s="11">
        <f t="shared" si="4"/>
        <v>0.49816546312570625</v>
      </c>
      <c r="F40" s="11">
        <f t="shared" si="5"/>
        <v>1.2717678208491168</v>
      </c>
      <c r="G40" s="11">
        <f t="shared" si="6"/>
        <v>1.4889589387783564</v>
      </c>
      <c r="H40" s="11">
        <f t="shared" si="7"/>
        <v>1.4889589387783564</v>
      </c>
      <c r="I40" s="11"/>
      <c r="J40" s="11"/>
      <c r="K40" s="11"/>
      <c r="L40" s="11"/>
      <c r="M40" s="11"/>
      <c r="N40" s="11">
        <f t="shared" si="63"/>
        <v>0</v>
      </c>
      <c r="O40" s="11">
        <f t="shared" si="61"/>
        <v>0.20286097959186492</v>
      </c>
      <c r="P40" s="11">
        <f t="shared" si="61"/>
        <v>0.30059642819431964</v>
      </c>
      <c r="Q40" s="11">
        <f t="shared" si="61"/>
        <v>0.40174429291722269</v>
      </c>
      <c r="R40" s="11">
        <f t="shared" si="61"/>
        <v>1.5177006621317302</v>
      </c>
      <c r="S40" s="11"/>
      <c r="T40" s="11">
        <f t="shared" si="10"/>
        <v>0</v>
      </c>
      <c r="U40" s="11">
        <f t="shared" si="11"/>
        <v>0.724923275592539</v>
      </c>
      <c r="V40" s="11">
        <f t="shared" si="12"/>
        <v>1.4000861326005603</v>
      </c>
      <c r="W40" s="11">
        <f t="shared" si="13"/>
        <v>1.1298541449952451</v>
      </c>
      <c r="X40" s="11">
        <f t="shared" si="14"/>
        <v>2.4919744367947971</v>
      </c>
      <c r="Y40" s="11">
        <f t="shared" si="15"/>
        <v>6.6178652907426407</v>
      </c>
      <c r="Z40" s="11">
        <f t="shared" si="16"/>
        <v>7.8366259935702969</v>
      </c>
      <c r="AA40" s="11">
        <f t="shared" si="17"/>
        <v>5.4195998304538859</v>
      </c>
      <c r="AB40" s="11">
        <f t="shared" si="18"/>
        <v>16.471768648830214</v>
      </c>
      <c r="AC40" s="11">
        <f t="shared" si="19"/>
        <v>19.000000000000011</v>
      </c>
      <c r="AD40" s="11">
        <f t="shared" si="20"/>
        <v>29.282605426093916</v>
      </c>
      <c r="AE40" s="11">
        <f t="shared" si="21"/>
        <v>23.863005595640029</v>
      </c>
      <c r="AF40" s="11">
        <f t="shared" si="22"/>
        <v>2.5282313511697971</v>
      </c>
      <c r="AG40" s="28">
        <f t="shared" si="23"/>
        <v>4.6028579879929374</v>
      </c>
      <c r="AH40" s="28">
        <f t="shared" si="24"/>
        <v>13.989448349231751</v>
      </c>
      <c r="AI40" s="28">
        <f t="shared" si="25"/>
        <v>16.136671434750866</v>
      </c>
      <c r="AJ40" s="28">
        <f t="shared" si="26"/>
        <v>24.869672763912114</v>
      </c>
      <c r="AK40" s="16">
        <f t="shared" si="27"/>
        <v>20.266814775919176</v>
      </c>
      <c r="AM40" s="16">
        <f t="shared" si="64"/>
        <v>0.30330385638111412</v>
      </c>
      <c r="AN40" s="16">
        <f t="shared" si="65"/>
        <v>0.92183022896532418</v>
      </c>
      <c r="AO40" s="16">
        <f t="shared" si="66"/>
        <v>1.0633208080897267</v>
      </c>
      <c r="AP40" s="16">
        <f t="shared" si="67"/>
        <v>1.6387791402445675</v>
      </c>
      <c r="AQ40" s="8">
        <f t="shared" si="29"/>
        <v>0.21719111792923962</v>
      </c>
      <c r="AR40" s="8">
        <f t="shared" si="30"/>
        <v>1.2717678208491168</v>
      </c>
      <c r="AS40" s="8">
        <f t="shared" si="31"/>
        <v>17.728232179150883</v>
      </c>
      <c r="AT40" s="8">
        <f t="shared" si="32"/>
        <v>80.782808882070753</v>
      </c>
      <c r="AU40" s="8">
        <f t="shared" si="33"/>
        <v>0.99079347565265019</v>
      </c>
      <c r="AV40" s="8">
        <f t="shared" si="34"/>
        <v>0.49816546312570625</v>
      </c>
      <c r="AW40" s="8">
        <f t="shared" si="35"/>
        <v>18.501834536874295</v>
      </c>
      <c r="AX40" s="8">
        <f t="shared" si="36"/>
        <v>80.009206524347348</v>
      </c>
      <c r="AY40" s="11">
        <f t="shared" si="37"/>
        <v>17.511041061221643</v>
      </c>
      <c r="AZ40" s="11">
        <f t="shared" si="38"/>
        <v>0.43438223585847879</v>
      </c>
      <c r="BA40" s="11">
        <f t="shared" si="39"/>
        <v>1.981586951305303</v>
      </c>
      <c r="BB40" s="30">
        <f>ROCbolivia_carbon_saatchi_negat!E60</f>
        <v>2429</v>
      </c>
      <c r="BC40" s="30">
        <f>'ROC2005-2010floss2distance2prox'!E60</f>
        <v>6201</v>
      </c>
      <c r="BD40" s="30">
        <f>ROC2010f2carbon1!E60</f>
        <v>719</v>
      </c>
      <c r="BE40" s="14">
        <f>'2010F2CARBON1RANK6'!B42</f>
        <v>51.770372999999999</v>
      </c>
      <c r="BF40" s="14">
        <f>'2005-2010floss2distance2rank4'!B43</f>
        <v>82.201826999999994</v>
      </c>
      <c r="BG40" s="14">
        <f>'2010F2CARBON1RANK6reverse'!B43</f>
        <v>164.19088600000001</v>
      </c>
      <c r="BH40" s="8">
        <f t="shared" si="41"/>
        <v>1.2060567404104687</v>
      </c>
      <c r="BI40" s="8">
        <f t="shared" si="42"/>
        <v>0.28290219836788771</v>
      </c>
      <c r="BJ40" s="8">
        <f t="shared" si="43"/>
        <v>18.717097801632111</v>
      </c>
      <c r="BK40" s="8">
        <f t="shared" si="44"/>
        <v>79.793943259589525</v>
      </c>
      <c r="BL40" s="11">
        <f t="shared" si="45"/>
        <v>20.488958938778357</v>
      </c>
      <c r="BM40" s="11">
        <f t="shared" si="46"/>
        <v>20.194038421703524</v>
      </c>
      <c r="BN40" s="11">
        <f t="shared" si="47"/>
        <v>19.923154542042578</v>
      </c>
      <c r="BO40" s="11">
        <f t="shared" si="48"/>
        <v>19.492628012526946</v>
      </c>
      <c r="BP40" s="11">
        <f t="shared" si="49"/>
        <v>17.945423297080122</v>
      </c>
      <c r="BQ40" s="30">
        <f>ROCbolivia_carbon_saatchi_negat!G60</f>
        <v>90213</v>
      </c>
      <c r="BR40" s="30">
        <f>'ROC2005-2010floss2distance2prox'!G60</f>
        <v>86442</v>
      </c>
      <c r="BS40" s="30">
        <f>ROC2010f2carbon1!G60</f>
        <v>91923</v>
      </c>
      <c r="BT40" s="15">
        <f t="shared" si="68"/>
        <v>2438</v>
      </c>
      <c r="BU40" s="15">
        <f t="shared" si="69"/>
        <v>2438</v>
      </c>
      <c r="BV40" s="15">
        <f t="shared" si="70"/>
        <v>2438</v>
      </c>
      <c r="BW40" s="39">
        <f t="shared" si="50"/>
        <v>92641.91</v>
      </c>
      <c r="BX40" s="11">
        <f t="shared" si="62"/>
        <v>0.75</v>
      </c>
      <c r="BY40" s="11">
        <f t="shared" si="62"/>
        <v>1</v>
      </c>
      <c r="BZ40" s="11">
        <f t="shared" si="62"/>
        <v>1.25</v>
      </c>
      <c r="CA40" s="11">
        <f t="shared" si="62"/>
        <v>1.5</v>
      </c>
    </row>
    <row r="41" spans="1:79" x14ac:dyDescent="0.25">
      <c r="A41" s="11">
        <f t="shared" si="60"/>
        <v>19.5</v>
      </c>
      <c r="B41" s="11">
        <f t="shared" si="1"/>
        <v>0</v>
      </c>
      <c r="C41" s="11">
        <f t="shared" si="2"/>
        <v>0.1521773460845097</v>
      </c>
      <c r="D41" s="11">
        <f t="shared" si="3"/>
        <v>0.29034699306177947</v>
      </c>
      <c r="E41" s="11">
        <f t="shared" si="4"/>
        <v>0.50247236914696602</v>
      </c>
      <c r="F41" s="11">
        <f t="shared" si="5"/>
        <v>1.2820223589949733</v>
      </c>
      <c r="G41" s="11">
        <f t="shared" si="6"/>
        <v>1.4889589387783564</v>
      </c>
      <c r="H41" s="11">
        <f t="shared" si="7"/>
        <v>1.4889589387783564</v>
      </c>
      <c r="I41" s="11"/>
      <c r="J41" s="11"/>
      <c r="K41" s="11"/>
      <c r="L41" s="11"/>
      <c r="M41" s="11"/>
      <c r="N41" s="11">
        <f t="shared" si="63"/>
        <v>0</v>
      </c>
      <c r="O41" s="11">
        <f t="shared" si="61"/>
        <v>0.20781147464136987</v>
      </c>
      <c r="P41" s="11">
        <f t="shared" si="61"/>
        <v>0.30793199924730752</v>
      </c>
      <c r="Q41" s="11">
        <f t="shared" si="61"/>
        <v>0.41154821448585011</v>
      </c>
      <c r="R41" s="11">
        <f t="shared" si="61"/>
        <v>1.5547376991687671</v>
      </c>
      <c r="S41" s="11"/>
      <c r="T41" s="11">
        <f t="shared" si="10"/>
        <v>0</v>
      </c>
      <c r="U41" s="11">
        <f t="shared" si="11"/>
        <v>0.73033037951441004</v>
      </c>
      <c r="V41" s="11">
        <f t="shared" si="12"/>
        <v>1.4027365401275838</v>
      </c>
      <c r="W41" s="11">
        <f t="shared" si="13"/>
        <v>1.1298541449952451</v>
      </c>
      <c r="X41" s="11">
        <f t="shared" si="14"/>
        <v>2.4527015280981237</v>
      </c>
      <c r="Y41" s="11">
        <f t="shared" si="15"/>
        <v>6.5054370769638163</v>
      </c>
      <c r="Z41" s="11">
        <f t="shared" si="16"/>
        <v>7.6356868655300332</v>
      </c>
      <c r="AA41" s="11">
        <f t="shared" si="17"/>
        <v>5.6426467100503386</v>
      </c>
      <c r="AB41" s="11">
        <f t="shared" si="18"/>
        <v>17.031783697166549</v>
      </c>
      <c r="AC41" s="11">
        <f t="shared" si="19"/>
        <v>19.500000000000014</v>
      </c>
      <c r="AD41" s="11">
        <f t="shared" si="20"/>
        <v>29.980335790490489</v>
      </c>
      <c r="AE41" s="11">
        <f t="shared" si="21"/>
        <v>24.33768908044015</v>
      </c>
      <c r="AF41" s="11">
        <f t="shared" si="22"/>
        <v>2.4682163028334649</v>
      </c>
      <c r="AG41" s="28">
        <f t="shared" si="23"/>
        <v>4.7922913674979055</v>
      </c>
      <c r="AH41" s="28">
        <f t="shared" si="24"/>
        <v>14.465068287838045</v>
      </c>
      <c r="AI41" s="28">
        <f t="shared" si="25"/>
        <v>16.561320683033784</v>
      </c>
      <c r="AJ41" s="28">
        <f t="shared" si="26"/>
        <v>25.462254113402455</v>
      </c>
      <c r="AK41" s="16">
        <f t="shared" si="27"/>
        <v>20.669962745904549</v>
      </c>
      <c r="AM41" s="16">
        <f t="shared" si="64"/>
        <v>0.31578650839450317</v>
      </c>
      <c r="AN41" s="16">
        <f t="shared" si="65"/>
        <v>0.95317105284634529</v>
      </c>
      <c r="AO41" s="16">
        <f t="shared" si="66"/>
        <v>1.0913029346184038</v>
      </c>
      <c r="AP41" s="16">
        <f t="shared" si="67"/>
        <v>1.6778270989234572</v>
      </c>
      <c r="AQ41" s="8">
        <f t="shared" si="29"/>
        <v>0.20693657978338309</v>
      </c>
      <c r="AR41" s="8">
        <f t="shared" si="30"/>
        <v>1.2820223589949733</v>
      </c>
      <c r="AS41" s="8">
        <f t="shared" si="31"/>
        <v>18.217977641005028</v>
      </c>
      <c r="AT41" s="8">
        <f t="shared" si="32"/>
        <v>80.293063420216612</v>
      </c>
      <c r="AU41" s="8">
        <f t="shared" si="33"/>
        <v>0.98648656963139036</v>
      </c>
      <c r="AV41" s="8">
        <f t="shared" si="34"/>
        <v>0.50247236914696602</v>
      </c>
      <c r="AW41" s="8">
        <f t="shared" si="35"/>
        <v>18.997527630853035</v>
      </c>
      <c r="AX41" s="8">
        <f t="shared" si="36"/>
        <v>79.513513430368604</v>
      </c>
      <c r="AY41" s="11">
        <f t="shared" si="37"/>
        <v>18.011041061221643</v>
      </c>
      <c r="AZ41" s="11">
        <f t="shared" si="38"/>
        <v>0.41387315956676929</v>
      </c>
      <c r="BA41" s="11">
        <f t="shared" si="39"/>
        <v>1.9729731392627841</v>
      </c>
      <c r="BB41" s="30">
        <f>ROCbolivia_carbon_saatchi_negat!E61</f>
        <v>2450</v>
      </c>
      <c r="BC41" s="30">
        <f>'ROC2005-2010floss2distance2prox'!E61</f>
        <v>6251</v>
      </c>
      <c r="BD41" s="30">
        <f>ROC2010f2carbon1!E61</f>
        <v>742</v>
      </c>
      <c r="BE41" s="14">
        <f>'2010F2CARBON1RANK6'!B43</f>
        <v>52.241131000000003</v>
      </c>
      <c r="BF41" s="14">
        <f>'2005-2010floss2distance2rank4'!B44</f>
        <v>131.16444200000001</v>
      </c>
      <c r="BG41" s="14">
        <f>'2010F2CARBON1RANK6reverse'!B44</f>
        <v>163.41956200000001</v>
      </c>
      <c r="BH41" s="8">
        <f t="shared" si="41"/>
        <v>1.1986119457165769</v>
      </c>
      <c r="BI41" s="8">
        <f t="shared" si="42"/>
        <v>0.29034699306177947</v>
      </c>
      <c r="BJ41" s="8">
        <f t="shared" si="43"/>
        <v>19.209653006938222</v>
      </c>
      <c r="BK41" s="8">
        <f t="shared" si="44"/>
        <v>79.301388054283422</v>
      </c>
      <c r="BL41" s="11">
        <f t="shared" si="45"/>
        <v>20.988958938778357</v>
      </c>
      <c r="BM41" s="11">
        <f t="shared" si="46"/>
        <v>20.684604246609336</v>
      </c>
      <c r="BN41" s="11">
        <f t="shared" si="47"/>
        <v>20.4082649526548</v>
      </c>
      <c r="BO41" s="11">
        <f t="shared" si="48"/>
        <v>19.984014200484427</v>
      </c>
      <c r="BP41" s="11">
        <f t="shared" si="49"/>
        <v>18.424914220788413</v>
      </c>
      <c r="BQ41" s="30">
        <f>ROCbolivia_carbon_saatchi_negat!G61</f>
        <v>92630</v>
      </c>
      <c r="BR41" s="30">
        <f>'ROC2005-2010floss2distance2prox'!G61</f>
        <v>88830</v>
      </c>
      <c r="BS41" s="30">
        <f>ROC2010f2carbon1!G61</f>
        <v>94338</v>
      </c>
      <c r="BT41" s="15">
        <f t="shared" si="68"/>
        <v>2438</v>
      </c>
      <c r="BU41" s="15">
        <f t="shared" si="69"/>
        <v>2438</v>
      </c>
      <c r="BV41" s="15">
        <f t="shared" si="70"/>
        <v>2438</v>
      </c>
      <c r="BW41" s="39">
        <f t="shared" si="50"/>
        <v>95079.854999999996</v>
      </c>
      <c r="BX41" s="11">
        <f t="shared" si="62"/>
        <v>0.75</v>
      </c>
      <c r="BY41" s="11">
        <f t="shared" si="62"/>
        <v>1</v>
      </c>
      <c r="BZ41" s="11">
        <f t="shared" si="62"/>
        <v>1.25</v>
      </c>
      <c r="CA41" s="11">
        <f t="shared" si="62"/>
        <v>1.5</v>
      </c>
    </row>
    <row r="42" spans="1:79" x14ac:dyDescent="0.25">
      <c r="A42" s="11">
        <f t="shared" si="60"/>
        <v>20</v>
      </c>
      <c r="B42" s="11">
        <f t="shared" si="1"/>
        <v>0</v>
      </c>
      <c r="C42" s="11">
        <f t="shared" si="2"/>
        <v>0.15689443363160366</v>
      </c>
      <c r="D42" s="11">
        <f t="shared" si="3"/>
        <v>0.29779178775567128</v>
      </c>
      <c r="E42" s="11">
        <f t="shared" si="4"/>
        <v>0.50985563661198263</v>
      </c>
      <c r="F42" s="11">
        <f t="shared" si="5"/>
        <v>1.2941227140070839</v>
      </c>
      <c r="G42" s="11">
        <f t="shared" si="6"/>
        <v>1.4889589387783564</v>
      </c>
      <c r="H42" s="11">
        <f t="shared" si="7"/>
        <v>1.4889589387783564</v>
      </c>
      <c r="I42" s="11"/>
      <c r="J42" s="11"/>
      <c r="K42" s="11"/>
      <c r="L42" s="11"/>
      <c r="M42" s="11"/>
      <c r="N42" s="11">
        <f t="shared" si="63"/>
        <v>0</v>
      </c>
      <c r="O42" s="11">
        <f t="shared" ref="O42:R61" si="71">($AL$21+$A42)*O$204/(100+O$204)</f>
        <v>0.21276196969087482</v>
      </c>
      <c r="P42" s="11">
        <f t="shared" si="71"/>
        <v>0.3152675703002954</v>
      </c>
      <c r="Q42" s="11">
        <f t="shared" si="71"/>
        <v>0.42135213605447758</v>
      </c>
      <c r="R42" s="11">
        <f t="shared" si="71"/>
        <v>1.5917747362058041</v>
      </c>
      <c r="S42" s="11"/>
      <c r="T42" s="11">
        <f t="shared" si="10"/>
        <v>0</v>
      </c>
      <c r="U42" s="11">
        <f t="shared" si="11"/>
        <v>0.7354864016736401</v>
      </c>
      <c r="V42" s="11">
        <f t="shared" si="12"/>
        <v>1.4052637385822322</v>
      </c>
      <c r="W42" s="11">
        <f t="shared" si="13"/>
        <v>1.1298541449952451</v>
      </c>
      <c r="X42" s="11">
        <f t="shared" si="14"/>
        <v>2.430302331174151</v>
      </c>
      <c r="Y42" s="11">
        <f t="shared" si="15"/>
        <v>6.408186229406974</v>
      </c>
      <c r="Z42" s="11">
        <f t="shared" si="16"/>
        <v>7.4447946938917822</v>
      </c>
      <c r="AA42" s="11">
        <f t="shared" si="17"/>
        <v>5.8684619710144057</v>
      </c>
      <c r="AB42" s="11">
        <f t="shared" si="18"/>
        <v>17.4192270932014</v>
      </c>
      <c r="AC42" s="11">
        <f t="shared" si="19"/>
        <v>20.000000000000014</v>
      </c>
      <c r="AD42" s="11">
        <f t="shared" si="20"/>
        <v>30.67651696047789</v>
      </c>
      <c r="AE42" s="11">
        <f t="shared" si="21"/>
        <v>24.808054989463486</v>
      </c>
      <c r="AF42" s="11">
        <f t="shared" si="22"/>
        <v>2.5807729067986145</v>
      </c>
      <c r="AG42" s="28">
        <f t="shared" si="23"/>
        <v>4.984075929136309</v>
      </c>
      <c r="AH42" s="28">
        <f t="shared" si="24"/>
        <v>14.794123381594803</v>
      </c>
      <c r="AI42" s="28">
        <f t="shared" si="25"/>
        <v>16.985969931316703</v>
      </c>
      <c r="AJ42" s="28">
        <f t="shared" si="26"/>
        <v>26.053519734410198</v>
      </c>
      <c r="AK42" s="16">
        <f t="shared" si="27"/>
        <v>21.069443805273888</v>
      </c>
      <c r="AM42" s="16">
        <f t="shared" si="64"/>
        <v>0.32842409080330864</v>
      </c>
      <c r="AN42" s="16">
        <f t="shared" si="65"/>
        <v>0.97485403310744023</v>
      </c>
      <c r="AO42" s="16">
        <f t="shared" si="66"/>
        <v>1.1192850611470808</v>
      </c>
      <c r="AP42" s="16">
        <f t="shared" si="67"/>
        <v>1.7167883580943968</v>
      </c>
      <c r="AQ42" s="8">
        <f t="shared" si="29"/>
        <v>0.19483622477127249</v>
      </c>
      <c r="AR42" s="8">
        <f t="shared" si="30"/>
        <v>1.2941227140070839</v>
      </c>
      <c r="AS42" s="8">
        <f t="shared" si="31"/>
        <v>18.705877285992916</v>
      </c>
      <c r="AT42" s="8">
        <f t="shared" si="32"/>
        <v>79.805163775228721</v>
      </c>
      <c r="AU42" s="8">
        <f t="shared" si="33"/>
        <v>0.97910330216637376</v>
      </c>
      <c r="AV42" s="8">
        <f t="shared" si="34"/>
        <v>0.50985563661198263</v>
      </c>
      <c r="AW42" s="8">
        <f t="shared" si="35"/>
        <v>19.490144363388019</v>
      </c>
      <c r="AX42" s="8">
        <f t="shared" si="36"/>
        <v>79.020896697833621</v>
      </c>
      <c r="AY42" s="11">
        <f t="shared" si="37"/>
        <v>18.511041061221643</v>
      </c>
      <c r="AZ42" s="11">
        <f t="shared" si="38"/>
        <v>0.38967244954254454</v>
      </c>
      <c r="BA42" s="11">
        <f t="shared" si="39"/>
        <v>1.958206604332748</v>
      </c>
      <c r="BB42" s="30">
        <f>ROCbolivia_carbon_saatchi_negat!E62</f>
        <v>2486</v>
      </c>
      <c r="BC42" s="30">
        <f>'ROC2005-2010floss2distance2prox'!E62</f>
        <v>6310</v>
      </c>
      <c r="BD42" s="30">
        <f>ROC2010f2carbon1!E62</f>
        <v>765</v>
      </c>
      <c r="BE42" s="14">
        <f>'2010F2CARBON1RANK6'!B44</f>
        <v>52.889530000000001</v>
      </c>
      <c r="BF42" s="14">
        <f>'2005-2010floss2distance2rank4'!B45</f>
        <v>90.745412999999999</v>
      </c>
      <c r="BG42" s="14">
        <f>'2010F2CARBON1RANK6reverse'!B45</f>
        <v>163.05671599999999</v>
      </c>
      <c r="BH42" s="8">
        <f t="shared" si="41"/>
        <v>1.1911671510226851</v>
      </c>
      <c r="BI42" s="8">
        <f t="shared" si="42"/>
        <v>0.29779178775567128</v>
      </c>
      <c r="BJ42" s="8">
        <f t="shared" si="43"/>
        <v>19.702208212244329</v>
      </c>
      <c r="BK42" s="8">
        <f t="shared" si="44"/>
        <v>78.808832848977318</v>
      </c>
      <c r="BL42" s="11">
        <f t="shared" si="45"/>
        <v>21.488958938778357</v>
      </c>
      <c r="BM42" s="11">
        <f t="shared" si="46"/>
        <v>21.175170071515151</v>
      </c>
      <c r="BN42" s="11">
        <f t="shared" si="47"/>
        <v>20.893375363267015</v>
      </c>
      <c r="BO42" s="11">
        <f t="shared" si="48"/>
        <v>20.469247665554391</v>
      </c>
      <c r="BP42" s="11">
        <f t="shared" si="49"/>
        <v>18.900713510764188</v>
      </c>
      <c r="BQ42" s="30">
        <f>ROCbolivia_carbon_saatchi_negat!G62</f>
        <v>95032</v>
      </c>
      <c r="BR42" s="30">
        <f>'ROC2005-2010floss2distance2prox'!G62</f>
        <v>91209</v>
      </c>
      <c r="BS42" s="30">
        <f>ROC2010f2carbon1!G62</f>
        <v>96753</v>
      </c>
      <c r="BT42" s="15">
        <f t="shared" si="68"/>
        <v>2438</v>
      </c>
      <c r="BU42" s="15">
        <f t="shared" si="69"/>
        <v>2438</v>
      </c>
      <c r="BV42" s="15">
        <f t="shared" si="70"/>
        <v>2438</v>
      </c>
      <c r="BW42" s="39">
        <f t="shared" si="50"/>
        <v>97517.8</v>
      </c>
      <c r="BX42" s="11">
        <f t="shared" ref="BX42:CA61" si="72">($A42+$A$5-ABS($A42-$A$5)-BX$206)/2</f>
        <v>0.75</v>
      </c>
      <c r="BY42" s="11">
        <f t="shared" si="72"/>
        <v>1</v>
      </c>
      <c r="BZ42" s="11">
        <f t="shared" si="72"/>
        <v>1.25</v>
      </c>
      <c r="CA42" s="11">
        <f t="shared" si="72"/>
        <v>1.5</v>
      </c>
    </row>
    <row r="43" spans="1:79" x14ac:dyDescent="0.25">
      <c r="A43" s="11">
        <f t="shared" si="60"/>
        <v>20.5</v>
      </c>
      <c r="B43" s="11">
        <f t="shared" si="1"/>
        <v>0</v>
      </c>
      <c r="C43" s="11">
        <f t="shared" si="2"/>
        <v>0.16079115812702913</v>
      </c>
      <c r="D43" s="11">
        <f t="shared" si="3"/>
        <v>0.30523658244956303</v>
      </c>
      <c r="E43" s="11">
        <f t="shared" si="4"/>
        <v>0.51744399483991643</v>
      </c>
      <c r="F43" s="11">
        <f t="shared" si="5"/>
        <v>1.3049925244416918</v>
      </c>
      <c r="G43" s="11">
        <f t="shared" si="6"/>
        <v>1.4889589387783564</v>
      </c>
      <c r="H43" s="11">
        <f t="shared" si="7"/>
        <v>1.4889589387783564</v>
      </c>
      <c r="I43" s="11"/>
      <c r="J43" s="11"/>
      <c r="K43" s="11"/>
      <c r="L43" s="11"/>
      <c r="M43" s="11"/>
      <c r="N43" s="11">
        <f t="shared" si="63"/>
        <v>0</v>
      </c>
      <c r="O43" s="11">
        <f t="shared" si="71"/>
        <v>0.21771246474037978</v>
      </c>
      <c r="P43" s="11">
        <f t="shared" si="71"/>
        <v>0.32260314135328327</v>
      </c>
      <c r="Q43" s="11">
        <f t="shared" si="71"/>
        <v>0.43115605762310505</v>
      </c>
      <c r="R43" s="11">
        <f t="shared" si="71"/>
        <v>1.6288117732428413</v>
      </c>
      <c r="S43" s="11"/>
      <c r="T43" s="11">
        <f t="shared" si="10"/>
        <v>0</v>
      </c>
      <c r="U43" s="11">
        <f t="shared" si="11"/>
        <v>0.73662233011400879</v>
      </c>
      <c r="V43" s="11">
        <f t="shared" si="12"/>
        <v>1.4076761242078628</v>
      </c>
      <c r="W43" s="11">
        <f t="shared" si="13"/>
        <v>1.1298541449952451</v>
      </c>
      <c r="X43" s="11">
        <f t="shared" si="14"/>
        <v>2.4099091107029431</v>
      </c>
      <c r="Y43" s="11">
        <f t="shared" si="15"/>
        <v>6.309198624192133</v>
      </c>
      <c r="Z43" s="11">
        <f t="shared" si="16"/>
        <v>7.2632143355041778</v>
      </c>
      <c r="AA43" s="11">
        <f t="shared" si="17"/>
        <v>6.0977070969777447</v>
      </c>
      <c r="AB43" s="11">
        <f t="shared" si="18"/>
        <v>17.905404258508057</v>
      </c>
      <c r="AC43" s="11">
        <f t="shared" si="19"/>
        <v>20.500000000000014</v>
      </c>
      <c r="AD43" s="11">
        <f t="shared" si="20"/>
        <v>31.371737055760569</v>
      </c>
      <c r="AE43" s="11">
        <f t="shared" si="21"/>
        <v>25.274029958782826</v>
      </c>
      <c r="AF43" s="11">
        <f t="shared" si="22"/>
        <v>2.5945957414919576</v>
      </c>
      <c r="AG43" s="28">
        <f t="shared" si="23"/>
        <v>5.1787734699620191</v>
      </c>
      <c r="AH43" s="28">
        <f t="shared" si="24"/>
        <v>15.207032917154388</v>
      </c>
      <c r="AI43" s="28">
        <f t="shared" si="25"/>
        <v>17.410619179599621</v>
      </c>
      <c r="AJ43" s="28">
        <f t="shared" si="26"/>
        <v>26.643969116116132</v>
      </c>
      <c r="AK43" s="16">
        <f t="shared" si="27"/>
        <v>21.465195646154115</v>
      </c>
      <c r="AM43" s="16">
        <f t="shared" si="64"/>
        <v>0.34125362304488599</v>
      </c>
      <c r="AN43" s="16">
        <f t="shared" si="65"/>
        <v>1.0020625750173691</v>
      </c>
      <c r="AO43" s="16">
        <f t="shared" si="66"/>
        <v>1.1472671876757579</v>
      </c>
      <c r="AP43" s="16">
        <f t="shared" si="67"/>
        <v>1.7556958314373543</v>
      </c>
      <c r="AQ43" s="8">
        <f t="shared" si="29"/>
        <v>0.18396641433666461</v>
      </c>
      <c r="AR43" s="8">
        <f t="shared" si="30"/>
        <v>1.3049925244416918</v>
      </c>
      <c r="AS43" s="8">
        <f t="shared" si="31"/>
        <v>19.19500747555831</v>
      </c>
      <c r="AT43" s="8">
        <f t="shared" si="32"/>
        <v>79.316033585663334</v>
      </c>
      <c r="AU43" s="8">
        <f t="shared" si="33"/>
        <v>0.97151494393843996</v>
      </c>
      <c r="AV43" s="8">
        <f t="shared" si="34"/>
        <v>0.51744399483991643</v>
      </c>
      <c r="AW43" s="8">
        <f t="shared" si="35"/>
        <v>19.982556005160085</v>
      </c>
      <c r="AX43" s="8">
        <f t="shared" si="36"/>
        <v>78.528485056061555</v>
      </c>
      <c r="AY43" s="11">
        <f t="shared" si="37"/>
        <v>19.011041061221643</v>
      </c>
      <c r="AZ43" s="11">
        <f t="shared" si="38"/>
        <v>0.36793282867333232</v>
      </c>
      <c r="BA43" s="11">
        <f t="shared" si="39"/>
        <v>1.9430298878768824</v>
      </c>
      <c r="BB43" s="30">
        <f>ROCbolivia_carbon_saatchi_negat!E63</f>
        <v>2523</v>
      </c>
      <c r="BC43" s="30">
        <f>'ROC2005-2010floss2distance2prox'!E63</f>
        <v>6363</v>
      </c>
      <c r="BD43" s="30">
        <f>ROC2010f2carbon1!E63</f>
        <v>784</v>
      </c>
      <c r="BE43" s="14">
        <f>'2010F2CARBON1RANK6'!B45</f>
        <v>53.692858999999999</v>
      </c>
      <c r="BF43" s="14">
        <f>'2005-2010floss2distance2rank4'!B46</f>
        <v>113.870434</v>
      </c>
      <c r="BG43" s="14">
        <f>'2010F2CARBON1RANK6reverse'!B46</f>
        <v>162.83161699999999</v>
      </c>
      <c r="BH43" s="8">
        <f t="shared" si="41"/>
        <v>1.1837223563287933</v>
      </c>
      <c r="BI43" s="8">
        <f t="shared" si="42"/>
        <v>0.30523658244956303</v>
      </c>
      <c r="BJ43" s="8">
        <f t="shared" si="43"/>
        <v>20.194763417550437</v>
      </c>
      <c r="BK43" s="8">
        <f t="shared" si="44"/>
        <v>78.316277643671214</v>
      </c>
      <c r="BL43" s="11">
        <f t="shared" si="45"/>
        <v>21.988958938778357</v>
      </c>
      <c r="BM43" s="11">
        <f t="shared" si="46"/>
        <v>21.667376622524298</v>
      </c>
      <c r="BN43" s="11">
        <f t="shared" si="47"/>
        <v>21.37848577387923</v>
      </c>
      <c r="BO43" s="11">
        <f t="shared" si="48"/>
        <v>20.954070949098526</v>
      </c>
      <c r="BP43" s="11">
        <f t="shared" si="49"/>
        <v>19.378973889894976</v>
      </c>
      <c r="BQ43" s="30">
        <f>ROCbolivia_carbon_saatchi_negat!G63</f>
        <v>97433</v>
      </c>
      <c r="BR43" s="30">
        <f>'ROC2005-2010floss2distance2prox'!G63</f>
        <v>93594</v>
      </c>
      <c r="BS43" s="30">
        <f>ROC2010f2carbon1!G63</f>
        <v>99172</v>
      </c>
      <c r="BT43" s="15">
        <f t="shared" si="68"/>
        <v>2438</v>
      </c>
      <c r="BU43" s="15">
        <f t="shared" si="69"/>
        <v>2438</v>
      </c>
      <c r="BV43" s="15">
        <f t="shared" si="70"/>
        <v>2438</v>
      </c>
      <c r="BW43" s="39">
        <f t="shared" si="50"/>
        <v>99955.744999999995</v>
      </c>
      <c r="BX43" s="11">
        <f t="shared" si="72"/>
        <v>0.75</v>
      </c>
      <c r="BY43" s="11">
        <f t="shared" si="72"/>
        <v>1</v>
      </c>
      <c r="BZ43" s="11">
        <f t="shared" si="72"/>
        <v>1.25</v>
      </c>
      <c r="CA43" s="11">
        <f t="shared" si="72"/>
        <v>1.5</v>
      </c>
    </row>
    <row r="44" spans="1:79" x14ac:dyDescent="0.25">
      <c r="A44" s="11">
        <f t="shared" si="60"/>
        <v>21</v>
      </c>
      <c r="B44" s="11">
        <f t="shared" si="1"/>
        <v>0</v>
      </c>
      <c r="C44" s="11">
        <f t="shared" si="2"/>
        <v>0.16673879025162586</v>
      </c>
      <c r="D44" s="11">
        <f t="shared" si="3"/>
        <v>0.31268137714345484</v>
      </c>
      <c r="E44" s="11">
        <f t="shared" si="4"/>
        <v>0.52462217154201596</v>
      </c>
      <c r="F44" s="11">
        <f t="shared" si="5"/>
        <v>1.3144266995358795</v>
      </c>
      <c r="G44" s="11">
        <f t="shared" si="6"/>
        <v>1.4889589387783564</v>
      </c>
      <c r="H44" s="11">
        <f t="shared" si="7"/>
        <v>1.4889589387783564</v>
      </c>
      <c r="I44" s="11"/>
      <c r="J44" s="11"/>
      <c r="K44" s="11"/>
      <c r="L44" s="11"/>
      <c r="M44" s="11"/>
      <c r="N44" s="11">
        <f t="shared" si="63"/>
        <v>0</v>
      </c>
      <c r="O44" s="11">
        <f t="shared" si="71"/>
        <v>0.22266295978988471</v>
      </c>
      <c r="P44" s="11">
        <f t="shared" si="71"/>
        <v>0.32993871240627121</v>
      </c>
      <c r="Q44" s="11">
        <f t="shared" si="71"/>
        <v>0.44095997919173247</v>
      </c>
      <c r="R44" s="11">
        <f t="shared" si="71"/>
        <v>1.6658488102798783</v>
      </c>
      <c r="S44" s="11"/>
      <c r="T44" s="11">
        <f t="shared" si="10"/>
        <v>0</v>
      </c>
      <c r="U44" s="11">
        <f t="shared" si="11"/>
        <v>0.74696329102654524</v>
      </c>
      <c r="V44" s="11">
        <f t="shared" si="12"/>
        <v>1.4099813472951637</v>
      </c>
      <c r="W44" s="11">
        <f t="shared" si="13"/>
        <v>1.1298541449952451</v>
      </c>
      <c r="X44" s="11">
        <f t="shared" si="14"/>
        <v>2.3885181560527791</v>
      </c>
      <c r="Y44" s="11">
        <f t="shared" si="15"/>
        <v>6.2075831696525992</v>
      </c>
      <c r="Z44" s="11">
        <f t="shared" si="16"/>
        <v>7.0902806608493165</v>
      </c>
      <c r="AA44" s="11">
        <f t="shared" si="17"/>
        <v>6.3281517357462009</v>
      </c>
      <c r="AB44" s="11">
        <f t="shared" si="18"/>
        <v>18.459545133233554</v>
      </c>
      <c r="AC44" s="11">
        <f t="shared" si="19"/>
        <v>21.000000000000014</v>
      </c>
      <c r="AD44" s="11">
        <f t="shared" si="20"/>
        <v>32.063291640238781</v>
      </c>
      <c r="AE44" s="11">
        <f t="shared" si="21"/>
        <v>25.735139904492581</v>
      </c>
      <c r="AF44" s="11">
        <f t="shared" si="22"/>
        <v>2.5404548667664599</v>
      </c>
      <c r="AG44" s="28">
        <f t="shared" si="23"/>
        <v>5.3744897552097246</v>
      </c>
      <c r="AH44" s="28">
        <f t="shared" si="24"/>
        <v>15.677663928944426</v>
      </c>
      <c r="AI44" s="28">
        <f t="shared" si="25"/>
        <v>17.835268427882539</v>
      </c>
      <c r="AJ44" s="28">
        <f t="shared" si="26"/>
        <v>27.231305385006685</v>
      </c>
      <c r="AK44" s="16">
        <f t="shared" si="27"/>
        <v>21.856815629796962</v>
      </c>
      <c r="AM44" s="16">
        <f t="shared" si="64"/>
        <v>0.35415028512463437</v>
      </c>
      <c r="AN44" s="16">
        <f t="shared" si="65"/>
        <v>1.0330746551599301</v>
      </c>
      <c r="AO44" s="16">
        <f t="shared" si="66"/>
        <v>1.1752493142044349</v>
      </c>
      <c r="AP44" s="16">
        <f t="shared" si="67"/>
        <v>1.794398167206066</v>
      </c>
      <c r="AQ44" s="8">
        <f t="shared" si="29"/>
        <v>0.17453223924247685</v>
      </c>
      <c r="AR44" s="8">
        <f t="shared" si="30"/>
        <v>1.3144266995358795</v>
      </c>
      <c r="AS44" s="8">
        <f t="shared" si="31"/>
        <v>19.685573300464121</v>
      </c>
      <c r="AT44" s="8">
        <f t="shared" si="32"/>
        <v>78.825467760757519</v>
      </c>
      <c r="AU44" s="8">
        <f t="shared" si="33"/>
        <v>0.96433676723634043</v>
      </c>
      <c r="AV44" s="8">
        <f t="shared" si="34"/>
        <v>0.52462217154201596</v>
      </c>
      <c r="AW44" s="8">
        <f t="shared" si="35"/>
        <v>20.475377828457983</v>
      </c>
      <c r="AX44" s="8">
        <f t="shared" si="36"/>
        <v>78.035663232763653</v>
      </c>
      <c r="AY44" s="11">
        <f t="shared" si="37"/>
        <v>19.511041061221643</v>
      </c>
      <c r="AZ44" s="11">
        <f t="shared" si="38"/>
        <v>0.34906447848495503</v>
      </c>
      <c r="BA44" s="11">
        <f t="shared" si="39"/>
        <v>1.9286735344726793</v>
      </c>
      <c r="BB44" s="30">
        <f>ROCbolivia_carbon_saatchi_negat!E64</f>
        <v>2558</v>
      </c>
      <c r="BC44" s="30">
        <f>'ROC2005-2010floss2distance2prox'!E64</f>
        <v>6409</v>
      </c>
      <c r="BD44" s="30">
        <f>ROC2010f2carbon1!E64</f>
        <v>813</v>
      </c>
      <c r="BE44" s="14">
        <f>'2010F2CARBON1RANK6'!B46</f>
        <v>53.973804000000001</v>
      </c>
      <c r="BF44" s="14">
        <f>'2005-2010floss2distance2rank4'!B47</f>
        <v>129.78861699999999</v>
      </c>
      <c r="BG44" s="14">
        <f>'2010F2CARBON1RANK6reverse'!B47</f>
        <v>161.973096</v>
      </c>
      <c r="BH44" s="8">
        <f t="shared" si="41"/>
        <v>1.1762775616349015</v>
      </c>
      <c r="BI44" s="8">
        <f t="shared" si="42"/>
        <v>0.31268137714345484</v>
      </c>
      <c r="BJ44" s="8">
        <f t="shared" si="43"/>
        <v>20.687318622856544</v>
      </c>
      <c r="BK44" s="8">
        <f t="shared" si="44"/>
        <v>77.823722438365095</v>
      </c>
      <c r="BL44" s="11">
        <f t="shared" si="45"/>
        <v>22.488958938778357</v>
      </c>
      <c r="BM44" s="11">
        <f t="shared" si="46"/>
        <v>22.155481358275107</v>
      </c>
      <c r="BN44" s="11">
        <f t="shared" si="47"/>
        <v>21.863596184491445</v>
      </c>
      <c r="BO44" s="11">
        <f t="shared" si="48"/>
        <v>21.439714595694323</v>
      </c>
      <c r="BP44" s="11">
        <f t="shared" si="49"/>
        <v>19.860105539706598</v>
      </c>
      <c r="BQ44" s="30">
        <f>ROCbolivia_carbon_saatchi_negat!G64</f>
        <v>99836</v>
      </c>
      <c r="BR44" s="30">
        <f>'ROC2005-2010floss2distance2prox'!G64</f>
        <v>95986</v>
      </c>
      <c r="BS44" s="30">
        <f>ROC2010f2carbon1!G64</f>
        <v>101581</v>
      </c>
      <c r="BT44" s="15">
        <f t="shared" si="68"/>
        <v>2438</v>
      </c>
      <c r="BU44" s="15">
        <f t="shared" si="69"/>
        <v>2438</v>
      </c>
      <c r="BV44" s="15">
        <f t="shared" si="70"/>
        <v>2438</v>
      </c>
      <c r="BW44" s="39">
        <f t="shared" si="50"/>
        <v>102393.69</v>
      </c>
      <c r="BX44" s="11">
        <f t="shared" si="72"/>
        <v>0.75</v>
      </c>
      <c r="BY44" s="11">
        <f t="shared" si="72"/>
        <v>1</v>
      </c>
      <c r="BZ44" s="11">
        <f t="shared" si="72"/>
        <v>1.25</v>
      </c>
      <c r="CA44" s="11">
        <f t="shared" si="72"/>
        <v>1.5</v>
      </c>
    </row>
    <row r="45" spans="1:79" x14ac:dyDescent="0.25">
      <c r="A45" s="11">
        <f t="shared" si="60"/>
        <v>21.5</v>
      </c>
      <c r="B45" s="11">
        <f t="shared" si="1"/>
        <v>0</v>
      </c>
      <c r="C45" s="11">
        <f t="shared" si="2"/>
        <v>0.17145587779871982</v>
      </c>
      <c r="D45" s="11">
        <f t="shared" si="3"/>
        <v>0.3201261718373466</v>
      </c>
      <c r="E45" s="11">
        <f t="shared" si="4"/>
        <v>0.53036471290369558</v>
      </c>
      <c r="F45" s="11">
        <f t="shared" si="5"/>
        <v>1.3207845131863105</v>
      </c>
      <c r="G45" s="11">
        <f t="shared" si="6"/>
        <v>1.4889589387783564</v>
      </c>
      <c r="H45" s="11">
        <f t="shared" si="7"/>
        <v>1.4889589387783564</v>
      </c>
      <c r="I45" s="11"/>
      <c r="J45" s="11"/>
      <c r="K45" s="11"/>
      <c r="L45" s="11"/>
      <c r="M45" s="11"/>
      <c r="N45" s="11">
        <f t="shared" si="63"/>
        <v>0</v>
      </c>
      <c r="O45" s="11">
        <f t="shared" si="71"/>
        <v>0.22761345483938966</v>
      </c>
      <c r="P45" s="11">
        <f t="shared" si="71"/>
        <v>0.33727428345925908</v>
      </c>
      <c r="Q45" s="11">
        <f t="shared" si="71"/>
        <v>0.45076390076035994</v>
      </c>
      <c r="R45" s="11">
        <f t="shared" si="71"/>
        <v>1.7028858473169153</v>
      </c>
      <c r="S45" s="11"/>
      <c r="T45" s="11">
        <f t="shared" si="10"/>
        <v>0</v>
      </c>
      <c r="U45" s="11">
        <f t="shared" si="11"/>
        <v>0.75142261333549532</v>
      </c>
      <c r="V45" s="11">
        <f t="shared" si="12"/>
        <v>1.4121863932235681</v>
      </c>
      <c r="W45" s="11">
        <f t="shared" si="13"/>
        <v>1.1298541449952451</v>
      </c>
      <c r="X45" s="11">
        <f t="shared" si="14"/>
        <v>2.3615223088747896</v>
      </c>
      <c r="Y45" s="11">
        <f t="shared" si="15"/>
        <v>6.095504343117832</v>
      </c>
      <c r="Z45" s="11">
        <f t="shared" si="16"/>
        <v>6.9253904129225878</v>
      </c>
      <c r="AA45" s="11">
        <f t="shared" si="17"/>
        <v>6.5633593042973457</v>
      </c>
      <c r="AB45" s="11">
        <f t="shared" si="18"/>
        <v>18.795349845640722</v>
      </c>
      <c r="AC45" s="11">
        <f t="shared" si="19"/>
        <v>21.500000000000014</v>
      </c>
      <c r="AD45" s="11">
        <f t="shared" si="20"/>
        <v>32.754865518879072</v>
      </c>
      <c r="AE45" s="11">
        <f t="shared" si="21"/>
        <v>26.191506214581725</v>
      </c>
      <c r="AF45" s="11">
        <f t="shared" si="22"/>
        <v>2.7046501543592925</v>
      </c>
      <c r="AG45" s="28">
        <f t="shared" si="23"/>
        <v>5.5742511895611191</v>
      </c>
      <c r="AH45" s="28">
        <f t="shared" si="24"/>
        <v>15.962862366331558</v>
      </c>
      <c r="AI45" s="28">
        <f t="shared" si="25"/>
        <v>18.259917676165458</v>
      </c>
      <c r="AJ45" s="28">
        <f t="shared" si="26"/>
        <v>27.818658040400088</v>
      </c>
      <c r="AK45" s="16">
        <f t="shared" si="27"/>
        <v>22.244406850838971</v>
      </c>
      <c r="AM45" s="16">
        <f t="shared" si="64"/>
        <v>0.36731350101203564</v>
      </c>
      <c r="AN45" s="16">
        <f t="shared" si="65"/>
        <v>1.051867715062937</v>
      </c>
      <c r="AO45" s="16">
        <f t="shared" si="66"/>
        <v>1.2032314407331119</v>
      </c>
      <c r="AP45" s="16">
        <f t="shared" si="67"/>
        <v>1.8331015827581472</v>
      </c>
      <c r="AQ45" s="8">
        <f t="shared" si="29"/>
        <v>0.16817442559204587</v>
      </c>
      <c r="AR45" s="8">
        <f t="shared" si="30"/>
        <v>1.3207845131863105</v>
      </c>
      <c r="AS45" s="8">
        <f t="shared" si="31"/>
        <v>20.179215486813689</v>
      </c>
      <c r="AT45" s="8">
        <f t="shared" si="32"/>
        <v>78.331825574407958</v>
      </c>
      <c r="AU45" s="8">
        <f t="shared" si="33"/>
        <v>0.95859422587466081</v>
      </c>
      <c r="AV45" s="8">
        <f t="shared" si="34"/>
        <v>0.53036471290369558</v>
      </c>
      <c r="AW45" s="8">
        <f t="shared" si="35"/>
        <v>20.969635287096306</v>
      </c>
      <c r="AX45" s="8">
        <f t="shared" si="36"/>
        <v>77.541405774125337</v>
      </c>
      <c r="AY45" s="11">
        <f t="shared" si="37"/>
        <v>20.011041061221643</v>
      </c>
      <c r="AZ45" s="11">
        <f t="shared" si="38"/>
        <v>0.3363488511840913</v>
      </c>
      <c r="BA45" s="11">
        <f t="shared" si="39"/>
        <v>1.9171884517493218</v>
      </c>
      <c r="BB45" s="30">
        <f>ROCbolivia_carbon_saatchi_negat!E65</f>
        <v>2586</v>
      </c>
      <c r="BC45" s="30">
        <f>'ROC2005-2010floss2distance2prox'!E65</f>
        <v>6440</v>
      </c>
      <c r="BD45" s="30">
        <f>ROC2010f2carbon1!E65</f>
        <v>836</v>
      </c>
      <c r="BE45" s="14">
        <f>'2010F2CARBON1RANK6'!B47</f>
        <v>55.089357999999997</v>
      </c>
      <c r="BF45" s="14">
        <f>'2005-2010floss2distance2rank4'!B48</f>
        <v>78.650811000000004</v>
      </c>
      <c r="BG45" s="14">
        <f>'2010F2CARBON1RANK6reverse'!B48</f>
        <v>161.97761499999999</v>
      </c>
      <c r="BH45" s="8">
        <f t="shared" si="41"/>
        <v>1.1688327669410099</v>
      </c>
      <c r="BI45" s="8">
        <f t="shared" si="42"/>
        <v>0.3201261718373466</v>
      </c>
      <c r="BJ45" s="8">
        <f t="shared" si="43"/>
        <v>21.179873828162652</v>
      </c>
      <c r="BK45" s="8">
        <f t="shared" si="44"/>
        <v>77.331167233058991</v>
      </c>
      <c r="BL45" s="11">
        <f t="shared" si="45"/>
        <v>22.988958938778357</v>
      </c>
      <c r="BM45" s="11">
        <f t="shared" si="46"/>
        <v>22.646047183180915</v>
      </c>
      <c r="BN45" s="11">
        <f t="shared" si="47"/>
        <v>22.348706595103661</v>
      </c>
      <c r="BO45" s="11">
        <f t="shared" si="48"/>
        <v>21.928229512970965</v>
      </c>
      <c r="BP45" s="11">
        <f t="shared" si="49"/>
        <v>20.347389912405735</v>
      </c>
      <c r="BQ45" s="30">
        <f>ROCbolivia_carbon_saatchi_negat!G65</f>
        <v>102246</v>
      </c>
      <c r="BR45" s="30">
        <f>'ROC2005-2010floss2distance2prox'!G65</f>
        <v>98393</v>
      </c>
      <c r="BS45" s="30">
        <f>ROC2010f2carbon1!G65</f>
        <v>103996</v>
      </c>
      <c r="BT45" s="15">
        <f t="shared" si="68"/>
        <v>2438</v>
      </c>
      <c r="BU45" s="15">
        <f t="shared" si="69"/>
        <v>2438</v>
      </c>
      <c r="BV45" s="15">
        <f t="shared" si="70"/>
        <v>2438</v>
      </c>
      <c r="BW45" s="39">
        <f t="shared" si="50"/>
        <v>104831.63499999999</v>
      </c>
      <c r="BX45" s="11">
        <f t="shared" si="72"/>
        <v>0.75</v>
      </c>
      <c r="BY45" s="11">
        <f t="shared" si="72"/>
        <v>1</v>
      </c>
      <c r="BZ45" s="11">
        <f t="shared" si="72"/>
        <v>1.25</v>
      </c>
      <c r="CA45" s="11">
        <f t="shared" si="72"/>
        <v>1.5</v>
      </c>
    </row>
    <row r="46" spans="1:79" x14ac:dyDescent="0.25">
      <c r="A46" s="11">
        <f t="shared" si="60"/>
        <v>22</v>
      </c>
      <c r="B46" s="11">
        <f t="shared" si="1"/>
        <v>0</v>
      </c>
      <c r="C46" s="11">
        <f t="shared" si="2"/>
        <v>0.17514751153122815</v>
      </c>
      <c r="D46" s="11">
        <f t="shared" si="3"/>
        <v>0.32757096653123841</v>
      </c>
      <c r="E46" s="11">
        <f t="shared" si="4"/>
        <v>0.53487670968787238</v>
      </c>
      <c r="F46" s="11">
        <f t="shared" si="5"/>
        <v>1.3269372360738245</v>
      </c>
      <c r="G46" s="11">
        <f t="shared" si="6"/>
        <v>1.4889589387783564</v>
      </c>
      <c r="H46" s="11">
        <f t="shared" si="7"/>
        <v>1.4889589387783564</v>
      </c>
      <c r="I46" s="11"/>
      <c r="J46" s="11"/>
      <c r="K46" s="11"/>
      <c r="L46" s="11"/>
      <c r="M46" s="11"/>
      <c r="N46" s="11">
        <f t="shared" si="63"/>
        <v>0</v>
      </c>
      <c r="O46" s="11">
        <f t="shared" si="71"/>
        <v>0.23256394988889462</v>
      </c>
      <c r="P46" s="11">
        <f t="shared" si="71"/>
        <v>0.3446098545122469</v>
      </c>
      <c r="Q46" s="11">
        <f t="shared" si="71"/>
        <v>0.46056782232898741</v>
      </c>
      <c r="R46" s="11">
        <f t="shared" si="71"/>
        <v>1.7399228843539523</v>
      </c>
      <c r="S46" s="11"/>
      <c r="T46" s="11">
        <f t="shared" si="10"/>
        <v>0</v>
      </c>
      <c r="U46" s="11">
        <f t="shared" si="11"/>
        <v>0.7512607369146479</v>
      </c>
      <c r="V46" s="11">
        <f t="shared" si="12"/>
        <v>1.4142976531620071</v>
      </c>
      <c r="W46" s="11">
        <f t="shared" si="13"/>
        <v>1.1298541449952451</v>
      </c>
      <c r="X46" s="11">
        <f t="shared" si="14"/>
        <v>2.3302029867698435</v>
      </c>
      <c r="Y46" s="11">
        <f t="shared" si="15"/>
        <v>5.9874376709589283</v>
      </c>
      <c r="Z46" s="11">
        <f t="shared" si="16"/>
        <v>6.7679951762652566</v>
      </c>
      <c r="AA46" s="11">
        <f t="shared" si="17"/>
        <v>6.800281662317718</v>
      </c>
      <c r="AB46" s="11">
        <f t="shared" si="18"/>
        <v>19.301389383755133</v>
      </c>
      <c r="AC46" s="11">
        <f t="shared" si="19"/>
        <v>22.000000000000018</v>
      </c>
      <c r="AD46" s="11">
        <f t="shared" si="20"/>
        <v>33.441900261230749</v>
      </c>
      <c r="AE46" s="11">
        <f t="shared" si="21"/>
        <v>26.641618598913031</v>
      </c>
      <c r="AF46" s="11">
        <f t="shared" si="22"/>
        <v>2.6986106162448849</v>
      </c>
      <c r="AG46" s="28">
        <f t="shared" si="23"/>
        <v>5.7754689920306523</v>
      </c>
      <c r="AH46" s="28">
        <f t="shared" si="24"/>
        <v>16.392640985254996</v>
      </c>
      <c r="AI46" s="28">
        <f t="shared" si="25"/>
        <v>18.684566924448376</v>
      </c>
      <c r="AJ46" s="28">
        <f t="shared" si="26"/>
        <v>28.402155614167864</v>
      </c>
      <c r="AK46" s="16">
        <f t="shared" si="27"/>
        <v>22.62668662213721</v>
      </c>
      <c r="AM46" s="16">
        <f t="shared" si="64"/>
        <v>0.38057268381123271</v>
      </c>
      <c r="AN46" s="16">
        <f t="shared" si="65"/>
        <v>1.0801878398309983</v>
      </c>
      <c r="AO46" s="16">
        <f t="shared" si="66"/>
        <v>1.231213567261789</v>
      </c>
      <c r="AP46" s="16">
        <f t="shared" si="67"/>
        <v>1.8715509689383105</v>
      </c>
      <c r="AQ46" s="8">
        <f t="shared" si="29"/>
        <v>0.16202170270453187</v>
      </c>
      <c r="AR46" s="8">
        <f t="shared" si="30"/>
        <v>1.3269372360738245</v>
      </c>
      <c r="AS46" s="8">
        <f t="shared" si="31"/>
        <v>20.673062763926175</v>
      </c>
      <c r="AT46" s="8">
        <f t="shared" si="32"/>
        <v>77.837978297295464</v>
      </c>
      <c r="AU46" s="8">
        <f t="shared" si="33"/>
        <v>0.95408222909048401</v>
      </c>
      <c r="AV46" s="8">
        <f t="shared" si="34"/>
        <v>0.53487670968787238</v>
      </c>
      <c r="AW46" s="8">
        <f t="shared" si="35"/>
        <v>21.465123290312128</v>
      </c>
      <c r="AX46" s="8">
        <f t="shared" si="36"/>
        <v>77.045917770909512</v>
      </c>
      <c r="AY46" s="11">
        <f t="shared" si="37"/>
        <v>20.511041061221643</v>
      </c>
      <c r="AZ46" s="11">
        <f t="shared" si="38"/>
        <v>0.32404340540906418</v>
      </c>
      <c r="BA46" s="11">
        <f t="shared" si="39"/>
        <v>1.9081644581809698</v>
      </c>
      <c r="BB46" s="30">
        <f>ROCbolivia_carbon_saatchi_negat!E66</f>
        <v>2608</v>
      </c>
      <c r="BC46" s="30">
        <f>'ROC2005-2010floss2distance2prox'!E66</f>
        <v>6470</v>
      </c>
      <c r="BD46" s="30">
        <f>ROC2010f2carbon1!E66</f>
        <v>854</v>
      </c>
      <c r="BE46" s="14">
        <f>'2010F2CARBON1RANK6'!B48</f>
        <v>55.490988999999999</v>
      </c>
      <c r="BF46" s="14">
        <f>'2005-2010floss2distance2rank4'!B49</f>
        <v>118.52251800000001</v>
      </c>
      <c r="BG46" s="14">
        <f>'2010F2CARBON1RANK6reverse'!B49</f>
        <v>160.91447700000001</v>
      </c>
      <c r="BH46" s="8">
        <f t="shared" si="41"/>
        <v>1.1613879722471179</v>
      </c>
      <c r="BI46" s="8">
        <f t="shared" si="42"/>
        <v>0.32757096653123841</v>
      </c>
      <c r="BJ46" s="8">
        <f t="shared" si="43"/>
        <v>21.672429033468763</v>
      </c>
      <c r="BK46" s="8">
        <f t="shared" si="44"/>
        <v>76.838612027752873</v>
      </c>
      <c r="BL46" s="11">
        <f t="shared" si="45"/>
        <v>23.488958938778357</v>
      </c>
      <c r="BM46" s="11">
        <f t="shared" si="46"/>
        <v>23.138663915715899</v>
      </c>
      <c r="BN46" s="11">
        <f t="shared" si="47"/>
        <v>22.833817005715879</v>
      </c>
      <c r="BO46" s="11">
        <f t="shared" si="48"/>
        <v>22.419205519402613</v>
      </c>
      <c r="BP46" s="11">
        <f t="shared" si="49"/>
        <v>20.835084466630708</v>
      </c>
      <c r="BQ46" s="30">
        <f>ROCbolivia_carbon_saatchi_negat!G66</f>
        <v>104662</v>
      </c>
      <c r="BR46" s="30">
        <f>'ROC2005-2010floss2distance2prox'!G66</f>
        <v>100801</v>
      </c>
      <c r="BS46" s="30">
        <f>ROC2010f2carbon1!G66</f>
        <v>106416</v>
      </c>
      <c r="BT46" s="15">
        <f t="shared" si="68"/>
        <v>2438</v>
      </c>
      <c r="BU46" s="15">
        <f t="shared" si="69"/>
        <v>2438</v>
      </c>
      <c r="BV46" s="15">
        <f t="shared" si="70"/>
        <v>2438</v>
      </c>
      <c r="BW46" s="39">
        <f t="shared" si="50"/>
        <v>107269.58</v>
      </c>
      <c r="BX46" s="11">
        <f t="shared" si="72"/>
        <v>0.75</v>
      </c>
      <c r="BY46" s="11">
        <f t="shared" si="72"/>
        <v>1</v>
      </c>
      <c r="BZ46" s="11">
        <f t="shared" si="72"/>
        <v>1.25</v>
      </c>
      <c r="CA46" s="11">
        <f t="shared" si="72"/>
        <v>1.5</v>
      </c>
    </row>
    <row r="47" spans="1:79" x14ac:dyDescent="0.25">
      <c r="A47" s="11">
        <f t="shared" si="60"/>
        <v>22.5</v>
      </c>
      <c r="B47" s="11">
        <f t="shared" si="1"/>
        <v>0</v>
      </c>
      <c r="C47" s="11">
        <f t="shared" si="2"/>
        <v>0.17842896373790221</v>
      </c>
      <c r="D47" s="11">
        <f t="shared" si="3"/>
        <v>0.33501576122513022</v>
      </c>
      <c r="E47" s="11">
        <f t="shared" si="4"/>
        <v>0.54267015867872326</v>
      </c>
      <c r="F47" s="11">
        <f t="shared" si="5"/>
        <v>1.3359612296421781</v>
      </c>
      <c r="G47" s="11">
        <f t="shared" si="6"/>
        <v>1.4889589387783564</v>
      </c>
      <c r="H47" s="11">
        <f t="shared" si="7"/>
        <v>1.4889589387783564</v>
      </c>
      <c r="I47" s="11"/>
      <c r="J47" s="11"/>
      <c r="K47" s="11"/>
      <c r="L47" s="11"/>
      <c r="M47" s="11"/>
      <c r="N47" s="11">
        <f t="shared" si="63"/>
        <v>0</v>
      </c>
      <c r="O47" s="11">
        <f t="shared" si="71"/>
        <v>0.23751444493839957</v>
      </c>
      <c r="P47" s="11">
        <f t="shared" si="71"/>
        <v>0.35194542556523478</v>
      </c>
      <c r="Q47" s="11">
        <f t="shared" si="71"/>
        <v>0.47037174389761482</v>
      </c>
      <c r="R47" s="11">
        <f t="shared" si="71"/>
        <v>1.7769599213909895</v>
      </c>
      <c r="S47" s="11"/>
      <c r="T47" s="11">
        <f t="shared" si="10"/>
        <v>0</v>
      </c>
      <c r="U47" s="11">
        <f t="shared" si="11"/>
        <v>0.74936998010939515</v>
      </c>
      <c r="V47" s="11">
        <f t="shared" si="12"/>
        <v>1.416320985936284</v>
      </c>
      <c r="W47" s="11">
        <f t="shared" si="13"/>
        <v>1.1298541449952451</v>
      </c>
      <c r="X47" s="11">
        <f t="shared" si="14"/>
        <v>2.3145247581328188</v>
      </c>
      <c r="Y47" s="11">
        <f t="shared" si="15"/>
        <v>5.8975030448326562</v>
      </c>
      <c r="Z47" s="11">
        <f t="shared" si="16"/>
        <v>6.6175952834593623</v>
      </c>
      <c r="AA47" s="11">
        <f t="shared" si="17"/>
        <v>7.040240547436051</v>
      </c>
      <c r="AB47" s="11">
        <f t="shared" si="18"/>
        <v>19.893690191619928</v>
      </c>
      <c r="AC47" s="11">
        <f t="shared" si="19"/>
        <v>22.500000000000018</v>
      </c>
      <c r="AD47" s="11">
        <f t="shared" si="20"/>
        <v>34.128669018251728</v>
      </c>
      <c r="AE47" s="11">
        <f t="shared" si="21"/>
        <v>27.088428470815678</v>
      </c>
      <c r="AF47" s="11">
        <f t="shared" si="22"/>
        <v>2.6063098083800895</v>
      </c>
      <c r="AG47" s="28">
        <f t="shared" si="23"/>
        <v>5.9792657123992656</v>
      </c>
      <c r="AH47" s="28">
        <f t="shared" si="24"/>
        <v>16.895681170889297</v>
      </c>
      <c r="AI47" s="28">
        <f t="shared" si="25"/>
        <v>19.109216172731294</v>
      </c>
      <c r="AJ47" s="28">
        <f t="shared" si="26"/>
        <v>28.98542728699417</v>
      </c>
      <c r="AK47" s="16">
        <f t="shared" si="27"/>
        <v>23.006161574594906</v>
      </c>
      <c r="AM47" s="16">
        <f t="shared" si="64"/>
        <v>0.39400180358135561</v>
      </c>
      <c r="AN47" s="16">
        <f t="shared" si="65"/>
        <v>1.113335512128419</v>
      </c>
      <c r="AO47" s="16">
        <f t="shared" si="66"/>
        <v>1.259195693790466</v>
      </c>
      <c r="AP47" s="16">
        <f t="shared" si="67"/>
        <v>1.9099854694481171</v>
      </c>
      <c r="AQ47" s="8">
        <f t="shared" si="29"/>
        <v>0.15299770913617827</v>
      </c>
      <c r="AR47" s="8">
        <f t="shared" si="30"/>
        <v>1.3359612296421781</v>
      </c>
      <c r="AS47" s="8">
        <f t="shared" si="31"/>
        <v>21.164038770357823</v>
      </c>
      <c r="AT47" s="8">
        <f t="shared" si="32"/>
        <v>77.347002290863827</v>
      </c>
      <c r="AU47" s="8">
        <f t="shared" si="33"/>
        <v>0.94628878009963313</v>
      </c>
      <c r="AV47" s="8">
        <f t="shared" si="34"/>
        <v>0.54267015867872326</v>
      </c>
      <c r="AW47" s="8">
        <f t="shared" si="35"/>
        <v>21.957329841321275</v>
      </c>
      <c r="AX47" s="8">
        <f t="shared" si="36"/>
        <v>76.553711219900364</v>
      </c>
      <c r="AY47" s="11">
        <f t="shared" si="37"/>
        <v>21.011041061221643</v>
      </c>
      <c r="AZ47" s="11">
        <f t="shared" si="38"/>
        <v>0.30599541827235655</v>
      </c>
      <c r="BA47" s="11">
        <f t="shared" si="39"/>
        <v>1.892577560199264</v>
      </c>
      <c r="BB47" s="30">
        <f>ROCbolivia_carbon_saatchi_negat!E67</f>
        <v>2646</v>
      </c>
      <c r="BC47" s="30">
        <f>'ROC2005-2010floss2distance2prox'!E67</f>
        <v>6514</v>
      </c>
      <c r="BD47" s="30">
        <f>ROC2010f2carbon1!E67</f>
        <v>870</v>
      </c>
      <c r="BE47" s="14">
        <f>'2010F2CARBON1RANK6'!B49</f>
        <v>56.202191999999997</v>
      </c>
      <c r="BF47" s="14">
        <f>'2005-2010floss2distance2rank4'!B50</f>
        <v>138.726281</v>
      </c>
      <c r="BG47" s="14">
        <f>'2010F2CARBON1RANK6reverse'!B50</f>
        <v>160.85217900000001</v>
      </c>
      <c r="BH47" s="8">
        <f t="shared" si="41"/>
        <v>1.1539431775532263</v>
      </c>
      <c r="BI47" s="8">
        <f t="shared" si="42"/>
        <v>0.33501576122513022</v>
      </c>
      <c r="BJ47" s="8">
        <f t="shared" si="43"/>
        <v>22.164984238774871</v>
      </c>
      <c r="BK47" s="8">
        <f t="shared" si="44"/>
        <v>76.346056822446769</v>
      </c>
      <c r="BL47" s="11">
        <f t="shared" si="45"/>
        <v>23.988958938778357</v>
      </c>
      <c r="BM47" s="11">
        <f t="shared" si="46"/>
        <v>23.632101011302549</v>
      </c>
      <c r="BN47" s="11">
        <f t="shared" si="47"/>
        <v>23.318927416328098</v>
      </c>
      <c r="BO47" s="11">
        <f t="shared" si="48"/>
        <v>22.903618621420907</v>
      </c>
      <c r="BP47" s="11">
        <f t="shared" si="49"/>
        <v>21.317036479494</v>
      </c>
      <c r="BQ47" s="30">
        <f>ROCbolivia_carbon_saatchi_negat!G67</f>
        <v>107062</v>
      </c>
      <c r="BR47" s="30">
        <f>'ROC2005-2010floss2distance2prox'!G67</f>
        <v>103195</v>
      </c>
      <c r="BS47" s="30">
        <f>ROC2010f2carbon1!G67</f>
        <v>108838</v>
      </c>
      <c r="BT47" s="15">
        <f t="shared" si="68"/>
        <v>2438</v>
      </c>
      <c r="BU47" s="15">
        <f t="shared" si="69"/>
        <v>2438</v>
      </c>
      <c r="BV47" s="15">
        <f t="shared" si="70"/>
        <v>2438</v>
      </c>
      <c r="BW47" s="39">
        <f t="shared" si="50"/>
        <v>109707.52499999999</v>
      </c>
      <c r="BX47" s="11">
        <f t="shared" si="72"/>
        <v>0.75</v>
      </c>
      <c r="BY47" s="11">
        <f t="shared" si="72"/>
        <v>1</v>
      </c>
      <c r="BZ47" s="11">
        <f t="shared" si="72"/>
        <v>1.25</v>
      </c>
      <c r="CA47" s="11">
        <f t="shared" si="72"/>
        <v>1.5</v>
      </c>
    </row>
    <row r="48" spans="1:79" x14ac:dyDescent="0.25">
      <c r="A48" s="11">
        <f t="shared" si="60"/>
        <v>23</v>
      </c>
      <c r="B48" s="11">
        <f t="shared" si="1"/>
        <v>0</v>
      </c>
      <c r="C48" s="11">
        <f t="shared" si="2"/>
        <v>0.1819155067074934</v>
      </c>
      <c r="D48" s="11">
        <f t="shared" si="3"/>
        <v>0.34246055591902197</v>
      </c>
      <c r="E48" s="11">
        <f t="shared" si="4"/>
        <v>0.5496432446179057</v>
      </c>
      <c r="F48" s="11">
        <f t="shared" si="5"/>
        <v>1.3431394063442776</v>
      </c>
      <c r="G48" s="11">
        <f t="shared" si="6"/>
        <v>1.4889589387783564</v>
      </c>
      <c r="H48" s="11">
        <f t="shared" si="7"/>
        <v>1.4889589387783564</v>
      </c>
      <c r="I48" s="11"/>
      <c r="J48" s="11"/>
      <c r="K48" s="11"/>
      <c r="L48" s="11"/>
      <c r="M48" s="11"/>
      <c r="N48" s="11">
        <f t="shared" si="63"/>
        <v>0</v>
      </c>
      <c r="O48" s="11">
        <f t="shared" si="71"/>
        <v>0.24246493998790453</v>
      </c>
      <c r="P48" s="11">
        <f t="shared" si="71"/>
        <v>0.35928099661822266</v>
      </c>
      <c r="Q48" s="11">
        <f t="shared" si="71"/>
        <v>0.4801756654662423</v>
      </c>
      <c r="R48" s="11">
        <f t="shared" si="71"/>
        <v>1.8139969584280264</v>
      </c>
      <c r="S48" s="11"/>
      <c r="T48" s="11">
        <f t="shared" si="10"/>
        <v>0</v>
      </c>
      <c r="U48" s="11">
        <f t="shared" si="11"/>
        <v>0.74840655637893405</v>
      </c>
      <c r="V48" s="11">
        <f t="shared" si="12"/>
        <v>1.4182617723243942</v>
      </c>
      <c r="W48" s="11">
        <f t="shared" si="13"/>
        <v>1.1298541449952451</v>
      </c>
      <c r="X48" s="11">
        <f t="shared" si="14"/>
        <v>2.2959856147934121</v>
      </c>
      <c r="Y48" s="11">
        <f t="shared" si="15"/>
        <v>5.8029459897159636</v>
      </c>
      <c r="Z48" s="11">
        <f t="shared" si="16"/>
        <v>6.473734516427637</v>
      </c>
      <c r="AA48" s="11">
        <f t="shared" si="17"/>
        <v>7.2841422430355349</v>
      </c>
      <c r="AB48" s="11">
        <f t="shared" si="18"/>
        <v>20.294526413157111</v>
      </c>
      <c r="AC48" s="11">
        <f t="shared" si="19"/>
        <v>23.000000000000018</v>
      </c>
      <c r="AD48" s="11">
        <f t="shared" si="20"/>
        <v>34.812254405042076</v>
      </c>
      <c r="AE48" s="11">
        <f t="shared" si="21"/>
        <v>27.52811216200654</v>
      </c>
      <c r="AF48" s="11">
        <f t="shared" si="22"/>
        <v>2.7054735868429063</v>
      </c>
      <c r="AG48" s="28">
        <f t="shared" si="23"/>
        <v>6.1864110557817655</v>
      </c>
      <c r="AH48" s="28">
        <f t="shared" si="24"/>
        <v>17.236110771209955</v>
      </c>
      <c r="AI48" s="28">
        <f t="shared" si="25"/>
        <v>19.533865421014212</v>
      </c>
      <c r="AJ48" s="28">
        <f t="shared" si="26"/>
        <v>29.56599532826959</v>
      </c>
      <c r="AK48" s="16">
        <f t="shared" si="27"/>
        <v>23.379584272487826</v>
      </c>
      <c r="AM48" s="16">
        <f t="shared" si="64"/>
        <v>0.40765157979500288</v>
      </c>
      <c r="AN48" s="16">
        <f t="shared" si="65"/>
        <v>1.1357680118650795</v>
      </c>
      <c r="AO48" s="16">
        <f t="shared" si="66"/>
        <v>1.2871778203191431</v>
      </c>
      <c r="AP48" s="16">
        <f t="shared" si="67"/>
        <v>1.9482418150207617</v>
      </c>
      <c r="AQ48" s="8">
        <f t="shared" si="29"/>
        <v>0.14581953243407875</v>
      </c>
      <c r="AR48" s="8">
        <f t="shared" si="30"/>
        <v>1.3431394063442776</v>
      </c>
      <c r="AS48" s="8">
        <f t="shared" si="31"/>
        <v>21.656860593655722</v>
      </c>
      <c r="AT48" s="8">
        <f t="shared" si="32"/>
        <v>76.854180467565925</v>
      </c>
      <c r="AU48" s="8">
        <f t="shared" si="33"/>
        <v>0.93931569416045069</v>
      </c>
      <c r="AV48" s="8">
        <f t="shared" si="34"/>
        <v>0.5496432446179057</v>
      </c>
      <c r="AW48" s="8">
        <f t="shared" si="35"/>
        <v>22.450356755382096</v>
      </c>
      <c r="AX48" s="8">
        <f t="shared" si="36"/>
        <v>76.060684305839544</v>
      </c>
      <c r="AY48" s="11">
        <f t="shared" si="37"/>
        <v>21.511041061221643</v>
      </c>
      <c r="AZ48" s="11">
        <f t="shared" si="38"/>
        <v>0.29163906486815705</v>
      </c>
      <c r="BA48" s="11">
        <f t="shared" si="39"/>
        <v>1.8786313883209047</v>
      </c>
      <c r="BB48" s="30">
        <f>ROCbolivia_carbon_saatchi_negat!E68</f>
        <v>2680</v>
      </c>
      <c r="BC48" s="30">
        <f>'ROC2005-2010floss2distance2prox'!E68</f>
        <v>6549</v>
      </c>
      <c r="BD48" s="30">
        <f>ROC2010f2carbon1!E68</f>
        <v>887</v>
      </c>
      <c r="BE48" s="14">
        <f>'2010F2CARBON1RANK6'!B50</f>
        <v>57.125661000000001</v>
      </c>
      <c r="BF48" s="14">
        <f>'2005-2010floss2distance2rank4'!B51</f>
        <v>93.882226000000003</v>
      </c>
      <c r="BG48" s="14">
        <f>'2010F2CARBON1RANK6reverse'!B51</f>
        <v>160.106583</v>
      </c>
      <c r="BH48" s="8">
        <f t="shared" si="41"/>
        <v>1.1464983828593345</v>
      </c>
      <c r="BI48" s="8">
        <f t="shared" si="42"/>
        <v>0.34246055591902197</v>
      </c>
      <c r="BJ48" s="8">
        <f t="shared" si="43"/>
        <v>22.657539444080978</v>
      </c>
      <c r="BK48" s="8">
        <f t="shared" si="44"/>
        <v>75.853501617140665</v>
      </c>
      <c r="BL48" s="11">
        <f t="shared" si="45"/>
        <v>24.488958938778357</v>
      </c>
      <c r="BM48" s="11">
        <f t="shared" si="46"/>
        <v>24.125127925363369</v>
      </c>
      <c r="BN48" s="11">
        <f t="shared" si="47"/>
        <v>23.804037826940313</v>
      </c>
      <c r="BO48" s="11">
        <f t="shared" si="48"/>
        <v>23.389672449542548</v>
      </c>
      <c r="BP48" s="11">
        <f t="shared" si="49"/>
        <v>21.8026801260898</v>
      </c>
      <c r="BQ48" s="30">
        <f>ROCbolivia_carbon_saatchi_negat!G68</f>
        <v>109465</v>
      </c>
      <c r="BR48" s="30">
        <f>'ROC2005-2010floss2distance2prox'!G68</f>
        <v>105597</v>
      </c>
      <c r="BS48" s="30">
        <f>ROC2010f2carbon1!G68</f>
        <v>111258</v>
      </c>
      <c r="BT48" s="15">
        <f t="shared" si="68"/>
        <v>2437</v>
      </c>
      <c r="BU48" s="15">
        <f t="shared" si="69"/>
        <v>2437</v>
      </c>
      <c r="BV48" s="15">
        <f t="shared" si="70"/>
        <v>2437</v>
      </c>
      <c r="BW48" s="39">
        <f t="shared" si="50"/>
        <v>112145.47</v>
      </c>
      <c r="BX48" s="11">
        <f t="shared" si="72"/>
        <v>0.75</v>
      </c>
      <c r="BY48" s="11">
        <f t="shared" si="72"/>
        <v>1</v>
      </c>
      <c r="BZ48" s="11">
        <f t="shared" si="72"/>
        <v>1.25</v>
      </c>
      <c r="CA48" s="11">
        <f t="shared" si="72"/>
        <v>1.5</v>
      </c>
    </row>
    <row r="49" spans="1:79" x14ac:dyDescent="0.25">
      <c r="A49" s="11">
        <f t="shared" si="60"/>
        <v>23.5</v>
      </c>
      <c r="B49" s="11">
        <f t="shared" si="1"/>
        <v>0</v>
      </c>
      <c r="C49" s="11">
        <f t="shared" si="2"/>
        <v>0.1854020496770846</v>
      </c>
      <c r="D49" s="11">
        <f t="shared" si="3"/>
        <v>0.34990535061291372</v>
      </c>
      <c r="E49" s="11">
        <f t="shared" si="4"/>
        <v>0.55723160284583939</v>
      </c>
      <c r="F49" s="11">
        <f t="shared" si="5"/>
        <v>1.3492921292317914</v>
      </c>
      <c r="G49" s="11">
        <f t="shared" si="6"/>
        <v>1.4889589387783564</v>
      </c>
      <c r="H49" s="11">
        <f t="shared" si="7"/>
        <v>1.4889589387783564</v>
      </c>
      <c r="I49" s="11"/>
      <c r="J49" s="11"/>
      <c r="K49" s="11"/>
      <c r="L49" s="11"/>
      <c r="M49" s="11"/>
      <c r="N49" s="11">
        <f t="shared" si="63"/>
        <v>0</v>
      </c>
      <c r="O49" s="11">
        <f t="shared" si="71"/>
        <v>0.24741543503740948</v>
      </c>
      <c r="P49" s="11">
        <f t="shared" si="71"/>
        <v>0.36661656767121059</v>
      </c>
      <c r="Q49" s="11">
        <f t="shared" si="71"/>
        <v>0.48997958703486971</v>
      </c>
      <c r="R49" s="11">
        <f t="shared" si="71"/>
        <v>1.8510339954650634</v>
      </c>
      <c r="S49" s="11"/>
      <c r="T49" s="11">
        <f t="shared" si="10"/>
        <v>0</v>
      </c>
      <c r="U49" s="11">
        <f t="shared" si="11"/>
        <v>0.74748170395896152</v>
      </c>
      <c r="V49" s="11">
        <f t="shared" si="12"/>
        <v>1.4201249628393977</v>
      </c>
      <c r="W49" s="11">
        <f t="shared" si="13"/>
        <v>1.1298541449952451</v>
      </c>
      <c r="X49" s="11">
        <f t="shared" si="14"/>
        <v>2.2807703900096379</v>
      </c>
      <c r="Y49" s="11">
        <f t="shared" si="15"/>
        <v>5.7077459682591538</v>
      </c>
      <c r="Z49" s="11">
        <f t="shared" si="16"/>
        <v>6.3359954841632193</v>
      </c>
      <c r="AA49" s="11">
        <f t="shared" si="17"/>
        <v>7.5307081597065126</v>
      </c>
      <c r="AB49" s="11">
        <f t="shared" si="18"/>
        <v>20.832060005450348</v>
      </c>
      <c r="AC49" s="11">
        <f t="shared" si="19"/>
        <v>23.500000000000018</v>
      </c>
      <c r="AD49" s="11">
        <f t="shared" si="20"/>
        <v>35.494257726045994</v>
      </c>
      <c r="AE49" s="11">
        <f t="shared" si="21"/>
        <v>27.963549566339481</v>
      </c>
      <c r="AF49" s="11">
        <f t="shared" si="22"/>
        <v>2.6679399945496698</v>
      </c>
      <c r="AG49" s="28">
        <f t="shared" si="23"/>
        <v>6.3958191181148036</v>
      </c>
      <c r="AH49" s="28">
        <f t="shared" si="24"/>
        <v>17.692637242998234</v>
      </c>
      <c r="AI49" s="28">
        <f t="shared" si="25"/>
        <v>19.958514669297127</v>
      </c>
      <c r="AJ49" s="28">
        <f t="shared" si="26"/>
        <v>30.14521972345112</v>
      </c>
      <c r="AK49" s="16">
        <f t="shared" si="27"/>
        <v>23.749400605336316</v>
      </c>
      <c r="AM49" s="16">
        <f t="shared" si="64"/>
        <v>0.42145045715089591</v>
      </c>
      <c r="AN49" s="16">
        <f t="shared" si="65"/>
        <v>1.1658506778510067</v>
      </c>
      <c r="AO49" s="16">
        <f t="shared" si="66"/>
        <v>1.3151599468478201</v>
      </c>
      <c r="AP49" s="16">
        <f t="shared" si="67"/>
        <v>1.9864096214633804</v>
      </c>
      <c r="AQ49" s="8">
        <f t="shared" si="29"/>
        <v>0.13966680954656496</v>
      </c>
      <c r="AR49" s="8">
        <f t="shared" si="30"/>
        <v>1.3492921292317914</v>
      </c>
      <c r="AS49" s="8">
        <f t="shared" si="31"/>
        <v>22.150707870768208</v>
      </c>
      <c r="AT49" s="8">
        <f t="shared" si="32"/>
        <v>76.360333190453431</v>
      </c>
      <c r="AU49" s="8">
        <f t="shared" si="33"/>
        <v>0.931727335932517</v>
      </c>
      <c r="AV49" s="8">
        <f t="shared" si="34"/>
        <v>0.55723160284583939</v>
      </c>
      <c r="AW49" s="8">
        <f t="shared" si="35"/>
        <v>22.942768397154161</v>
      </c>
      <c r="AX49" s="8">
        <f t="shared" si="36"/>
        <v>75.568272664067479</v>
      </c>
      <c r="AY49" s="11">
        <f t="shared" si="37"/>
        <v>22.011041061221643</v>
      </c>
      <c r="AZ49" s="11">
        <f t="shared" si="38"/>
        <v>0.27933361909312993</v>
      </c>
      <c r="BA49" s="11">
        <f t="shared" si="39"/>
        <v>1.8634546718650356</v>
      </c>
      <c r="BB49" s="30">
        <f>ROCbolivia_carbon_saatchi_negat!E69</f>
        <v>2717</v>
      </c>
      <c r="BC49" s="30">
        <f>'ROC2005-2010floss2distance2prox'!E69</f>
        <v>6579</v>
      </c>
      <c r="BD49" s="30">
        <f>ROC2010f2carbon1!E69</f>
        <v>904</v>
      </c>
      <c r="BE49" s="14">
        <f>'2010F2CARBON1RANK6'!B51</f>
        <v>57.749664000000003</v>
      </c>
      <c r="BF49" s="14">
        <f>'2005-2010floss2distance2rank4'!B52</f>
        <v>125.898927</v>
      </c>
      <c r="BG49" s="14">
        <f>'2010F2CARBON1RANK6reverse'!B52</f>
        <v>159.73603800000001</v>
      </c>
      <c r="BH49" s="8">
        <f t="shared" si="41"/>
        <v>1.1390535881654427</v>
      </c>
      <c r="BI49" s="8">
        <f t="shared" si="42"/>
        <v>0.34990535061291372</v>
      </c>
      <c r="BJ49" s="8">
        <f t="shared" si="43"/>
        <v>23.150094649387086</v>
      </c>
      <c r="BK49" s="8">
        <f t="shared" si="44"/>
        <v>75.360946411834561</v>
      </c>
      <c r="BL49" s="11">
        <f t="shared" si="45"/>
        <v>24.988958938778357</v>
      </c>
      <c r="BM49" s="11">
        <f t="shared" si="46"/>
        <v>24.618154839424189</v>
      </c>
      <c r="BN49" s="11">
        <f t="shared" si="47"/>
        <v>24.289148237552528</v>
      </c>
      <c r="BO49" s="11">
        <f t="shared" si="48"/>
        <v>23.874495733086679</v>
      </c>
      <c r="BP49" s="11">
        <f t="shared" si="49"/>
        <v>22.290374680314773</v>
      </c>
      <c r="BQ49" s="30">
        <f>ROCbolivia_carbon_saatchi_negat!G69</f>
        <v>111866</v>
      </c>
      <c r="BR49" s="30">
        <f>'ROC2005-2010floss2distance2prox'!G69</f>
        <v>108005</v>
      </c>
      <c r="BS49" s="30">
        <f>ROC2010f2carbon1!G69</f>
        <v>113679</v>
      </c>
      <c r="BT49" s="15">
        <f t="shared" si="68"/>
        <v>2438</v>
      </c>
      <c r="BU49" s="15">
        <f t="shared" si="69"/>
        <v>2438</v>
      </c>
      <c r="BV49" s="15">
        <f t="shared" si="70"/>
        <v>2438</v>
      </c>
      <c r="BW49" s="39">
        <f t="shared" si="50"/>
        <v>114583.41499999999</v>
      </c>
      <c r="BX49" s="11">
        <f t="shared" si="72"/>
        <v>0.75</v>
      </c>
      <c r="BY49" s="11">
        <f t="shared" si="72"/>
        <v>1</v>
      </c>
      <c r="BZ49" s="11">
        <f t="shared" si="72"/>
        <v>1.25</v>
      </c>
      <c r="CA49" s="11">
        <f t="shared" si="72"/>
        <v>1.5</v>
      </c>
    </row>
    <row r="50" spans="1:79" x14ac:dyDescent="0.25">
      <c r="A50" s="11">
        <f t="shared" si="60"/>
        <v>24</v>
      </c>
      <c r="B50" s="11">
        <f t="shared" si="1"/>
        <v>0</v>
      </c>
      <c r="C50" s="11">
        <f t="shared" si="2"/>
        <v>0.18847841112084152</v>
      </c>
      <c r="D50" s="11">
        <f t="shared" si="3"/>
        <v>0.35735014530680553</v>
      </c>
      <c r="E50" s="11">
        <f t="shared" si="4"/>
        <v>0.56399959802210464</v>
      </c>
      <c r="F50" s="11">
        <f t="shared" si="5"/>
        <v>1.3548295798305541</v>
      </c>
      <c r="G50" s="11">
        <f t="shared" si="6"/>
        <v>1.4889589387783564</v>
      </c>
      <c r="H50" s="11">
        <f t="shared" si="7"/>
        <v>1.4889589387783564</v>
      </c>
      <c r="I50" s="11"/>
      <c r="J50" s="11"/>
      <c r="K50" s="11"/>
      <c r="L50" s="11"/>
      <c r="M50" s="11"/>
      <c r="N50" s="11">
        <f t="shared" si="63"/>
        <v>0</v>
      </c>
      <c r="O50" s="11">
        <f t="shared" si="71"/>
        <v>0.25236593008691444</v>
      </c>
      <c r="P50" s="11">
        <f t="shared" si="71"/>
        <v>0.37395213872419847</v>
      </c>
      <c r="Q50" s="11">
        <f t="shared" si="71"/>
        <v>0.49978350860349718</v>
      </c>
      <c r="R50" s="11">
        <f t="shared" si="71"/>
        <v>1.8880710325021004</v>
      </c>
      <c r="S50" s="11"/>
      <c r="T50" s="11">
        <f t="shared" si="10"/>
        <v>0</v>
      </c>
      <c r="U50" s="11">
        <f t="shared" si="11"/>
        <v>0.74495980783765803</v>
      </c>
      <c r="V50" s="11">
        <f t="shared" si="12"/>
        <v>1.4219151198932976</v>
      </c>
      <c r="W50" s="11">
        <f t="shared" si="13"/>
        <v>1.1298541449952451</v>
      </c>
      <c r="X50" s="11">
        <f t="shared" si="14"/>
        <v>2.2627904435530053</v>
      </c>
      <c r="Y50" s="11">
        <f t="shared" si="15"/>
        <v>5.6137495564067104</v>
      </c>
      <c r="Z50" s="11">
        <f t="shared" si="16"/>
        <v>6.203995578243152</v>
      </c>
      <c r="AA50" s="11">
        <f t="shared" si="17"/>
        <v>7.780612474495971</v>
      </c>
      <c r="AB50" s="11">
        <f t="shared" si="18"/>
        <v>21.300530057042572</v>
      </c>
      <c r="AC50" s="11">
        <f t="shared" si="19"/>
        <v>24.000000000000018</v>
      </c>
      <c r="AD50" s="11">
        <f t="shared" si="20"/>
        <v>36.17485037012257</v>
      </c>
      <c r="AE50" s="11">
        <f t="shared" si="21"/>
        <v>28.394237895626599</v>
      </c>
      <c r="AF50" s="11">
        <f t="shared" si="22"/>
        <v>2.699469942957446</v>
      </c>
      <c r="AG50" s="28">
        <f t="shared" si="23"/>
        <v>6.6080624769508063</v>
      </c>
      <c r="AH50" s="28">
        <f t="shared" si="24"/>
        <v>18.090508153501627</v>
      </c>
      <c r="AI50" s="28">
        <f t="shared" si="25"/>
        <v>20.383163917580045</v>
      </c>
      <c r="AJ50" s="28">
        <f t="shared" si="26"/>
        <v>30.723246032839125</v>
      </c>
      <c r="AK50" s="16">
        <f t="shared" si="27"/>
        <v>24.115183555888319</v>
      </c>
      <c r="AM50" s="16">
        <f t="shared" si="64"/>
        <v>0.43543616546389785</v>
      </c>
      <c r="AN50" s="16">
        <f t="shared" si="65"/>
        <v>1.1920682543681056</v>
      </c>
      <c r="AO50" s="16">
        <f t="shared" si="66"/>
        <v>1.3431420733764972</v>
      </c>
      <c r="AP50" s="16">
        <f t="shared" si="67"/>
        <v>2.0244984804254558</v>
      </c>
      <c r="AQ50" s="8">
        <f t="shared" si="29"/>
        <v>0.13412935894780231</v>
      </c>
      <c r="AR50" s="8">
        <f t="shared" si="30"/>
        <v>1.3548295798305541</v>
      </c>
      <c r="AS50" s="8">
        <f t="shared" si="31"/>
        <v>22.645170420169446</v>
      </c>
      <c r="AT50" s="8">
        <f t="shared" si="32"/>
        <v>75.865870641052197</v>
      </c>
      <c r="AU50" s="8">
        <f t="shared" si="33"/>
        <v>0.92495934075625175</v>
      </c>
      <c r="AV50" s="8">
        <f t="shared" si="34"/>
        <v>0.56399959802210464</v>
      </c>
      <c r="AW50" s="8">
        <f t="shared" si="35"/>
        <v>23.436000401977896</v>
      </c>
      <c r="AX50" s="8">
        <f t="shared" si="36"/>
        <v>75.07504065924374</v>
      </c>
      <c r="AY50" s="11">
        <f t="shared" si="37"/>
        <v>22.511041061221643</v>
      </c>
      <c r="AZ50" s="11">
        <f t="shared" si="38"/>
        <v>0.26825871789560551</v>
      </c>
      <c r="BA50" s="11">
        <f t="shared" si="39"/>
        <v>1.8499186815125057</v>
      </c>
      <c r="BB50" s="30">
        <f>ROCbolivia_carbon_saatchi_negat!E70</f>
        <v>2750</v>
      </c>
      <c r="BC50" s="30">
        <f>'ROC2005-2010floss2distance2prox'!E70</f>
        <v>6606</v>
      </c>
      <c r="BD50" s="30">
        <f>ROC2010f2carbon1!E70</f>
        <v>919</v>
      </c>
      <c r="BE50" s="14">
        <f>'2010F2CARBON1RANK6'!B52</f>
        <v>58.531570000000002</v>
      </c>
      <c r="BF50" s="14">
        <f>'2005-2010floss2distance2rank4'!B53</f>
        <v>109.723146</v>
      </c>
      <c r="BG50" s="14">
        <f>'2010F2CARBON1RANK6reverse'!B53</f>
        <v>159.40563499999999</v>
      </c>
      <c r="BH50" s="8">
        <f t="shared" si="41"/>
        <v>1.1316087934715509</v>
      </c>
      <c r="BI50" s="8">
        <f t="shared" si="42"/>
        <v>0.35735014530680553</v>
      </c>
      <c r="BJ50" s="8">
        <f t="shared" si="43"/>
        <v>23.642649854693193</v>
      </c>
      <c r="BK50" s="8">
        <f t="shared" si="44"/>
        <v>74.868391206528457</v>
      </c>
      <c r="BL50" s="11">
        <f t="shared" si="45"/>
        <v>25.488958938778357</v>
      </c>
      <c r="BM50" s="11">
        <f t="shared" si="46"/>
        <v>25.112002116536676</v>
      </c>
      <c r="BN50" s="11">
        <f t="shared" si="47"/>
        <v>24.774258648164743</v>
      </c>
      <c r="BO50" s="11">
        <f t="shared" si="48"/>
        <v>24.360959742734149</v>
      </c>
      <c r="BP50" s="11">
        <f t="shared" si="49"/>
        <v>22.779299779117249</v>
      </c>
      <c r="BQ50" s="30">
        <f>ROCbolivia_carbon_saatchi_negat!G70</f>
        <v>114271</v>
      </c>
      <c r="BR50" s="30">
        <f>'ROC2005-2010floss2distance2prox'!G70</f>
        <v>110416</v>
      </c>
      <c r="BS50" s="30">
        <f>ROC2010f2carbon1!G70</f>
        <v>116102</v>
      </c>
      <c r="BT50" s="15">
        <f t="shared" si="68"/>
        <v>2438</v>
      </c>
      <c r="BU50" s="15">
        <f t="shared" si="69"/>
        <v>2438</v>
      </c>
      <c r="BV50" s="15">
        <f t="shared" si="70"/>
        <v>2438</v>
      </c>
      <c r="BW50" s="39">
        <f t="shared" si="50"/>
        <v>117021.36</v>
      </c>
      <c r="BX50" s="11">
        <f t="shared" si="72"/>
        <v>0.75</v>
      </c>
      <c r="BY50" s="11">
        <f t="shared" si="72"/>
        <v>1</v>
      </c>
      <c r="BZ50" s="11">
        <f t="shared" si="72"/>
        <v>1.25</v>
      </c>
      <c r="CA50" s="11">
        <f t="shared" si="72"/>
        <v>1.5</v>
      </c>
    </row>
    <row r="51" spans="1:79" x14ac:dyDescent="0.25">
      <c r="A51" s="11">
        <f t="shared" si="60"/>
        <v>24.5</v>
      </c>
      <c r="B51" s="11">
        <f t="shared" si="1"/>
        <v>0</v>
      </c>
      <c r="C51" s="11">
        <f t="shared" si="2"/>
        <v>0.19217004485334985</v>
      </c>
      <c r="D51" s="11">
        <f t="shared" si="3"/>
        <v>0.36479494000069729</v>
      </c>
      <c r="E51" s="11">
        <f t="shared" si="4"/>
        <v>0.57056250243545281</v>
      </c>
      <c r="F51" s="11">
        <f t="shared" si="5"/>
        <v>1.3591364858518138</v>
      </c>
      <c r="G51" s="11">
        <f t="shared" si="6"/>
        <v>1.4889589387783564</v>
      </c>
      <c r="H51" s="11">
        <f t="shared" si="7"/>
        <v>1.4889589387783564</v>
      </c>
      <c r="I51" s="11"/>
      <c r="J51" s="11"/>
      <c r="K51" s="11"/>
      <c r="L51" s="11"/>
      <c r="M51" s="11"/>
      <c r="N51" s="11">
        <f t="shared" si="63"/>
        <v>0</v>
      </c>
      <c r="O51" s="11">
        <f t="shared" si="71"/>
        <v>0.25731642513641939</v>
      </c>
      <c r="P51" s="11">
        <f t="shared" si="71"/>
        <v>0.38128770977718635</v>
      </c>
      <c r="Q51" s="11">
        <f t="shared" si="71"/>
        <v>0.5095874301721246</v>
      </c>
      <c r="R51" s="11">
        <f t="shared" si="71"/>
        <v>1.9251080695391376</v>
      </c>
      <c r="S51" s="11"/>
      <c r="T51" s="11">
        <f t="shared" si="10"/>
        <v>0</v>
      </c>
      <c r="U51" s="11">
        <f t="shared" si="11"/>
        <v>0.74493785115481859</v>
      </c>
      <c r="V51" s="11">
        <f t="shared" si="12"/>
        <v>1.4236364550980041</v>
      </c>
      <c r="W51" s="11">
        <f t="shared" si="13"/>
        <v>1.1298541449952451</v>
      </c>
      <c r="X51" s="11">
        <f t="shared" si="14"/>
        <v>2.2446833098396</v>
      </c>
      <c r="Y51" s="11">
        <f t="shared" si="15"/>
        <v>5.5182553120285274</v>
      </c>
      <c r="Z51" s="11">
        <f t="shared" si="16"/>
        <v>6.0773834235851281</v>
      </c>
      <c r="AA51" s="11">
        <f t="shared" si="17"/>
        <v>8.034827892402399</v>
      </c>
      <c r="AB51" s="11">
        <f t="shared" si="18"/>
        <v>21.689322161545252</v>
      </c>
      <c r="AC51" s="11">
        <f t="shared" si="19"/>
        <v>24.500000000000021</v>
      </c>
      <c r="AD51" s="11">
        <f t="shared" si="20"/>
        <v>36.852135463684355</v>
      </c>
      <c r="AE51" s="11">
        <f t="shared" si="21"/>
        <v>28.817307571281958</v>
      </c>
      <c r="AF51" s="11">
        <f t="shared" si="22"/>
        <v>2.8106778384547688</v>
      </c>
      <c r="AG51" s="28">
        <f t="shared" si="23"/>
        <v>6.8239672491825907</v>
      </c>
      <c r="AH51" s="28">
        <f t="shared" si="24"/>
        <v>18.420708703332423</v>
      </c>
      <c r="AI51" s="28">
        <f t="shared" si="25"/>
        <v>20.807813165862964</v>
      </c>
      <c r="AJ51" s="28">
        <f t="shared" si="26"/>
        <v>31.298463244547598</v>
      </c>
      <c r="AK51" s="16">
        <f t="shared" si="27"/>
        <v>24.474495995365007</v>
      </c>
      <c r="AM51" s="16">
        <f t="shared" si="64"/>
        <v>0.44966314144269415</v>
      </c>
      <c r="AN51" s="16">
        <f t="shared" si="65"/>
        <v>1.2138267140911949</v>
      </c>
      <c r="AO51" s="16">
        <f t="shared" si="66"/>
        <v>1.3711241999051742</v>
      </c>
      <c r="AP51" s="16">
        <f t="shared" si="67"/>
        <v>2.0624022347935211</v>
      </c>
      <c r="AQ51" s="8">
        <f t="shared" si="29"/>
        <v>0.1298224529265426</v>
      </c>
      <c r="AR51" s="8">
        <f t="shared" si="30"/>
        <v>1.3591364858518138</v>
      </c>
      <c r="AS51" s="8">
        <f t="shared" si="31"/>
        <v>23.140863514148187</v>
      </c>
      <c r="AT51" s="8">
        <f t="shared" si="32"/>
        <v>75.370177547073453</v>
      </c>
      <c r="AU51" s="8">
        <f t="shared" si="33"/>
        <v>0.91839643634290358</v>
      </c>
      <c r="AV51" s="8">
        <f t="shared" si="34"/>
        <v>0.57056250243545281</v>
      </c>
      <c r="AW51" s="8">
        <f t="shared" si="35"/>
        <v>23.929437497564546</v>
      </c>
      <c r="AX51" s="8">
        <f t="shared" si="36"/>
        <v>74.581603563657097</v>
      </c>
      <c r="AY51" s="11">
        <f t="shared" si="37"/>
        <v>23.011041061221643</v>
      </c>
      <c r="AZ51" s="11">
        <f t="shared" si="38"/>
        <v>0.25964490585308653</v>
      </c>
      <c r="BA51" s="11">
        <f t="shared" si="39"/>
        <v>1.8367928726858054</v>
      </c>
      <c r="BB51" s="30">
        <f>ROCbolivia_carbon_saatchi_negat!E71</f>
        <v>2782</v>
      </c>
      <c r="BC51" s="30">
        <f>'ROC2005-2010floss2distance2prox'!E71</f>
        <v>6627</v>
      </c>
      <c r="BD51" s="30">
        <f>ROC2010f2carbon1!E71</f>
        <v>937</v>
      </c>
      <c r="BE51" s="14">
        <f>'2010F2CARBON1RANK6'!B53</f>
        <v>59.541299000000002</v>
      </c>
      <c r="BF51" s="14">
        <f>'2005-2010floss2distance2rank4'!B54</f>
        <v>91.061301999999998</v>
      </c>
      <c r="BG51" s="14">
        <f>'2010F2CARBON1RANK6reverse'!B54</f>
        <v>158.630954</v>
      </c>
      <c r="BH51" s="8">
        <f t="shared" si="41"/>
        <v>1.124163998777659</v>
      </c>
      <c r="BI51" s="8">
        <f t="shared" si="42"/>
        <v>0.36479494000069729</v>
      </c>
      <c r="BJ51" s="8">
        <f t="shared" si="43"/>
        <v>24.135205059999304</v>
      </c>
      <c r="BK51" s="8">
        <f t="shared" si="44"/>
        <v>74.375836001222339</v>
      </c>
      <c r="BL51" s="11">
        <f t="shared" si="45"/>
        <v>25.988958938778357</v>
      </c>
      <c r="BM51" s="11">
        <f t="shared" si="46"/>
        <v>25.60461884907166</v>
      </c>
      <c r="BN51" s="11">
        <f t="shared" si="47"/>
        <v>25.259369058776961</v>
      </c>
      <c r="BO51" s="11">
        <f t="shared" si="48"/>
        <v>24.847833933907449</v>
      </c>
      <c r="BP51" s="11">
        <f t="shared" si="49"/>
        <v>23.27068596707473</v>
      </c>
      <c r="BQ51" s="30">
        <f>ROCbolivia_carbon_saatchi_negat!G71</f>
        <v>116677</v>
      </c>
      <c r="BR51" s="30">
        <f>'ROC2005-2010floss2distance2prox'!G71</f>
        <v>112833</v>
      </c>
      <c r="BS51" s="30">
        <f>ROC2010f2carbon1!G71</f>
        <v>118522</v>
      </c>
      <c r="BT51" s="15">
        <f t="shared" si="68"/>
        <v>2438</v>
      </c>
      <c r="BU51" s="15">
        <f t="shared" si="69"/>
        <v>2438</v>
      </c>
      <c r="BV51" s="15">
        <f t="shared" si="70"/>
        <v>2438</v>
      </c>
      <c r="BW51" s="39">
        <f t="shared" si="50"/>
        <v>119459.30499999999</v>
      </c>
      <c r="BX51" s="11">
        <f t="shared" si="72"/>
        <v>0.75</v>
      </c>
      <c r="BY51" s="11">
        <f t="shared" si="72"/>
        <v>1</v>
      </c>
      <c r="BZ51" s="11">
        <f t="shared" si="72"/>
        <v>1.25</v>
      </c>
      <c r="CA51" s="11">
        <f t="shared" si="72"/>
        <v>1.5</v>
      </c>
    </row>
    <row r="52" spans="1:79" x14ac:dyDescent="0.25">
      <c r="A52" s="11">
        <f t="shared" si="60"/>
        <v>25</v>
      </c>
      <c r="B52" s="11">
        <f t="shared" si="1"/>
        <v>0</v>
      </c>
      <c r="C52" s="11">
        <f t="shared" si="2"/>
        <v>0.19606676934877529</v>
      </c>
      <c r="D52" s="11">
        <f t="shared" si="3"/>
        <v>0.3722397346945891</v>
      </c>
      <c r="E52" s="11">
        <f t="shared" si="4"/>
        <v>0.57958649600380652</v>
      </c>
      <c r="F52" s="11">
        <f t="shared" si="5"/>
        <v>1.3691859332347531</v>
      </c>
      <c r="G52" s="11">
        <f t="shared" si="6"/>
        <v>1.4889589387783564</v>
      </c>
      <c r="H52" s="11">
        <f t="shared" si="7"/>
        <v>1.4889589387783564</v>
      </c>
      <c r="I52" s="11"/>
      <c r="J52" s="11"/>
      <c r="K52" s="11"/>
      <c r="L52" s="11"/>
      <c r="M52" s="11"/>
      <c r="N52" s="11">
        <f t="shared" si="63"/>
        <v>0</v>
      </c>
      <c r="O52" s="11">
        <f t="shared" si="71"/>
        <v>0.26226692018592435</v>
      </c>
      <c r="P52" s="11">
        <f t="shared" si="71"/>
        <v>0.38862328083017417</v>
      </c>
      <c r="Q52" s="11">
        <f t="shared" si="71"/>
        <v>0.51939135174075213</v>
      </c>
      <c r="R52" s="11">
        <f t="shared" si="71"/>
        <v>1.9621451065761746</v>
      </c>
      <c r="S52" s="11"/>
      <c r="T52" s="11">
        <f t="shared" si="10"/>
        <v>0</v>
      </c>
      <c r="U52" s="11">
        <f t="shared" si="11"/>
        <v>0.74570255750236447</v>
      </c>
      <c r="V52" s="11">
        <f t="shared" si="12"/>
        <v>1.4252928623453724</v>
      </c>
      <c r="W52" s="11">
        <f t="shared" si="13"/>
        <v>1.1298541449952451</v>
      </c>
      <c r="X52" s="11">
        <f t="shared" si="14"/>
        <v>2.236976203433434</v>
      </c>
      <c r="Y52" s="11">
        <f t="shared" si="15"/>
        <v>5.4506301984997707</v>
      </c>
      <c r="Z52" s="11">
        <f t="shared" si="16"/>
        <v>5.9558357551134256</v>
      </c>
      <c r="AA52" s="11">
        <f t="shared" si="17"/>
        <v>8.2933076574246929</v>
      </c>
      <c r="AB52" s="11">
        <f t="shared" si="18"/>
        <v>22.261639174456807</v>
      </c>
      <c r="AC52" s="11">
        <f t="shared" si="19"/>
        <v>25.000000000000021</v>
      </c>
      <c r="AD52" s="11">
        <f t="shared" si="20"/>
        <v>37.529418285837814</v>
      </c>
      <c r="AE52" s="11">
        <f t="shared" si="21"/>
        <v>29.236110628413122</v>
      </c>
      <c r="AF52" s="11">
        <f t="shared" si="22"/>
        <v>2.7383608255432144</v>
      </c>
      <c r="AG52" s="28">
        <f t="shared" si="23"/>
        <v>7.043493725008716</v>
      </c>
      <c r="AH52" s="28">
        <f t="shared" si="24"/>
        <v>18.906776681957254</v>
      </c>
      <c r="AI52" s="28">
        <f t="shared" si="25"/>
        <v>21.232462414145882</v>
      </c>
      <c r="AJ52" s="28">
        <f t="shared" si="26"/>
        <v>31.8736785271524</v>
      </c>
      <c r="AK52" s="16">
        <f t="shared" si="27"/>
        <v>24.830184802143684</v>
      </c>
      <c r="AM52" s="16">
        <f t="shared" si="64"/>
        <v>0.46412876842260731</v>
      </c>
      <c r="AN52" s="16">
        <f t="shared" si="65"/>
        <v>1.2458560082308061</v>
      </c>
      <c r="AO52" s="16">
        <f t="shared" si="66"/>
        <v>1.3991063264338512</v>
      </c>
      <c r="AP52" s="16">
        <f t="shared" si="67"/>
        <v>2.1003058620439163</v>
      </c>
      <c r="AQ52" s="8">
        <f t="shared" si="29"/>
        <v>0.11977300554360326</v>
      </c>
      <c r="AR52" s="8">
        <f t="shared" si="30"/>
        <v>1.3691859332347531</v>
      </c>
      <c r="AS52" s="8">
        <f t="shared" si="31"/>
        <v>23.630814066765247</v>
      </c>
      <c r="AT52" s="8">
        <f t="shared" si="32"/>
        <v>74.880226994456393</v>
      </c>
      <c r="AU52" s="8">
        <f t="shared" si="33"/>
        <v>0.90937244277454987</v>
      </c>
      <c r="AV52" s="8">
        <f t="shared" si="34"/>
        <v>0.57958649600380652</v>
      </c>
      <c r="AW52" s="8">
        <f t="shared" si="35"/>
        <v>24.420413503996194</v>
      </c>
      <c r="AX52" s="8">
        <f t="shared" si="36"/>
        <v>74.090627557225446</v>
      </c>
      <c r="AY52" s="11">
        <f t="shared" si="37"/>
        <v>23.511041061221643</v>
      </c>
      <c r="AZ52" s="11">
        <f t="shared" si="38"/>
        <v>0.23954601108720652</v>
      </c>
      <c r="BA52" s="11">
        <f t="shared" si="39"/>
        <v>1.8187448855491013</v>
      </c>
      <c r="BB52" s="30">
        <f>ROCbolivia_carbon_saatchi_negat!E72</f>
        <v>2826</v>
      </c>
      <c r="BC52" s="30">
        <f>'ROC2005-2010floss2distance2prox'!E72</f>
        <v>6676</v>
      </c>
      <c r="BD52" s="30">
        <f>ROC2010f2carbon1!E72</f>
        <v>956</v>
      </c>
      <c r="BE52" s="14">
        <f>'2010F2CARBON1RANK6'!B54</f>
        <v>60.540076999999997</v>
      </c>
      <c r="BF52" s="14">
        <f>'2005-2010floss2distance2rank4'!B55</f>
        <v>134.04575800000001</v>
      </c>
      <c r="BG52" s="14">
        <f>'2010F2CARBON1RANK6reverse'!B55</f>
        <v>158.63042200000001</v>
      </c>
      <c r="BH52" s="8">
        <f t="shared" si="41"/>
        <v>1.1167192040837672</v>
      </c>
      <c r="BI52" s="8">
        <f t="shared" si="42"/>
        <v>0.3722397346945891</v>
      </c>
      <c r="BJ52" s="8">
        <f t="shared" si="43"/>
        <v>24.627760265305412</v>
      </c>
      <c r="BK52" s="8">
        <f t="shared" si="44"/>
        <v>73.883280795916235</v>
      </c>
      <c r="BL52" s="11">
        <f t="shared" si="45"/>
        <v>26.488958938778357</v>
      </c>
      <c r="BM52" s="11">
        <f t="shared" si="46"/>
        <v>26.096825400080807</v>
      </c>
      <c r="BN52" s="11">
        <f t="shared" si="47"/>
        <v>25.74447946938918</v>
      </c>
      <c r="BO52" s="11">
        <f t="shared" si="48"/>
        <v>25.329785946770745</v>
      </c>
      <c r="BP52" s="11">
        <f t="shared" si="49"/>
        <v>23.75058707230885</v>
      </c>
      <c r="BQ52" s="30">
        <f>ROCbolivia_carbon_saatchi_negat!G72</f>
        <v>119071</v>
      </c>
      <c r="BR52" s="30">
        <f>'ROC2005-2010floss2distance2prox'!G72</f>
        <v>115222</v>
      </c>
      <c r="BS52" s="30">
        <f>ROC2010f2carbon1!G72</f>
        <v>120941</v>
      </c>
      <c r="BT52" s="15">
        <f t="shared" si="68"/>
        <v>2438</v>
      </c>
      <c r="BU52" s="15">
        <f t="shared" si="69"/>
        <v>2438</v>
      </c>
      <c r="BV52" s="15">
        <f t="shared" si="70"/>
        <v>2438</v>
      </c>
      <c r="BW52" s="39">
        <f t="shared" si="50"/>
        <v>121897.25</v>
      </c>
      <c r="BX52" s="11">
        <f t="shared" si="72"/>
        <v>0.75</v>
      </c>
      <c r="BY52" s="11">
        <f t="shared" si="72"/>
        <v>1</v>
      </c>
      <c r="BZ52" s="11">
        <f t="shared" si="72"/>
        <v>1.25</v>
      </c>
      <c r="CA52" s="11">
        <f t="shared" si="72"/>
        <v>1.5</v>
      </c>
    </row>
    <row r="53" spans="1:79" x14ac:dyDescent="0.25">
      <c r="A53" s="11">
        <f t="shared" si="60"/>
        <v>25.5</v>
      </c>
      <c r="B53" s="11">
        <f t="shared" si="1"/>
        <v>0</v>
      </c>
      <c r="C53" s="11">
        <f t="shared" si="2"/>
        <v>0.19934822155544937</v>
      </c>
      <c r="D53" s="11">
        <f t="shared" si="3"/>
        <v>0.37968452938848091</v>
      </c>
      <c r="E53" s="11">
        <f t="shared" si="4"/>
        <v>0.58861048957216011</v>
      </c>
      <c r="F53" s="11">
        <f t="shared" si="5"/>
        <v>1.3728775669672613</v>
      </c>
      <c r="G53" s="11">
        <f t="shared" si="6"/>
        <v>1.4889589387783564</v>
      </c>
      <c r="H53" s="11">
        <f t="shared" si="7"/>
        <v>1.4889589387783564</v>
      </c>
      <c r="I53" s="11"/>
      <c r="J53" s="11"/>
      <c r="K53" s="11"/>
      <c r="L53" s="11"/>
      <c r="M53" s="11"/>
      <c r="N53" s="11">
        <f t="shared" si="63"/>
        <v>0</v>
      </c>
      <c r="O53" s="11">
        <f t="shared" si="71"/>
        <v>0.2672174152354293</v>
      </c>
      <c r="P53" s="11">
        <f t="shared" si="71"/>
        <v>0.3959588518831621</v>
      </c>
      <c r="Q53" s="11">
        <f t="shared" si="71"/>
        <v>0.52919527330937954</v>
      </c>
      <c r="R53" s="11">
        <f t="shared" si="71"/>
        <v>1.9991821436132116</v>
      </c>
      <c r="S53" s="11"/>
      <c r="T53" s="11">
        <f t="shared" si="10"/>
        <v>0</v>
      </c>
      <c r="U53" s="11">
        <f t="shared" si="11"/>
        <v>0.74412511499201961</v>
      </c>
      <c r="V53" s="11">
        <f t="shared" si="12"/>
        <v>1.4268879472132387</v>
      </c>
      <c r="W53" s="11">
        <f t="shared" si="13"/>
        <v>1.1298541449952451</v>
      </c>
      <c r="X53" s="11">
        <f t="shared" si="14"/>
        <v>2.2295557602379237</v>
      </c>
      <c r="Y53" s="11">
        <f t="shared" si="15"/>
        <v>5.3594363128391196</v>
      </c>
      <c r="Z53" s="11">
        <f t="shared" si="16"/>
        <v>5.8390546618759078</v>
      </c>
      <c r="AA53" s="11">
        <f t="shared" si="17"/>
        <v>8.555972936323494</v>
      </c>
      <c r="AB53" s="11">
        <f t="shared" si="18"/>
        <v>22.848650128502786</v>
      </c>
      <c r="AC53" s="11">
        <f t="shared" si="19"/>
        <v>25.500000000000021</v>
      </c>
      <c r="AD53" s="11">
        <f t="shared" si="20"/>
        <v>38.203105464340673</v>
      </c>
      <c r="AE53" s="11">
        <f t="shared" si="21"/>
        <v>29.647132528017181</v>
      </c>
      <c r="AF53" s="11">
        <f t="shared" si="22"/>
        <v>2.651349871497235</v>
      </c>
      <c r="AG53" s="28">
        <f t="shared" si="23"/>
        <v>7.2665749514775122</v>
      </c>
      <c r="AH53" s="28">
        <f t="shared" si="24"/>
        <v>19.405324202696182</v>
      </c>
      <c r="AI53" s="28">
        <f t="shared" si="25"/>
        <v>21.6571116624288</v>
      </c>
      <c r="AJ53" s="28">
        <f t="shared" si="26"/>
        <v>32.445840035010555</v>
      </c>
      <c r="AK53" s="16">
        <f t="shared" si="27"/>
        <v>25.179265083533043</v>
      </c>
      <c r="AM53" s="16">
        <f t="shared" si="64"/>
        <v>0.47882863456028019</v>
      </c>
      <c r="AN53" s="16">
        <f t="shared" si="65"/>
        <v>1.278707637810474</v>
      </c>
      <c r="AO53" s="16">
        <f t="shared" si="66"/>
        <v>1.4270884529625283</v>
      </c>
      <c r="AP53" s="16">
        <f t="shared" si="67"/>
        <v>2.1380082617831451</v>
      </c>
      <c r="AQ53" s="8">
        <f t="shared" si="29"/>
        <v>0.11608137181109512</v>
      </c>
      <c r="AR53" s="8">
        <f t="shared" si="30"/>
        <v>1.3728775669672613</v>
      </c>
      <c r="AS53" s="8">
        <f t="shared" si="31"/>
        <v>24.127122433032739</v>
      </c>
      <c r="AT53" s="8">
        <f t="shared" si="32"/>
        <v>74.383918628188908</v>
      </c>
      <c r="AU53" s="8">
        <f t="shared" si="33"/>
        <v>0.90034844920619628</v>
      </c>
      <c r="AV53" s="8">
        <f t="shared" si="34"/>
        <v>0.58861048957216011</v>
      </c>
      <c r="AW53" s="8">
        <f t="shared" si="35"/>
        <v>24.911389510427838</v>
      </c>
      <c r="AX53" s="8">
        <f t="shared" si="36"/>
        <v>73.599651550793808</v>
      </c>
      <c r="AY53" s="11">
        <f t="shared" si="37"/>
        <v>24.011041061221643</v>
      </c>
      <c r="AZ53" s="11">
        <f t="shared" si="38"/>
        <v>0.23216274362219025</v>
      </c>
      <c r="BA53" s="11">
        <f t="shared" si="39"/>
        <v>1.8006968984123901</v>
      </c>
      <c r="BB53" s="30">
        <f>ROCbolivia_carbon_saatchi_negat!E73</f>
        <v>2870</v>
      </c>
      <c r="BC53" s="30">
        <f>'ROC2005-2010floss2distance2prox'!E73</f>
        <v>6694</v>
      </c>
      <c r="BD53" s="30">
        <f>ROC2010f2carbon1!E73</f>
        <v>972</v>
      </c>
      <c r="BE53" s="14">
        <f>'2010F2CARBON1RANK6'!B55</f>
        <v>61.520390999999996</v>
      </c>
      <c r="BF53" s="14">
        <f>'2005-2010floss2distance2rank4'!B56</f>
        <v>137.487313</v>
      </c>
      <c r="BG53" s="14">
        <f>'2010F2CARBON1RANK6reverse'!B56</f>
        <v>157.788265</v>
      </c>
      <c r="BH53" s="8">
        <f t="shared" si="41"/>
        <v>1.1092744093898754</v>
      </c>
      <c r="BI53" s="8">
        <f t="shared" si="42"/>
        <v>0.37968452938848091</v>
      </c>
      <c r="BJ53" s="8">
        <f t="shared" si="43"/>
        <v>25.120315470611519</v>
      </c>
      <c r="BK53" s="8">
        <f t="shared" si="44"/>
        <v>73.390725590610117</v>
      </c>
      <c r="BL53" s="11">
        <f t="shared" si="45"/>
        <v>26.988958938778357</v>
      </c>
      <c r="BM53" s="11">
        <f t="shared" si="46"/>
        <v>26.590262495667456</v>
      </c>
      <c r="BN53" s="11">
        <f t="shared" si="47"/>
        <v>26.229589880001395</v>
      </c>
      <c r="BO53" s="11">
        <f t="shared" si="48"/>
        <v>25.811737959634034</v>
      </c>
      <c r="BP53" s="11">
        <f t="shared" si="49"/>
        <v>24.243203804843834</v>
      </c>
      <c r="BQ53" s="30">
        <f>ROCbolivia_carbon_saatchi_negat!G73</f>
        <v>121465</v>
      </c>
      <c r="BR53" s="30">
        <f>'ROC2005-2010floss2distance2prox'!G73</f>
        <v>117642</v>
      </c>
      <c r="BS53" s="30">
        <f>ROC2010f2carbon1!G73</f>
        <v>123363</v>
      </c>
      <c r="BT53" s="15">
        <f t="shared" si="68"/>
        <v>2438</v>
      </c>
      <c r="BU53" s="15">
        <f t="shared" si="69"/>
        <v>2438</v>
      </c>
      <c r="BV53" s="15">
        <f t="shared" si="70"/>
        <v>2438</v>
      </c>
      <c r="BW53" s="39">
        <f t="shared" si="50"/>
        <v>124335.19500000001</v>
      </c>
      <c r="BX53" s="11">
        <f t="shared" si="72"/>
        <v>0.75</v>
      </c>
      <c r="BY53" s="11">
        <f t="shared" si="72"/>
        <v>1</v>
      </c>
      <c r="BZ53" s="11">
        <f t="shared" si="72"/>
        <v>1.25</v>
      </c>
      <c r="CA53" s="11">
        <f t="shared" si="72"/>
        <v>1.5</v>
      </c>
    </row>
    <row r="54" spans="1:79" x14ac:dyDescent="0.25">
      <c r="A54" s="11">
        <f t="shared" si="60"/>
        <v>26</v>
      </c>
      <c r="B54" s="11">
        <f t="shared" si="1"/>
        <v>0</v>
      </c>
      <c r="C54" s="11">
        <f t="shared" si="2"/>
        <v>0.2038602183396262</v>
      </c>
      <c r="D54" s="11">
        <f t="shared" si="3"/>
        <v>0.38712932408237266</v>
      </c>
      <c r="E54" s="11">
        <f t="shared" si="4"/>
        <v>0.59578866627425964</v>
      </c>
      <c r="F54" s="11">
        <f t="shared" si="5"/>
        <v>1.3777997452772726</v>
      </c>
      <c r="G54" s="11">
        <f t="shared" si="6"/>
        <v>1.4889589387783564</v>
      </c>
      <c r="H54" s="11">
        <f t="shared" si="7"/>
        <v>1.4889589387783564</v>
      </c>
      <c r="I54" s="11"/>
      <c r="J54" s="11"/>
      <c r="K54" s="11"/>
      <c r="L54" s="11"/>
      <c r="M54" s="11"/>
      <c r="N54" s="11">
        <f t="shared" si="63"/>
        <v>0</v>
      </c>
      <c r="O54" s="11">
        <f t="shared" si="71"/>
        <v>0.2721679102849342</v>
      </c>
      <c r="P54" s="11">
        <f t="shared" si="71"/>
        <v>0.40329442293614998</v>
      </c>
      <c r="Q54" s="11">
        <f t="shared" si="71"/>
        <v>0.53899919487800696</v>
      </c>
      <c r="R54" s="11">
        <f t="shared" si="71"/>
        <v>2.0362191806502485</v>
      </c>
      <c r="S54" s="11"/>
      <c r="T54" s="11">
        <f t="shared" si="10"/>
        <v>0</v>
      </c>
      <c r="U54" s="11">
        <f t="shared" si="11"/>
        <v>0.74714854590912116</v>
      </c>
      <c r="V54" s="11">
        <f t="shared" si="12"/>
        <v>1.4284250531648666</v>
      </c>
      <c r="W54" s="11">
        <f t="shared" si="13"/>
        <v>1.1298541449952451</v>
      </c>
      <c r="X54" s="11">
        <f t="shared" si="14"/>
        <v>2.2153902282149351</v>
      </c>
      <c r="Y54" s="11">
        <f t="shared" si="15"/>
        <v>5.2766701587886571</v>
      </c>
      <c r="Z54" s="11">
        <f t="shared" si="16"/>
        <v>5.7267651491475249</v>
      </c>
      <c r="AA54" s="11">
        <f t="shared" si="17"/>
        <v>8.8232704963305579</v>
      </c>
      <c r="AB54" s="11">
        <f t="shared" si="18"/>
        <v>23.24583385286817</v>
      </c>
      <c r="AC54" s="11">
        <f t="shared" si="19"/>
        <v>26.000000000000021</v>
      </c>
      <c r="AD54" s="11">
        <f t="shared" si="20"/>
        <v>38.87557709782363</v>
      </c>
      <c r="AE54" s="11">
        <f t="shared" si="21"/>
        <v>30.052306601493072</v>
      </c>
      <c r="AF54" s="11">
        <f t="shared" si="22"/>
        <v>2.7541661471318513</v>
      </c>
      <c r="AG54" s="28">
        <f t="shared" si="23"/>
        <v>7.4935903673272275</v>
      </c>
      <c r="AH54" s="28">
        <f t="shared" si="24"/>
        <v>19.742651742660119</v>
      </c>
      <c r="AI54" s="28">
        <f t="shared" si="25"/>
        <v>22.081760910711719</v>
      </c>
      <c r="AJ54" s="28">
        <f t="shared" si="26"/>
        <v>33.016969182310802</v>
      </c>
      <c r="AK54" s="16">
        <f t="shared" si="27"/>
        <v>25.523378814983573</v>
      </c>
      <c r="AM54" s="16">
        <f t="shared" si="64"/>
        <v>0.49378774285012877</v>
      </c>
      <c r="AN54" s="16">
        <f t="shared" si="65"/>
        <v>1.3009357282711207</v>
      </c>
      <c r="AO54" s="16">
        <f t="shared" si="66"/>
        <v>1.4550705794912053</v>
      </c>
      <c r="AP54" s="16">
        <f t="shared" si="67"/>
        <v>2.1756426344532773</v>
      </c>
      <c r="AQ54" s="8">
        <f t="shared" si="29"/>
        <v>0.11115919350108383</v>
      </c>
      <c r="AR54" s="8">
        <f t="shared" si="30"/>
        <v>1.3777997452772726</v>
      </c>
      <c r="AS54" s="8">
        <f t="shared" si="31"/>
        <v>24.622200254722728</v>
      </c>
      <c r="AT54" s="8">
        <f t="shared" si="32"/>
        <v>73.888840806498919</v>
      </c>
      <c r="AU54" s="8">
        <f t="shared" si="33"/>
        <v>0.89317027250409675</v>
      </c>
      <c r="AV54" s="8">
        <f t="shared" si="34"/>
        <v>0.59578866627425964</v>
      </c>
      <c r="AW54" s="8">
        <f t="shared" si="35"/>
        <v>25.40421133372574</v>
      </c>
      <c r="AX54" s="8">
        <f t="shared" si="36"/>
        <v>73.106829727495906</v>
      </c>
      <c r="AY54" s="11">
        <f t="shared" si="37"/>
        <v>24.511041061221643</v>
      </c>
      <c r="AZ54" s="11">
        <f t="shared" si="38"/>
        <v>0.22231838700216855</v>
      </c>
      <c r="BA54" s="11">
        <f t="shared" si="39"/>
        <v>1.7863405450081942</v>
      </c>
      <c r="BB54" s="30">
        <f>ROCbolivia_carbon_saatchi_negat!E74</f>
        <v>2905</v>
      </c>
      <c r="BC54" s="30">
        <f>'ROC2005-2010floss2distance2prox'!E74</f>
        <v>6718</v>
      </c>
      <c r="BD54" s="30">
        <f>ROC2010f2carbon1!E74</f>
        <v>994</v>
      </c>
      <c r="BE54" s="14">
        <f>'2010F2CARBON1RANK6'!B56</f>
        <v>62.605345</v>
      </c>
      <c r="BF54" s="14">
        <f>'2005-2010floss2distance2rank4'!B57</f>
        <v>93.026752999999999</v>
      </c>
      <c r="BG54" s="14">
        <f>'2010F2CARBON1RANK6reverse'!B57</f>
        <v>157.50356500000001</v>
      </c>
      <c r="BH54" s="8">
        <f t="shared" si="41"/>
        <v>1.1018296146959838</v>
      </c>
      <c r="BI54" s="8">
        <f t="shared" si="42"/>
        <v>0.38712932408237266</v>
      </c>
      <c r="BJ54" s="8">
        <f t="shared" si="43"/>
        <v>25.612870675917627</v>
      </c>
      <c r="BK54" s="8">
        <f t="shared" si="44"/>
        <v>72.898170385304013</v>
      </c>
      <c r="BL54" s="11">
        <f t="shared" si="45"/>
        <v>27.488958938778357</v>
      </c>
      <c r="BM54" s="11">
        <f t="shared" si="46"/>
        <v>27.081238502099101</v>
      </c>
      <c r="BN54" s="11">
        <f t="shared" si="47"/>
        <v>26.71470029061361</v>
      </c>
      <c r="BO54" s="11">
        <f t="shared" si="48"/>
        <v>26.297381606229838</v>
      </c>
      <c r="BP54" s="11">
        <f t="shared" si="49"/>
        <v>24.733359448223812</v>
      </c>
      <c r="BQ54" s="30">
        <f>ROCbolivia_carbon_saatchi_negat!G74</f>
        <v>123868</v>
      </c>
      <c r="BR54" s="30">
        <f>'ROC2005-2010floss2distance2prox'!G74</f>
        <v>120056</v>
      </c>
      <c r="BS54" s="30">
        <f>ROC2010f2carbon1!G74</f>
        <v>125779</v>
      </c>
      <c r="BT54" s="15">
        <f t="shared" si="68"/>
        <v>2438</v>
      </c>
      <c r="BU54" s="15">
        <f t="shared" si="69"/>
        <v>2438</v>
      </c>
      <c r="BV54" s="15">
        <f t="shared" si="70"/>
        <v>2438</v>
      </c>
      <c r="BW54" s="39">
        <f t="shared" si="50"/>
        <v>126773.14</v>
      </c>
      <c r="BX54" s="11">
        <f t="shared" si="72"/>
        <v>0.75</v>
      </c>
      <c r="BY54" s="11">
        <f t="shared" si="72"/>
        <v>1</v>
      </c>
      <c r="BZ54" s="11">
        <f t="shared" si="72"/>
        <v>1.25</v>
      </c>
      <c r="CA54" s="11">
        <f t="shared" si="72"/>
        <v>1.5</v>
      </c>
    </row>
    <row r="55" spans="1:79" x14ac:dyDescent="0.25">
      <c r="A55" s="11">
        <f t="shared" si="60"/>
        <v>26.5</v>
      </c>
      <c r="B55" s="11">
        <f t="shared" si="1"/>
        <v>0</v>
      </c>
      <c r="C55" s="11">
        <f t="shared" si="2"/>
        <v>0.20734676130921739</v>
      </c>
      <c r="D55" s="11">
        <f t="shared" si="3"/>
        <v>0.39457411877626442</v>
      </c>
      <c r="E55" s="11">
        <f t="shared" si="4"/>
        <v>0.60194138916177353</v>
      </c>
      <c r="F55" s="11">
        <f t="shared" si="5"/>
        <v>1.3806710159581124</v>
      </c>
      <c r="G55" s="11">
        <f t="shared" si="6"/>
        <v>1.4889589387783564</v>
      </c>
      <c r="H55" s="11">
        <f t="shared" si="7"/>
        <v>1.4889589387783564</v>
      </c>
      <c r="I55" s="11"/>
      <c r="J55" s="11"/>
      <c r="K55" s="11"/>
      <c r="L55" s="11"/>
      <c r="M55" s="11"/>
      <c r="N55" s="11">
        <f t="shared" si="63"/>
        <v>0</v>
      </c>
      <c r="O55" s="11">
        <f t="shared" si="71"/>
        <v>0.27711840533443916</v>
      </c>
      <c r="P55" s="11">
        <f t="shared" si="71"/>
        <v>0.41062999398913785</v>
      </c>
      <c r="Q55" s="11">
        <f t="shared" si="71"/>
        <v>0.54880311644663449</v>
      </c>
      <c r="R55" s="11">
        <f t="shared" si="71"/>
        <v>2.0732562176872857</v>
      </c>
      <c r="S55" s="11"/>
      <c r="T55" s="11">
        <f t="shared" si="10"/>
        <v>0</v>
      </c>
      <c r="U55" s="11">
        <f t="shared" si="11"/>
        <v>0.74634531640815072</v>
      </c>
      <c r="V55" s="11">
        <f t="shared" si="12"/>
        <v>1.4299072849424534</v>
      </c>
      <c r="W55" s="11">
        <f t="shared" si="13"/>
        <v>1.1298541449952451</v>
      </c>
      <c r="X55" s="11">
        <f t="shared" si="14"/>
        <v>2.1979077790096961</v>
      </c>
      <c r="Y55" s="11">
        <f t="shared" si="15"/>
        <v>5.1888758117879439</v>
      </c>
      <c r="Z55" s="11">
        <f t="shared" si="16"/>
        <v>5.6187129765221</v>
      </c>
      <c r="AA55" s="11">
        <f t="shared" si="17"/>
        <v>9.0957605470070426</v>
      </c>
      <c r="AB55" s="11">
        <f t="shared" si="18"/>
        <v>23.834051919544113</v>
      </c>
      <c r="AC55" s="11">
        <f t="shared" si="19"/>
        <v>26.500000000000021</v>
      </c>
      <c r="AD55" s="11">
        <f t="shared" si="20"/>
        <v>39.546980947375715</v>
      </c>
      <c r="AE55" s="11">
        <f t="shared" si="21"/>
        <v>30.451220400368673</v>
      </c>
      <c r="AF55" s="11">
        <f t="shared" si="22"/>
        <v>2.6659480804559088</v>
      </c>
      <c r="AG55" s="28">
        <f t="shared" si="23"/>
        <v>7.7250157576959149</v>
      </c>
      <c r="AH55" s="28">
        <f t="shared" si="24"/>
        <v>20.242224462340861</v>
      </c>
      <c r="AI55" s="28">
        <f t="shared" si="25"/>
        <v>22.506410158994637</v>
      </c>
      <c r="AJ55" s="28">
        <f t="shared" si="26"/>
        <v>33.587191462323901</v>
      </c>
      <c r="AK55" s="16">
        <f t="shared" si="27"/>
        <v>25.862175704627987</v>
      </c>
      <c r="AM55" s="16">
        <f t="shared" si="64"/>
        <v>0.50903744500179882</v>
      </c>
      <c r="AN55" s="16">
        <f t="shared" si="65"/>
        <v>1.3338549130074808</v>
      </c>
      <c r="AO55" s="16">
        <f t="shared" si="66"/>
        <v>1.4830527060198824</v>
      </c>
      <c r="AP55" s="16">
        <f t="shared" si="67"/>
        <v>2.213217249393292</v>
      </c>
      <c r="AQ55" s="8">
        <f t="shared" si="29"/>
        <v>0.10828792282024402</v>
      </c>
      <c r="AR55" s="8">
        <f t="shared" si="30"/>
        <v>1.3806710159581124</v>
      </c>
      <c r="AS55" s="8">
        <f t="shared" si="31"/>
        <v>25.119328984041889</v>
      </c>
      <c r="AT55" s="8">
        <f t="shared" si="32"/>
        <v>73.391712077179761</v>
      </c>
      <c r="AU55" s="8">
        <f t="shared" si="33"/>
        <v>0.88701754961658286</v>
      </c>
      <c r="AV55" s="8">
        <f t="shared" si="34"/>
        <v>0.60194138916177353</v>
      </c>
      <c r="AW55" s="8">
        <f t="shared" si="35"/>
        <v>25.898058610838227</v>
      </c>
      <c r="AX55" s="8">
        <f t="shared" si="36"/>
        <v>72.612982450383413</v>
      </c>
      <c r="AY55" s="11">
        <f t="shared" si="37"/>
        <v>25.011041061221643</v>
      </c>
      <c r="AZ55" s="11">
        <f t="shared" si="38"/>
        <v>0.21657584564048804</v>
      </c>
      <c r="BA55" s="11">
        <f t="shared" si="39"/>
        <v>1.774035099233167</v>
      </c>
      <c r="BB55" s="30">
        <f>ROCbolivia_carbon_saatchi_negat!E75</f>
        <v>2935</v>
      </c>
      <c r="BC55" s="30">
        <f>'ROC2005-2010floss2distance2prox'!E75</f>
        <v>6732</v>
      </c>
      <c r="BD55" s="30">
        <f>ROC2010f2carbon1!E75</f>
        <v>1011</v>
      </c>
      <c r="BE55" s="14">
        <f>'2010F2CARBON1RANK6'!B57</f>
        <v>63.821508999999999</v>
      </c>
      <c r="BF55" s="14">
        <f>'2005-2010floss2distance2rank4'!B58</f>
        <v>137.770038</v>
      </c>
      <c r="BG55" s="14">
        <f>'2010F2CARBON1RANK6reverse'!B58</f>
        <v>157.25347300000001</v>
      </c>
      <c r="BH55" s="8">
        <f t="shared" si="41"/>
        <v>1.094384820002092</v>
      </c>
      <c r="BI55" s="8">
        <f t="shared" si="42"/>
        <v>0.39457411877626442</v>
      </c>
      <c r="BJ55" s="8">
        <f t="shared" si="43"/>
        <v>26.105425881223734</v>
      </c>
      <c r="BK55" s="8">
        <f t="shared" si="44"/>
        <v>72.405615179997909</v>
      </c>
      <c r="BL55" s="11">
        <f t="shared" si="45"/>
        <v>27.988958938778357</v>
      </c>
      <c r="BM55" s="11">
        <f t="shared" si="46"/>
        <v>27.574265416159921</v>
      </c>
      <c r="BN55" s="11">
        <f t="shared" si="47"/>
        <v>27.199810701225825</v>
      </c>
      <c r="BO55" s="11">
        <f t="shared" si="48"/>
        <v>26.78507616045481</v>
      </c>
      <c r="BP55" s="11">
        <f t="shared" si="49"/>
        <v>25.227616906862131</v>
      </c>
      <c r="BQ55" s="30">
        <f>ROCbolivia_carbon_saatchi_negat!G75</f>
        <v>126276</v>
      </c>
      <c r="BR55" s="30">
        <f>'ROC2005-2010floss2distance2prox'!G75</f>
        <v>122480</v>
      </c>
      <c r="BS55" s="30">
        <f>ROC2010f2carbon1!G75</f>
        <v>128200</v>
      </c>
      <c r="BT55" s="15">
        <f t="shared" si="68"/>
        <v>2438</v>
      </c>
      <c r="BU55" s="15">
        <f t="shared" si="69"/>
        <v>2438</v>
      </c>
      <c r="BV55" s="15">
        <f t="shared" si="70"/>
        <v>2438</v>
      </c>
      <c r="BW55" s="39">
        <f t="shared" si="50"/>
        <v>129211.08500000001</v>
      </c>
      <c r="BX55" s="11">
        <f t="shared" si="72"/>
        <v>0.75</v>
      </c>
      <c r="BY55" s="11">
        <f t="shared" si="72"/>
        <v>1</v>
      </c>
      <c r="BZ55" s="11">
        <f t="shared" si="72"/>
        <v>1.25</v>
      </c>
      <c r="CA55" s="11">
        <f t="shared" si="72"/>
        <v>1.5</v>
      </c>
    </row>
    <row r="56" spans="1:79" x14ac:dyDescent="0.25">
      <c r="A56" s="11">
        <f t="shared" si="60"/>
        <v>27</v>
      </c>
      <c r="B56" s="11">
        <f t="shared" si="1"/>
        <v>0</v>
      </c>
      <c r="C56" s="11">
        <f t="shared" si="2"/>
        <v>0.21124348580464283</v>
      </c>
      <c r="D56" s="11">
        <f t="shared" si="3"/>
        <v>0.40201891347015623</v>
      </c>
      <c r="E56" s="11">
        <f t="shared" si="4"/>
        <v>0.61588756104013831</v>
      </c>
      <c r="F56" s="11">
        <f t="shared" si="5"/>
        <v>1.3864135573197918</v>
      </c>
      <c r="G56" s="11">
        <f t="shared" si="6"/>
        <v>1.4889589387783564</v>
      </c>
      <c r="H56" s="11">
        <f t="shared" si="7"/>
        <v>1.4889589387783564</v>
      </c>
      <c r="I56" s="11"/>
      <c r="J56" s="11"/>
      <c r="K56" s="11"/>
      <c r="L56" s="11"/>
      <c r="M56" s="11"/>
      <c r="N56" s="11">
        <f t="shared" si="63"/>
        <v>0</v>
      </c>
      <c r="O56" s="11">
        <f t="shared" si="71"/>
        <v>0.28206890038394411</v>
      </c>
      <c r="P56" s="11">
        <f t="shared" si="71"/>
        <v>0.41796556504212573</v>
      </c>
      <c r="Q56" s="11">
        <f t="shared" si="71"/>
        <v>0.5586070380152619</v>
      </c>
      <c r="R56" s="11">
        <f t="shared" si="71"/>
        <v>2.1102932547243225</v>
      </c>
      <c r="S56" s="11"/>
      <c r="T56" s="11">
        <f t="shared" si="10"/>
        <v>0</v>
      </c>
      <c r="U56" s="11">
        <f t="shared" si="11"/>
        <v>0.74703165521254389</v>
      </c>
      <c r="V56" s="11">
        <f t="shared" si="12"/>
        <v>1.4313375294991568</v>
      </c>
      <c r="W56" s="11">
        <f t="shared" si="13"/>
        <v>1.1298541449952451</v>
      </c>
      <c r="X56" s="11">
        <f t="shared" si="14"/>
        <v>2.2096149817635022</v>
      </c>
      <c r="Y56" s="11">
        <f t="shared" si="15"/>
        <v>5.115436715653531</v>
      </c>
      <c r="Z56" s="11">
        <f t="shared" si="16"/>
        <v>5.5146627362161347</v>
      </c>
      <c r="AA56" s="11">
        <f t="shared" si="17"/>
        <v>9.3789463734327452</v>
      </c>
      <c r="AB56" s="11">
        <f t="shared" si="18"/>
        <v>24.208186374210825</v>
      </c>
      <c r="AC56" s="11">
        <f t="shared" si="19"/>
        <v>27.000000000000025</v>
      </c>
      <c r="AD56" s="11">
        <f t="shared" si="20"/>
        <v>40.214660908367605</v>
      </c>
      <c r="AE56" s="11">
        <f t="shared" si="21"/>
        <v>30.835714534934858</v>
      </c>
      <c r="AF56" s="11">
        <f t="shared" si="22"/>
        <v>2.7918136257891994</v>
      </c>
      <c r="AG56" s="28">
        <f t="shared" si="23"/>
        <v>7.9655250543280181</v>
      </c>
      <c r="AH56" s="28">
        <f t="shared" si="24"/>
        <v>20.559976292202776</v>
      </c>
      <c r="AI56" s="28">
        <f t="shared" si="25"/>
        <v>22.931059407277555</v>
      </c>
      <c r="AJ56" s="28">
        <f t="shared" si="26"/>
        <v>34.15425104938145</v>
      </c>
      <c r="AK56" s="16">
        <f t="shared" si="27"/>
        <v>26.188725995053431</v>
      </c>
      <c r="AM56" s="16">
        <f t="shared" si="64"/>
        <v>0.52488572825414281</v>
      </c>
      <c r="AN56" s="16">
        <f t="shared" si="65"/>
        <v>1.3547930683059237</v>
      </c>
      <c r="AO56" s="16">
        <f t="shared" si="66"/>
        <v>1.5110348325485594</v>
      </c>
      <c r="AP56" s="16">
        <f t="shared" si="67"/>
        <v>2.2505834596915664</v>
      </c>
      <c r="AQ56" s="8">
        <f t="shared" si="29"/>
        <v>0.10254538145856462</v>
      </c>
      <c r="AR56" s="8">
        <f t="shared" si="30"/>
        <v>1.3864135573197918</v>
      </c>
      <c r="AS56" s="8">
        <f t="shared" si="31"/>
        <v>25.613586442680209</v>
      </c>
      <c r="AT56" s="8">
        <f t="shared" si="32"/>
        <v>72.897454618541431</v>
      </c>
      <c r="AU56" s="8">
        <f t="shared" si="33"/>
        <v>0.87307137773821808</v>
      </c>
      <c r="AV56" s="8">
        <f t="shared" si="34"/>
        <v>0.61588756104013831</v>
      </c>
      <c r="AW56" s="8">
        <f t="shared" si="35"/>
        <v>26.38411243895986</v>
      </c>
      <c r="AX56" s="8">
        <f t="shared" si="36"/>
        <v>72.126928622261786</v>
      </c>
      <c r="AY56" s="11">
        <f t="shared" si="37"/>
        <v>25.511041061221643</v>
      </c>
      <c r="AZ56" s="11">
        <f t="shared" si="38"/>
        <v>0.20509076291713058</v>
      </c>
      <c r="BA56" s="11">
        <f t="shared" si="39"/>
        <v>1.7461427554764342</v>
      </c>
      <c r="BB56" s="30">
        <f>ROCbolivia_carbon_saatchi_negat!E76</f>
        <v>3003</v>
      </c>
      <c r="BC56" s="30">
        <f>'ROC2005-2010floss2distance2prox'!E76</f>
        <v>6760</v>
      </c>
      <c r="BD56" s="30">
        <f>ROC2010f2carbon1!E76</f>
        <v>1030</v>
      </c>
      <c r="BE56" s="14">
        <f>'2010F2CARBON1RANK6'!B58</f>
        <v>66.326629999999994</v>
      </c>
      <c r="BF56" s="14">
        <f>'2005-2010floss2distance2rank4'!B59</f>
        <v>87.628247000000002</v>
      </c>
      <c r="BG56" s="14">
        <f>'2010F2CARBON1RANK6reverse'!B59</f>
        <v>156.38127900000001</v>
      </c>
      <c r="BH56" s="8">
        <f t="shared" si="41"/>
        <v>1.0869400253082002</v>
      </c>
      <c r="BI56" s="8">
        <f t="shared" si="42"/>
        <v>0.40201891347015623</v>
      </c>
      <c r="BJ56" s="8">
        <f t="shared" si="43"/>
        <v>26.597981086529845</v>
      </c>
      <c r="BK56" s="8">
        <f t="shared" si="44"/>
        <v>71.913059974691805</v>
      </c>
      <c r="BL56" s="11">
        <f t="shared" si="45"/>
        <v>28.488958938778357</v>
      </c>
      <c r="BM56" s="11">
        <f t="shared" si="46"/>
        <v>28.066471967169068</v>
      </c>
      <c r="BN56" s="11">
        <f t="shared" si="47"/>
        <v>27.684921111838044</v>
      </c>
      <c r="BO56" s="11">
        <f t="shared" si="48"/>
        <v>27.257183816698078</v>
      </c>
      <c r="BP56" s="11">
        <f t="shared" si="49"/>
        <v>25.716131824138774</v>
      </c>
      <c r="BQ56" s="30">
        <f>ROCbolivia_carbon_saatchi_negat!G76</f>
        <v>128646</v>
      </c>
      <c r="BR56" s="30">
        <f>'ROC2005-2010floss2distance2prox'!G76</f>
        <v>124890</v>
      </c>
      <c r="BS56" s="30">
        <f>ROC2010f2carbon1!G76</f>
        <v>130619</v>
      </c>
      <c r="BT56" s="15">
        <f t="shared" si="68"/>
        <v>2438</v>
      </c>
      <c r="BU56" s="15">
        <f t="shared" si="69"/>
        <v>2438</v>
      </c>
      <c r="BV56" s="15">
        <f t="shared" si="70"/>
        <v>2438</v>
      </c>
      <c r="BW56" s="39">
        <f t="shared" si="50"/>
        <v>131649.03</v>
      </c>
      <c r="BX56" s="11">
        <f t="shared" si="72"/>
        <v>0.75</v>
      </c>
      <c r="BY56" s="11">
        <f t="shared" si="72"/>
        <v>1</v>
      </c>
      <c r="BZ56" s="11">
        <f t="shared" si="72"/>
        <v>1.25</v>
      </c>
      <c r="CA56" s="11">
        <f t="shared" si="72"/>
        <v>1.5</v>
      </c>
    </row>
    <row r="57" spans="1:79" x14ac:dyDescent="0.25">
      <c r="A57" s="11">
        <f t="shared" si="60"/>
        <v>27.5</v>
      </c>
      <c r="B57" s="11">
        <f t="shared" si="1"/>
        <v>0</v>
      </c>
      <c r="C57" s="11">
        <f t="shared" si="2"/>
        <v>0.21596057335173682</v>
      </c>
      <c r="D57" s="11">
        <f t="shared" si="3"/>
        <v>0.40946370816404803</v>
      </c>
      <c r="E57" s="11">
        <f t="shared" si="4"/>
        <v>0.62942355139266881</v>
      </c>
      <c r="F57" s="11">
        <f t="shared" si="5"/>
        <v>1.3905153725781345</v>
      </c>
      <c r="G57" s="11">
        <f t="shared" si="6"/>
        <v>1.4889589387783564</v>
      </c>
      <c r="H57" s="11">
        <f t="shared" si="7"/>
        <v>1.4889589387783564</v>
      </c>
      <c r="I57" s="11"/>
      <c r="J57" s="11"/>
      <c r="K57" s="11"/>
      <c r="L57" s="11"/>
      <c r="M57" s="11"/>
      <c r="N57" s="11">
        <f t="shared" si="63"/>
        <v>0</v>
      </c>
      <c r="O57" s="11">
        <f t="shared" si="71"/>
        <v>0.28701939543344906</v>
      </c>
      <c r="P57" s="11">
        <f t="shared" si="71"/>
        <v>0.42530113609511366</v>
      </c>
      <c r="Q57" s="11">
        <f t="shared" si="71"/>
        <v>0.56841095958388932</v>
      </c>
      <c r="R57" s="11">
        <f t="shared" si="71"/>
        <v>2.1473302917613597</v>
      </c>
      <c r="S57" s="11"/>
      <c r="T57" s="11">
        <f t="shared" si="10"/>
        <v>0</v>
      </c>
      <c r="U57" s="11">
        <f t="shared" si="11"/>
        <v>0.75056680089077243</v>
      </c>
      <c r="V57" s="11">
        <f t="shared" si="12"/>
        <v>1.4327184747665913</v>
      </c>
      <c r="W57" s="11">
        <f t="shared" si="13"/>
        <v>1.1298541449952451</v>
      </c>
      <c r="X57" s="11">
        <f t="shared" si="14"/>
        <v>2.219442394929489</v>
      </c>
      <c r="Y57" s="11">
        <f t="shared" si="15"/>
        <v>5.0383833031841592</v>
      </c>
      <c r="Z57" s="11">
        <f t="shared" si="16"/>
        <v>5.4143961410122055</v>
      </c>
      <c r="AA57" s="11">
        <f t="shared" si="17"/>
        <v>9.6791906386347986</v>
      </c>
      <c r="AB57" s="11">
        <f t="shared" si="18"/>
        <v>24.72822512699862</v>
      </c>
      <c r="AC57" s="11">
        <f t="shared" si="19"/>
        <v>27.500000000000025</v>
      </c>
      <c r="AD57" s="11">
        <f t="shared" si="20"/>
        <v>40.88241795634697</v>
      </c>
      <c r="AE57" s="11">
        <f t="shared" si="21"/>
        <v>31.20322731771217</v>
      </c>
      <c r="AF57" s="11">
        <f t="shared" si="22"/>
        <v>2.7717748730014051</v>
      </c>
      <c r="AG57" s="28">
        <f t="shared" si="23"/>
        <v>8.2205220573666349</v>
      </c>
      <c r="AH57" s="28">
        <f t="shared" si="24"/>
        <v>21.001644423101421</v>
      </c>
      <c r="AI57" s="28">
        <f t="shared" si="25"/>
        <v>23.355708655560473</v>
      </c>
      <c r="AJ57" s="28">
        <f t="shared" si="26"/>
        <v>34.721376106301562</v>
      </c>
      <c r="AK57" s="16">
        <f t="shared" si="27"/>
        <v>26.500854048934926</v>
      </c>
      <c r="AM57" s="16">
        <f t="shared" si="64"/>
        <v>0.54168867429092982</v>
      </c>
      <c r="AN57" s="16">
        <f t="shared" si="65"/>
        <v>1.3838966486665705</v>
      </c>
      <c r="AO57" s="16">
        <f t="shared" si="66"/>
        <v>1.5390169590772365</v>
      </c>
      <c r="AP57" s="16">
        <f t="shared" si="67"/>
        <v>2.2879539841055152</v>
      </c>
      <c r="AQ57" s="8">
        <f t="shared" si="29"/>
        <v>9.8443566200221877E-2</v>
      </c>
      <c r="AR57" s="8">
        <f t="shared" si="30"/>
        <v>1.3905153725781345</v>
      </c>
      <c r="AS57" s="8">
        <f t="shared" si="31"/>
        <v>26.109484627421864</v>
      </c>
      <c r="AT57" s="8">
        <f t="shared" si="32"/>
        <v>72.401556433799783</v>
      </c>
      <c r="AU57" s="8">
        <f t="shared" si="33"/>
        <v>0.85953538738568758</v>
      </c>
      <c r="AV57" s="8">
        <f t="shared" si="34"/>
        <v>0.62942355139266881</v>
      </c>
      <c r="AW57" s="8">
        <f t="shared" si="35"/>
        <v>26.870576448607331</v>
      </c>
      <c r="AX57" s="8">
        <f t="shared" si="36"/>
        <v>71.640464612614309</v>
      </c>
      <c r="AY57" s="11">
        <f t="shared" si="37"/>
        <v>26.011041061221643</v>
      </c>
      <c r="AZ57" s="11">
        <f t="shared" si="38"/>
        <v>0.19688713240044109</v>
      </c>
      <c r="BA57" s="11">
        <f t="shared" si="39"/>
        <v>1.7190707747713745</v>
      </c>
      <c r="BB57" s="30">
        <f>ROCbolivia_carbon_saatchi_negat!E77</f>
        <v>3069</v>
      </c>
      <c r="BC57" s="30">
        <f>'ROC2005-2010floss2distance2prox'!E77</f>
        <v>6780</v>
      </c>
      <c r="BD57" s="30">
        <f>ROC2010f2carbon1!E77</f>
        <v>1053</v>
      </c>
      <c r="BE57" s="14">
        <f>'2010F2CARBON1RANK6'!B59</f>
        <v>70.321988000000005</v>
      </c>
      <c r="BF57" s="14">
        <f>'2005-2010floss2distance2rank4'!B60</f>
        <v>121.801357</v>
      </c>
      <c r="BG57" s="14">
        <f>'2010F2CARBON1RANK6reverse'!B60</f>
        <v>156.39933400000001</v>
      </c>
      <c r="BH57" s="8">
        <f t="shared" si="41"/>
        <v>1.0794952306143084</v>
      </c>
      <c r="BI57" s="8">
        <f t="shared" si="42"/>
        <v>0.40946370816404803</v>
      </c>
      <c r="BJ57" s="8">
        <f t="shared" si="43"/>
        <v>27.090536291835953</v>
      </c>
      <c r="BK57" s="8">
        <f t="shared" si="44"/>
        <v>71.420504769385687</v>
      </c>
      <c r="BL57" s="11">
        <f t="shared" si="45"/>
        <v>28.988958938778357</v>
      </c>
      <c r="BM57" s="11">
        <f t="shared" si="46"/>
        <v>28.557037792074883</v>
      </c>
      <c r="BN57" s="11">
        <f t="shared" si="47"/>
        <v>28.170031522450262</v>
      </c>
      <c r="BO57" s="11">
        <f t="shared" si="48"/>
        <v>27.730111835993018</v>
      </c>
      <c r="BP57" s="11">
        <f t="shared" si="49"/>
        <v>26.207928193622084</v>
      </c>
      <c r="BQ57" s="30">
        <f>ROCbolivia_carbon_saatchi_negat!G77</f>
        <v>131018</v>
      </c>
      <c r="BR57" s="30">
        <f>'ROC2005-2010floss2distance2prox'!G77</f>
        <v>127308</v>
      </c>
      <c r="BS57" s="30">
        <f>ROC2010f2carbon1!G77</f>
        <v>133034</v>
      </c>
      <c r="BT57" s="15">
        <f t="shared" si="68"/>
        <v>2438</v>
      </c>
      <c r="BU57" s="15">
        <f t="shared" si="69"/>
        <v>2438</v>
      </c>
      <c r="BV57" s="15">
        <f t="shared" si="70"/>
        <v>2438</v>
      </c>
      <c r="BW57" s="39">
        <f t="shared" si="50"/>
        <v>134086.97500000001</v>
      </c>
      <c r="BX57" s="11">
        <f t="shared" si="72"/>
        <v>0.75</v>
      </c>
      <c r="BY57" s="11">
        <f t="shared" si="72"/>
        <v>1</v>
      </c>
      <c r="BZ57" s="11">
        <f t="shared" si="72"/>
        <v>1.25</v>
      </c>
      <c r="CA57" s="11">
        <f t="shared" si="72"/>
        <v>1.5</v>
      </c>
    </row>
    <row r="58" spans="1:79" x14ac:dyDescent="0.25">
      <c r="A58" s="11">
        <f t="shared" si="60"/>
        <v>28</v>
      </c>
      <c r="B58" s="11">
        <f t="shared" si="1"/>
        <v>0</v>
      </c>
      <c r="C58" s="11">
        <f t="shared" si="2"/>
        <v>0.21924202555841088</v>
      </c>
      <c r="D58" s="11">
        <f t="shared" si="3"/>
        <v>0.41690850285793979</v>
      </c>
      <c r="E58" s="11">
        <f t="shared" si="4"/>
        <v>0.64562572166312204</v>
      </c>
      <c r="F58" s="11">
        <f t="shared" si="5"/>
        <v>1.3944120970735598</v>
      </c>
      <c r="G58" s="11">
        <f t="shared" si="6"/>
        <v>1.4889589387783564</v>
      </c>
      <c r="H58" s="11">
        <f t="shared" si="7"/>
        <v>1.4889589387783564</v>
      </c>
      <c r="I58" s="11"/>
      <c r="J58" s="11"/>
      <c r="K58" s="11"/>
      <c r="L58" s="11"/>
      <c r="M58" s="11"/>
      <c r="N58" s="11">
        <f t="shared" si="63"/>
        <v>0</v>
      </c>
      <c r="O58" s="11">
        <f t="shared" si="71"/>
        <v>0.29196989048295402</v>
      </c>
      <c r="P58" s="11">
        <f t="shared" si="71"/>
        <v>0.43263670714810154</v>
      </c>
      <c r="Q58" s="11">
        <f t="shared" si="71"/>
        <v>0.57821488115251685</v>
      </c>
      <c r="R58" s="11">
        <f t="shared" si="71"/>
        <v>2.1843673287983969</v>
      </c>
      <c r="S58" s="11"/>
      <c r="T58" s="11">
        <f t="shared" si="10"/>
        <v>0</v>
      </c>
      <c r="U58" s="11">
        <f t="shared" si="11"/>
        <v>0.74904047144845509</v>
      </c>
      <c r="V58" s="11">
        <f t="shared" si="12"/>
        <v>1.4340526265145099</v>
      </c>
      <c r="W58" s="11">
        <f t="shared" si="13"/>
        <v>1.1298541449952451</v>
      </c>
      <c r="X58" s="11">
        <f t="shared" si="14"/>
        <v>2.2383880420589417</v>
      </c>
      <c r="Y58" s="11">
        <f t="shared" si="15"/>
        <v>4.9632838177821483</v>
      </c>
      <c r="Z58" s="11">
        <f t="shared" si="16"/>
        <v>5.3177104956369874</v>
      </c>
      <c r="AA58" s="11">
        <f t="shared" si="17"/>
        <v>9.9940451145413984</v>
      </c>
      <c r="AB58" s="11">
        <f t="shared" si="18"/>
        <v>25.317928207989816</v>
      </c>
      <c r="AC58" s="11">
        <f t="shared" si="19"/>
        <v>28.000000000000025</v>
      </c>
      <c r="AD58" s="11">
        <f t="shared" si="20"/>
        <v>41.547347566342239</v>
      </c>
      <c r="AE58" s="11">
        <f t="shared" si="21"/>
        <v>31.553302451800839</v>
      </c>
      <c r="AF58" s="11">
        <f t="shared" si="22"/>
        <v>2.6820717920102091</v>
      </c>
      <c r="AG58" s="28">
        <f t="shared" si="23"/>
        <v>8.487927490391133</v>
      </c>
      <c r="AH58" s="28">
        <f t="shared" si="24"/>
        <v>21.502478363207484</v>
      </c>
      <c r="AI58" s="28">
        <f t="shared" si="25"/>
        <v>23.780357903843388</v>
      </c>
      <c r="AJ58" s="28">
        <f t="shared" si="26"/>
        <v>35.28609982439265</v>
      </c>
      <c r="AK58" s="16">
        <f t="shared" si="27"/>
        <v>26.798172334001517</v>
      </c>
      <c r="AM58" s="16">
        <f t="shared" si="64"/>
        <v>0.55930926985680729</v>
      </c>
      <c r="AN58" s="16">
        <f t="shared" si="65"/>
        <v>1.4168989411198631</v>
      </c>
      <c r="AO58" s="16">
        <f t="shared" si="66"/>
        <v>1.5669990856059135</v>
      </c>
      <c r="AP58" s="16">
        <f t="shared" si="67"/>
        <v>2.3251662730646179</v>
      </c>
      <c r="AQ58" s="8">
        <f t="shared" si="29"/>
        <v>9.4546841704796547E-2</v>
      </c>
      <c r="AR58" s="8">
        <f t="shared" si="30"/>
        <v>1.3944120970735598</v>
      </c>
      <c r="AS58" s="8">
        <f t="shared" si="31"/>
        <v>26.605587902926441</v>
      </c>
      <c r="AT58" s="8">
        <f t="shared" si="32"/>
        <v>71.905453158295202</v>
      </c>
      <c r="AU58" s="8">
        <f t="shared" si="33"/>
        <v>0.84333321711523435</v>
      </c>
      <c r="AV58" s="8">
        <f t="shared" si="34"/>
        <v>0.64562572166312204</v>
      </c>
      <c r="AW58" s="8">
        <f t="shared" si="35"/>
        <v>27.354374278336877</v>
      </c>
      <c r="AX58" s="8">
        <f t="shared" si="36"/>
        <v>71.15666678288477</v>
      </c>
      <c r="AY58" s="11">
        <f t="shared" si="37"/>
        <v>26.511041061221643</v>
      </c>
      <c r="AZ58" s="11">
        <f t="shared" si="38"/>
        <v>0.18909368340959531</v>
      </c>
      <c r="BA58" s="11">
        <f t="shared" si="39"/>
        <v>1.6866664342304674</v>
      </c>
      <c r="BB58" s="30">
        <f>ROCbolivia_carbon_saatchi_negat!E78</f>
        <v>3148</v>
      </c>
      <c r="BC58" s="30">
        <f>'ROC2005-2010floss2distance2prox'!E78</f>
        <v>6799</v>
      </c>
      <c r="BD58" s="30">
        <f>ROC2010f2carbon1!E78</f>
        <v>1069</v>
      </c>
      <c r="BE58" s="14">
        <f>'2010F2CARBON1RANK6'!B60</f>
        <v>73.743932000000001</v>
      </c>
      <c r="BF58" s="14">
        <f>'2005-2010floss2distance2rank4'!B61</f>
        <v>138.117852</v>
      </c>
      <c r="BG58" s="14">
        <f>'2010F2CARBON1RANK6reverse'!B61</f>
        <v>155.73710299999999</v>
      </c>
      <c r="BH58" s="8">
        <f t="shared" si="41"/>
        <v>1.0720504359204166</v>
      </c>
      <c r="BI58" s="8">
        <f t="shared" si="42"/>
        <v>0.41690850285793979</v>
      </c>
      <c r="BJ58" s="8">
        <f t="shared" si="43"/>
        <v>27.58309149714206</v>
      </c>
      <c r="BK58" s="8">
        <f t="shared" si="44"/>
        <v>70.927949564079583</v>
      </c>
      <c r="BL58" s="11">
        <f t="shared" si="45"/>
        <v>29.488958938778357</v>
      </c>
      <c r="BM58" s="11">
        <f t="shared" si="46"/>
        <v>29.050474887661533</v>
      </c>
      <c r="BN58" s="11">
        <f t="shared" si="47"/>
        <v>28.655141933062477</v>
      </c>
      <c r="BO58" s="11">
        <f t="shared" si="48"/>
        <v>28.197707495452111</v>
      </c>
      <c r="BP58" s="11">
        <f t="shared" si="49"/>
        <v>26.700134744631239</v>
      </c>
      <c r="BQ58" s="30">
        <f>ROCbolivia_carbon_saatchi_negat!G78</f>
        <v>133377</v>
      </c>
      <c r="BR58" s="30">
        <f>'ROC2005-2010floss2distance2prox'!G78</f>
        <v>129727</v>
      </c>
      <c r="BS58" s="30">
        <f>ROC2010f2carbon1!G78</f>
        <v>135456</v>
      </c>
      <c r="BT58" s="15">
        <f t="shared" si="68"/>
        <v>2438</v>
      </c>
      <c r="BU58" s="15">
        <f t="shared" si="69"/>
        <v>2438</v>
      </c>
      <c r="BV58" s="15">
        <f t="shared" si="70"/>
        <v>2438</v>
      </c>
      <c r="BW58" s="39">
        <f t="shared" si="50"/>
        <v>136524.92000000001</v>
      </c>
      <c r="BX58" s="11">
        <f t="shared" si="72"/>
        <v>0.75</v>
      </c>
      <c r="BY58" s="11">
        <f t="shared" si="72"/>
        <v>1</v>
      </c>
      <c r="BZ58" s="11">
        <f t="shared" si="72"/>
        <v>1.25</v>
      </c>
      <c r="CA58" s="11">
        <f t="shared" si="72"/>
        <v>1.5</v>
      </c>
    </row>
    <row r="59" spans="1:79" x14ac:dyDescent="0.25">
      <c r="A59" s="11">
        <f t="shared" si="60"/>
        <v>28.5</v>
      </c>
      <c r="B59" s="11">
        <f t="shared" si="1"/>
        <v>0</v>
      </c>
      <c r="C59" s="11">
        <f t="shared" si="2"/>
        <v>0.2223183870021678</v>
      </c>
      <c r="D59" s="11">
        <f t="shared" si="3"/>
        <v>0.42435329755183154</v>
      </c>
      <c r="E59" s="11">
        <f t="shared" si="4"/>
        <v>0.65793116743814972</v>
      </c>
      <c r="F59" s="11">
        <f t="shared" si="5"/>
        <v>1.3960528231768969</v>
      </c>
      <c r="G59" s="11">
        <f t="shared" si="6"/>
        <v>1.4889589387783564</v>
      </c>
      <c r="H59" s="11">
        <f t="shared" si="7"/>
        <v>1.4889589387783564</v>
      </c>
      <c r="I59" s="11"/>
      <c r="J59" s="11"/>
      <c r="K59" s="11"/>
      <c r="L59" s="11"/>
      <c r="M59" s="11"/>
      <c r="N59" s="11">
        <f t="shared" si="63"/>
        <v>0</v>
      </c>
      <c r="O59" s="11">
        <f t="shared" si="71"/>
        <v>0.29692038553245897</v>
      </c>
      <c r="P59" s="11">
        <f t="shared" si="71"/>
        <v>0.43997227820108936</v>
      </c>
      <c r="Q59" s="11">
        <f t="shared" si="71"/>
        <v>0.58801880272114426</v>
      </c>
      <c r="R59" s="11">
        <f t="shared" si="71"/>
        <v>2.2214043658354337</v>
      </c>
      <c r="S59" s="11"/>
      <c r="T59" s="11">
        <f t="shared" si="10"/>
        <v>0</v>
      </c>
      <c r="U59" s="11">
        <f t="shared" si="11"/>
        <v>0.74687093632708235</v>
      </c>
      <c r="V59" s="11">
        <f t="shared" si="12"/>
        <v>1.4353423235251608</v>
      </c>
      <c r="W59" s="11">
        <f t="shared" si="13"/>
        <v>1.1298541449952451</v>
      </c>
      <c r="X59" s="11">
        <f t="shared" si="14"/>
        <v>2.243123468319185</v>
      </c>
      <c r="Y59" s="11">
        <f t="shared" si="15"/>
        <v>4.8825146262945038</v>
      </c>
      <c r="Z59" s="11">
        <f t="shared" si="16"/>
        <v>5.2244173290468652</v>
      </c>
      <c r="AA59" s="11">
        <f t="shared" si="17"/>
        <v>10.321338245131443</v>
      </c>
      <c r="AB59" s="11">
        <f t="shared" si="18"/>
        <v>25.69839502031467</v>
      </c>
      <c r="AC59" s="11">
        <f t="shared" si="19"/>
        <v>28.500000000000025</v>
      </c>
      <c r="AD59" s="11">
        <f t="shared" si="20"/>
        <v>42.210365004900339</v>
      </c>
      <c r="AE59" s="11">
        <f t="shared" si="21"/>
        <v>31.889026759768896</v>
      </c>
      <c r="AF59" s="11">
        <f t="shared" si="22"/>
        <v>2.8016049796853544</v>
      </c>
      <c r="AG59" s="28">
        <f t="shared" si="23"/>
        <v>8.765897054137584</v>
      </c>
      <c r="AH59" s="28">
        <f t="shared" si="24"/>
        <v>21.825608254908179</v>
      </c>
      <c r="AI59" s="28">
        <f t="shared" si="25"/>
        <v>24.205007152126306</v>
      </c>
      <c r="AJ59" s="28">
        <f t="shared" si="26"/>
        <v>35.849199538156974</v>
      </c>
      <c r="AK59" s="16">
        <f t="shared" si="27"/>
        <v>27.083302484019391</v>
      </c>
      <c r="AM59" s="16">
        <f t="shared" si="64"/>
        <v>0.57762598544108212</v>
      </c>
      <c r="AN59" s="16">
        <f t="shared" si="65"/>
        <v>1.4381914820847361</v>
      </c>
      <c r="AO59" s="16">
        <f t="shared" si="66"/>
        <v>1.5949812121345905</v>
      </c>
      <c r="AP59" s="16">
        <f t="shared" si="67"/>
        <v>2.3622715487775223</v>
      </c>
      <c r="AQ59" s="8">
        <f t="shared" si="29"/>
        <v>9.2906115601459449E-2</v>
      </c>
      <c r="AR59" s="8">
        <f t="shared" si="30"/>
        <v>1.3960528231768969</v>
      </c>
      <c r="AS59" s="8">
        <f t="shared" si="31"/>
        <v>27.103947176823102</v>
      </c>
      <c r="AT59" s="8">
        <f t="shared" si="32"/>
        <v>71.407093884398535</v>
      </c>
      <c r="AU59" s="8">
        <f t="shared" si="33"/>
        <v>0.83102777134020667</v>
      </c>
      <c r="AV59" s="8">
        <f t="shared" si="34"/>
        <v>0.65793116743814972</v>
      </c>
      <c r="AW59" s="8">
        <f t="shared" si="35"/>
        <v>27.84206883256185</v>
      </c>
      <c r="AX59" s="8">
        <f t="shared" si="36"/>
        <v>70.668972228659797</v>
      </c>
      <c r="AY59" s="11">
        <f t="shared" si="37"/>
        <v>27.011041061221643</v>
      </c>
      <c r="AZ59" s="11">
        <f t="shared" si="38"/>
        <v>0.18581223120291668</v>
      </c>
      <c r="BA59" s="11">
        <f t="shared" si="39"/>
        <v>1.6620555426804131</v>
      </c>
      <c r="BB59" s="30">
        <f>ROCbolivia_carbon_saatchi_negat!E79</f>
        <v>3208</v>
      </c>
      <c r="BC59" s="30">
        <f>'ROC2005-2010floss2distance2prox'!E79</f>
        <v>6807</v>
      </c>
      <c r="BD59" s="30">
        <f>ROC2010f2carbon1!E79</f>
        <v>1084</v>
      </c>
      <c r="BE59" s="14">
        <f>'2010F2CARBON1RANK6'!B61</f>
        <v>76.657263</v>
      </c>
      <c r="BF59" s="14">
        <f>'2005-2010floss2distance2rank4'!B62</f>
        <v>89.111385999999996</v>
      </c>
      <c r="BG59" s="14">
        <f>'2010F2CARBON1RANK6reverse'!B62</f>
        <v>155.289242</v>
      </c>
      <c r="BH59" s="8">
        <f t="shared" si="41"/>
        <v>1.0646056412265248</v>
      </c>
      <c r="BI59" s="8">
        <f t="shared" si="42"/>
        <v>0.42435329755183154</v>
      </c>
      <c r="BJ59" s="8">
        <f t="shared" si="43"/>
        <v>28.075646702448168</v>
      </c>
      <c r="BK59" s="8">
        <f t="shared" si="44"/>
        <v>70.435394358773479</v>
      </c>
      <c r="BL59" s="11">
        <f t="shared" si="45"/>
        <v>29.988958938778357</v>
      </c>
      <c r="BM59" s="11">
        <f t="shared" si="46"/>
        <v>29.54432216477402</v>
      </c>
      <c r="BN59" s="11">
        <f t="shared" si="47"/>
        <v>29.140252343674693</v>
      </c>
      <c r="BO59" s="11">
        <f t="shared" si="48"/>
        <v>28.673096603902057</v>
      </c>
      <c r="BP59" s="11">
        <f t="shared" si="49"/>
        <v>27.19685329242456</v>
      </c>
      <c r="BQ59" s="30">
        <f>ROCbolivia_carbon_saatchi_negat!G79</f>
        <v>135755</v>
      </c>
      <c r="BR59" s="30">
        <f>'ROC2005-2010floss2distance2prox'!G79</f>
        <v>132157</v>
      </c>
      <c r="BS59" s="30">
        <f>ROC2010f2carbon1!G79</f>
        <v>137879</v>
      </c>
      <c r="BT59" s="15">
        <f t="shared" si="68"/>
        <v>2438</v>
      </c>
      <c r="BU59" s="15">
        <f t="shared" si="69"/>
        <v>2438</v>
      </c>
      <c r="BV59" s="15">
        <f t="shared" si="70"/>
        <v>2438</v>
      </c>
      <c r="BW59" s="39">
        <f t="shared" si="50"/>
        <v>138962.86499999999</v>
      </c>
      <c r="BX59" s="11">
        <f t="shared" si="72"/>
        <v>0.75</v>
      </c>
      <c r="BY59" s="11">
        <f t="shared" si="72"/>
        <v>1</v>
      </c>
      <c r="BZ59" s="11">
        <f t="shared" si="72"/>
        <v>1.25</v>
      </c>
      <c r="CA59" s="11">
        <f t="shared" si="72"/>
        <v>1.5</v>
      </c>
    </row>
    <row r="60" spans="1:79" x14ac:dyDescent="0.25">
      <c r="A60" s="11">
        <f t="shared" si="60"/>
        <v>29</v>
      </c>
      <c r="B60" s="11">
        <f t="shared" si="1"/>
        <v>0</v>
      </c>
      <c r="C60" s="11">
        <f t="shared" si="2"/>
        <v>0.22601002073467613</v>
      </c>
      <c r="D60" s="11">
        <f t="shared" si="3"/>
        <v>0.43179809224572341</v>
      </c>
      <c r="E60" s="11">
        <f t="shared" si="4"/>
        <v>0.66962134092442616</v>
      </c>
      <c r="F60" s="11">
        <f t="shared" si="5"/>
        <v>1.3993342753835709</v>
      </c>
      <c r="G60" s="11">
        <f t="shared" si="6"/>
        <v>1.4889589387783564</v>
      </c>
      <c r="H60" s="11">
        <f t="shared" si="7"/>
        <v>1.4889589387783564</v>
      </c>
      <c r="I60" s="11"/>
      <c r="J60" s="11"/>
      <c r="K60" s="11"/>
      <c r="L60" s="11"/>
      <c r="M60" s="11"/>
      <c r="N60" s="11">
        <f t="shared" si="63"/>
        <v>0</v>
      </c>
      <c r="O60" s="11">
        <f t="shared" si="71"/>
        <v>0.30187088058196393</v>
      </c>
      <c r="P60" s="11">
        <f t="shared" si="71"/>
        <v>0.44730784925407724</v>
      </c>
      <c r="Q60" s="11">
        <f t="shared" si="71"/>
        <v>0.59782272428977168</v>
      </c>
      <c r="R60" s="11">
        <f t="shared" si="71"/>
        <v>2.2584414028724709</v>
      </c>
      <c r="S60" s="11"/>
      <c r="T60" s="11">
        <f t="shared" si="10"/>
        <v>0</v>
      </c>
      <c r="U60" s="11">
        <f t="shared" si="11"/>
        <v>0.74682087772326167</v>
      </c>
      <c r="V60" s="11">
        <f t="shared" si="12"/>
        <v>1.436589751275644</v>
      </c>
      <c r="W60" s="11">
        <f t="shared" si="13"/>
        <v>1.1298541449952451</v>
      </c>
      <c r="X60" s="11">
        <f t="shared" si="14"/>
        <v>2.2455942850072503</v>
      </c>
      <c r="Y60" s="11">
        <f t="shared" si="15"/>
        <v>4.810423962411714</v>
      </c>
      <c r="Z60" s="11">
        <f t="shared" si="16"/>
        <v>5.134341168201229</v>
      </c>
      <c r="AA60" s="11">
        <f t="shared" si="17"/>
        <v>10.659867247113391</v>
      </c>
      <c r="AB60" s="11">
        <f t="shared" si="18"/>
        <v>26.270150273813147</v>
      </c>
      <c r="AC60" s="11">
        <f t="shared" si="19"/>
        <v>29.000000000000025</v>
      </c>
      <c r="AD60" s="11">
        <f t="shared" si="20"/>
        <v>42.873363034018119</v>
      </c>
      <c r="AE60" s="11">
        <f t="shared" si="21"/>
        <v>32.21349578690473</v>
      </c>
      <c r="AF60" s="11">
        <f t="shared" si="22"/>
        <v>2.7298497261868775</v>
      </c>
      <c r="AG60" s="28">
        <f t="shared" si="23"/>
        <v>9.053409226564785</v>
      </c>
      <c r="AH60" s="28">
        <f t="shared" si="24"/>
        <v>22.311199132108054</v>
      </c>
      <c r="AI60" s="28">
        <f t="shared" si="25"/>
        <v>24.629656400409225</v>
      </c>
      <c r="AJ60" s="28">
        <f t="shared" si="26"/>
        <v>36.412282767512821</v>
      </c>
      <c r="AK60" s="16">
        <f t="shared" si="27"/>
        <v>27.358873540948036</v>
      </c>
      <c r="AM60" s="16">
        <f t="shared" si="64"/>
        <v>0.5965715081752534</v>
      </c>
      <c r="AN60" s="16">
        <f t="shared" si="65"/>
        <v>1.4701893377783966</v>
      </c>
      <c r="AO60" s="16">
        <f t="shared" si="66"/>
        <v>1.6229633386632676</v>
      </c>
      <c r="AP60" s="16">
        <f t="shared" si="67"/>
        <v>2.3993757382555967</v>
      </c>
      <c r="AQ60" s="8">
        <f t="shared" si="29"/>
        <v>8.9624663394785475E-2</v>
      </c>
      <c r="AR60" s="8">
        <f t="shared" si="30"/>
        <v>1.3993342753835709</v>
      </c>
      <c r="AS60" s="8">
        <f t="shared" si="31"/>
        <v>27.60066572461643</v>
      </c>
      <c r="AT60" s="8">
        <f t="shared" si="32"/>
        <v>70.910375336605213</v>
      </c>
      <c r="AU60" s="8">
        <f t="shared" si="33"/>
        <v>0.81933759785393023</v>
      </c>
      <c r="AV60" s="8">
        <f t="shared" si="34"/>
        <v>0.66962134092442616</v>
      </c>
      <c r="AW60" s="8">
        <f t="shared" si="35"/>
        <v>28.330378659075574</v>
      </c>
      <c r="AX60" s="8">
        <f t="shared" si="36"/>
        <v>70.180662402146069</v>
      </c>
      <c r="AY60" s="11">
        <f t="shared" si="37"/>
        <v>27.511041061221643</v>
      </c>
      <c r="AZ60" s="11">
        <f t="shared" si="38"/>
        <v>0.17924932678957362</v>
      </c>
      <c r="BA60" s="11">
        <f t="shared" si="39"/>
        <v>1.6386751957078616</v>
      </c>
      <c r="BB60" s="30">
        <f>ROCbolivia_carbon_saatchi_negat!E80</f>
        <v>3265</v>
      </c>
      <c r="BC60" s="30">
        <f>'ROC2005-2010floss2distance2prox'!E80</f>
        <v>6823</v>
      </c>
      <c r="BD60" s="30">
        <f>ROC2010f2carbon1!E80</f>
        <v>1102</v>
      </c>
      <c r="BE60" s="14">
        <f>'2010F2CARBON1RANK6'!B62</f>
        <v>79.288882999999998</v>
      </c>
      <c r="BF60" s="14">
        <f>'2005-2010floss2distance2rank4'!B63</f>
        <v>133.914185</v>
      </c>
      <c r="BG60" s="14">
        <f>'2010F2CARBON1RANK6reverse'!B63</f>
        <v>155.284696</v>
      </c>
      <c r="BH60" s="8">
        <f t="shared" si="41"/>
        <v>1.057160846532633</v>
      </c>
      <c r="BI60" s="8">
        <f t="shared" si="42"/>
        <v>0.43179809224572341</v>
      </c>
      <c r="BJ60" s="8">
        <f t="shared" si="43"/>
        <v>28.568201907754275</v>
      </c>
      <c r="BK60" s="8">
        <f t="shared" si="44"/>
        <v>69.942839153467361</v>
      </c>
      <c r="BL60" s="11">
        <f t="shared" si="45"/>
        <v>30.488958938778357</v>
      </c>
      <c r="BM60" s="11">
        <f t="shared" si="46"/>
        <v>30.036938897309003</v>
      </c>
      <c r="BN60" s="11">
        <f t="shared" si="47"/>
        <v>29.625362754286908</v>
      </c>
      <c r="BO60" s="11">
        <f t="shared" si="48"/>
        <v>29.149716256929505</v>
      </c>
      <c r="BP60" s="11">
        <f t="shared" si="49"/>
        <v>27.690290388011217</v>
      </c>
      <c r="BQ60" s="30">
        <f>ROCbolivia_carbon_saatchi_negat!G80</f>
        <v>138136</v>
      </c>
      <c r="BR60" s="30">
        <f>'ROC2005-2010floss2distance2prox'!G80</f>
        <v>134579</v>
      </c>
      <c r="BS60" s="30">
        <f>ROC2010f2carbon1!G80</f>
        <v>140299</v>
      </c>
      <c r="BT60" s="15">
        <f t="shared" si="68"/>
        <v>2438</v>
      </c>
      <c r="BU60" s="15">
        <f t="shared" si="69"/>
        <v>2438</v>
      </c>
      <c r="BV60" s="15">
        <f t="shared" si="70"/>
        <v>2438</v>
      </c>
      <c r="BW60" s="39">
        <f t="shared" si="50"/>
        <v>141400.81</v>
      </c>
      <c r="BX60" s="11">
        <f t="shared" si="72"/>
        <v>0.75</v>
      </c>
      <c r="BY60" s="11">
        <f t="shared" si="72"/>
        <v>1</v>
      </c>
      <c r="BZ60" s="11">
        <f t="shared" si="72"/>
        <v>1.25</v>
      </c>
      <c r="CA60" s="11">
        <f t="shared" si="72"/>
        <v>1.5</v>
      </c>
    </row>
    <row r="61" spans="1:79" x14ac:dyDescent="0.25">
      <c r="A61" s="11">
        <f t="shared" si="60"/>
        <v>29.5</v>
      </c>
      <c r="B61" s="11">
        <f t="shared" si="1"/>
        <v>0</v>
      </c>
      <c r="C61" s="11">
        <f t="shared" si="2"/>
        <v>0.22908638217843308</v>
      </c>
      <c r="D61" s="11">
        <f t="shared" si="3"/>
        <v>0.43924288693961516</v>
      </c>
      <c r="E61" s="11">
        <f t="shared" si="4"/>
        <v>0.68254205898820519</v>
      </c>
      <c r="F61" s="11">
        <f t="shared" si="5"/>
        <v>1.4020004553014938</v>
      </c>
      <c r="G61" s="11">
        <f t="shared" si="6"/>
        <v>1.4889589387783564</v>
      </c>
      <c r="H61" s="11">
        <f t="shared" si="7"/>
        <v>1.4889589387783564</v>
      </c>
      <c r="I61" s="11"/>
      <c r="J61" s="11"/>
      <c r="K61" s="11"/>
      <c r="L61" s="11"/>
      <c r="M61" s="11"/>
      <c r="N61" s="11">
        <f t="shared" si="63"/>
        <v>0</v>
      </c>
      <c r="O61" s="11">
        <f t="shared" si="71"/>
        <v>0.30682137563146888</v>
      </c>
      <c r="P61" s="11">
        <f t="shared" si="71"/>
        <v>0.45464342030706517</v>
      </c>
      <c r="Q61" s="11">
        <f t="shared" si="71"/>
        <v>0.60762664585839909</v>
      </c>
      <c r="R61" s="11">
        <f t="shared" si="71"/>
        <v>2.2954784399095081</v>
      </c>
      <c r="S61" s="11"/>
      <c r="T61" s="11">
        <f t="shared" si="10"/>
        <v>0</v>
      </c>
      <c r="U61" s="11">
        <f t="shared" si="11"/>
        <v>0.74475725397399173</v>
      </c>
      <c r="V61" s="11">
        <f t="shared" si="12"/>
        <v>1.4377969542966595</v>
      </c>
      <c r="W61" s="11">
        <f t="shared" si="13"/>
        <v>1.1298541449952451</v>
      </c>
      <c r="X61" s="11">
        <f t="shared" si="14"/>
        <v>2.2521371025004235</v>
      </c>
      <c r="Y61" s="11">
        <f t="shared" si="15"/>
        <v>4.7385758021881665</v>
      </c>
      <c r="Z61" s="11">
        <f t="shared" si="16"/>
        <v>5.047318436536802</v>
      </c>
      <c r="AA61" s="11">
        <f t="shared" si="17"/>
        <v>11.008265159631073</v>
      </c>
      <c r="AB61" s="11">
        <f t="shared" si="18"/>
        <v>26.771557445428005</v>
      </c>
      <c r="AC61" s="11">
        <f t="shared" si="19"/>
        <v>29.500000000000028</v>
      </c>
      <c r="AD61" s="11">
        <f t="shared" si="20"/>
        <v>43.532942666186933</v>
      </c>
      <c r="AE61" s="11">
        <f t="shared" si="21"/>
        <v>32.524677506555861</v>
      </c>
      <c r="AF61" s="11">
        <f t="shared" si="22"/>
        <v>2.7284425545720232</v>
      </c>
      <c r="AG61" s="28">
        <f t="shared" si="23"/>
        <v>9.3493030498727272</v>
      </c>
      <c r="AH61" s="28">
        <f t="shared" si="24"/>
        <v>22.737043489127878</v>
      </c>
      <c r="AI61" s="28">
        <f t="shared" si="25"/>
        <v>25.054305648692143</v>
      </c>
      <c r="AJ61" s="28">
        <f t="shared" si="26"/>
        <v>36.972462757479242</v>
      </c>
      <c r="AK61" s="16">
        <f t="shared" si="27"/>
        <v>27.623159707606515</v>
      </c>
      <c r="AM61" s="16">
        <f t="shared" si="64"/>
        <v>0.61606933711604683</v>
      </c>
      <c r="AN61" s="16">
        <f t="shared" si="65"/>
        <v>1.4982502156154225</v>
      </c>
      <c r="AO61" s="16">
        <f t="shared" si="66"/>
        <v>1.6509454651919446</v>
      </c>
      <c r="AP61" s="16">
        <f t="shared" si="67"/>
        <v>2.4362886197017688</v>
      </c>
      <c r="AQ61" s="8">
        <f t="shared" si="29"/>
        <v>8.6958483476862636E-2</v>
      </c>
      <c r="AR61" s="8">
        <f t="shared" si="30"/>
        <v>1.4020004553014938</v>
      </c>
      <c r="AS61" s="8">
        <f t="shared" si="31"/>
        <v>28.097999544698506</v>
      </c>
      <c r="AT61" s="8">
        <f t="shared" si="32"/>
        <v>70.413041516523137</v>
      </c>
      <c r="AU61" s="8">
        <f t="shared" si="33"/>
        <v>0.8064168797901512</v>
      </c>
      <c r="AV61" s="8">
        <f t="shared" si="34"/>
        <v>0.68254205898820519</v>
      </c>
      <c r="AW61" s="8">
        <f t="shared" si="35"/>
        <v>28.817457941011796</v>
      </c>
      <c r="AX61" s="8">
        <f t="shared" si="36"/>
        <v>69.693583120209851</v>
      </c>
      <c r="AY61" s="11">
        <f t="shared" si="37"/>
        <v>28.011041061221643</v>
      </c>
      <c r="AZ61" s="11">
        <f t="shared" si="38"/>
        <v>0.17391696695372616</v>
      </c>
      <c r="BA61" s="11">
        <f t="shared" si="39"/>
        <v>1.6128337595803046</v>
      </c>
      <c r="BB61" s="30">
        <f>ROCbolivia_carbon_saatchi_negat!E81</f>
        <v>3328</v>
      </c>
      <c r="BC61" s="30">
        <f>'ROC2005-2010floss2distance2prox'!E81</f>
        <v>6836</v>
      </c>
      <c r="BD61" s="30">
        <f>ROC2010f2carbon1!E81</f>
        <v>1117</v>
      </c>
      <c r="BE61" s="14">
        <f>'2010F2CARBON1RANK6'!B63</f>
        <v>81.600339000000005</v>
      </c>
      <c r="BF61" s="14">
        <f>'2005-2010floss2distance2rank4'!B64</f>
        <v>117.437544</v>
      </c>
      <c r="BG61" s="14">
        <f>'2010F2CARBON1RANK6reverse'!B64</f>
        <v>154.48405299999999</v>
      </c>
      <c r="BH61" s="8">
        <f t="shared" si="41"/>
        <v>1.0497160518387412</v>
      </c>
      <c r="BI61" s="8">
        <f t="shared" si="42"/>
        <v>0.43924288693961516</v>
      </c>
      <c r="BJ61" s="8">
        <f t="shared" si="43"/>
        <v>29.060757113060387</v>
      </c>
      <c r="BK61" s="8">
        <f t="shared" si="44"/>
        <v>69.450283948161257</v>
      </c>
      <c r="BL61" s="11">
        <f t="shared" si="45"/>
        <v>30.988958938778357</v>
      </c>
      <c r="BM61" s="11">
        <f t="shared" si="46"/>
        <v>30.53078617442149</v>
      </c>
      <c r="BN61" s="11">
        <f t="shared" si="47"/>
        <v>30.110473164899126</v>
      </c>
      <c r="BO61" s="11">
        <f t="shared" si="48"/>
        <v>29.623874820801948</v>
      </c>
      <c r="BP61" s="11">
        <f t="shared" si="49"/>
        <v>28.18495802817537</v>
      </c>
      <c r="BQ61" s="30">
        <f>ROCbolivia_carbon_saatchi_negat!G81</f>
        <v>140511</v>
      </c>
      <c r="BR61" s="30">
        <f>'ROC2005-2010floss2distance2prox'!G81</f>
        <v>137004</v>
      </c>
      <c r="BS61" s="30">
        <f>ROC2010f2carbon1!G81</f>
        <v>142722</v>
      </c>
      <c r="BT61" s="15">
        <f t="shared" si="68"/>
        <v>2438</v>
      </c>
      <c r="BU61" s="15">
        <f t="shared" si="69"/>
        <v>2438</v>
      </c>
      <c r="BV61" s="15">
        <f t="shared" si="70"/>
        <v>2438</v>
      </c>
      <c r="BW61" s="39">
        <f t="shared" si="50"/>
        <v>143838.755</v>
      </c>
      <c r="BX61" s="11">
        <f t="shared" si="72"/>
        <v>0.75</v>
      </c>
      <c r="BY61" s="11">
        <f t="shared" si="72"/>
        <v>1</v>
      </c>
      <c r="BZ61" s="11">
        <f t="shared" si="72"/>
        <v>1.25</v>
      </c>
      <c r="CA61" s="11">
        <f t="shared" si="72"/>
        <v>1.5</v>
      </c>
    </row>
    <row r="62" spans="1:79" x14ac:dyDescent="0.25">
      <c r="A62" s="11">
        <f t="shared" si="60"/>
        <v>30</v>
      </c>
      <c r="B62" s="11">
        <f t="shared" si="1"/>
        <v>0</v>
      </c>
      <c r="C62" s="11">
        <f t="shared" si="2"/>
        <v>0.23380346972552704</v>
      </c>
      <c r="D62" s="11">
        <f t="shared" si="3"/>
        <v>0.44668768163350692</v>
      </c>
      <c r="E62" s="11">
        <f t="shared" si="4"/>
        <v>0.69361696018573016</v>
      </c>
      <c r="F62" s="11">
        <f t="shared" si="5"/>
        <v>1.4050768167452505</v>
      </c>
      <c r="G62" s="11">
        <f t="shared" si="6"/>
        <v>1.4889589387783564</v>
      </c>
      <c r="H62" s="11">
        <f t="shared" si="7"/>
        <v>1.4889589387783564</v>
      </c>
      <c r="I62" s="11"/>
      <c r="J62" s="11"/>
      <c r="K62" s="11"/>
      <c r="L62" s="11"/>
      <c r="M62" s="11"/>
      <c r="N62" s="11">
        <f t="shared" si="63"/>
        <v>0</v>
      </c>
      <c r="O62" s="11">
        <f t="shared" ref="O62:R81" si="73">($AL$21+$A62)*O$204/(100+O$204)</f>
        <v>0.31177187068097384</v>
      </c>
      <c r="P62" s="11">
        <f t="shared" si="73"/>
        <v>0.46197899136005305</v>
      </c>
      <c r="Q62" s="11">
        <f t="shared" si="73"/>
        <v>0.61743056742702662</v>
      </c>
      <c r="R62" s="11">
        <f t="shared" si="73"/>
        <v>2.3325154769465448</v>
      </c>
      <c r="S62" s="11"/>
      <c r="T62" s="11">
        <f t="shared" si="10"/>
        <v>0</v>
      </c>
      <c r="U62" s="11">
        <f t="shared" si="11"/>
        <v>0.7480476939461288</v>
      </c>
      <c r="V62" s="11">
        <f t="shared" si="12"/>
        <v>1.4389658473546614</v>
      </c>
      <c r="W62" s="11">
        <f t="shared" si="13"/>
        <v>1.1298541449952451</v>
      </c>
      <c r="X62" s="11">
        <f t="shared" si="14"/>
        <v>2.252343749479703</v>
      </c>
      <c r="Y62" s="11">
        <f t="shared" si="15"/>
        <v>4.6705302561872086</v>
      </c>
      <c r="Z62" s="11">
        <f t="shared" si="16"/>
        <v>4.9631964625945217</v>
      </c>
      <c r="AA62" s="11">
        <f t="shared" si="17"/>
        <v>11.366394191028613</v>
      </c>
      <c r="AB62" s="11">
        <f t="shared" si="18"/>
        <v>27.257249297874377</v>
      </c>
      <c r="AC62" s="11">
        <f t="shared" si="19"/>
        <v>30.000000000000028</v>
      </c>
      <c r="AD62" s="11">
        <f t="shared" si="20"/>
        <v>44.191224551410073</v>
      </c>
      <c r="AE62" s="11">
        <f t="shared" si="21"/>
        <v>32.824830360381462</v>
      </c>
      <c r="AF62" s="11">
        <f t="shared" si="22"/>
        <v>2.742750702125651</v>
      </c>
      <c r="AG62" s="28">
        <f t="shared" si="23"/>
        <v>9.653461497815238</v>
      </c>
      <c r="AH62" s="28">
        <f t="shared" si="24"/>
        <v>23.149540849204861</v>
      </c>
      <c r="AI62" s="28">
        <f t="shared" si="25"/>
        <v>25.478954896975061</v>
      </c>
      <c r="AJ62" s="28">
        <f t="shared" si="26"/>
        <v>37.53154057291578</v>
      </c>
      <c r="AK62" s="16">
        <f t="shared" si="27"/>
        <v>27.878079075100544</v>
      </c>
      <c r="AM62" s="16">
        <f t="shared" si="64"/>
        <v>0.63611176085636389</v>
      </c>
      <c r="AN62" s="16">
        <f t="shared" si="65"/>
        <v>1.5254315973536265</v>
      </c>
      <c r="AO62" s="16">
        <f t="shared" si="66"/>
        <v>1.6789275917206217</v>
      </c>
      <c r="AP62" s="16">
        <f t="shared" si="67"/>
        <v>2.4731288737094688</v>
      </c>
      <c r="AQ62" s="8">
        <f t="shared" si="29"/>
        <v>8.3882122033105855E-2</v>
      </c>
      <c r="AR62" s="8">
        <f t="shared" si="30"/>
        <v>1.4050768167452505</v>
      </c>
      <c r="AS62" s="8">
        <f t="shared" si="31"/>
        <v>28.59492318325475</v>
      </c>
      <c r="AT62" s="8">
        <f t="shared" si="32"/>
        <v>69.916117877966897</v>
      </c>
      <c r="AU62" s="8">
        <f t="shared" si="33"/>
        <v>0.79534197859262623</v>
      </c>
      <c r="AV62" s="8">
        <f t="shared" si="34"/>
        <v>0.69361696018573016</v>
      </c>
      <c r="AW62" s="8">
        <f t="shared" si="35"/>
        <v>29.306383039814271</v>
      </c>
      <c r="AX62" s="8">
        <f t="shared" si="36"/>
        <v>69.204658021407369</v>
      </c>
      <c r="AY62" s="11">
        <f t="shared" si="37"/>
        <v>28.511041061221643</v>
      </c>
      <c r="AZ62" s="11">
        <f t="shared" si="38"/>
        <v>0.1677642440662126</v>
      </c>
      <c r="BA62" s="11">
        <f t="shared" si="39"/>
        <v>1.5906839571852558</v>
      </c>
      <c r="BB62" s="30">
        <f>ROCbolivia_carbon_saatchi_negat!E82</f>
        <v>3382</v>
      </c>
      <c r="BC62" s="30">
        <f>'ROC2005-2010floss2distance2prox'!E82</f>
        <v>6851</v>
      </c>
      <c r="BD62" s="30">
        <f>ROC2010f2carbon1!E82</f>
        <v>1140</v>
      </c>
      <c r="BE62" s="14">
        <f>'2010F2CARBON1RANK6'!B64</f>
        <v>83.879521999999994</v>
      </c>
      <c r="BF62" s="14">
        <f>'2005-2010floss2distance2rank4'!B65</f>
        <v>113.756766</v>
      </c>
      <c r="BG62" s="14">
        <f>'2010F2CARBON1RANK6reverse'!B65</f>
        <v>154.18010000000001</v>
      </c>
      <c r="BH62" s="8">
        <f t="shared" si="41"/>
        <v>1.0422712571448494</v>
      </c>
      <c r="BI62" s="8">
        <f t="shared" si="42"/>
        <v>0.44668768163350692</v>
      </c>
      <c r="BJ62" s="8">
        <f t="shared" si="43"/>
        <v>29.553312318366494</v>
      </c>
      <c r="BK62" s="8">
        <f t="shared" si="44"/>
        <v>68.957728742855153</v>
      </c>
      <c r="BL62" s="11">
        <f t="shared" si="45"/>
        <v>31.488958938778357</v>
      </c>
      <c r="BM62" s="11">
        <f t="shared" si="46"/>
        <v>31.021351999327305</v>
      </c>
      <c r="BN62" s="11">
        <f t="shared" si="47"/>
        <v>30.595583575511345</v>
      </c>
      <c r="BO62" s="11">
        <f t="shared" si="48"/>
        <v>30.101725018406899</v>
      </c>
      <c r="BP62" s="11">
        <f t="shared" si="49"/>
        <v>28.678805305287856</v>
      </c>
      <c r="BQ62" s="30">
        <f>ROCbolivia_carbon_saatchi_negat!G82</f>
        <v>142895</v>
      </c>
      <c r="BR62" s="30">
        <f>'ROC2005-2010floss2distance2prox'!G82</f>
        <v>139427</v>
      </c>
      <c r="BS62" s="30">
        <f>ROC2010f2carbon1!G82</f>
        <v>145137</v>
      </c>
      <c r="BT62" s="15">
        <f t="shared" si="68"/>
        <v>2438</v>
      </c>
      <c r="BU62" s="15">
        <f t="shared" si="69"/>
        <v>2438</v>
      </c>
      <c r="BV62" s="15">
        <f t="shared" si="70"/>
        <v>2438</v>
      </c>
      <c r="BW62" s="39">
        <f t="shared" si="50"/>
        <v>146276.70000000001</v>
      </c>
      <c r="BX62" s="11">
        <f t="shared" ref="BX62:CA81" si="74">($A62+$A$5-ABS($A62-$A$5)-BX$206)/2</f>
        <v>0.75</v>
      </c>
      <c r="BY62" s="11">
        <f t="shared" si="74"/>
        <v>1</v>
      </c>
      <c r="BZ62" s="11">
        <f t="shared" si="74"/>
        <v>1.25</v>
      </c>
      <c r="CA62" s="11">
        <f t="shared" si="74"/>
        <v>1.5</v>
      </c>
    </row>
    <row r="63" spans="1:79" x14ac:dyDescent="0.25">
      <c r="A63" s="11">
        <f t="shared" si="60"/>
        <v>30.5</v>
      </c>
      <c r="B63" s="11">
        <f t="shared" si="1"/>
        <v>0</v>
      </c>
      <c r="C63" s="11">
        <f t="shared" si="2"/>
        <v>0.238520557272621</v>
      </c>
      <c r="D63" s="11">
        <f t="shared" si="3"/>
        <v>0.45413247632739867</v>
      </c>
      <c r="E63" s="11">
        <f t="shared" si="4"/>
        <v>0.70530713367200659</v>
      </c>
      <c r="F63" s="11">
        <f t="shared" si="5"/>
        <v>1.4077429966631734</v>
      </c>
      <c r="G63" s="11">
        <f t="shared" si="6"/>
        <v>1.4889589387783564</v>
      </c>
      <c r="H63" s="11">
        <f t="shared" si="7"/>
        <v>1.4889589387783564</v>
      </c>
      <c r="I63" s="11"/>
      <c r="J63" s="11"/>
      <c r="K63" s="11"/>
      <c r="L63" s="11"/>
      <c r="M63" s="11"/>
      <c r="N63" s="11">
        <f t="shared" si="63"/>
        <v>0</v>
      </c>
      <c r="O63" s="11">
        <f t="shared" si="73"/>
        <v>0.31672236573047879</v>
      </c>
      <c r="P63" s="11">
        <f t="shared" si="73"/>
        <v>0.46931456241304093</v>
      </c>
      <c r="Q63" s="11">
        <f t="shared" si="73"/>
        <v>0.62723448899565404</v>
      </c>
      <c r="R63" s="11">
        <f t="shared" si="73"/>
        <v>2.369552513983582</v>
      </c>
      <c r="S63" s="11"/>
      <c r="T63" s="11">
        <f t="shared" si="10"/>
        <v>0</v>
      </c>
      <c r="U63" s="11">
        <f t="shared" si="11"/>
        <v>0.75123547715031391</v>
      </c>
      <c r="V63" s="11">
        <f t="shared" si="12"/>
        <v>1.4400982255860573</v>
      </c>
      <c r="W63" s="11">
        <f t="shared" si="13"/>
        <v>1.1298541449952451</v>
      </c>
      <c r="X63" s="11">
        <f t="shared" si="14"/>
        <v>2.2545549927035089</v>
      </c>
      <c r="Y63" s="11">
        <f t="shared" si="15"/>
        <v>4.6032930781031771</v>
      </c>
      <c r="Z63" s="11">
        <f t="shared" si="16"/>
        <v>4.8818325861585459</v>
      </c>
      <c r="AA63" s="11">
        <f t="shared" si="17"/>
        <v>11.733314285667438</v>
      </c>
      <c r="AB63" s="11">
        <f t="shared" si="18"/>
        <v>27.810602612997393</v>
      </c>
      <c r="AC63" s="11">
        <f t="shared" si="19"/>
        <v>30.500000000000028</v>
      </c>
      <c r="AD63" s="11">
        <f t="shared" si="20"/>
        <v>44.849431907114891</v>
      </c>
      <c r="AE63" s="11">
        <f t="shared" si="21"/>
        <v>33.116117621447451</v>
      </c>
      <c r="AF63" s="11">
        <f t="shared" si="22"/>
        <v>2.6893973870026358</v>
      </c>
      <c r="AG63" s="28">
        <f t="shared" si="23"/>
        <v>9.9650861825517847</v>
      </c>
      <c r="AH63" s="28">
        <f t="shared" si="24"/>
        <v>23.619502987808559</v>
      </c>
      <c r="AI63" s="28">
        <f t="shared" si="25"/>
        <v>25.903604145257979</v>
      </c>
      <c r="AJ63" s="28">
        <f t="shared" si="26"/>
        <v>38.090555090544456</v>
      </c>
      <c r="AK63" s="16">
        <f t="shared" si="27"/>
        <v>28.125468907992669</v>
      </c>
      <c r="AM63" s="16">
        <f t="shared" si="64"/>
        <v>0.65664616988455937</v>
      </c>
      <c r="AN63" s="16">
        <f t="shared" si="65"/>
        <v>1.5563996023112967</v>
      </c>
      <c r="AO63" s="16">
        <f t="shared" si="66"/>
        <v>1.7069097182492987</v>
      </c>
      <c r="AP63" s="16">
        <f t="shared" si="67"/>
        <v>2.5099649567283451</v>
      </c>
      <c r="AQ63" s="8">
        <f t="shared" si="29"/>
        <v>8.1215942115183015E-2</v>
      </c>
      <c r="AR63" s="8">
        <f t="shared" si="30"/>
        <v>1.4077429966631734</v>
      </c>
      <c r="AS63" s="8">
        <f t="shared" si="31"/>
        <v>29.092257003336826</v>
      </c>
      <c r="AT63" s="8">
        <f t="shared" si="32"/>
        <v>69.418784057884821</v>
      </c>
      <c r="AU63" s="8">
        <f t="shared" si="33"/>
        <v>0.7836518051063498</v>
      </c>
      <c r="AV63" s="8">
        <f t="shared" si="34"/>
        <v>0.70530713367200659</v>
      </c>
      <c r="AW63" s="8">
        <f t="shared" si="35"/>
        <v>29.794692866327992</v>
      </c>
      <c r="AX63" s="8">
        <f t="shared" si="36"/>
        <v>68.716348194893655</v>
      </c>
      <c r="AY63" s="11">
        <f t="shared" si="37"/>
        <v>29.011041061221643</v>
      </c>
      <c r="AZ63" s="11">
        <f t="shared" si="38"/>
        <v>0.16243188423036514</v>
      </c>
      <c r="BA63" s="11">
        <f t="shared" si="39"/>
        <v>1.5673036102126972</v>
      </c>
      <c r="BB63" s="30">
        <f>ROCbolivia_carbon_saatchi_negat!E83</f>
        <v>3439</v>
      </c>
      <c r="BC63" s="30">
        <f>'ROC2005-2010floss2distance2prox'!E83</f>
        <v>6864</v>
      </c>
      <c r="BD63" s="30">
        <f>ROC2010f2carbon1!E83</f>
        <v>1163</v>
      </c>
      <c r="BE63" s="14">
        <f>'2010F2CARBON1RANK6'!B65</f>
        <v>85.938529000000003</v>
      </c>
      <c r="BF63" s="14">
        <f>'2005-2010floss2distance2rank4'!B66</f>
        <v>129.60415800000001</v>
      </c>
      <c r="BG63" s="14">
        <f>'2010F2CARBON1RANK6reverse'!B66</f>
        <v>154.162644</v>
      </c>
      <c r="BH63" s="8">
        <f t="shared" si="41"/>
        <v>1.0348264624509578</v>
      </c>
      <c r="BI63" s="8">
        <f t="shared" si="42"/>
        <v>0.45413247632739867</v>
      </c>
      <c r="BJ63" s="8">
        <f t="shared" si="43"/>
        <v>30.045867523672602</v>
      </c>
      <c r="BK63" s="8">
        <f t="shared" si="44"/>
        <v>68.465173537549049</v>
      </c>
      <c r="BL63" s="11">
        <f t="shared" si="45"/>
        <v>31.988958938778357</v>
      </c>
      <c r="BM63" s="11">
        <f t="shared" si="46"/>
        <v>31.511917824233112</v>
      </c>
      <c r="BN63" s="11">
        <f t="shared" si="47"/>
        <v>31.08069398612356</v>
      </c>
      <c r="BO63" s="11">
        <f t="shared" si="48"/>
        <v>30.578344671434341</v>
      </c>
      <c r="BP63" s="11">
        <f t="shared" si="49"/>
        <v>29.173472945452009</v>
      </c>
      <c r="BQ63" s="30">
        <f>ROCbolivia_carbon_saatchi_negat!G83</f>
        <v>145276</v>
      </c>
      <c r="BR63" s="30">
        <f>'ROC2005-2010floss2distance2prox'!G83</f>
        <v>141852</v>
      </c>
      <c r="BS63" s="30">
        <f>ROC2010f2carbon1!G83</f>
        <v>147552</v>
      </c>
      <c r="BT63" s="15">
        <f t="shared" si="68"/>
        <v>2438</v>
      </c>
      <c r="BU63" s="15">
        <f t="shared" si="69"/>
        <v>2438</v>
      </c>
      <c r="BV63" s="15">
        <f t="shared" si="70"/>
        <v>2438</v>
      </c>
      <c r="BW63" s="39">
        <f t="shared" si="50"/>
        <v>148714.64499999999</v>
      </c>
      <c r="BX63" s="11">
        <f t="shared" si="74"/>
        <v>0.75</v>
      </c>
      <c r="BY63" s="11">
        <f t="shared" si="74"/>
        <v>1</v>
      </c>
      <c r="BZ63" s="11">
        <f t="shared" si="74"/>
        <v>1.25</v>
      </c>
      <c r="CA63" s="11">
        <f t="shared" si="74"/>
        <v>1.5</v>
      </c>
    </row>
    <row r="64" spans="1:79" x14ac:dyDescent="0.25">
      <c r="A64" s="11">
        <f t="shared" si="60"/>
        <v>31</v>
      </c>
      <c r="B64" s="11">
        <f t="shared" si="1"/>
        <v>0</v>
      </c>
      <c r="C64" s="11">
        <f t="shared" si="2"/>
        <v>0.24262237253096358</v>
      </c>
      <c r="D64" s="11">
        <f t="shared" si="3"/>
        <v>0.46157727102129054</v>
      </c>
      <c r="E64" s="11">
        <f t="shared" si="4"/>
        <v>0.71494639952911165</v>
      </c>
      <c r="F64" s="11">
        <f t="shared" si="5"/>
        <v>1.4087684504777589</v>
      </c>
      <c r="G64" s="11">
        <f t="shared" si="6"/>
        <v>1.4889589387783564</v>
      </c>
      <c r="H64" s="11">
        <f t="shared" si="7"/>
        <v>1.4889589387783564</v>
      </c>
      <c r="I64" s="11"/>
      <c r="J64" s="11"/>
      <c r="K64" s="11"/>
      <c r="L64" s="11"/>
      <c r="M64" s="11"/>
      <c r="N64" s="11">
        <f t="shared" si="63"/>
        <v>0</v>
      </c>
      <c r="O64" s="11">
        <f t="shared" si="73"/>
        <v>0.32167286077998369</v>
      </c>
      <c r="P64" s="11">
        <f t="shared" si="73"/>
        <v>0.47665013346602869</v>
      </c>
      <c r="Q64" s="11">
        <f t="shared" si="73"/>
        <v>0.63703841056428145</v>
      </c>
      <c r="R64" s="11">
        <f t="shared" si="73"/>
        <v>2.4065895510206188</v>
      </c>
      <c r="S64" s="11"/>
      <c r="T64" s="11">
        <f t="shared" si="10"/>
        <v>0</v>
      </c>
      <c r="U64" s="11">
        <f t="shared" si="11"/>
        <v>0.75240290329574755</v>
      </c>
      <c r="V64" s="11">
        <f t="shared" si="12"/>
        <v>1.4411957736962755</v>
      </c>
      <c r="W64" s="11">
        <f t="shared" si="13"/>
        <v>1.1298541449952451</v>
      </c>
      <c r="X64" s="11">
        <f t="shared" si="14"/>
        <v>2.2500979334793341</v>
      </c>
      <c r="Y64" s="11">
        <f t="shared" si="15"/>
        <v>4.5326892414255209</v>
      </c>
      <c r="Z64" s="11">
        <f t="shared" si="16"/>
        <v>4.8030933508979246</v>
      </c>
      <c r="AA64" s="11">
        <f t="shared" si="17"/>
        <v>12.108781839274084</v>
      </c>
      <c r="AB64" s="11">
        <f t="shared" si="18"/>
        <v>28.220952440449775</v>
      </c>
      <c r="AC64" s="11">
        <f t="shared" si="19"/>
        <v>31.000000000000028</v>
      </c>
      <c r="AD64" s="11">
        <f t="shared" si="20"/>
        <v>45.504273513870892</v>
      </c>
      <c r="AE64" s="11">
        <f t="shared" si="21"/>
        <v>33.395491674596812</v>
      </c>
      <c r="AF64" s="11">
        <f t="shared" si="22"/>
        <v>2.7790475595502535</v>
      </c>
      <c r="AG64" s="28">
        <f t="shared" si="23"/>
        <v>10.283970211339161</v>
      </c>
      <c r="AH64" s="28">
        <f t="shared" si="24"/>
        <v>23.968012479329914</v>
      </c>
      <c r="AI64" s="28">
        <f t="shared" si="25"/>
        <v>26.328253393540898</v>
      </c>
      <c r="AJ64" s="28">
        <f t="shared" si="26"/>
        <v>38.646711082651073</v>
      </c>
      <c r="AK64" s="16">
        <f t="shared" si="27"/>
        <v>28.362740871311914</v>
      </c>
      <c r="AM64" s="16">
        <f t="shared" si="64"/>
        <v>0.67765893106942732</v>
      </c>
      <c r="AN64" s="16">
        <f t="shared" si="65"/>
        <v>1.5793645238968832</v>
      </c>
      <c r="AO64" s="16">
        <f t="shared" si="66"/>
        <v>1.7348918447779758</v>
      </c>
      <c r="AP64" s="16">
        <f t="shared" si="67"/>
        <v>2.5466126781213219</v>
      </c>
      <c r="AQ64" s="8">
        <f t="shared" si="29"/>
        <v>8.0190488300597496E-2</v>
      </c>
      <c r="AR64" s="8">
        <f t="shared" si="30"/>
        <v>1.4087684504777589</v>
      </c>
      <c r="AS64" s="8">
        <f t="shared" si="31"/>
        <v>29.591231549522242</v>
      </c>
      <c r="AT64" s="8">
        <f t="shared" si="32"/>
        <v>68.919809511699398</v>
      </c>
      <c r="AU64" s="8">
        <f t="shared" si="33"/>
        <v>0.77401253924924474</v>
      </c>
      <c r="AV64" s="8">
        <f t="shared" si="34"/>
        <v>0.71494639952911165</v>
      </c>
      <c r="AW64" s="8">
        <f t="shared" si="35"/>
        <v>30.285053600470889</v>
      </c>
      <c r="AX64" s="8">
        <f t="shared" si="36"/>
        <v>68.225987460750758</v>
      </c>
      <c r="AY64" s="11">
        <f t="shared" si="37"/>
        <v>29.511041061221643</v>
      </c>
      <c r="AZ64" s="11">
        <f t="shared" si="38"/>
        <v>0.16038097660119632</v>
      </c>
      <c r="BA64" s="11">
        <f t="shared" si="39"/>
        <v>1.5480250784984904</v>
      </c>
      <c r="BB64" s="30">
        <f>ROCbolivia_carbon_saatchi_negat!E84</f>
        <v>3486</v>
      </c>
      <c r="BC64" s="30">
        <f>'ROC2005-2010floss2distance2prox'!E84</f>
        <v>6869</v>
      </c>
      <c r="BD64" s="30">
        <f>ROC2010f2carbon1!E84</f>
        <v>1183</v>
      </c>
      <c r="BE64" s="14">
        <f>'2010F2CARBON1RANK6'!B66</f>
        <v>87.940479999999994</v>
      </c>
      <c r="BF64" s="14">
        <f>'2005-2010floss2distance2rank4'!B67</f>
        <v>96.110463999999993</v>
      </c>
      <c r="BG64" s="14">
        <f>'2010F2CARBON1RANK6reverse'!B67</f>
        <v>153.37433200000001</v>
      </c>
      <c r="BH64" s="8">
        <f t="shared" si="41"/>
        <v>1.0273816677570657</v>
      </c>
      <c r="BI64" s="8">
        <f t="shared" si="42"/>
        <v>0.46157727102129054</v>
      </c>
      <c r="BJ64" s="8">
        <f t="shared" si="43"/>
        <v>30.538422728978709</v>
      </c>
      <c r="BK64" s="8">
        <f t="shared" si="44"/>
        <v>67.972618332242945</v>
      </c>
      <c r="BL64" s="11">
        <f t="shared" si="45"/>
        <v>32.488958938778353</v>
      </c>
      <c r="BM64" s="11">
        <f t="shared" si="46"/>
        <v>32.003714193716426</v>
      </c>
      <c r="BN64" s="11">
        <f t="shared" si="47"/>
        <v>31.565804396735775</v>
      </c>
      <c r="BO64" s="11">
        <f t="shared" si="48"/>
        <v>31.059066139720134</v>
      </c>
      <c r="BP64" s="11">
        <f t="shared" si="49"/>
        <v>29.67142203782284</v>
      </c>
      <c r="BQ64" s="30">
        <f>ROCbolivia_carbon_saatchi_negat!G84</f>
        <v>147667</v>
      </c>
      <c r="BR64" s="30">
        <f>'ROC2005-2010floss2distance2prox'!G84</f>
        <v>144285</v>
      </c>
      <c r="BS64" s="30">
        <f>ROC2010f2carbon1!G84</f>
        <v>149970</v>
      </c>
      <c r="BT64" s="15">
        <f t="shared" si="68"/>
        <v>2438</v>
      </c>
      <c r="BU64" s="15">
        <f t="shared" si="69"/>
        <v>2438</v>
      </c>
      <c r="BV64" s="15">
        <f t="shared" si="70"/>
        <v>2438</v>
      </c>
      <c r="BW64" s="39">
        <f t="shared" si="50"/>
        <v>151152.59</v>
      </c>
      <c r="BX64" s="11">
        <f t="shared" si="74"/>
        <v>0.75</v>
      </c>
      <c r="BY64" s="11">
        <f t="shared" si="74"/>
        <v>1</v>
      </c>
      <c r="BZ64" s="11">
        <f t="shared" si="74"/>
        <v>1.25</v>
      </c>
      <c r="CA64" s="11">
        <f t="shared" si="74"/>
        <v>1.5</v>
      </c>
    </row>
    <row r="65" spans="1:79" x14ac:dyDescent="0.25">
      <c r="A65" s="11">
        <f t="shared" si="60"/>
        <v>31.5</v>
      </c>
      <c r="B65" s="11">
        <f t="shared" si="1"/>
        <v>0</v>
      </c>
      <c r="C65" s="11">
        <f t="shared" si="2"/>
        <v>0.24713436931514041</v>
      </c>
      <c r="D65" s="11">
        <f t="shared" si="3"/>
        <v>0.46902206571518229</v>
      </c>
      <c r="E65" s="11">
        <f t="shared" si="4"/>
        <v>0.72725184530413933</v>
      </c>
      <c r="F65" s="11">
        <f t="shared" si="5"/>
        <v>1.4120499026844331</v>
      </c>
      <c r="G65" s="11">
        <f t="shared" si="6"/>
        <v>1.4889589387783564</v>
      </c>
      <c r="H65" s="11">
        <f t="shared" si="7"/>
        <v>1.4889589387783564</v>
      </c>
      <c r="I65" s="11"/>
      <c r="J65" s="11"/>
      <c r="K65" s="11"/>
      <c r="L65" s="11"/>
      <c r="M65" s="11"/>
      <c r="N65" s="11">
        <f t="shared" si="63"/>
        <v>0</v>
      </c>
      <c r="O65" s="11">
        <f t="shared" si="73"/>
        <v>0.32662335582948865</v>
      </c>
      <c r="P65" s="11">
        <f t="shared" si="73"/>
        <v>0.48398570451901662</v>
      </c>
      <c r="Q65" s="11">
        <f t="shared" si="73"/>
        <v>0.64684233213290887</v>
      </c>
      <c r="R65" s="11">
        <f t="shared" si="73"/>
        <v>2.443626588057656</v>
      </c>
      <c r="S65" s="11"/>
      <c r="T65" s="11">
        <f t="shared" si="10"/>
        <v>0</v>
      </c>
      <c r="U65" s="11">
        <f t="shared" si="11"/>
        <v>0.75479718239536109</v>
      </c>
      <c r="V65" s="11">
        <f t="shared" si="12"/>
        <v>1.4422600743228422</v>
      </c>
      <c r="W65" s="11">
        <f t="shared" si="13"/>
        <v>1.1298541449952451</v>
      </c>
      <c r="X65" s="11">
        <f t="shared" si="14"/>
        <v>2.2542261734539313</v>
      </c>
      <c r="Y65" s="11">
        <f t="shared" si="15"/>
        <v>4.4717799993355669</v>
      </c>
      <c r="Z65" s="11">
        <f t="shared" si="16"/>
        <v>4.7268537738995446</v>
      </c>
      <c r="AA65" s="11">
        <f t="shared" si="17"/>
        <v>12.492964116308331</v>
      </c>
      <c r="AB65" s="11">
        <f t="shared" si="18"/>
        <v>28.804957309392844</v>
      </c>
      <c r="AC65" s="11">
        <f t="shared" si="19"/>
        <v>31.500000000000028</v>
      </c>
      <c r="AD65" s="11">
        <f t="shared" si="20"/>
        <v>46.157774682305536</v>
      </c>
      <c r="AE65" s="11">
        <f t="shared" si="21"/>
        <v>33.664810565997207</v>
      </c>
      <c r="AF65" s="11">
        <f t="shared" si="22"/>
        <v>2.6950426906071847</v>
      </c>
      <c r="AG65" s="28">
        <f t="shared" si="23"/>
        <v>10.610255641631586</v>
      </c>
      <c r="AH65" s="28">
        <f t="shared" si="24"/>
        <v>24.46400693651039</v>
      </c>
      <c r="AI65" s="28">
        <f t="shared" si="25"/>
        <v>26.752902641823816</v>
      </c>
      <c r="AJ65" s="28">
        <f t="shared" si="26"/>
        <v>39.201728642506637</v>
      </c>
      <c r="AK65" s="16">
        <f t="shared" si="27"/>
        <v>28.591473000875052</v>
      </c>
      <c r="AM65" s="16">
        <f t="shared" si="64"/>
        <v>0.69915940524152231</v>
      </c>
      <c r="AN65" s="16">
        <f t="shared" si="65"/>
        <v>1.61204792016914</v>
      </c>
      <c r="AO65" s="16">
        <f t="shared" si="66"/>
        <v>1.7628739713066528</v>
      </c>
      <c r="AP65" s="16">
        <f t="shared" si="67"/>
        <v>2.5831853828848748</v>
      </c>
      <c r="AQ65" s="8">
        <f t="shared" si="29"/>
        <v>7.69090360939233E-2</v>
      </c>
      <c r="AR65" s="8">
        <f t="shared" si="30"/>
        <v>1.4120499026844331</v>
      </c>
      <c r="AS65" s="8">
        <f t="shared" si="31"/>
        <v>30.087950097315566</v>
      </c>
      <c r="AT65" s="8">
        <f t="shared" si="32"/>
        <v>68.423090963906077</v>
      </c>
      <c r="AU65" s="8">
        <f t="shared" si="33"/>
        <v>0.76170709347421706</v>
      </c>
      <c r="AV65" s="8">
        <f t="shared" si="34"/>
        <v>0.72725184530413933</v>
      </c>
      <c r="AW65" s="8">
        <f t="shared" si="35"/>
        <v>30.772748154695861</v>
      </c>
      <c r="AX65" s="8">
        <f t="shared" si="36"/>
        <v>67.738292906525785</v>
      </c>
      <c r="AY65" s="11">
        <f t="shared" si="37"/>
        <v>30.011041061221643</v>
      </c>
      <c r="AZ65" s="11">
        <f t="shared" si="38"/>
        <v>0.15381807218784616</v>
      </c>
      <c r="BA65" s="11">
        <f t="shared" si="39"/>
        <v>1.5234141869484361</v>
      </c>
      <c r="BB65" s="30">
        <f>ROCbolivia_carbon_saatchi_negat!E85</f>
        <v>3546</v>
      </c>
      <c r="BC65" s="30">
        <f>'ROC2005-2010floss2distance2prox'!E85</f>
        <v>6885</v>
      </c>
      <c r="BD65" s="30">
        <f>ROC2010f2carbon1!E85</f>
        <v>1205</v>
      </c>
      <c r="BE65" s="14">
        <f>'2010F2CARBON1RANK6'!B67</f>
        <v>89.981606999999997</v>
      </c>
      <c r="BF65" s="14">
        <f>'2005-2010floss2distance2rank4'!B68</f>
        <v>136.78324000000001</v>
      </c>
      <c r="BG65" s="14">
        <f>'2010F2CARBON1RANK6reverse'!B68</f>
        <v>153.06038000000001</v>
      </c>
      <c r="BH65" s="8">
        <f t="shared" si="41"/>
        <v>1.0199368730631742</v>
      </c>
      <c r="BI65" s="8">
        <f t="shared" si="42"/>
        <v>0.46902206571518229</v>
      </c>
      <c r="BJ65" s="8">
        <f t="shared" si="43"/>
        <v>31.030977934284817</v>
      </c>
      <c r="BK65" s="8">
        <f t="shared" si="44"/>
        <v>67.480063126936827</v>
      </c>
      <c r="BL65" s="11">
        <f t="shared" si="45"/>
        <v>32.988958938778353</v>
      </c>
      <c r="BM65" s="11">
        <f t="shared" si="46"/>
        <v>32.494690200148078</v>
      </c>
      <c r="BN65" s="11">
        <f t="shared" si="47"/>
        <v>32.050914807347993</v>
      </c>
      <c r="BO65" s="11">
        <f t="shared" si="48"/>
        <v>31.534455248170079</v>
      </c>
      <c r="BP65" s="11">
        <f t="shared" si="49"/>
        <v>30.16485913340949</v>
      </c>
      <c r="BQ65" s="30">
        <f>ROCbolivia_carbon_saatchi_negat!G85</f>
        <v>150045</v>
      </c>
      <c r="BR65" s="30">
        <f>'ROC2005-2010floss2distance2prox'!G85</f>
        <v>146707</v>
      </c>
      <c r="BS65" s="30">
        <f>ROC2010f2carbon1!G85</f>
        <v>152386</v>
      </c>
      <c r="BT65" s="15">
        <f t="shared" si="68"/>
        <v>2438</v>
      </c>
      <c r="BU65" s="15">
        <f t="shared" si="69"/>
        <v>2438</v>
      </c>
      <c r="BV65" s="15">
        <f t="shared" si="70"/>
        <v>2438</v>
      </c>
      <c r="BW65" s="39">
        <f t="shared" si="50"/>
        <v>153590.535</v>
      </c>
      <c r="BX65" s="11">
        <f t="shared" si="74"/>
        <v>0.75</v>
      </c>
      <c r="BY65" s="11">
        <f t="shared" si="74"/>
        <v>1</v>
      </c>
      <c r="BZ65" s="11">
        <f t="shared" si="74"/>
        <v>1.25</v>
      </c>
      <c r="CA65" s="11">
        <f t="shared" si="74"/>
        <v>1.5</v>
      </c>
    </row>
    <row r="66" spans="1:79" x14ac:dyDescent="0.25">
      <c r="A66" s="11">
        <f t="shared" si="60"/>
        <v>32</v>
      </c>
      <c r="B66" s="11">
        <f t="shared" ref="B66:B129" si="75">MAX(0,$A66-$AL$6+$AL$21)</f>
        <v>0</v>
      </c>
      <c r="C66" s="11">
        <f t="shared" ref="C66:C129" si="76">$AL$6*BD66/$AL$19</f>
        <v>0.2506209122847316</v>
      </c>
      <c r="D66" s="11">
        <f t="shared" ref="D66:D129" si="77">A66*AL$21/AL$6</f>
        <v>0.47646686040907404</v>
      </c>
      <c r="E66" s="11">
        <f t="shared" ref="E66:E129" si="78">$AL$6*BB66/$AL$19</f>
        <v>0.7397623818420842</v>
      </c>
      <c r="F66" s="11">
        <f t="shared" ref="F66:F129" si="79">$AL$6*BC66/$AL$19</f>
        <v>1.41369062878777</v>
      </c>
      <c r="G66" s="11">
        <f t="shared" ref="G66:G129" si="80">MIN(A66,AL$21)</f>
        <v>1.4889589387783564</v>
      </c>
      <c r="H66" s="11">
        <f t="shared" ref="H66:H129" si="81">AL$21</f>
        <v>1.4889589387783564</v>
      </c>
      <c r="I66" s="11"/>
      <c r="J66" s="11"/>
      <c r="K66" s="11"/>
      <c r="L66" s="11"/>
      <c r="M66" s="11"/>
      <c r="N66" s="11">
        <f t="shared" si="63"/>
        <v>0</v>
      </c>
      <c r="O66" s="11">
        <f t="shared" si="73"/>
        <v>0.3315738508789936</v>
      </c>
      <c r="P66" s="11">
        <f t="shared" si="73"/>
        <v>0.4913212755720045</v>
      </c>
      <c r="Q66" s="11">
        <f t="shared" si="73"/>
        <v>0.65664625370153629</v>
      </c>
      <c r="R66" s="11">
        <f t="shared" si="73"/>
        <v>2.4806636250946927</v>
      </c>
      <c r="S66" s="11"/>
      <c r="T66" s="11">
        <f t="shared" ref="T66:T129" si="82">$AL$6*B66/($A66+$AL$21-B66)</f>
        <v>0</v>
      </c>
      <c r="U66" s="11">
        <f t="shared" ref="U66:U129" si="83">$AL$6*C66/($A66+$AL$21-C66)</f>
        <v>0.75401156364968258</v>
      </c>
      <c r="V66" s="11">
        <f t="shared" ref="V66:V129" si="84">$AL$6*D66/($A66+$AL$21-D66)</f>
        <v>1.4432926156497852</v>
      </c>
      <c r="W66" s="11">
        <f t="shared" ref="W66:W129" si="85">AL$20</f>
        <v>1.1298541449952451</v>
      </c>
      <c r="X66" s="11">
        <f t="shared" ref="X66:X129" si="86">$AL$6*E66/($A66+$AL$21-E66)</f>
        <v>2.258871849133663</v>
      </c>
      <c r="Y66" s="11">
        <f t="shared" ref="Y66:Y129" si="87">$AL$6*F66/($A66+$AL$21-F66)</f>
        <v>4.4074163780180857</v>
      </c>
      <c r="Z66" s="11">
        <f t="shared" ref="Z66:Z129" si="88">$AL$6*G66/($A66+$AL$21-G66)</f>
        <v>4.6529966836823649</v>
      </c>
      <c r="AA66" s="11">
        <f t="shared" ref="AA66:AA129" si="89">$AL$6*AM66/$AL$23</f>
        <v>12.884737422891874</v>
      </c>
      <c r="AB66" s="11">
        <f t="shared" ref="AB66:AB129" si="90">$AL$6*AN66/$AL$23</f>
        <v>29.242637737987444</v>
      </c>
      <c r="AC66" s="11">
        <f t="shared" ref="AC66:AC129" si="91">$AL$6*AO66/$AL$23</f>
        <v>32.000000000000028</v>
      </c>
      <c r="AD66" s="11">
        <f t="shared" ref="AD66:AD129" si="92">$AL$6*AP66/$AL$23</f>
        <v>46.810778753881813</v>
      </c>
      <c r="AE66" s="11">
        <f t="shared" ref="AE66:AE129" si="93">AD66-AA66</f>
        <v>33.926041330989939</v>
      </c>
      <c r="AF66" s="11">
        <f t="shared" ref="AF66:AF129" si="94">AC66-AB66</f>
        <v>2.7573622620125846</v>
      </c>
      <c r="AG66" s="28">
        <f t="shared" ref="AG66:AG129" si="95">AM66/$AL$22</f>
        <v>10.942988121907614</v>
      </c>
      <c r="AH66" s="28">
        <f t="shared" ref="AH66:AH129" si="96">AN66/$AL$22</f>
        <v>24.835728266492072</v>
      </c>
      <c r="AI66" s="28">
        <f t="shared" ref="AI66:AI129" si="97">AO66/$AL$22</f>
        <v>27.177551890106734</v>
      </c>
      <c r="AJ66" s="28">
        <f t="shared" ref="AJ66:AJ129" si="98">AP66/$AL$22</f>
        <v>39.756324018747733</v>
      </c>
      <c r="AK66" s="16">
        <f t="shared" ref="AK66:AK129" si="99">AJ66-AG66</f>
        <v>28.813335896840119</v>
      </c>
      <c r="AM66" s="16">
        <f t="shared" si="64"/>
        <v>0.72108470571228012</v>
      </c>
      <c r="AN66" s="16">
        <f t="shared" si="65"/>
        <v>1.6365423784332593</v>
      </c>
      <c r="AO66" s="16">
        <f t="shared" si="66"/>
        <v>1.7908560978353298</v>
      </c>
      <c r="AP66" s="16">
        <f t="shared" si="67"/>
        <v>2.619730267994052</v>
      </c>
      <c r="AQ66" s="8">
        <f t="shared" ref="AQ66:AQ129" si="100">H66-F66</f>
        <v>7.5268309990586424E-2</v>
      </c>
      <c r="AR66" s="8">
        <f t="shared" ref="AR66:AR129" si="101">F66</f>
        <v>1.41369062878777</v>
      </c>
      <c r="AS66" s="8">
        <f t="shared" ref="AS66:AS129" si="102">A66-AR66</f>
        <v>30.586309371212231</v>
      </c>
      <c r="AT66" s="8">
        <f t="shared" ref="AT66:AT129" si="103">$AL$6-SUM(AQ66:AS66)</f>
        <v>67.924731690009423</v>
      </c>
      <c r="AU66" s="8">
        <f t="shared" ref="AU66:AU129" si="104">H66-AV66</f>
        <v>0.74919655693627218</v>
      </c>
      <c r="AV66" s="8">
        <f t="shared" ref="AV66:AV129" si="105">E66</f>
        <v>0.7397623818420842</v>
      </c>
      <c r="AW66" s="8">
        <f t="shared" ref="AW66:AW129" si="106">A66-AV66</f>
        <v>31.260237618157916</v>
      </c>
      <c r="AX66" s="8">
        <f t="shared" ref="AX66:AX129" si="107">$AL$6-SUM(AU66:AW66)</f>
        <v>67.250803443063731</v>
      </c>
      <c r="AY66" s="11">
        <f t="shared" ref="AY66:AY129" si="108">ABS(A66-AL$21)</f>
        <v>30.511041061221643</v>
      </c>
      <c r="AZ66" s="11">
        <f t="shared" ref="AZ66:AZ129" si="109">AQ66+AS66-AY66</f>
        <v>0.15053661998117462</v>
      </c>
      <c r="BA66" s="11">
        <f t="shared" ref="BA66:BA129" si="110">AU66+AW66-AY66</f>
        <v>1.4983931138725417</v>
      </c>
      <c r="BB66" s="30">
        <f>ROCbolivia_carbon_saatchi_negat!E86</f>
        <v>3607</v>
      </c>
      <c r="BC66" s="30">
        <f>'ROC2005-2010floss2distance2prox'!E86</f>
        <v>6893</v>
      </c>
      <c r="BD66" s="30">
        <f>ROC2010f2carbon1!E86</f>
        <v>1222</v>
      </c>
      <c r="BE66" s="14">
        <f>'2010F2CARBON1RANK6'!B68</f>
        <v>91.759546999999998</v>
      </c>
      <c r="BF66" s="14">
        <f>'2005-2010floss2distance2rank4'!B69</f>
        <v>102.511726</v>
      </c>
      <c r="BG66" s="14">
        <f>'2010F2CARBON1RANK6reverse'!B69</f>
        <v>152.943952</v>
      </c>
      <c r="BH66" s="8">
        <f t="shared" ref="BH66:BH129" si="111">H66-BI66</f>
        <v>1.0124920783692823</v>
      </c>
      <c r="BI66" s="8">
        <f t="shared" ref="BI66:BI129" si="112">D66</f>
        <v>0.47646686040907404</v>
      </c>
      <c r="BJ66" s="8">
        <f t="shared" ref="BJ66:BJ129" si="113">A66-BI66</f>
        <v>31.523533139590924</v>
      </c>
      <c r="BK66" s="8">
        <f t="shared" ref="BK66:BK129" si="114">$AL$6-SUM(BH66:BJ66)</f>
        <v>66.987507921630723</v>
      </c>
      <c r="BL66" s="11">
        <f t="shared" ref="BL66:BL129" si="115">AL$21+A66-2*B66</f>
        <v>33.488958938778353</v>
      </c>
      <c r="BM66" s="11">
        <f t="shared" ref="BM66:BM129" si="116">($H66-C66)+($A66-C66)</f>
        <v>32.987717114208891</v>
      </c>
      <c r="BN66" s="11">
        <f t="shared" ref="BN66:BN129" si="117">($H66-D66)+($A66-D66)</f>
        <v>32.536025217960209</v>
      </c>
      <c r="BO66" s="11">
        <f t="shared" ref="BO66:BO129" si="118">($H66-E66)+($A66-E66)</f>
        <v>32.009434175094185</v>
      </c>
      <c r="BP66" s="11">
        <f t="shared" ref="BP66:BP129" si="119">($H66-F66)+($A66-F66)</f>
        <v>30.661577681202818</v>
      </c>
      <c r="BQ66" s="30">
        <f>ROCbolivia_carbon_saatchi_negat!G86</f>
        <v>152421</v>
      </c>
      <c r="BR66" s="30">
        <f>'ROC2005-2010floss2distance2prox'!G86</f>
        <v>149136</v>
      </c>
      <c r="BS66" s="30">
        <f>ROC2010f2carbon1!G86</f>
        <v>154807</v>
      </c>
      <c r="BT66" s="15">
        <f t="shared" si="68"/>
        <v>2437</v>
      </c>
      <c r="BU66" s="15">
        <f t="shared" si="69"/>
        <v>2437</v>
      </c>
      <c r="BV66" s="15">
        <f t="shared" si="70"/>
        <v>2438</v>
      </c>
      <c r="BW66" s="39">
        <f t="shared" ref="BW66:BW129" si="120">AL$19*A66/AL$6</f>
        <v>156028.48000000001</v>
      </c>
      <c r="BX66" s="11">
        <f t="shared" si="74"/>
        <v>0.75</v>
      </c>
      <c r="BY66" s="11">
        <f t="shared" si="74"/>
        <v>1</v>
      </c>
      <c r="BZ66" s="11">
        <f t="shared" si="74"/>
        <v>1.25</v>
      </c>
      <c r="CA66" s="11">
        <f t="shared" si="74"/>
        <v>1.5</v>
      </c>
    </row>
    <row r="67" spans="1:79" x14ac:dyDescent="0.25">
      <c r="A67" s="11">
        <f t="shared" si="60"/>
        <v>32.5</v>
      </c>
      <c r="B67" s="11">
        <f t="shared" si="75"/>
        <v>0</v>
      </c>
      <c r="C67" s="11">
        <f t="shared" si="76"/>
        <v>0.25287691067682</v>
      </c>
      <c r="D67" s="11">
        <f t="shared" si="77"/>
        <v>0.4839116551029658</v>
      </c>
      <c r="E67" s="11">
        <f t="shared" si="78"/>
        <v>0.74899146617335499</v>
      </c>
      <c r="F67" s="11">
        <f t="shared" si="79"/>
        <v>1.4151262641281899</v>
      </c>
      <c r="G67" s="11">
        <f t="shared" si="80"/>
        <v>1.4889589387783564</v>
      </c>
      <c r="H67" s="11">
        <f t="shared" si="81"/>
        <v>1.4889589387783564</v>
      </c>
      <c r="I67" s="11"/>
      <c r="J67" s="11"/>
      <c r="K67" s="11"/>
      <c r="L67" s="11"/>
      <c r="M67" s="11"/>
      <c r="N67" s="11">
        <f t="shared" ref="N67:N98" si="121">($A67+$A$5-ABS($A67-$A$5)-N$204)/2</f>
        <v>0</v>
      </c>
      <c r="O67" s="11">
        <f t="shared" si="73"/>
        <v>0.33652434592849856</v>
      </c>
      <c r="P67" s="11">
        <f t="shared" si="73"/>
        <v>0.49865684662499238</v>
      </c>
      <c r="Q67" s="11">
        <f t="shared" si="73"/>
        <v>0.66645017527016381</v>
      </c>
      <c r="R67" s="11">
        <f t="shared" si="73"/>
        <v>2.5177006621317299</v>
      </c>
      <c r="S67" s="11"/>
      <c r="T67" s="11">
        <f t="shared" si="82"/>
        <v>0</v>
      </c>
      <c r="U67" s="11">
        <f t="shared" si="83"/>
        <v>0.74957403312624804</v>
      </c>
      <c r="V67" s="11">
        <f t="shared" si="84"/>
        <v>1.4442947983504006</v>
      </c>
      <c r="W67" s="11">
        <f t="shared" si="85"/>
        <v>1.1298541449952451</v>
      </c>
      <c r="X67" s="11">
        <f t="shared" si="86"/>
        <v>2.2532857975587457</v>
      </c>
      <c r="Y67" s="11">
        <f t="shared" si="87"/>
        <v>4.3443652402300179</v>
      </c>
      <c r="Z67" s="11">
        <f t="shared" si="88"/>
        <v>4.5814121193180197</v>
      </c>
      <c r="AA67" s="11">
        <f t="shared" si="89"/>
        <v>13.284321739797671</v>
      </c>
      <c r="AB67" s="11">
        <f t="shared" si="90"/>
        <v>29.769034564020501</v>
      </c>
      <c r="AC67" s="11">
        <f t="shared" si="91"/>
        <v>32.500000000000028</v>
      </c>
      <c r="AD67" s="11">
        <f t="shared" si="92"/>
        <v>47.459504760231404</v>
      </c>
      <c r="AE67" s="11">
        <f t="shared" si="93"/>
        <v>34.175183020433735</v>
      </c>
      <c r="AF67" s="11">
        <f t="shared" si="94"/>
        <v>2.7309654359795275</v>
      </c>
      <c r="AG67" s="28">
        <f t="shared" si="95"/>
        <v>11.282354481506994</v>
      </c>
      <c r="AH67" s="28">
        <f t="shared" si="96"/>
        <v>25.282796299438978</v>
      </c>
      <c r="AI67" s="28">
        <f t="shared" si="97"/>
        <v>27.602201138389653</v>
      </c>
      <c r="AJ67" s="28">
        <f t="shared" si="98"/>
        <v>40.307286040623602</v>
      </c>
      <c r="AK67" s="16">
        <f t="shared" si="99"/>
        <v>29.024931559116609</v>
      </c>
      <c r="AM67" s="16">
        <f t="shared" ref="AM67:AM98" si="122">AM66+BE67*$AL$17*$AL$16/$AL$7</f>
        <v>0.74344714354134611</v>
      </c>
      <c r="AN67" s="16">
        <f t="shared" ref="AN67:AN98" si="123">AN66+BF67*$AL$17*$AL$16/$AL$7</f>
        <v>1.6660017836139613</v>
      </c>
      <c r="AO67" s="16">
        <f t="shared" ref="AO67:AO98" si="124">AO66+AL$15*$AL$17*$AL$16/$AL$7</f>
        <v>1.8188382243640069</v>
      </c>
      <c r="AP67" s="16">
        <f t="shared" ref="AP67:AP98" si="125">AP66+BG67*$AL$17*$AL$16/$AL$7</f>
        <v>2.6560357343782872</v>
      </c>
      <c r="AQ67" s="8">
        <f t="shared" si="100"/>
        <v>7.3832674650166519E-2</v>
      </c>
      <c r="AR67" s="8">
        <f t="shared" si="101"/>
        <v>1.4151262641281899</v>
      </c>
      <c r="AS67" s="8">
        <f t="shared" si="102"/>
        <v>31.08487373587181</v>
      </c>
      <c r="AT67" s="8">
        <f t="shared" si="103"/>
        <v>67.426167325349837</v>
      </c>
      <c r="AU67" s="8">
        <f t="shared" si="104"/>
        <v>0.7399674726050014</v>
      </c>
      <c r="AV67" s="8">
        <f t="shared" si="105"/>
        <v>0.74899146617335499</v>
      </c>
      <c r="AW67" s="8">
        <f t="shared" si="106"/>
        <v>31.751008533826646</v>
      </c>
      <c r="AX67" s="8">
        <f t="shared" si="107"/>
        <v>66.760032527394998</v>
      </c>
      <c r="AY67" s="11">
        <f t="shared" si="108"/>
        <v>31.011041061221643</v>
      </c>
      <c r="AZ67" s="11">
        <f t="shared" si="109"/>
        <v>0.14766534930033259</v>
      </c>
      <c r="BA67" s="11">
        <f t="shared" si="110"/>
        <v>1.479934945210001</v>
      </c>
      <c r="BB67" s="30">
        <f>ROCbolivia_carbon_saatchi_negat!E87</f>
        <v>3652</v>
      </c>
      <c r="BC67" s="30">
        <f>'ROC2005-2010floss2distance2prox'!E87</f>
        <v>6900</v>
      </c>
      <c r="BD67" s="30">
        <f>ROC2010f2carbon1!E87</f>
        <v>1233</v>
      </c>
      <c r="BE67" s="14">
        <f>'2010F2CARBON1RANK6'!B69</f>
        <v>93.589010000000002</v>
      </c>
      <c r="BF67" s="14">
        <f>'2005-2010floss2distance2rank4'!B70</f>
        <v>123.290519</v>
      </c>
      <c r="BG67" s="14">
        <f>'2010F2CARBON1RANK6reverse'!B70</f>
        <v>151.94196099999999</v>
      </c>
      <c r="BH67" s="8">
        <f t="shared" si="111"/>
        <v>1.0050472836753905</v>
      </c>
      <c r="BI67" s="8">
        <f t="shared" si="112"/>
        <v>0.4839116551029658</v>
      </c>
      <c r="BJ67" s="8">
        <f t="shared" si="113"/>
        <v>32.016088344897035</v>
      </c>
      <c r="BK67" s="8">
        <f t="shared" si="114"/>
        <v>66.494952716324605</v>
      </c>
      <c r="BL67" s="11">
        <f t="shared" si="115"/>
        <v>33.988958938778353</v>
      </c>
      <c r="BM67" s="11">
        <f t="shared" si="116"/>
        <v>33.483205117424717</v>
      </c>
      <c r="BN67" s="11">
        <f t="shared" si="117"/>
        <v>33.021135628572424</v>
      </c>
      <c r="BO67" s="11">
        <f t="shared" si="118"/>
        <v>32.490976006431644</v>
      </c>
      <c r="BP67" s="11">
        <f t="shared" si="119"/>
        <v>31.158706410521976</v>
      </c>
      <c r="BQ67" s="30">
        <f>ROCbolivia_carbon_saatchi_negat!G87</f>
        <v>154814</v>
      </c>
      <c r="BR67" s="30">
        <f>'ROC2005-2010floss2distance2prox'!G87</f>
        <v>151567</v>
      </c>
      <c r="BS67" s="30">
        <f>ROC2010f2carbon1!G87</f>
        <v>157233</v>
      </c>
      <c r="BT67" s="15">
        <f t="shared" ref="BT67:BT98" si="126">BB67+BQ67-(BB66+BQ66)</f>
        <v>2438</v>
      </c>
      <c r="BU67" s="15">
        <f t="shared" ref="BU67:BU98" si="127">BC67+BR67-(BC66+BR66)</f>
        <v>2438</v>
      </c>
      <c r="BV67" s="15">
        <f t="shared" ref="BV67:BV98" si="128">BD67+BS67-(BD66+BS66)</f>
        <v>2437</v>
      </c>
      <c r="BW67" s="39">
        <f t="shared" si="120"/>
        <v>158466.42499999999</v>
      </c>
      <c r="BX67" s="11">
        <f t="shared" si="74"/>
        <v>0.75</v>
      </c>
      <c r="BY67" s="11">
        <f t="shared" si="74"/>
        <v>1</v>
      </c>
      <c r="BZ67" s="11">
        <f t="shared" si="74"/>
        <v>1.25</v>
      </c>
      <c r="CA67" s="11">
        <f t="shared" si="74"/>
        <v>1.5</v>
      </c>
    </row>
    <row r="68" spans="1:79" x14ac:dyDescent="0.25">
      <c r="A68" s="11">
        <f t="shared" si="60"/>
        <v>33</v>
      </c>
      <c r="B68" s="11">
        <f t="shared" si="75"/>
        <v>0</v>
      </c>
      <c r="C68" s="11">
        <f t="shared" si="76"/>
        <v>0.25718381669807971</v>
      </c>
      <c r="D68" s="11">
        <f t="shared" si="77"/>
        <v>0.49135644979685755</v>
      </c>
      <c r="E68" s="11">
        <f t="shared" si="78"/>
        <v>0.76047654889671423</v>
      </c>
      <c r="F68" s="11">
        <f t="shared" si="79"/>
        <v>1.4169720809944442</v>
      </c>
      <c r="G68" s="11">
        <f t="shared" si="80"/>
        <v>1.4889589387783564</v>
      </c>
      <c r="H68" s="11">
        <f t="shared" si="81"/>
        <v>1.4889589387783564</v>
      </c>
      <c r="I68" s="11"/>
      <c r="J68" s="11"/>
      <c r="K68" s="11"/>
      <c r="L68" s="11"/>
      <c r="M68" s="11"/>
      <c r="N68" s="11">
        <f t="shared" si="121"/>
        <v>0</v>
      </c>
      <c r="O68" s="11">
        <f t="shared" si="73"/>
        <v>0.34147484097800351</v>
      </c>
      <c r="P68" s="11">
        <f t="shared" si="73"/>
        <v>0.5059924176779802</v>
      </c>
      <c r="Q68" s="11">
        <f t="shared" si="73"/>
        <v>0.67625409683879123</v>
      </c>
      <c r="R68" s="11">
        <f t="shared" si="73"/>
        <v>2.5547376991687667</v>
      </c>
      <c r="S68" s="11"/>
      <c r="T68" s="11">
        <f t="shared" si="82"/>
        <v>0</v>
      </c>
      <c r="U68" s="11">
        <f t="shared" si="83"/>
        <v>0.75130143202007171</v>
      </c>
      <c r="V68" s="11">
        <f t="shared" si="84"/>
        <v>1.4452679419265064</v>
      </c>
      <c r="W68" s="11">
        <f t="shared" si="85"/>
        <v>1.1298541449952451</v>
      </c>
      <c r="X68" s="11">
        <f t="shared" si="86"/>
        <v>2.2547013533133438</v>
      </c>
      <c r="Y68" s="11">
        <f t="shared" si="87"/>
        <v>4.2845084786943843</v>
      </c>
      <c r="Z68" s="11">
        <f t="shared" si="88"/>
        <v>4.511996784176838</v>
      </c>
      <c r="AA68" s="11">
        <f t="shared" si="89"/>
        <v>13.69168000293609</v>
      </c>
      <c r="AB68" s="11">
        <f t="shared" si="90"/>
        <v>30.355835216396301</v>
      </c>
      <c r="AC68" s="11">
        <f t="shared" si="91"/>
        <v>33.000000000000028</v>
      </c>
      <c r="AD68" s="11">
        <f t="shared" si="92"/>
        <v>48.108223209451793</v>
      </c>
      <c r="AE68" s="11">
        <f t="shared" si="93"/>
        <v>34.416543206515705</v>
      </c>
      <c r="AF68" s="11">
        <f t="shared" si="94"/>
        <v>2.6441647836037276</v>
      </c>
      <c r="AG68" s="28">
        <f t="shared" si="95"/>
        <v>11.628323241954124</v>
      </c>
      <c r="AH68" s="28">
        <f t="shared" si="96"/>
        <v>25.781165211285593</v>
      </c>
      <c r="AI68" s="28">
        <f t="shared" si="97"/>
        <v>28.026850386672567</v>
      </c>
      <c r="AJ68" s="28">
        <f t="shared" si="98"/>
        <v>40.858241644240998</v>
      </c>
      <c r="AK68" s="16">
        <f t="shared" si="99"/>
        <v>29.229918402286874</v>
      </c>
      <c r="AM68" s="16">
        <f t="shared" si="122"/>
        <v>0.76624464446462881</v>
      </c>
      <c r="AN68" s="16">
        <f t="shared" si="123"/>
        <v>1.6988416438177409</v>
      </c>
      <c r="AO68" s="16">
        <f t="shared" si="124"/>
        <v>1.8468203508926839</v>
      </c>
      <c r="AP68" s="16">
        <f t="shared" si="125"/>
        <v>2.6923407778334312</v>
      </c>
      <c r="AQ68" s="8">
        <f t="shared" si="100"/>
        <v>7.1986857783912228E-2</v>
      </c>
      <c r="AR68" s="8">
        <f t="shared" si="101"/>
        <v>1.4169720809944442</v>
      </c>
      <c r="AS68" s="8">
        <f t="shared" si="102"/>
        <v>31.583027919005556</v>
      </c>
      <c r="AT68" s="8">
        <f t="shared" si="103"/>
        <v>66.928013142216088</v>
      </c>
      <c r="AU68" s="8">
        <f t="shared" si="104"/>
        <v>0.72848238988164216</v>
      </c>
      <c r="AV68" s="8">
        <f t="shared" si="105"/>
        <v>0.76047654889671423</v>
      </c>
      <c r="AW68" s="8">
        <f t="shared" si="106"/>
        <v>32.239523451103288</v>
      </c>
      <c r="AX68" s="8">
        <f t="shared" si="107"/>
        <v>66.271517610118366</v>
      </c>
      <c r="AY68" s="11">
        <f t="shared" si="108"/>
        <v>31.511041061221643</v>
      </c>
      <c r="AZ68" s="11">
        <f t="shared" si="109"/>
        <v>0.14397371556782446</v>
      </c>
      <c r="BA68" s="11">
        <f t="shared" si="110"/>
        <v>1.4569647797632861</v>
      </c>
      <c r="BB68" s="30">
        <f>ROCbolivia_carbon_saatchi_negat!E88</f>
        <v>3708</v>
      </c>
      <c r="BC68" s="30">
        <f>'ROC2005-2010floss2distance2prox'!E88</f>
        <v>6909</v>
      </c>
      <c r="BD68" s="30">
        <f>ROC2010f2carbon1!E88</f>
        <v>1254</v>
      </c>
      <c r="BE68" s="14">
        <f>'2010F2CARBON1RANK6'!B70</f>
        <v>95.409791999999996</v>
      </c>
      <c r="BF68" s="14">
        <f>'2005-2010floss2distance2rank4'!B71</f>
        <v>137.43805699999999</v>
      </c>
      <c r="BG68" s="14">
        <f>'2010F2CARBON1RANK6reverse'!B71</f>
        <v>151.940191</v>
      </c>
      <c r="BH68" s="8">
        <f t="shared" si="111"/>
        <v>0.99760248898149884</v>
      </c>
      <c r="BI68" s="8">
        <f t="shared" si="112"/>
        <v>0.49135644979685755</v>
      </c>
      <c r="BJ68" s="8">
        <f t="shared" si="113"/>
        <v>32.508643550203139</v>
      </c>
      <c r="BK68" s="8">
        <f t="shared" si="114"/>
        <v>66.002397511018501</v>
      </c>
      <c r="BL68" s="11">
        <f t="shared" si="115"/>
        <v>34.488958938778353</v>
      </c>
      <c r="BM68" s="11">
        <f t="shared" si="116"/>
        <v>33.974591305382198</v>
      </c>
      <c r="BN68" s="11">
        <f t="shared" si="117"/>
        <v>33.506246039184639</v>
      </c>
      <c r="BO68" s="11">
        <f t="shared" si="118"/>
        <v>32.968005840984929</v>
      </c>
      <c r="BP68" s="11">
        <f t="shared" si="119"/>
        <v>31.655014776789468</v>
      </c>
      <c r="BQ68" s="30">
        <f>ROCbolivia_carbon_saatchi_negat!G88</f>
        <v>157196</v>
      </c>
      <c r="BR68" s="30">
        <f>'ROC2005-2010floss2distance2prox'!G88</f>
        <v>153996</v>
      </c>
      <c r="BS68" s="30">
        <f>ROC2010f2carbon1!G88</f>
        <v>159650</v>
      </c>
      <c r="BT68" s="15">
        <f t="shared" si="126"/>
        <v>2438</v>
      </c>
      <c r="BU68" s="15">
        <f t="shared" si="127"/>
        <v>2438</v>
      </c>
      <c r="BV68" s="15">
        <f t="shared" si="128"/>
        <v>2438</v>
      </c>
      <c r="BW68" s="39">
        <f t="shared" si="120"/>
        <v>160904.37</v>
      </c>
      <c r="BX68" s="11">
        <f t="shared" si="74"/>
        <v>0.75</v>
      </c>
      <c r="BY68" s="11">
        <f t="shared" si="74"/>
        <v>1</v>
      </c>
      <c r="BZ68" s="11">
        <f t="shared" si="74"/>
        <v>1.25</v>
      </c>
      <c r="CA68" s="11">
        <f t="shared" si="74"/>
        <v>1.5</v>
      </c>
    </row>
    <row r="69" spans="1:79" x14ac:dyDescent="0.25">
      <c r="A69" s="11">
        <f t="shared" ref="A69:A132" si="129">A68+$A$3</f>
        <v>33.5</v>
      </c>
      <c r="B69" s="11">
        <f t="shared" si="75"/>
        <v>0</v>
      </c>
      <c r="C69" s="11">
        <f t="shared" si="76"/>
        <v>0.26087545043058807</v>
      </c>
      <c r="D69" s="11">
        <f t="shared" si="77"/>
        <v>0.49880124449074942</v>
      </c>
      <c r="E69" s="11">
        <f t="shared" si="78"/>
        <v>0.77032090551673649</v>
      </c>
      <c r="F69" s="11">
        <f t="shared" si="79"/>
        <v>1.418612807097781</v>
      </c>
      <c r="G69" s="11">
        <f t="shared" si="80"/>
        <v>1.4889589387783564</v>
      </c>
      <c r="H69" s="11">
        <f t="shared" si="81"/>
        <v>1.4889589387783564</v>
      </c>
      <c r="I69" s="11"/>
      <c r="J69" s="11"/>
      <c r="K69" s="11"/>
      <c r="L69" s="11"/>
      <c r="M69" s="11"/>
      <c r="N69" s="11">
        <f t="shared" si="121"/>
        <v>0</v>
      </c>
      <c r="O69" s="11">
        <f t="shared" si="73"/>
        <v>0.34642533602750847</v>
      </c>
      <c r="P69" s="11">
        <f t="shared" si="73"/>
        <v>0.51332798873096819</v>
      </c>
      <c r="Q69" s="11">
        <f t="shared" si="73"/>
        <v>0.68605801840741865</v>
      </c>
      <c r="R69" s="11">
        <f t="shared" si="73"/>
        <v>2.5917747362058039</v>
      </c>
      <c r="S69" s="11"/>
      <c r="T69" s="11">
        <f t="shared" si="82"/>
        <v>0</v>
      </c>
      <c r="U69" s="11">
        <f t="shared" si="83"/>
        <v>0.75119449225615642</v>
      </c>
      <c r="V69" s="11">
        <f t="shared" si="84"/>
        <v>1.4462132905045049</v>
      </c>
      <c r="W69" s="11">
        <f t="shared" si="85"/>
        <v>1.1298541449952451</v>
      </c>
      <c r="X69" s="11">
        <f t="shared" si="86"/>
        <v>2.2511734826148246</v>
      </c>
      <c r="Y69" s="11">
        <f t="shared" si="87"/>
        <v>4.2257914217900368</v>
      </c>
      <c r="Z69" s="11">
        <f t="shared" si="88"/>
        <v>4.4446535485921093</v>
      </c>
      <c r="AA69" s="11">
        <f t="shared" si="89"/>
        <v>14.106288703922623</v>
      </c>
      <c r="AB69" s="11">
        <f t="shared" si="90"/>
        <v>30.741495164094818</v>
      </c>
      <c r="AC69" s="11">
        <f t="shared" si="91"/>
        <v>33.500000000000036</v>
      </c>
      <c r="AD69" s="11">
        <f t="shared" si="92"/>
        <v>48.753977082275568</v>
      </c>
      <c r="AE69" s="11">
        <f t="shared" si="93"/>
        <v>34.647688378352946</v>
      </c>
      <c r="AF69" s="11">
        <f t="shared" si="94"/>
        <v>2.7585048359052173</v>
      </c>
      <c r="AG69" s="28">
        <f t="shared" si="95"/>
        <v>11.980449788365098</v>
      </c>
      <c r="AH69" s="28">
        <f t="shared" si="96"/>
        <v>26.108705625051602</v>
      </c>
      <c r="AI69" s="28">
        <f t="shared" si="97"/>
        <v>28.451499634955486</v>
      </c>
      <c r="AJ69" s="28">
        <f t="shared" si="98"/>
        <v>41.406679437581793</v>
      </c>
      <c r="AK69" s="16">
        <f t="shared" si="99"/>
        <v>29.426229649216694</v>
      </c>
      <c r="AM69" s="16">
        <f t="shared" si="122"/>
        <v>0.78944791072641984</v>
      </c>
      <c r="AN69" s="16">
        <f t="shared" si="123"/>
        <v>1.7204248147248267</v>
      </c>
      <c r="AO69" s="16">
        <f t="shared" si="124"/>
        <v>1.874802477421361</v>
      </c>
      <c r="AP69" s="16">
        <f t="shared" si="125"/>
        <v>2.7284799109849076</v>
      </c>
      <c r="AQ69" s="8">
        <f t="shared" si="100"/>
        <v>7.0346131680575352E-2</v>
      </c>
      <c r="AR69" s="8">
        <f t="shared" si="101"/>
        <v>1.418612807097781</v>
      </c>
      <c r="AS69" s="8">
        <f t="shared" si="102"/>
        <v>32.08138719290222</v>
      </c>
      <c r="AT69" s="8">
        <f t="shared" si="103"/>
        <v>66.429653868319434</v>
      </c>
      <c r="AU69" s="8">
        <f t="shared" si="104"/>
        <v>0.7186380332616199</v>
      </c>
      <c r="AV69" s="8">
        <f t="shared" si="105"/>
        <v>0.77032090551673649</v>
      </c>
      <c r="AW69" s="8">
        <f t="shared" si="106"/>
        <v>32.729679094483267</v>
      </c>
      <c r="AX69" s="8">
        <f t="shared" si="107"/>
        <v>65.781361966738388</v>
      </c>
      <c r="AY69" s="11">
        <f t="shared" si="108"/>
        <v>32.011041061221647</v>
      </c>
      <c r="AZ69" s="11">
        <f t="shared" si="109"/>
        <v>0.14069226336114582</v>
      </c>
      <c r="BA69" s="11">
        <f t="shared" si="110"/>
        <v>1.4372760665232391</v>
      </c>
      <c r="BB69" s="30">
        <f>ROCbolivia_carbon_saatchi_negat!E89</f>
        <v>3756</v>
      </c>
      <c r="BC69" s="30">
        <f>'ROC2005-2010floss2distance2prox'!E89</f>
        <v>6917</v>
      </c>
      <c r="BD69" s="30">
        <f>ROC2010f2carbon1!E89</f>
        <v>1272</v>
      </c>
      <c r="BE69" s="14">
        <f>'2010F2CARBON1RANK6'!B71</f>
        <v>97.107960000000006</v>
      </c>
      <c r="BF69" s="14">
        <f>'2005-2010floss2distance2rank4'!B72</f>
        <v>90.327701000000005</v>
      </c>
      <c r="BG69" s="14">
        <f>'2010F2CARBON1RANK6reverse'!B72</f>
        <v>151.24583999999999</v>
      </c>
      <c r="BH69" s="8">
        <f t="shared" si="111"/>
        <v>0.99015769428760692</v>
      </c>
      <c r="BI69" s="8">
        <f t="shared" si="112"/>
        <v>0.49880124449074942</v>
      </c>
      <c r="BJ69" s="8">
        <f t="shared" si="113"/>
        <v>33.00119875550925</v>
      </c>
      <c r="BK69" s="8">
        <f t="shared" si="114"/>
        <v>65.509842305712397</v>
      </c>
      <c r="BL69" s="11">
        <f t="shared" si="115"/>
        <v>34.988958938778353</v>
      </c>
      <c r="BM69" s="11">
        <f t="shared" si="116"/>
        <v>34.467208037917182</v>
      </c>
      <c r="BN69" s="11">
        <f t="shared" si="117"/>
        <v>33.991356449796854</v>
      </c>
      <c r="BO69" s="11">
        <f t="shared" si="118"/>
        <v>33.448317127744886</v>
      </c>
      <c r="BP69" s="11">
        <f t="shared" si="119"/>
        <v>32.151733324582793</v>
      </c>
      <c r="BQ69" s="30">
        <f>ROCbolivia_carbon_saatchi_negat!G89</f>
        <v>159586</v>
      </c>
      <c r="BR69" s="30">
        <f>'ROC2005-2010floss2distance2prox'!G89</f>
        <v>156426</v>
      </c>
      <c r="BS69" s="30">
        <f>ROC2010f2carbon1!G89</f>
        <v>162070</v>
      </c>
      <c r="BT69" s="15">
        <f t="shared" si="126"/>
        <v>2438</v>
      </c>
      <c r="BU69" s="15">
        <f t="shared" si="127"/>
        <v>2438</v>
      </c>
      <c r="BV69" s="15">
        <f t="shared" si="128"/>
        <v>2438</v>
      </c>
      <c r="BW69" s="39">
        <f t="shared" si="120"/>
        <v>163342.315</v>
      </c>
      <c r="BX69" s="11">
        <f t="shared" si="74"/>
        <v>0.75</v>
      </c>
      <c r="BY69" s="11">
        <f t="shared" si="74"/>
        <v>1</v>
      </c>
      <c r="BZ69" s="11">
        <f t="shared" si="74"/>
        <v>1.25</v>
      </c>
      <c r="CA69" s="11">
        <f t="shared" si="74"/>
        <v>1.5</v>
      </c>
    </row>
    <row r="70" spans="1:79" x14ac:dyDescent="0.25">
      <c r="A70" s="11">
        <f t="shared" si="129"/>
        <v>34</v>
      </c>
      <c r="B70" s="11">
        <f t="shared" si="75"/>
        <v>0</v>
      </c>
      <c r="C70" s="11">
        <f t="shared" si="76"/>
        <v>0.26497726568893065</v>
      </c>
      <c r="D70" s="11">
        <f t="shared" si="77"/>
        <v>0.50624603918464117</v>
      </c>
      <c r="E70" s="11">
        <f t="shared" si="78"/>
        <v>0.78344671434343272</v>
      </c>
      <c r="F70" s="11">
        <f t="shared" si="79"/>
        <v>1.4194331701494496</v>
      </c>
      <c r="G70" s="11">
        <f t="shared" si="80"/>
        <v>1.4889589387783564</v>
      </c>
      <c r="H70" s="11">
        <f t="shared" si="81"/>
        <v>1.4889589387783564</v>
      </c>
      <c r="I70" s="11"/>
      <c r="J70" s="11"/>
      <c r="K70" s="11"/>
      <c r="L70" s="11"/>
      <c r="M70" s="11"/>
      <c r="N70" s="11">
        <f t="shared" si="121"/>
        <v>0</v>
      </c>
      <c r="O70" s="11">
        <f t="shared" si="73"/>
        <v>0.35137583107701342</v>
      </c>
      <c r="P70" s="11">
        <f t="shared" si="73"/>
        <v>0.52066355978395606</v>
      </c>
      <c r="Q70" s="11">
        <f t="shared" si="73"/>
        <v>0.69586193997604617</v>
      </c>
      <c r="R70" s="11">
        <f t="shared" si="73"/>
        <v>2.6288117732428411</v>
      </c>
      <c r="S70" s="11"/>
      <c r="T70" s="11">
        <f t="shared" si="82"/>
        <v>0</v>
      </c>
      <c r="U70" s="11">
        <f t="shared" si="83"/>
        <v>0.75226380750524069</v>
      </c>
      <c r="V70" s="11">
        <f t="shared" si="84"/>
        <v>1.4471320181417968</v>
      </c>
      <c r="W70" s="11">
        <f t="shared" si="85"/>
        <v>1.1298541449952451</v>
      </c>
      <c r="X70" s="11">
        <f t="shared" si="86"/>
        <v>2.2574129126146008</v>
      </c>
      <c r="Y70" s="11">
        <f t="shared" si="87"/>
        <v>4.1662839095237967</v>
      </c>
      <c r="Z70" s="11">
        <f t="shared" si="88"/>
        <v>4.3792909964069304</v>
      </c>
      <c r="AA70" s="11">
        <f t="shared" si="89"/>
        <v>14.529003074957446</v>
      </c>
      <c r="AB70" s="11">
        <f t="shared" si="90"/>
        <v>31.318127797322607</v>
      </c>
      <c r="AC70" s="11">
        <f t="shared" si="91"/>
        <v>34.000000000000036</v>
      </c>
      <c r="AD70" s="11">
        <f t="shared" si="92"/>
        <v>49.397883587112538</v>
      </c>
      <c r="AE70" s="11">
        <f t="shared" si="93"/>
        <v>34.868880512155094</v>
      </c>
      <c r="AF70" s="11">
        <f t="shared" si="94"/>
        <v>2.6818722026774289</v>
      </c>
      <c r="AG70" s="28">
        <f t="shared" si="95"/>
        <v>12.339460468161747</v>
      </c>
      <c r="AH70" s="28">
        <f t="shared" si="96"/>
        <v>26.598438853522765</v>
      </c>
      <c r="AI70" s="28">
        <f t="shared" si="97"/>
        <v>28.876148883238404</v>
      </c>
      <c r="AJ70" s="28">
        <f t="shared" si="98"/>
        <v>41.953548264068793</v>
      </c>
      <c r="AK70" s="16">
        <f t="shared" si="99"/>
        <v>29.614087795907047</v>
      </c>
      <c r="AM70" s="16">
        <f t="shared" si="122"/>
        <v>0.81310480475799296</v>
      </c>
      <c r="AN70" s="16">
        <f t="shared" si="123"/>
        <v>1.7526956293319151</v>
      </c>
      <c r="AO70" s="16">
        <f t="shared" si="124"/>
        <v>1.902784603950038</v>
      </c>
      <c r="AP70" s="16">
        <f t="shared" si="125"/>
        <v>2.7645156575668799</v>
      </c>
      <c r="AQ70" s="8">
        <f t="shared" si="100"/>
        <v>6.9525768628906803E-2</v>
      </c>
      <c r="AR70" s="8">
        <f t="shared" si="101"/>
        <v>1.4194331701494496</v>
      </c>
      <c r="AS70" s="8">
        <f t="shared" si="102"/>
        <v>32.580566829850554</v>
      </c>
      <c r="AT70" s="8">
        <f t="shared" si="103"/>
        <v>65.930474231371093</v>
      </c>
      <c r="AU70" s="8">
        <f t="shared" si="104"/>
        <v>0.70551222443492367</v>
      </c>
      <c r="AV70" s="8">
        <f t="shared" si="105"/>
        <v>0.78344671434343272</v>
      </c>
      <c r="AW70" s="8">
        <f t="shared" si="106"/>
        <v>33.216553285656566</v>
      </c>
      <c r="AX70" s="8">
        <f t="shared" si="107"/>
        <v>65.294487775565074</v>
      </c>
      <c r="AY70" s="11">
        <f t="shared" si="108"/>
        <v>32.511041061221647</v>
      </c>
      <c r="AZ70" s="11">
        <f t="shared" si="109"/>
        <v>0.13905153725781361</v>
      </c>
      <c r="BA70" s="11">
        <f t="shared" si="110"/>
        <v>1.4110244488698456</v>
      </c>
      <c r="BB70" s="30">
        <f>ROCbolivia_carbon_saatchi_negat!E90</f>
        <v>3820</v>
      </c>
      <c r="BC70" s="30">
        <f>'ROC2005-2010floss2distance2prox'!E90</f>
        <v>6921</v>
      </c>
      <c r="BD70" s="30">
        <f>ROC2010f2carbon1!E90</f>
        <v>1292</v>
      </c>
      <c r="BE70" s="14">
        <f>'2010F2CARBON1RANK6'!B72</f>
        <v>99.006437000000005</v>
      </c>
      <c r="BF70" s="14">
        <f>'2005-2010floss2distance2rank4'!B73</f>
        <v>135.056545</v>
      </c>
      <c r="BG70" s="14">
        <f>'2010F2CARBON1RANK6reverse'!B73</f>
        <v>150.81315699999999</v>
      </c>
      <c r="BH70" s="8">
        <f t="shared" si="111"/>
        <v>0.98271289959371522</v>
      </c>
      <c r="BI70" s="8">
        <f t="shared" si="112"/>
        <v>0.50624603918464117</v>
      </c>
      <c r="BJ70" s="8">
        <f t="shared" si="113"/>
        <v>33.493753960815361</v>
      </c>
      <c r="BK70" s="8">
        <f t="shared" si="114"/>
        <v>65.017287100406293</v>
      </c>
      <c r="BL70" s="11">
        <f t="shared" si="115"/>
        <v>35.488958938778353</v>
      </c>
      <c r="BM70" s="11">
        <f t="shared" si="116"/>
        <v>34.959004407400492</v>
      </c>
      <c r="BN70" s="11">
        <f t="shared" si="117"/>
        <v>34.476466860409076</v>
      </c>
      <c r="BO70" s="11">
        <f t="shared" si="118"/>
        <v>33.922065510091493</v>
      </c>
      <c r="BP70" s="11">
        <f t="shared" si="119"/>
        <v>32.650092598479461</v>
      </c>
      <c r="BQ70" s="30">
        <f>ROCbolivia_carbon_saatchi_negat!G90</f>
        <v>161960</v>
      </c>
      <c r="BR70" s="30">
        <f>'ROC2005-2010floss2distance2prox'!G90</f>
        <v>158860</v>
      </c>
      <c r="BS70" s="30">
        <f>ROC2010f2carbon1!G90</f>
        <v>164488</v>
      </c>
      <c r="BT70" s="15">
        <f t="shared" si="126"/>
        <v>2438</v>
      </c>
      <c r="BU70" s="15">
        <f t="shared" si="127"/>
        <v>2438</v>
      </c>
      <c r="BV70" s="15">
        <f t="shared" si="128"/>
        <v>2438</v>
      </c>
      <c r="BW70" s="39">
        <f t="shared" si="120"/>
        <v>165780.26</v>
      </c>
      <c r="BX70" s="11">
        <f t="shared" si="74"/>
        <v>0.75</v>
      </c>
      <c r="BY70" s="11">
        <f t="shared" si="74"/>
        <v>1</v>
      </c>
      <c r="BZ70" s="11">
        <f t="shared" si="74"/>
        <v>1.25</v>
      </c>
      <c r="CA70" s="11">
        <f t="shared" si="74"/>
        <v>1.5</v>
      </c>
    </row>
    <row r="71" spans="1:79" x14ac:dyDescent="0.25">
      <c r="A71" s="11">
        <f t="shared" si="129"/>
        <v>34.5</v>
      </c>
      <c r="B71" s="11">
        <f t="shared" si="75"/>
        <v>0</v>
      </c>
      <c r="C71" s="11">
        <f t="shared" si="76"/>
        <v>0.26887399018435609</v>
      </c>
      <c r="D71" s="11">
        <f t="shared" si="77"/>
        <v>0.51369083387853298</v>
      </c>
      <c r="E71" s="11">
        <f t="shared" si="78"/>
        <v>0.7912401633342836</v>
      </c>
      <c r="F71" s="11">
        <f t="shared" si="79"/>
        <v>1.4208688054898695</v>
      </c>
      <c r="G71" s="11">
        <f t="shared" si="80"/>
        <v>1.4889589387783564</v>
      </c>
      <c r="H71" s="11">
        <f t="shared" si="81"/>
        <v>1.4889589387783564</v>
      </c>
      <c r="I71" s="11"/>
      <c r="J71" s="11"/>
      <c r="K71" s="11"/>
      <c r="L71" s="11"/>
      <c r="M71" s="11"/>
      <c r="N71" s="11">
        <f t="shared" si="121"/>
        <v>0</v>
      </c>
      <c r="O71" s="11">
        <f t="shared" si="73"/>
        <v>0.35632632612651832</v>
      </c>
      <c r="P71" s="11">
        <f t="shared" si="73"/>
        <v>0.52799913083694394</v>
      </c>
      <c r="Q71" s="11">
        <f t="shared" si="73"/>
        <v>0.70566586154467359</v>
      </c>
      <c r="R71" s="11">
        <f t="shared" si="73"/>
        <v>2.6658488102798779</v>
      </c>
      <c r="S71" s="11"/>
      <c r="T71" s="11">
        <f t="shared" si="82"/>
        <v>0</v>
      </c>
      <c r="U71" s="11">
        <f t="shared" si="83"/>
        <v>0.75272494612289387</v>
      </c>
      <c r="V71" s="11">
        <f t="shared" si="84"/>
        <v>1.448025233691137</v>
      </c>
      <c r="W71" s="11">
        <f t="shared" si="85"/>
        <v>1.1298541449952451</v>
      </c>
      <c r="X71" s="11">
        <f t="shared" si="86"/>
        <v>2.2479870595656268</v>
      </c>
      <c r="Y71" s="11">
        <f t="shared" si="87"/>
        <v>4.1103480117392914</v>
      </c>
      <c r="Z71" s="11">
        <f t="shared" si="88"/>
        <v>4.3158230109517577</v>
      </c>
      <c r="AA71" s="11">
        <f t="shared" si="89"/>
        <v>14.959166640608087</v>
      </c>
      <c r="AB71" s="11">
        <f t="shared" si="90"/>
        <v>31.828414745190422</v>
      </c>
      <c r="AC71" s="11">
        <f t="shared" si="91"/>
        <v>34.500000000000036</v>
      </c>
      <c r="AD71" s="11">
        <f t="shared" si="92"/>
        <v>50.04176921804855</v>
      </c>
      <c r="AE71" s="11">
        <f t="shared" si="93"/>
        <v>35.082602577440461</v>
      </c>
      <c r="AF71" s="11">
        <f t="shared" si="94"/>
        <v>2.6715852548096137</v>
      </c>
      <c r="AG71" s="28">
        <f t="shared" si="95"/>
        <v>12.704797737746237</v>
      </c>
      <c r="AH71" s="28">
        <f t="shared" si="96"/>
        <v>27.03182479116407</v>
      </c>
      <c r="AI71" s="28">
        <f t="shared" si="97"/>
        <v>29.300798131521322</v>
      </c>
      <c r="AJ71" s="28">
        <f t="shared" si="98"/>
        <v>42.500399362383092</v>
      </c>
      <c r="AK71" s="16">
        <f t="shared" si="99"/>
        <v>29.795601624636856</v>
      </c>
      <c r="AM71" s="16">
        <f t="shared" si="122"/>
        <v>0.83717858740211926</v>
      </c>
      <c r="AN71" s="16">
        <f t="shared" si="123"/>
        <v>1.7812534572142544</v>
      </c>
      <c r="AO71" s="16">
        <f t="shared" si="124"/>
        <v>1.9307667304787151</v>
      </c>
      <c r="AP71" s="16">
        <f t="shared" si="125"/>
        <v>2.8005502359565768</v>
      </c>
      <c r="AQ71" s="8">
        <f t="shared" si="100"/>
        <v>6.8090133288486898E-2</v>
      </c>
      <c r="AR71" s="8">
        <f t="shared" si="101"/>
        <v>1.4208688054898695</v>
      </c>
      <c r="AS71" s="8">
        <f t="shared" si="102"/>
        <v>33.079131194510133</v>
      </c>
      <c r="AT71" s="8">
        <f t="shared" si="103"/>
        <v>65.431909866711521</v>
      </c>
      <c r="AU71" s="8">
        <f t="shared" si="104"/>
        <v>0.69771877544407279</v>
      </c>
      <c r="AV71" s="8">
        <f t="shared" si="105"/>
        <v>0.7912401633342836</v>
      </c>
      <c r="AW71" s="8">
        <f t="shared" si="106"/>
        <v>33.708759836665713</v>
      </c>
      <c r="AX71" s="8">
        <f t="shared" si="107"/>
        <v>64.802281224555941</v>
      </c>
      <c r="AY71" s="11">
        <f t="shared" si="108"/>
        <v>33.011041061221647</v>
      </c>
      <c r="AZ71" s="11">
        <f t="shared" si="109"/>
        <v>0.13618026657697158</v>
      </c>
      <c r="BA71" s="11">
        <f t="shared" si="110"/>
        <v>1.3954375508881398</v>
      </c>
      <c r="BB71" s="30">
        <f>ROCbolivia_carbon_saatchi_negat!E91</f>
        <v>3858</v>
      </c>
      <c r="BC71" s="30">
        <f>'ROC2005-2010floss2distance2prox'!E91</f>
        <v>6928</v>
      </c>
      <c r="BD71" s="30">
        <f>ROC2010f2carbon1!E91</f>
        <v>1311</v>
      </c>
      <c r="BE71" s="14">
        <f>'2010F2CARBON1RANK6'!B73</f>
        <v>100.75115700000001</v>
      </c>
      <c r="BF71" s="14">
        <f>'2005-2010floss2distance2rank4'!B74</f>
        <v>119.517329</v>
      </c>
      <c r="BG71" s="14">
        <f>'2010F2CARBON1RANK6reverse'!B74</f>
        <v>150.808268</v>
      </c>
      <c r="BH71" s="8">
        <f t="shared" si="111"/>
        <v>0.97526810489982341</v>
      </c>
      <c r="BI71" s="8">
        <f t="shared" si="112"/>
        <v>0.51369083387853298</v>
      </c>
      <c r="BJ71" s="8">
        <f t="shared" si="113"/>
        <v>33.986309166121465</v>
      </c>
      <c r="BK71" s="8">
        <f t="shared" si="114"/>
        <v>64.524731895100189</v>
      </c>
      <c r="BL71" s="11">
        <f t="shared" si="115"/>
        <v>35.988958938778353</v>
      </c>
      <c r="BM71" s="11">
        <f t="shared" si="116"/>
        <v>35.451210958409646</v>
      </c>
      <c r="BN71" s="11">
        <f t="shared" si="117"/>
        <v>34.961577271021291</v>
      </c>
      <c r="BO71" s="11">
        <f t="shared" si="118"/>
        <v>34.406478612109787</v>
      </c>
      <c r="BP71" s="11">
        <f t="shared" si="119"/>
        <v>33.147221327798619</v>
      </c>
      <c r="BQ71" s="30">
        <f>ROCbolivia_carbon_saatchi_negat!G91</f>
        <v>164360</v>
      </c>
      <c r="BR71" s="30">
        <f>'ROC2005-2010floss2distance2prox'!G91</f>
        <v>161291</v>
      </c>
      <c r="BS71" s="30">
        <f>ROC2010f2carbon1!G91</f>
        <v>166907</v>
      </c>
      <c r="BT71" s="15">
        <f t="shared" si="126"/>
        <v>2438</v>
      </c>
      <c r="BU71" s="15">
        <f t="shared" si="127"/>
        <v>2438</v>
      </c>
      <c r="BV71" s="15">
        <f t="shared" si="128"/>
        <v>2438</v>
      </c>
      <c r="BW71" s="39">
        <f t="shared" si="120"/>
        <v>168218.20499999999</v>
      </c>
      <c r="BX71" s="11">
        <f t="shared" si="74"/>
        <v>0.75</v>
      </c>
      <c r="BY71" s="11">
        <f t="shared" si="74"/>
        <v>1</v>
      </c>
      <c r="BZ71" s="11">
        <f t="shared" si="74"/>
        <v>1.25</v>
      </c>
      <c r="CA71" s="11">
        <f t="shared" si="74"/>
        <v>1.5</v>
      </c>
    </row>
    <row r="72" spans="1:79" x14ac:dyDescent="0.25">
      <c r="A72" s="11">
        <f t="shared" si="129"/>
        <v>35</v>
      </c>
      <c r="B72" s="11">
        <f t="shared" si="75"/>
        <v>0</v>
      </c>
      <c r="C72" s="11">
        <f t="shared" si="76"/>
        <v>0.27359107773145003</v>
      </c>
      <c r="D72" s="11">
        <f t="shared" si="77"/>
        <v>0.52113562857242468</v>
      </c>
      <c r="E72" s="11">
        <f t="shared" si="78"/>
        <v>0.80169979224305721</v>
      </c>
      <c r="F72" s="11">
        <f t="shared" si="79"/>
        <v>1.4214840777786208</v>
      </c>
      <c r="G72" s="11">
        <f t="shared" si="80"/>
        <v>1.4889589387783564</v>
      </c>
      <c r="H72" s="11">
        <f t="shared" si="81"/>
        <v>1.4889589387783564</v>
      </c>
      <c r="I72" s="11"/>
      <c r="J72" s="11"/>
      <c r="K72" s="11"/>
      <c r="L72" s="11"/>
      <c r="M72" s="11"/>
      <c r="N72" s="11">
        <f t="shared" si="121"/>
        <v>0</v>
      </c>
      <c r="O72" s="11">
        <f t="shared" si="73"/>
        <v>0.36127682117602328</v>
      </c>
      <c r="P72" s="11">
        <f t="shared" si="73"/>
        <v>0.53533470188993182</v>
      </c>
      <c r="Q72" s="11">
        <f t="shared" si="73"/>
        <v>0.71546978311330101</v>
      </c>
      <c r="R72" s="11">
        <f t="shared" si="73"/>
        <v>2.7028858473169151</v>
      </c>
      <c r="S72" s="11"/>
      <c r="T72" s="11">
        <f t="shared" si="82"/>
        <v>0</v>
      </c>
      <c r="U72" s="11">
        <f t="shared" si="83"/>
        <v>0.75545574680113481</v>
      </c>
      <c r="V72" s="11">
        <f t="shared" si="84"/>
        <v>1.4488939852653013</v>
      </c>
      <c r="W72" s="11">
        <f t="shared" si="85"/>
        <v>1.1298541449952451</v>
      </c>
      <c r="X72" s="11">
        <f t="shared" si="86"/>
        <v>2.2464594127310287</v>
      </c>
      <c r="Y72" s="11">
        <f t="shared" si="87"/>
        <v>4.0535683946822285</v>
      </c>
      <c r="Z72" s="11">
        <f t="shared" si="88"/>
        <v>4.2541683965095896</v>
      </c>
      <c r="AA72" s="11">
        <f t="shared" si="89"/>
        <v>15.396605629598437</v>
      </c>
      <c r="AB72" s="11">
        <f t="shared" si="90"/>
        <v>32.273661226381861</v>
      </c>
      <c r="AC72" s="11">
        <f t="shared" si="91"/>
        <v>35.000000000000036</v>
      </c>
      <c r="AD72" s="11">
        <f t="shared" si="92"/>
        <v>50.68120873369822</v>
      </c>
      <c r="AE72" s="11">
        <f t="shared" si="93"/>
        <v>35.284603104099787</v>
      </c>
      <c r="AF72" s="11">
        <f t="shared" si="94"/>
        <v>2.7263387736181741</v>
      </c>
      <c r="AG72" s="28">
        <f t="shared" si="95"/>
        <v>13.076314013435017</v>
      </c>
      <c r="AH72" s="28">
        <f t="shared" si="96"/>
        <v>27.409971958241183</v>
      </c>
      <c r="AI72" s="28">
        <f t="shared" si="97"/>
        <v>29.72544737980424</v>
      </c>
      <c r="AJ72" s="28">
        <f t="shared" si="98"/>
        <v>43.043474381669142</v>
      </c>
      <c r="AK72" s="16">
        <f t="shared" si="99"/>
        <v>29.967160368234126</v>
      </c>
      <c r="AM72" s="16">
        <f t="shared" si="122"/>
        <v>0.86165953367912818</v>
      </c>
      <c r="AN72" s="16">
        <f t="shared" si="123"/>
        <v>1.8061713439605482</v>
      </c>
      <c r="AO72" s="16">
        <f t="shared" si="124"/>
        <v>1.9587488570073921</v>
      </c>
      <c r="AP72" s="16">
        <f t="shared" si="125"/>
        <v>2.8363359908252668</v>
      </c>
      <c r="AQ72" s="8">
        <f t="shared" si="100"/>
        <v>6.7474860999735542E-2</v>
      </c>
      <c r="AR72" s="8">
        <f t="shared" si="101"/>
        <v>1.4214840777786208</v>
      </c>
      <c r="AS72" s="8">
        <f t="shared" si="102"/>
        <v>33.578515922221378</v>
      </c>
      <c r="AT72" s="8">
        <f t="shared" si="103"/>
        <v>64.932525139000262</v>
      </c>
      <c r="AU72" s="8">
        <f t="shared" si="104"/>
        <v>0.68725914653529918</v>
      </c>
      <c r="AV72" s="8">
        <f t="shared" si="105"/>
        <v>0.80169979224305721</v>
      </c>
      <c r="AW72" s="8">
        <f t="shared" si="106"/>
        <v>34.198300207756944</v>
      </c>
      <c r="AX72" s="8">
        <f t="shared" si="107"/>
        <v>64.312740853464703</v>
      </c>
      <c r="AY72" s="11">
        <f t="shared" si="108"/>
        <v>33.511041061221647</v>
      </c>
      <c r="AZ72" s="11">
        <f t="shared" si="109"/>
        <v>0.13494972199946886</v>
      </c>
      <c r="BA72" s="11">
        <f t="shared" si="110"/>
        <v>1.3745182930705937</v>
      </c>
      <c r="BB72" s="30">
        <f>ROCbolivia_carbon_saatchi_negat!E92</f>
        <v>3909</v>
      </c>
      <c r="BC72" s="30">
        <f>'ROC2005-2010floss2distance2prox'!E92</f>
        <v>6931</v>
      </c>
      <c r="BD72" s="30">
        <f>ROC2010f2carbon1!E92</f>
        <v>1334</v>
      </c>
      <c r="BE72" s="14">
        <f>'2010F2CARBON1RANK6'!B74</f>
        <v>102.45517700000001</v>
      </c>
      <c r="BF72" s="14">
        <f>'2005-2010floss2distance2rank4'!B75</f>
        <v>104.283816</v>
      </c>
      <c r="BG72" s="14">
        <f>'2010F2CARBON1RANK6reverse'!B75</f>
        <v>149.76691700000001</v>
      </c>
      <c r="BH72" s="8">
        <f t="shared" si="111"/>
        <v>0.96782331020593171</v>
      </c>
      <c r="BI72" s="8">
        <f t="shared" si="112"/>
        <v>0.52113562857242468</v>
      </c>
      <c r="BJ72" s="8">
        <f t="shared" si="113"/>
        <v>34.478864371427576</v>
      </c>
      <c r="BK72" s="8">
        <f t="shared" si="114"/>
        <v>64.032176689794071</v>
      </c>
      <c r="BL72" s="11">
        <f t="shared" si="115"/>
        <v>36.488958938778353</v>
      </c>
      <c r="BM72" s="11">
        <f t="shared" si="116"/>
        <v>35.941776783315454</v>
      </c>
      <c r="BN72" s="11">
        <f t="shared" si="117"/>
        <v>35.446687681633506</v>
      </c>
      <c r="BO72" s="11">
        <f t="shared" si="118"/>
        <v>34.885559354292241</v>
      </c>
      <c r="BP72" s="11">
        <f t="shared" si="119"/>
        <v>33.645990783221116</v>
      </c>
      <c r="BQ72" s="30">
        <f>ROCbolivia_carbon_saatchi_negat!G92</f>
        <v>166747</v>
      </c>
      <c r="BR72" s="30">
        <f>'ROC2005-2010floss2distance2prox'!G92</f>
        <v>163726</v>
      </c>
      <c r="BS72" s="30">
        <f>ROC2010f2carbon1!G92</f>
        <v>169322</v>
      </c>
      <c r="BT72" s="15">
        <f t="shared" si="126"/>
        <v>2438</v>
      </c>
      <c r="BU72" s="15">
        <f t="shared" si="127"/>
        <v>2438</v>
      </c>
      <c r="BV72" s="15">
        <f t="shared" si="128"/>
        <v>2438</v>
      </c>
      <c r="BW72" s="39">
        <f t="shared" si="120"/>
        <v>170656.15</v>
      </c>
      <c r="BX72" s="11">
        <f t="shared" si="74"/>
        <v>0.75</v>
      </c>
      <c r="BY72" s="11">
        <f t="shared" si="74"/>
        <v>1</v>
      </c>
      <c r="BZ72" s="11">
        <f t="shared" si="74"/>
        <v>1.25</v>
      </c>
      <c r="CA72" s="11">
        <f t="shared" si="74"/>
        <v>1.5</v>
      </c>
    </row>
    <row r="73" spans="1:79" x14ac:dyDescent="0.25">
      <c r="A73" s="11">
        <f t="shared" si="129"/>
        <v>35.5</v>
      </c>
      <c r="B73" s="11">
        <f t="shared" si="75"/>
        <v>0</v>
      </c>
      <c r="C73" s="11">
        <f t="shared" si="76"/>
        <v>0.27851325604146115</v>
      </c>
      <c r="D73" s="11">
        <f t="shared" si="77"/>
        <v>0.52858042326631649</v>
      </c>
      <c r="E73" s="11">
        <f t="shared" si="78"/>
        <v>0.80969833199682517</v>
      </c>
      <c r="F73" s="11">
        <f t="shared" si="79"/>
        <v>1.4229197131190408</v>
      </c>
      <c r="G73" s="11">
        <f t="shared" si="80"/>
        <v>1.4889589387783564</v>
      </c>
      <c r="H73" s="11">
        <f t="shared" si="81"/>
        <v>1.4889589387783564</v>
      </c>
      <c r="I73" s="11"/>
      <c r="J73" s="11"/>
      <c r="K73" s="11"/>
      <c r="L73" s="11"/>
      <c r="M73" s="11"/>
      <c r="N73" s="11">
        <f t="shared" si="121"/>
        <v>0</v>
      </c>
      <c r="O73" s="11">
        <f t="shared" si="73"/>
        <v>0.36622731622552823</v>
      </c>
      <c r="P73" s="11">
        <f t="shared" si="73"/>
        <v>0.5426702729429197</v>
      </c>
      <c r="Q73" s="11">
        <f t="shared" si="73"/>
        <v>0.72527370468192853</v>
      </c>
      <c r="R73" s="11">
        <f t="shared" si="73"/>
        <v>2.7399228843539523</v>
      </c>
      <c r="S73" s="11"/>
      <c r="T73" s="11">
        <f t="shared" si="82"/>
        <v>0</v>
      </c>
      <c r="U73" s="11">
        <f t="shared" si="83"/>
        <v>0.75867576887641053</v>
      </c>
      <c r="V73" s="11">
        <f t="shared" si="84"/>
        <v>1.4497392643398708</v>
      </c>
      <c r="W73" s="11">
        <f t="shared" si="85"/>
        <v>1.1298541449952451</v>
      </c>
      <c r="X73" s="11">
        <f t="shared" si="86"/>
        <v>2.238017909755329</v>
      </c>
      <c r="Y73" s="11">
        <f t="shared" si="87"/>
        <v>4.0007820496707645</v>
      </c>
      <c r="Z73" s="11">
        <f t="shared" si="88"/>
        <v>4.1942505317700185</v>
      </c>
      <c r="AA73" s="11">
        <f t="shared" si="89"/>
        <v>15.841520404052458</v>
      </c>
      <c r="AB73" s="11">
        <f t="shared" si="90"/>
        <v>32.852174961425767</v>
      </c>
      <c r="AC73" s="11">
        <f t="shared" si="91"/>
        <v>35.500000000000036</v>
      </c>
      <c r="AD73" s="11">
        <f t="shared" si="92"/>
        <v>51.32047683060182</v>
      </c>
      <c r="AE73" s="11">
        <f t="shared" si="93"/>
        <v>35.47895642654936</v>
      </c>
      <c r="AF73" s="11">
        <f t="shared" si="94"/>
        <v>2.6478250385742683</v>
      </c>
      <c r="AG73" s="28">
        <f t="shared" si="95"/>
        <v>13.454179462478745</v>
      </c>
      <c r="AH73" s="28">
        <f t="shared" si="96"/>
        <v>27.901302803656659</v>
      </c>
      <c r="AI73" s="28">
        <f t="shared" si="97"/>
        <v>30.150096628087159</v>
      </c>
      <c r="AJ73" s="28">
        <f t="shared" si="98"/>
        <v>43.586403815271879</v>
      </c>
      <c r="AK73" s="16">
        <f t="shared" si="99"/>
        <v>30.132224352793134</v>
      </c>
      <c r="AM73" s="16">
        <f t="shared" si="122"/>
        <v>0.88655885670562862</v>
      </c>
      <c r="AN73" s="16">
        <f t="shared" si="123"/>
        <v>1.8385474330257006</v>
      </c>
      <c r="AO73" s="16">
        <f t="shared" si="124"/>
        <v>1.9867309835360691</v>
      </c>
      <c r="AP73" s="16">
        <f t="shared" si="125"/>
        <v>2.8721121523718733</v>
      </c>
      <c r="AQ73" s="8">
        <f t="shared" si="100"/>
        <v>6.6039225659315637E-2</v>
      </c>
      <c r="AR73" s="8">
        <f t="shared" si="101"/>
        <v>1.4229197131190408</v>
      </c>
      <c r="AS73" s="8">
        <f t="shared" si="102"/>
        <v>34.077080286880957</v>
      </c>
      <c r="AT73" s="8">
        <f t="shared" si="103"/>
        <v>64.43396077434069</v>
      </c>
      <c r="AU73" s="8">
        <f t="shared" si="104"/>
        <v>0.67926060678153122</v>
      </c>
      <c r="AV73" s="8">
        <f t="shared" si="105"/>
        <v>0.80969833199682517</v>
      </c>
      <c r="AW73" s="8">
        <f t="shared" si="106"/>
        <v>34.690301668003173</v>
      </c>
      <c r="AX73" s="8">
        <f t="shared" si="107"/>
        <v>63.820739393218474</v>
      </c>
      <c r="AY73" s="11">
        <f t="shared" si="108"/>
        <v>34.011041061221647</v>
      </c>
      <c r="AZ73" s="11">
        <f t="shared" si="109"/>
        <v>0.13207845131862683</v>
      </c>
      <c r="BA73" s="11">
        <f t="shared" si="110"/>
        <v>1.3585212135630584</v>
      </c>
      <c r="BB73" s="30">
        <f>ROCbolivia_carbon_saatchi_negat!E93</f>
        <v>3948</v>
      </c>
      <c r="BC73" s="30">
        <f>'ROC2005-2010floss2distance2prox'!E93</f>
        <v>6938</v>
      </c>
      <c r="BD73" s="30">
        <f>ROC2010f2carbon1!E93</f>
        <v>1358</v>
      </c>
      <c r="BE73" s="14">
        <f>'2010F2CARBON1RANK6'!B75</f>
        <v>104.206125</v>
      </c>
      <c r="BF73" s="14">
        <f>'2005-2010floss2distance2rank4'!B76</f>
        <v>135.497129</v>
      </c>
      <c r="BG73" s="14">
        <f>'2010F2CARBON1RANK6reverse'!B76</f>
        <v>149.72676799999999</v>
      </c>
      <c r="BH73" s="8">
        <f t="shared" si="111"/>
        <v>0.9603785155120399</v>
      </c>
      <c r="BI73" s="8">
        <f t="shared" si="112"/>
        <v>0.52858042326631649</v>
      </c>
      <c r="BJ73" s="8">
        <f t="shared" si="113"/>
        <v>34.97141957673368</v>
      </c>
      <c r="BK73" s="8">
        <f t="shared" si="114"/>
        <v>63.539621484487967</v>
      </c>
      <c r="BL73" s="11">
        <f t="shared" si="115"/>
        <v>36.988958938778353</v>
      </c>
      <c r="BM73" s="11">
        <f t="shared" si="116"/>
        <v>36.431932426695433</v>
      </c>
      <c r="BN73" s="11">
        <f t="shared" si="117"/>
        <v>35.931798092245721</v>
      </c>
      <c r="BO73" s="11">
        <f t="shared" si="118"/>
        <v>35.369562274784705</v>
      </c>
      <c r="BP73" s="11">
        <f t="shared" si="119"/>
        <v>34.143119512540274</v>
      </c>
      <c r="BQ73" s="30">
        <f>ROCbolivia_carbon_saatchi_negat!G93</f>
        <v>169146</v>
      </c>
      <c r="BR73" s="30">
        <f>'ROC2005-2010floss2distance2prox'!G93</f>
        <v>166157</v>
      </c>
      <c r="BS73" s="30">
        <f>ROC2010f2carbon1!G93</f>
        <v>171736</v>
      </c>
      <c r="BT73" s="15">
        <f t="shared" si="126"/>
        <v>2438</v>
      </c>
      <c r="BU73" s="15">
        <f t="shared" si="127"/>
        <v>2438</v>
      </c>
      <c r="BV73" s="15">
        <f t="shared" si="128"/>
        <v>2438</v>
      </c>
      <c r="BW73" s="39">
        <f t="shared" si="120"/>
        <v>173094.095</v>
      </c>
      <c r="BX73" s="11">
        <f t="shared" si="74"/>
        <v>0.75</v>
      </c>
      <c r="BY73" s="11">
        <f t="shared" si="74"/>
        <v>1</v>
      </c>
      <c r="BZ73" s="11">
        <f t="shared" si="74"/>
        <v>1.25</v>
      </c>
      <c r="CA73" s="11">
        <f t="shared" si="74"/>
        <v>1.5</v>
      </c>
    </row>
    <row r="74" spans="1:79" x14ac:dyDescent="0.25">
      <c r="A74" s="11">
        <f t="shared" si="129"/>
        <v>36</v>
      </c>
      <c r="B74" s="11">
        <f t="shared" si="75"/>
        <v>0</v>
      </c>
      <c r="C74" s="11">
        <f t="shared" si="76"/>
        <v>0.2824099805368866</v>
      </c>
      <c r="D74" s="11">
        <f t="shared" si="77"/>
        <v>0.5360252179602083</v>
      </c>
      <c r="E74" s="11">
        <f t="shared" si="78"/>
        <v>0.81974777937976451</v>
      </c>
      <c r="F74" s="11">
        <f t="shared" si="79"/>
        <v>1.4245604392223779</v>
      </c>
      <c r="G74" s="11">
        <f t="shared" si="80"/>
        <v>1.4889589387783564</v>
      </c>
      <c r="H74" s="11">
        <f t="shared" si="81"/>
        <v>1.4889589387783564</v>
      </c>
      <c r="I74" s="11"/>
      <c r="J74" s="11"/>
      <c r="K74" s="11"/>
      <c r="L74" s="11"/>
      <c r="M74" s="11"/>
      <c r="N74" s="11">
        <f t="shared" si="121"/>
        <v>0</v>
      </c>
      <c r="O74" s="11">
        <f t="shared" si="73"/>
        <v>0.37117781127503319</v>
      </c>
      <c r="P74" s="11">
        <f t="shared" si="73"/>
        <v>0.55000584399590757</v>
      </c>
      <c r="Q74" s="11">
        <f t="shared" si="73"/>
        <v>0.73507762625055595</v>
      </c>
      <c r="R74" s="11">
        <f t="shared" si="73"/>
        <v>2.776959921390989</v>
      </c>
      <c r="S74" s="11"/>
      <c r="T74" s="11">
        <f t="shared" si="82"/>
        <v>0</v>
      </c>
      <c r="U74" s="11">
        <f t="shared" si="83"/>
        <v>0.75903298866510738</v>
      </c>
      <c r="V74" s="11">
        <f t="shared" si="84"/>
        <v>1.4505620095278882</v>
      </c>
      <c r="W74" s="11">
        <f t="shared" si="85"/>
        <v>1.1298541449952451</v>
      </c>
      <c r="X74" s="11">
        <f t="shared" si="86"/>
        <v>2.235520627417853</v>
      </c>
      <c r="Y74" s="11">
        <f t="shared" si="87"/>
        <v>3.9500463018672476</v>
      </c>
      <c r="Z74" s="11">
        <f t="shared" si="88"/>
        <v>4.135997052162101</v>
      </c>
      <c r="AA74" s="11">
        <f t="shared" si="89"/>
        <v>16.293631538050331</v>
      </c>
      <c r="AB74" s="11">
        <f t="shared" si="90"/>
        <v>33.314289527128821</v>
      </c>
      <c r="AC74" s="11">
        <f t="shared" si="91"/>
        <v>36.000000000000036</v>
      </c>
      <c r="AD74" s="11">
        <f t="shared" si="92"/>
        <v>51.957957593865373</v>
      </c>
      <c r="AE74" s="11">
        <f t="shared" si="93"/>
        <v>35.664326055815039</v>
      </c>
      <c r="AF74" s="11">
        <f t="shared" si="94"/>
        <v>2.6857104728712144</v>
      </c>
      <c r="AG74" s="28">
        <f t="shared" si="95"/>
        <v>13.838156768863815</v>
      </c>
      <c r="AH74" s="28">
        <f t="shared" si="96"/>
        <v>28.29377600954944</v>
      </c>
      <c r="AI74" s="28">
        <f t="shared" si="97"/>
        <v>30.574745876370077</v>
      </c>
      <c r="AJ74" s="28">
        <f t="shared" si="98"/>
        <v>44.127815269101255</v>
      </c>
      <c r="AK74" s="16">
        <f t="shared" si="99"/>
        <v>30.28965850023744</v>
      </c>
      <c r="AM74" s="16">
        <f t="shared" si="122"/>
        <v>0.91186091861873297</v>
      </c>
      <c r="AN74" s="16">
        <f t="shared" si="123"/>
        <v>1.8644093295221957</v>
      </c>
      <c r="AO74" s="16">
        <f t="shared" si="124"/>
        <v>2.0147131100647462</v>
      </c>
      <c r="AP74" s="16">
        <f t="shared" si="125"/>
        <v>2.9077882871263503</v>
      </c>
      <c r="AQ74" s="8">
        <f t="shared" si="100"/>
        <v>6.4398499555978539E-2</v>
      </c>
      <c r="AR74" s="8">
        <f t="shared" si="101"/>
        <v>1.4245604392223779</v>
      </c>
      <c r="AS74" s="8">
        <f t="shared" si="102"/>
        <v>34.575439560777625</v>
      </c>
      <c r="AT74" s="8">
        <f t="shared" si="103"/>
        <v>63.935601500444022</v>
      </c>
      <c r="AU74" s="8">
        <f t="shared" si="104"/>
        <v>0.66921115939859188</v>
      </c>
      <c r="AV74" s="8">
        <f t="shared" si="105"/>
        <v>0.81974777937976451</v>
      </c>
      <c r="AW74" s="8">
        <f t="shared" si="106"/>
        <v>35.180252220620233</v>
      </c>
      <c r="AX74" s="8">
        <f t="shared" si="107"/>
        <v>63.330788840601414</v>
      </c>
      <c r="AY74" s="11">
        <f t="shared" si="108"/>
        <v>34.511041061221647</v>
      </c>
      <c r="AZ74" s="11">
        <f t="shared" si="109"/>
        <v>0.1287969991119553</v>
      </c>
      <c r="BA74" s="11">
        <f t="shared" si="110"/>
        <v>1.3384223187971784</v>
      </c>
      <c r="BB74" s="30">
        <f>ROCbolivia_carbon_saatchi_negat!E94</f>
        <v>3997</v>
      </c>
      <c r="BC74" s="30">
        <f>'ROC2005-2010floss2distance2prox'!E94</f>
        <v>6946</v>
      </c>
      <c r="BD74" s="30">
        <f>ROC2010f2carbon1!E94</f>
        <v>1377</v>
      </c>
      <c r="BE74" s="14">
        <f>'2010F2CARBON1RANK6'!B76</f>
        <v>105.891627</v>
      </c>
      <c r="BF74" s="14">
        <f>'2005-2010floss2distance2rank4'!B77</f>
        <v>108.23459</v>
      </c>
      <c r="BG74" s="14">
        <f>'2010F2CARBON1RANK6reverse'!B77</f>
        <v>149.30814599999999</v>
      </c>
      <c r="BH74" s="8">
        <f t="shared" si="111"/>
        <v>0.95293372081814809</v>
      </c>
      <c r="BI74" s="8">
        <f t="shared" si="112"/>
        <v>0.5360252179602083</v>
      </c>
      <c r="BJ74" s="8">
        <f t="shared" si="113"/>
        <v>35.463974782039791</v>
      </c>
      <c r="BK74" s="8">
        <f t="shared" si="114"/>
        <v>63.047066279181855</v>
      </c>
      <c r="BL74" s="11">
        <f t="shared" si="115"/>
        <v>37.488958938778353</v>
      </c>
      <c r="BM74" s="11">
        <f t="shared" si="116"/>
        <v>36.924138977704587</v>
      </c>
      <c r="BN74" s="11">
        <f t="shared" si="117"/>
        <v>36.416908502857936</v>
      </c>
      <c r="BO74" s="11">
        <f t="shared" si="118"/>
        <v>35.849463380018825</v>
      </c>
      <c r="BP74" s="11">
        <f t="shared" si="119"/>
        <v>34.639838060333602</v>
      </c>
      <c r="BQ74" s="30">
        <f>ROCbolivia_carbon_saatchi_negat!G94</f>
        <v>171535</v>
      </c>
      <c r="BR74" s="30">
        <f>'ROC2005-2010floss2distance2prox'!G94</f>
        <v>168587</v>
      </c>
      <c r="BS74" s="30">
        <f>ROC2010f2carbon1!G94</f>
        <v>174155</v>
      </c>
      <c r="BT74" s="15">
        <f t="shared" si="126"/>
        <v>2438</v>
      </c>
      <c r="BU74" s="15">
        <f t="shared" si="127"/>
        <v>2438</v>
      </c>
      <c r="BV74" s="15">
        <f t="shared" si="128"/>
        <v>2438</v>
      </c>
      <c r="BW74" s="39">
        <f t="shared" si="120"/>
        <v>175532.04</v>
      </c>
      <c r="BX74" s="11">
        <f t="shared" si="74"/>
        <v>0.75</v>
      </c>
      <c r="BY74" s="11">
        <f t="shared" si="74"/>
        <v>1</v>
      </c>
      <c r="BZ74" s="11">
        <f t="shared" si="74"/>
        <v>1.25</v>
      </c>
      <c r="CA74" s="11">
        <f t="shared" si="74"/>
        <v>1.5</v>
      </c>
    </row>
    <row r="75" spans="1:79" x14ac:dyDescent="0.25">
      <c r="A75" s="11">
        <f t="shared" si="129"/>
        <v>36.5</v>
      </c>
      <c r="B75" s="11">
        <f t="shared" si="75"/>
        <v>0</v>
      </c>
      <c r="C75" s="11">
        <f t="shared" si="76"/>
        <v>0.28630670503231204</v>
      </c>
      <c r="D75" s="11">
        <f t="shared" si="77"/>
        <v>0.54347001265410011</v>
      </c>
      <c r="E75" s="11">
        <f t="shared" si="78"/>
        <v>0.83246340668062646</v>
      </c>
      <c r="F75" s="11">
        <f t="shared" si="79"/>
        <v>1.4257909837998806</v>
      </c>
      <c r="G75" s="11">
        <f t="shared" si="80"/>
        <v>1.4889589387783564</v>
      </c>
      <c r="H75" s="11">
        <f t="shared" si="81"/>
        <v>1.4889589387783564</v>
      </c>
      <c r="I75" s="11"/>
      <c r="J75" s="11"/>
      <c r="K75" s="11"/>
      <c r="L75" s="11"/>
      <c r="M75" s="11"/>
      <c r="N75" s="11">
        <f t="shared" si="121"/>
        <v>0</v>
      </c>
      <c r="O75" s="11">
        <f t="shared" si="73"/>
        <v>0.37612830632453814</v>
      </c>
      <c r="P75" s="11">
        <f t="shared" si="73"/>
        <v>0.55734141504889545</v>
      </c>
      <c r="Q75" s="11">
        <f t="shared" si="73"/>
        <v>0.74488154781918337</v>
      </c>
      <c r="R75" s="11">
        <f t="shared" si="73"/>
        <v>2.8139969584280262</v>
      </c>
      <c r="S75" s="11"/>
      <c r="T75" s="11">
        <f t="shared" si="82"/>
        <v>0</v>
      </c>
      <c r="U75" s="11">
        <f t="shared" si="83"/>
        <v>0.75938080763467108</v>
      </c>
      <c r="V75" s="11">
        <f t="shared" si="84"/>
        <v>1.4513631100566091</v>
      </c>
      <c r="W75" s="11">
        <f t="shared" si="85"/>
        <v>1.1298541449952451</v>
      </c>
      <c r="X75" s="11">
        <f t="shared" si="86"/>
        <v>2.2404249775426233</v>
      </c>
      <c r="Y75" s="11">
        <f t="shared" si="87"/>
        <v>3.8995280320225745</v>
      </c>
      <c r="Z75" s="11">
        <f t="shared" si="88"/>
        <v>4.0793395582968675</v>
      </c>
      <c r="AA75" s="11">
        <f t="shared" si="89"/>
        <v>16.752989958957702</v>
      </c>
      <c r="AB75" s="11">
        <f t="shared" si="90"/>
        <v>33.875635027275088</v>
      </c>
      <c r="AC75" s="11">
        <f t="shared" si="91"/>
        <v>36.500000000000036</v>
      </c>
      <c r="AD75" s="11">
        <f t="shared" si="92"/>
        <v>52.592435256451637</v>
      </c>
      <c r="AE75" s="11">
        <f t="shared" si="93"/>
        <v>35.839445297493938</v>
      </c>
      <c r="AF75" s="11">
        <f t="shared" si="94"/>
        <v>2.6243649727249476</v>
      </c>
      <c r="AG75" s="28">
        <f t="shared" si="95"/>
        <v>14.228289185125298</v>
      </c>
      <c r="AH75" s="28">
        <f t="shared" si="96"/>
        <v>28.770525898877658</v>
      </c>
      <c r="AI75" s="28">
        <f t="shared" si="97"/>
        <v>30.999395124652995</v>
      </c>
      <c r="AJ75" s="28">
        <f t="shared" si="98"/>
        <v>44.66667619404037</v>
      </c>
      <c r="AK75" s="16">
        <f t="shared" si="99"/>
        <v>30.438387008915072</v>
      </c>
      <c r="AM75" s="16">
        <f t="shared" si="122"/>
        <v>0.93756856953041945</v>
      </c>
      <c r="AN75" s="16">
        <f t="shared" si="123"/>
        <v>1.8958246111449883</v>
      </c>
      <c r="AO75" s="16">
        <f t="shared" si="124"/>
        <v>2.0426952365934232</v>
      </c>
      <c r="AP75" s="16">
        <f t="shared" si="125"/>
        <v>2.9432963555945659</v>
      </c>
      <c r="AQ75" s="8">
        <f t="shared" si="100"/>
        <v>6.3167954978475827E-2</v>
      </c>
      <c r="AR75" s="8">
        <f t="shared" si="101"/>
        <v>1.4257909837998806</v>
      </c>
      <c r="AS75" s="8">
        <f t="shared" si="102"/>
        <v>35.074209016200122</v>
      </c>
      <c r="AT75" s="8">
        <f t="shared" si="103"/>
        <v>63.436832045021525</v>
      </c>
      <c r="AU75" s="8">
        <f t="shared" si="104"/>
        <v>0.65649553209772993</v>
      </c>
      <c r="AV75" s="8">
        <f t="shared" si="105"/>
        <v>0.83246340668062646</v>
      </c>
      <c r="AW75" s="8">
        <f t="shared" si="106"/>
        <v>35.667536593319376</v>
      </c>
      <c r="AX75" s="8">
        <f t="shared" si="107"/>
        <v>62.843504467902271</v>
      </c>
      <c r="AY75" s="11">
        <f t="shared" si="108"/>
        <v>35.011041061221647</v>
      </c>
      <c r="AZ75" s="11">
        <f t="shared" si="109"/>
        <v>0.12633590995694988</v>
      </c>
      <c r="BA75" s="11">
        <f t="shared" si="110"/>
        <v>1.3129910641954581</v>
      </c>
      <c r="BB75" s="30">
        <f>ROCbolivia_carbon_saatchi_negat!E95</f>
        <v>4059</v>
      </c>
      <c r="BC75" s="30">
        <f>'ROC2005-2010floss2distance2prox'!E95</f>
        <v>6952</v>
      </c>
      <c r="BD75" s="30">
        <f>ROC2010f2carbon1!E95</f>
        <v>1396</v>
      </c>
      <c r="BE75" s="14">
        <f>'2010F2CARBON1RANK6'!B77</f>
        <v>107.589057</v>
      </c>
      <c r="BF75" s="14">
        <f>'2005-2010floss2distance2rank4'!B78</f>
        <v>131.476055</v>
      </c>
      <c r="BG75" s="14">
        <f>'2010F2CARBON1RANK6reverse'!B78</f>
        <v>148.604772</v>
      </c>
      <c r="BH75" s="8">
        <f t="shared" si="111"/>
        <v>0.94548892612425628</v>
      </c>
      <c r="BI75" s="8">
        <f t="shared" si="112"/>
        <v>0.54347001265410011</v>
      </c>
      <c r="BJ75" s="8">
        <f t="shared" si="113"/>
        <v>35.956529987345903</v>
      </c>
      <c r="BK75" s="8">
        <f t="shared" si="114"/>
        <v>62.554511073875744</v>
      </c>
      <c r="BL75" s="11">
        <f t="shared" si="115"/>
        <v>37.988958938778353</v>
      </c>
      <c r="BM75" s="11">
        <f t="shared" si="116"/>
        <v>37.416345528713734</v>
      </c>
      <c r="BN75" s="11">
        <f t="shared" si="117"/>
        <v>36.902018913470158</v>
      </c>
      <c r="BO75" s="11">
        <f t="shared" si="118"/>
        <v>36.324032125417105</v>
      </c>
      <c r="BP75" s="11">
        <f t="shared" si="119"/>
        <v>35.137376971178597</v>
      </c>
      <c r="BQ75" s="30">
        <f>ROCbolivia_carbon_saatchi_negat!G95</f>
        <v>173911</v>
      </c>
      <c r="BR75" s="30">
        <f>'ROC2005-2010floss2distance2prox'!G95</f>
        <v>171019</v>
      </c>
      <c r="BS75" s="30">
        <f>ROC2010f2carbon1!G95</f>
        <v>176574</v>
      </c>
      <c r="BT75" s="15">
        <f t="shared" si="126"/>
        <v>2438</v>
      </c>
      <c r="BU75" s="15">
        <f t="shared" si="127"/>
        <v>2438</v>
      </c>
      <c r="BV75" s="15">
        <f t="shared" si="128"/>
        <v>2438</v>
      </c>
      <c r="BW75" s="39">
        <f t="shared" si="120"/>
        <v>177969.98499999999</v>
      </c>
      <c r="BX75" s="11">
        <f t="shared" si="74"/>
        <v>0.75</v>
      </c>
      <c r="BY75" s="11">
        <f t="shared" si="74"/>
        <v>1</v>
      </c>
      <c r="BZ75" s="11">
        <f t="shared" si="74"/>
        <v>1.25</v>
      </c>
      <c r="CA75" s="11">
        <f t="shared" si="74"/>
        <v>1.5</v>
      </c>
    </row>
    <row r="76" spans="1:79" x14ac:dyDescent="0.25">
      <c r="A76" s="11">
        <f t="shared" si="129"/>
        <v>37</v>
      </c>
      <c r="B76" s="11">
        <f t="shared" si="75"/>
        <v>0</v>
      </c>
      <c r="C76" s="11">
        <f t="shared" si="76"/>
        <v>0.29040852029065461</v>
      </c>
      <c r="D76" s="11">
        <f t="shared" si="77"/>
        <v>0.55091480734799181</v>
      </c>
      <c r="E76" s="11">
        <f t="shared" si="78"/>
        <v>0.84128230948606308</v>
      </c>
      <c r="F76" s="11">
        <f t="shared" si="79"/>
        <v>1.4276368006661349</v>
      </c>
      <c r="G76" s="11">
        <f t="shared" si="80"/>
        <v>1.4889589387783564</v>
      </c>
      <c r="H76" s="11">
        <f t="shared" si="81"/>
        <v>1.4889589387783564</v>
      </c>
      <c r="I76" s="11"/>
      <c r="J76" s="11"/>
      <c r="K76" s="11"/>
      <c r="L76" s="11"/>
      <c r="M76" s="11"/>
      <c r="N76" s="11">
        <f t="shared" si="121"/>
        <v>0</v>
      </c>
      <c r="O76" s="11">
        <f t="shared" si="73"/>
        <v>0.3810788013740431</v>
      </c>
      <c r="P76" s="11">
        <f t="shared" si="73"/>
        <v>0.56467698610188333</v>
      </c>
      <c r="Q76" s="11">
        <f t="shared" si="73"/>
        <v>0.75468546938781089</v>
      </c>
      <c r="R76" s="11">
        <f t="shared" si="73"/>
        <v>2.851033995465063</v>
      </c>
      <c r="S76" s="11"/>
      <c r="T76" s="11">
        <f t="shared" si="82"/>
        <v>0</v>
      </c>
      <c r="U76" s="11">
        <f t="shared" si="83"/>
        <v>0.7602605782393772</v>
      </c>
      <c r="V76" s="11">
        <f t="shared" si="84"/>
        <v>1.452143408973416</v>
      </c>
      <c r="W76" s="11">
        <f t="shared" si="85"/>
        <v>1.1298541449952451</v>
      </c>
      <c r="X76" s="11">
        <f t="shared" si="86"/>
        <v>2.2346194634265739</v>
      </c>
      <c r="Y76" s="11">
        <f t="shared" si="87"/>
        <v>3.8520935528039799</v>
      </c>
      <c r="Z76" s="11">
        <f t="shared" si="88"/>
        <v>4.0242133480496118</v>
      </c>
      <c r="AA76" s="11">
        <f t="shared" si="89"/>
        <v>17.218729483141377</v>
      </c>
      <c r="AB76" s="11">
        <f t="shared" si="90"/>
        <v>34.3493248093584</v>
      </c>
      <c r="AC76" s="11">
        <f t="shared" si="91"/>
        <v>37.000000000000036</v>
      </c>
      <c r="AD76" s="11">
        <f t="shared" si="92"/>
        <v>53.226909067890681</v>
      </c>
      <c r="AE76" s="11">
        <f t="shared" si="93"/>
        <v>36.0081795847493</v>
      </c>
      <c r="AF76" s="11">
        <f t="shared" si="94"/>
        <v>2.6506751906416355</v>
      </c>
      <c r="AG76" s="28">
        <f t="shared" si="95"/>
        <v>14.623841062805782</v>
      </c>
      <c r="AH76" s="28">
        <f t="shared" si="96"/>
        <v>29.172829918639611</v>
      </c>
      <c r="AI76" s="28">
        <f t="shared" si="97"/>
        <v>31.424044372935914</v>
      </c>
      <c r="AJ76" s="28">
        <f t="shared" si="98"/>
        <v>45.205533848205953</v>
      </c>
      <c r="AK76" s="16">
        <f t="shared" si="99"/>
        <v>30.581692785400172</v>
      </c>
      <c r="AM76" s="16">
        <f t="shared" si="122"/>
        <v>0.96363333412064633</v>
      </c>
      <c r="AN76" s="16">
        <f t="shared" si="123"/>
        <v>1.9223343059801814</v>
      </c>
      <c r="AO76" s="16">
        <f t="shared" si="124"/>
        <v>2.0706773631221003</v>
      </c>
      <c r="AP76" s="16">
        <f t="shared" si="125"/>
        <v>2.978804208536205</v>
      </c>
      <c r="AQ76" s="8">
        <f t="shared" si="100"/>
        <v>6.1322138112221536E-2</v>
      </c>
      <c r="AR76" s="8">
        <f t="shared" si="101"/>
        <v>1.4276368006661349</v>
      </c>
      <c r="AS76" s="8">
        <f t="shared" si="102"/>
        <v>35.572363199333864</v>
      </c>
      <c r="AT76" s="8">
        <f t="shared" si="103"/>
        <v>62.938677861887783</v>
      </c>
      <c r="AU76" s="8">
        <f t="shared" si="104"/>
        <v>0.6476766292922933</v>
      </c>
      <c r="AV76" s="8">
        <f t="shared" si="105"/>
        <v>0.84128230948606308</v>
      </c>
      <c r="AW76" s="8">
        <f t="shared" si="106"/>
        <v>36.158717690513939</v>
      </c>
      <c r="AX76" s="8">
        <f t="shared" si="107"/>
        <v>62.352323370707708</v>
      </c>
      <c r="AY76" s="11">
        <f t="shared" si="108"/>
        <v>35.511041061221647</v>
      </c>
      <c r="AZ76" s="11">
        <f t="shared" si="109"/>
        <v>0.12264427622444174</v>
      </c>
      <c r="BA76" s="11">
        <f t="shared" si="110"/>
        <v>1.2953532585845835</v>
      </c>
      <c r="BB76" s="30">
        <f>ROCbolivia_carbon_saatchi_negat!E96</f>
        <v>4102</v>
      </c>
      <c r="BC76" s="30">
        <f>'ROC2005-2010floss2distance2prox'!E96</f>
        <v>6961</v>
      </c>
      <c r="BD76" s="30">
        <f>ROC2010f2carbon1!E96</f>
        <v>1416</v>
      </c>
      <c r="BE76" s="14">
        <f>'2010F2CARBON1RANK6'!B78</f>
        <v>109.083613</v>
      </c>
      <c r="BF76" s="14">
        <f>'2005-2010floss2distance2rank4'!B79</f>
        <v>110.94569</v>
      </c>
      <c r="BG76" s="14">
        <f>'2010F2CARBON1RANK6reverse'!B79</f>
        <v>148.60387</v>
      </c>
      <c r="BH76" s="8">
        <f t="shared" si="111"/>
        <v>0.93804413143036458</v>
      </c>
      <c r="BI76" s="8">
        <f t="shared" si="112"/>
        <v>0.55091480734799181</v>
      </c>
      <c r="BJ76" s="8">
        <f t="shared" si="113"/>
        <v>36.449085192652007</v>
      </c>
      <c r="BK76" s="8">
        <f t="shared" si="114"/>
        <v>62.06195586856964</v>
      </c>
      <c r="BL76" s="11">
        <f t="shared" si="115"/>
        <v>38.488958938778353</v>
      </c>
      <c r="BM76" s="11">
        <f t="shared" si="116"/>
        <v>37.908141898197044</v>
      </c>
      <c r="BN76" s="11">
        <f t="shared" si="117"/>
        <v>37.387129324082373</v>
      </c>
      <c r="BO76" s="11">
        <f t="shared" si="118"/>
        <v>36.80639431980623</v>
      </c>
      <c r="BP76" s="11">
        <f t="shared" si="119"/>
        <v>35.633685337446089</v>
      </c>
      <c r="BQ76" s="30">
        <f>ROCbolivia_carbon_saatchi_negat!G96</f>
        <v>176306</v>
      </c>
      <c r="BR76" s="30">
        <f>'ROC2005-2010floss2distance2prox'!G96</f>
        <v>173448</v>
      </c>
      <c r="BS76" s="30">
        <f>ROC2010f2carbon1!G96</f>
        <v>178992</v>
      </c>
      <c r="BT76" s="15">
        <f t="shared" si="126"/>
        <v>2438</v>
      </c>
      <c r="BU76" s="15">
        <f t="shared" si="127"/>
        <v>2438</v>
      </c>
      <c r="BV76" s="15">
        <f t="shared" si="128"/>
        <v>2438</v>
      </c>
      <c r="BW76" s="39">
        <f t="shared" si="120"/>
        <v>180407.93</v>
      </c>
      <c r="BX76" s="11">
        <f t="shared" si="74"/>
        <v>0.75</v>
      </c>
      <c r="BY76" s="11">
        <f t="shared" si="74"/>
        <v>1</v>
      </c>
      <c r="BZ76" s="11">
        <f t="shared" si="74"/>
        <v>1.25</v>
      </c>
      <c r="CA76" s="11">
        <f t="shared" si="74"/>
        <v>1.5</v>
      </c>
    </row>
    <row r="77" spans="1:79" x14ac:dyDescent="0.25">
      <c r="A77" s="11">
        <f t="shared" si="129"/>
        <v>37.5</v>
      </c>
      <c r="B77" s="11">
        <f t="shared" si="75"/>
        <v>0</v>
      </c>
      <c r="C77" s="11">
        <f t="shared" si="76"/>
        <v>0.29471542631191433</v>
      </c>
      <c r="D77" s="11">
        <f t="shared" si="77"/>
        <v>0.55835960204188373</v>
      </c>
      <c r="E77" s="11">
        <f t="shared" si="78"/>
        <v>0.85030630305441668</v>
      </c>
      <c r="F77" s="11">
        <f t="shared" si="79"/>
        <v>1.4292775267694717</v>
      </c>
      <c r="G77" s="11">
        <f t="shared" si="80"/>
        <v>1.4889589387783564</v>
      </c>
      <c r="H77" s="11">
        <f t="shared" si="81"/>
        <v>1.4889589387783564</v>
      </c>
      <c r="I77" s="11"/>
      <c r="J77" s="11"/>
      <c r="K77" s="11"/>
      <c r="L77" s="11"/>
      <c r="M77" s="11"/>
      <c r="N77" s="11">
        <f t="shared" si="121"/>
        <v>0</v>
      </c>
      <c r="O77" s="11">
        <f t="shared" si="73"/>
        <v>0.38602929642354805</v>
      </c>
      <c r="P77" s="11">
        <f t="shared" si="73"/>
        <v>0.5720125571548712</v>
      </c>
      <c r="Q77" s="11">
        <f t="shared" si="73"/>
        <v>0.76448939095643831</v>
      </c>
      <c r="R77" s="11">
        <f t="shared" si="73"/>
        <v>2.8880710325021002</v>
      </c>
      <c r="S77" s="11"/>
      <c r="T77" s="11">
        <f t="shared" si="82"/>
        <v>0</v>
      </c>
      <c r="U77" s="11">
        <f t="shared" si="83"/>
        <v>0.76165186229048121</v>
      </c>
      <c r="V77" s="11">
        <f t="shared" si="84"/>
        <v>1.4529037061051977</v>
      </c>
      <c r="W77" s="11">
        <f t="shared" si="85"/>
        <v>1.1298541449952451</v>
      </c>
      <c r="X77" s="11">
        <f t="shared" si="86"/>
        <v>2.2295132216022409</v>
      </c>
      <c r="Y77" s="11">
        <f t="shared" si="87"/>
        <v>3.805350506281163</v>
      </c>
      <c r="Z77" s="11">
        <f t="shared" si="88"/>
        <v>3.970557170075617</v>
      </c>
      <c r="AA77" s="11">
        <f t="shared" si="89"/>
        <v>17.690485541025812</v>
      </c>
      <c r="AB77" s="11">
        <f t="shared" si="90"/>
        <v>34.833297312440635</v>
      </c>
      <c r="AC77" s="11">
        <f t="shared" si="91"/>
        <v>37.500000000000036</v>
      </c>
      <c r="AD77" s="11">
        <f t="shared" si="92"/>
        <v>53.857423835964269</v>
      </c>
      <c r="AE77" s="11">
        <f t="shared" si="93"/>
        <v>36.166938294938461</v>
      </c>
      <c r="AF77" s="11">
        <f t="shared" si="94"/>
        <v>2.6667026875594004</v>
      </c>
      <c r="AG77" s="28">
        <f t="shared" si="95"/>
        <v>15.024502773512856</v>
      </c>
      <c r="AH77" s="28">
        <f t="shared" si="96"/>
        <v>29.583867037886563</v>
      </c>
      <c r="AI77" s="28">
        <f t="shared" si="97"/>
        <v>31.848693621218832</v>
      </c>
      <c r="AJ77" s="28">
        <f t="shared" si="98"/>
        <v>45.741029092793397</v>
      </c>
      <c r="AK77" s="16">
        <f t="shared" si="99"/>
        <v>30.71652631928054</v>
      </c>
      <c r="AM77" s="16">
        <f t="shared" si="122"/>
        <v>0.99003480952543055</v>
      </c>
      <c r="AN77" s="16">
        <f t="shared" si="123"/>
        <v>1.9494194656154771</v>
      </c>
      <c r="AO77" s="16">
        <f t="shared" si="124"/>
        <v>2.0986594896507773</v>
      </c>
      <c r="AP77" s="16">
        <f t="shared" si="125"/>
        <v>3.0140904965730737</v>
      </c>
      <c r="AQ77" s="8">
        <f t="shared" si="100"/>
        <v>5.968141200888466E-2</v>
      </c>
      <c r="AR77" s="8">
        <f t="shared" si="101"/>
        <v>1.4292775267694717</v>
      </c>
      <c r="AS77" s="8">
        <f t="shared" si="102"/>
        <v>36.070722473230525</v>
      </c>
      <c r="AT77" s="8">
        <f t="shared" si="103"/>
        <v>62.440318587991122</v>
      </c>
      <c r="AU77" s="8">
        <f t="shared" si="104"/>
        <v>0.63865263572393971</v>
      </c>
      <c r="AV77" s="8">
        <f t="shared" si="105"/>
        <v>0.85030630305441668</v>
      </c>
      <c r="AW77" s="8">
        <f t="shared" si="106"/>
        <v>36.649693696945583</v>
      </c>
      <c r="AX77" s="8">
        <f t="shared" si="107"/>
        <v>61.861347364276064</v>
      </c>
      <c r="AY77" s="11">
        <f t="shared" si="108"/>
        <v>36.011041061221647</v>
      </c>
      <c r="AZ77" s="11">
        <f t="shared" si="109"/>
        <v>0.1193628240177631</v>
      </c>
      <c r="BA77" s="11">
        <f t="shared" si="110"/>
        <v>1.2773052714478723</v>
      </c>
      <c r="BB77" s="30">
        <f>ROCbolivia_carbon_saatchi_negat!E97</f>
        <v>4146</v>
      </c>
      <c r="BC77" s="30">
        <f>'ROC2005-2010floss2distance2prox'!E97</f>
        <v>6969</v>
      </c>
      <c r="BD77" s="30">
        <f>ROC2010f2carbon1!E97</f>
        <v>1437</v>
      </c>
      <c r="BE77" s="14">
        <f>'2010F2CARBON1RANK6'!B79</f>
        <v>110.49278099999999</v>
      </c>
      <c r="BF77" s="14">
        <f>'2005-2010floss2distance2rank4'!B80</f>
        <v>113.354067</v>
      </c>
      <c r="BG77" s="14">
        <f>'2010F2CARBON1RANK6reverse'!B80</f>
        <v>147.67659900000001</v>
      </c>
      <c r="BH77" s="8">
        <f t="shared" si="111"/>
        <v>0.93059933673647266</v>
      </c>
      <c r="BI77" s="8">
        <f t="shared" si="112"/>
        <v>0.55835960204188373</v>
      </c>
      <c r="BJ77" s="8">
        <f t="shared" si="113"/>
        <v>36.941640397958118</v>
      </c>
      <c r="BK77" s="8">
        <f t="shared" si="114"/>
        <v>61.569400663263529</v>
      </c>
      <c r="BL77" s="11">
        <f t="shared" si="115"/>
        <v>38.988958938778353</v>
      </c>
      <c r="BM77" s="11">
        <f t="shared" si="116"/>
        <v>38.399528086154525</v>
      </c>
      <c r="BN77" s="11">
        <f t="shared" si="117"/>
        <v>37.872239734694588</v>
      </c>
      <c r="BO77" s="11">
        <f t="shared" si="118"/>
        <v>37.288346332669519</v>
      </c>
      <c r="BP77" s="11">
        <f t="shared" si="119"/>
        <v>36.13040388523941</v>
      </c>
      <c r="BQ77" s="30">
        <f>ROCbolivia_carbon_saatchi_negat!G97</f>
        <v>178700</v>
      </c>
      <c r="BR77" s="30">
        <f>'ROC2005-2010floss2distance2prox'!G97</f>
        <v>175878</v>
      </c>
      <c r="BS77" s="30">
        <f>ROC2010f2carbon1!G97</f>
        <v>181409</v>
      </c>
      <c r="BT77" s="15">
        <f t="shared" si="126"/>
        <v>2438</v>
      </c>
      <c r="BU77" s="15">
        <f t="shared" si="127"/>
        <v>2438</v>
      </c>
      <c r="BV77" s="15">
        <f t="shared" si="128"/>
        <v>2438</v>
      </c>
      <c r="BW77" s="39">
        <f t="shared" si="120"/>
        <v>182845.875</v>
      </c>
      <c r="BX77" s="11">
        <f t="shared" si="74"/>
        <v>0.75</v>
      </c>
      <c r="BY77" s="11">
        <f t="shared" si="74"/>
        <v>1</v>
      </c>
      <c r="BZ77" s="11">
        <f t="shared" si="74"/>
        <v>1.25</v>
      </c>
      <c r="CA77" s="11">
        <f t="shared" si="74"/>
        <v>1.5</v>
      </c>
    </row>
    <row r="78" spans="1:79" x14ac:dyDescent="0.25">
      <c r="A78" s="11">
        <f t="shared" si="129"/>
        <v>38</v>
      </c>
      <c r="B78" s="11">
        <f t="shared" si="75"/>
        <v>0</v>
      </c>
      <c r="C78" s="11">
        <f t="shared" si="76"/>
        <v>0.29717651546691987</v>
      </c>
      <c r="D78" s="11">
        <f t="shared" si="77"/>
        <v>0.56580439673577543</v>
      </c>
      <c r="E78" s="11">
        <f t="shared" si="78"/>
        <v>0.86076593196319029</v>
      </c>
      <c r="F78" s="11">
        <f t="shared" si="79"/>
        <v>1.4300978898211403</v>
      </c>
      <c r="G78" s="11">
        <f t="shared" si="80"/>
        <v>1.4889589387783564</v>
      </c>
      <c r="H78" s="11">
        <f t="shared" si="81"/>
        <v>1.4889589387783564</v>
      </c>
      <c r="I78" s="11"/>
      <c r="J78" s="11"/>
      <c r="K78" s="11"/>
      <c r="L78" s="11"/>
      <c r="M78" s="11"/>
      <c r="N78" s="11">
        <f t="shared" si="121"/>
        <v>0</v>
      </c>
      <c r="O78" s="11">
        <f t="shared" si="73"/>
        <v>0.39097979147305301</v>
      </c>
      <c r="P78" s="11">
        <f t="shared" si="73"/>
        <v>0.57934812820785908</v>
      </c>
      <c r="Q78" s="11">
        <f t="shared" si="73"/>
        <v>0.77429331252506572</v>
      </c>
      <c r="R78" s="11">
        <f t="shared" si="73"/>
        <v>2.9251080695391374</v>
      </c>
      <c r="S78" s="11"/>
      <c r="T78" s="11">
        <f t="shared" si="82"/>
        <v>0</v>
      </c>
      <c r="U78" s="11">
        <f t="shared" si="83"/>
        <v>0.75826231187218995</v>
      </c>
      <c r="V78" s="11">
        <f t="shared" si="84"/>
        <v>1.4536447607930281</v>
      </c>
      <c r="W78" s="11">
        <f t="shared" si="85"/>
        <v>1.1298541449952451</v>
      </c>
      <c r="X78" s="11">
        <f t="shared" si="86"/>
        <v>2.2283360026997006</v>
      </c>
      <c r="Y78" s="11">
        <f t="shared" si="87"/>
        <v>3.757595078795255</v>
      </c>
      <c r="Z78" s="11">
        <f t="shared" si="88"/>
        <v>3.9183129967851484</v>
      </c>
      <c r="AA78" s="11">
        <f t="shared" si="89"/>
        <v>18.168648900234469</v>
      </c>
      <c r="AB78" s="11">
        <f t="shared" si="90"/>
        <v>35.415196688334483</v>
      </c>
      <c r="AC78" s="11">
        <f t="shared" si="91"/>
        <v>38.000000000000036</v>
      </c>
      <c r="AD78" s="11">
        <f t="shared" si="92"/>
        <v>54.487164459407104</v>
      </c>
      <c r="AE78" s="11">
        <f t="shared" si="93"/>
        <v>36.318515559172639</v>
      </c>
      <c r="AF78" s="11">
        <f t="shared" si="94"/>
        <v>2.5848033116655529</v>
      </c>
      <c r="AG78" s="28">
        <f t="shared" si="95"/>
        <v>15.430606195601639</v>
      </c>
      <c r="AH78" s="28">
        <f t="shared" si="96"/>
        <v>30.078073302985803</v>
      </c>
      <c r="AI78" s="28">
        <f t="shared" si="97"/>
        <v>32.273342869501747</v>
      </c>
      <c r="AJ78" s="28">
        <f t="shared" si="98"/>
        <v>46.275866857509833</v>
      </c>
      <c r="AK78" s="16">
        <f t="shared" si="99"/>
        <v>30.845260661908192</v>
      </c>
      <c r="AM78" s="16">
        <f t="shared" si="122"/>
        <v>1.0167948647629383</v>
      </c>
      <c r="AN78" s="16">
        <f t="shared" si="123"/>
        <v>1.9819850295419166</v>
      </c>
      <c r="AO78" s="16">
        <f t="shared" si="124"/>
        <v>2.1266416161794544</v>
      </c>
      <c r="AP78" s="16">
        <f t="shared" si="125"/>
        <v>3.0493334601839246</v>
      </c>
      <c r="AQ78" s="8">
        <f t="shared" si="100"/>
        <v>5.8861048957216111E-2</v>
      </c>
      <c r="AR78" s="8">
        <f t="shared" si="101"/>
        <v>1.4300978898211403</v>
      </c>
      <c r="AS78" s="8">
        <f t="shared" si="102"/>
        <v>36.569902110178859</v>
      </c>
      <c r="AT78" s="8">
        <f t="shared" si="103"/>
        <v>61.941138951042788</v>
      </c>
      <c r="AU78" s="8">
        <f t="shared" si="104"/>
        <v>0.6281930068151661</v>
      </c>
      <c r="AV78" s="8">
        <f t="shared" si="105"/>
        <v>0.86076593196319029</v>
      </c>
      <c r="AW78" s="8">
        <f t="shared" si="106"/>
        <v>37.139234068036806</v>
      </c>
      <c r="AX78" s="8">
        <f t="shared" si="107"/>
        <v>61.37180699318484</v>
      </c>
      <c r="AY78" s="11">
        <f t="shared" si="108"/>
        <v>36.511041061221647</v>
      </c>
      <c r="AZ78" s="11">
        <f t="shared" si="109"/>
        <v>0.11772209791443089</v>
      </c>
      <c r="BA78" s="11">
        <f t="shared" si="110"/>
        <v>1.2563860136303262</v>
      </c>
      <c r="BB78" s="30">
        <f>ROCbolivia_carbon_saatchi_negat!E98</f>
        <v>4197</v>
      </c>
      <c r="BC78" s="30">
        <f>'ROC2005-2010floss2distance2prox'!E98</f>
        <v>6973</v>
      </c>
      <c r="BD78" s="30">
        <f>ROC2010f2carbon1!E98</f>
        <v>1449</v>
      </c>
      <c r="BE78" s="14">
        <f>'2010F2CARBON1RANK6'!B80</f>
        <v>111.99347299999999</v>
      </c>
      <c r="BF78" s="14">
        <f>'2005-2010floss2distance2rank4'!B81</f>
        <v>136.2901</v>
      </c>
      <c r="BG78" s="14">
        <f>'2010F2CARBON1RANK6reverse'!B81</f>
        <v>147.495282</v>
      </c>
      <c r="BH78" s="8">
        <f t="shared" si="111"/>
        <v>0.92315454204258096</v>
      </c>
      <c r="BI78" s="8">
        <f t="shared" si="112"/>
        <v>0.56580439673577543</v>
      </c>
      <c r="BJ78" s="8">
        <f t="shared" si="113"/>
        <v>37.434195603264222</v>
      </c>
      <c r="BK78" s="8">
        <f t="shared" si="114"/>
        <v>61.076845457957425</v>
      </c>
      <c r="BL78" s="11">
        <f t="shared" si="115"/>
        <v>39.488958938778353</v>
      </c>
      <c r="BM78" s="11">
        <f t="shared" si="116"/>
        <v>38.894605907844515</v>
      </c>
      <c r="BN78" s="11">
        <f t="shared" si="117"/>
        <v>38.357350145306803</v>
      </c>
      <c r="BO78" s="11">
        <f t="shared" si="118"/>
        <v>37.767427074851973</v>
      </c>
      <c r="BP78" s="11">
        <f t="shared" si="119"/>
        <v>36.628763159136078</v>
      </c>
      <c r="BQ78" s="30">
        <f>ROCbolivia_carbon_saatchi_negat!G98</f>
        <v>181087</v>
      </c>
      <c r="BR78" s="30">
        <f>'ROC2005-2010floss2distance2prox'!G98</f>
        <v>178312</v>
      </c>
      <c r="BS78" s="30">
        <f>ROC2010f2carbon1!G98</f>
        <v>183835</v>
      </c>
      <c r="BT78" s="15">
        <f t="shared" si="126"/>
        <v>2438</v>
      </c>
      <c r="BU78" s="15">
        <f t="shared" si="127"/>
        <v>2438</v>
      </c>
      <c r="BV78" s="15">
        <f t="shared" si="128"/>
        <v>2438</v>
      </c>
      <c r="BW78" s="39">
        <f t="shared" si="120"/>
        <v>185283.82</v>
      </c>
      <c r="BX78" s="11">
        <f t="shared" si="74"/>
        <v>0.75</v>
      </c>
      <c r="BY78" s="11">
        <f t="shared" si="74"/>
        <v>1</v>
      </c>
      <c r="BZ78" s="11">
        <f t="shared" si="74"/>
        <v>1.25</v>
      </c>
      <c r="CA78" s="11">
        <f t="shared" si="74"/>
        <v>1.5</v>
      </c>
    </row>
    <row r="79" spans="1:79" x14ac:dyDescent="0.25">
      <c r="A79" s="11">
        <f t="shared" si="129"/>
        <v>38.5</v>
      </c>
      <c r="B79" s="11">
        <f t="shared" si="75"/>
        <v>0</v>
      </c>
      <c r="C79" s="11">
        <f t="shared" si="76"/>
        <v>0.30148342148817958</v>
      </c>
      <c r="D79" s="11">
        <f t="shared" si="77"/>
        <v>0.57324919142966724</v>
      </c>
      <c r="E79" s="11">
        <f t="shared" si="78"/>
        <v>0.86978992553154399</v>
      </c>
      <c r="F79" s="11">
        <f t="shared" si="79"/>
        <v>1.4307131621098916</v>
      </c>
      <c r="G79" s="11">
        <f t="shared" si="80"/>
        <v>1.4889589387783564</v>
      </c>
      <c r="H79" s="11">
        <f t="shared" si="81"/>
        <v>1.4889589387783564</v>
      </c>
      <c r="I79" s="11"/>
      <c r="J79" s="11"/>
      <c r="K79" s="11"/>
      <c r="L79" s="11"/>
      <c r="M79" s="11"/>
      <c r="N79" s="11">
        <f t="shared" si="121"/>
        <v>0</v>
      </c>
      <c r="O79" s="11">
        <f t="shared" si="73"/>
        <v>0.39593028652255796</v>
      </c>
      <c r="P79" s="11">
        <f t="shared" si="73"/>
        <v>0.58668369926084696</v>
      </c>
      <c r="Q79" s="11">
        <f t="shared" si="73"/>
        <v>0.78409723409369325</v>
      </c>
      <c r="R79" s="11">
        <f t="shared" si="73"/>
        <v>2.9621451065761741</v>
      </c>
      <c r="S79" s="11"/>
      <c r="T79" s="11">
        <f t="shared" si="82"/>
        <v>0</v>
      </c>
      <c r="U79" s="11">
        <f t="shared" si="83"/>
        <v>0.75964373535634899</v>
      </c>
      <c r="V79" s="11">
        <f t="shared" si="84"/>
        <v>1.4543672944218062</v>
      </c>
      <c r="W79" s="11">
        <f t="shared" si="85"/>
        <v>1.1298541449952451</v>
      </c>
      <c r="X79" s="11">
        <f t="shared" si="86"/>
        <v>2.2234366104172856</v>
      </c>
      <c r="Y79" s="11">
        <f t="shared" si="87"/>
        <v>3.710524515032823</v>
      </c>
      <c r="Z79" s="11">
        <f t="shared" si="88"/>
        <v>3.8674258150087182</v>
      </c>
      <c r="AA79" s="11">
        <f t="shared" si="89"/>
        <v>18.653053521672593</v>
      </c>
      <c r="AB79" s="11">
        <f t="shared" si="90"/>
        <v>35.906938287424047</v>
      </c>
      <c r="AC79" s="11">
        <f t="shared" si="91"/>
        <v>38.500000000000043</v>
      </c>
      <c r="AD79" s="11">
        <f t="shared" si="92"/>
        <v>55.114804017339132</v>
      </c>
      <c r="AE79" s="11">
        <f t="shared" si="93"/>
        <v>36.461750495666536</v>
      </c>
      <c r="AF79" s="11">
        <f t="shared" si="94"/>
        <v>2.5930617125759952</v>
      </c>
      <c r="AG79" s="28">
        <f t="shared" si="95"/>
        <v>15.84201031231858</v>
      </c>
      <c r="AH79" s="28">
        <f t="shared" si="96"/>
        <v>30.49570870379145</v>
      </c>
      <c r="AI79" s="28">
        <f t="shared" si="97"/>
        <v>32.697992117784665</v>
      </c>
      <c r="AJ79" s="28">
        <f t="shared" si="98"/>
        <v>46.808920190446742</v>
      </c>
      <c r="AK79" s="16">
        <f t="shared" si="99"/>
        <v>30.966909878128163</v>
      </c>
      <c r="AM79" s="16">
        <f t="shared" si="122"/>
        <v>1.0439042075792533</v>
      </c>
      <c r="AN79" s="16">
        <f t="shared" si="123"/>
        <v>2.009504980832193</v>
      </c>
      <c r="AO79" s="16">
        <f t="shared" si="124"/>
        <v>2.1546237427081314</v>
      </c>
      <c r="AP79" s="16">
        <f t="shared" si="125"/>
        <v>3.084458839232838</v>
      </c>
      <c r="AQ79" s="8">
        <f t="shared" si="100"/>
        <v>5.8245776668464755E-2</v>
      </c>
      <c r="AR79" s="8">
        <f t="shared" si="101"/>
        <v>1.4307131621098916</v>
      </c>
      <c r="AS79" s="8">
        <f t="shared" si="102"/>
        <v>37.069286837890111</v>
      </c>
      <c r="AT79" s="8">
        <f t="shared" si="103"/>
        <v>61.441754223331536</v>
      </c>
      <c r="AU79" s="8">
        <f t="shared" si="104"/>
        <v>0.61916901324681239</v>
      </c>
      <c r="AV79" s="8">
        <f t="shared" si="105"/>
        <v>0.86978992553154399</v>
      </c>
      <c r="AW79" s="8">
        <f t="shared" si="106"/>
        <v>37.630210074468458</v>
      </c>
      <c r="AX79" s="8">
        <f t="shared" si="107"/>
        <v>60.880830986753189</v>
      </c>
      <c r="AY79" s="11">
        <f t="shared" si="108"/>
        <v>37.011041061221647</v>
      </c>
      <c r="AZ79" s="11">
        <f t="shared" si="109"/>
        <v>0.11649155333692818</v>
      </c>
      <c r="BA79" s="11">
        <f t="shared" si="110"/>
        <v>1.2383380264936221</v>
      </c>
      <c r="BB79" s="30">
        <f>ROCbolivia_carbon_saatchi_negat!E99</f>
        <v>4241</v>
      </c>
      <c r="BC79" s="30">
        <f>'ROC2005-2010floss2distance2prox'!E99</f>
        <v>6976</v>
      </c>
      <c r="BD79" s="30">
        <f>ROC2010f2carbon1!E99</f>
        <v>1470</v>
      </c>
      <c r="BE79" s="14">
        <f>'2010F2CARBON1RANK6'!B81</f>
        <v>113.455276</v>
      </c>
      <c r="BF79" s="14">
        <f>'2005-2010floss2distance2rank4'!B82</f>
        <v>115.17371300000001</v>
      </c>
      <c r="BG79" s="14">
        <f>'2010F2CARBON1RANK6reverse'!B82</f>
        <v>147.00317899999999</v>
      </c>
      <c r="BH79" s="8">
        <f t="shared" si="111"/>
        <v>0.91570974734868915</v>
      </c>
      <c r="BI79" s="8">
        <f t="shared" si="112"/>
        <v>0.57324919142966724</v>
      </c>
      <c r="BJ79" s="8">
        <f t="shared" si="113"/>
        <v>37.926750808570333</v>
      </c>
      <c r="BK79" s="8">
        <f t="shared" si="114"/>
        <v>60.584290252651314</v>
      </c>
      <c r="BL79" s="11">
        <f t="shared" si="115"/>
        <v>39.988958938778353</v>
      </c>
      <c r="BM79" s="11">
        <f t="shared" si="116"/>
        <v>39.385992095801996</v>
      </c>
      <c r="BN79" s="11">
        <f t="shared" si="117"/>
        <v>38.842460555919018</v>
      </c>
      <c r="BO79" s="11">
        <f t="shared" si="118"/>
        <v>38.249379087715269</v>
      </c>
      <c r="BP79" s="11">
        <f t="shared" si="119"/>
        <v>37.127532614558575</v>
      </c>
      <c r="BQ79" s="30">
        <f>ROCbolivia_carbon_saatchi_negat!G99</f>
        <v>183481</v>
      </c>
      <c r="BR79" s="30">
        <f>'ROC2005-2010floss2distance2prox'!G99</f>
        <v>180747</v>
      </c>
      <c r="BS79" s="30">
        <f>ROC2010f2carbon1!G99</f>
        <v>186252</v>
      </c>
      <c r="BT79" s="15">
        <f t="shared" si="126"/>
        <v>2438</v>
      </c>
      <c r="BU79" s="15">
        <f t="shared" si="127"/>
        <v>2438</v>
      </c>
      <c r="BV79" s="15">
        <f t="shared" si="128"/>
        <v>2438</v>
      </c>
      <c r="BW79" s="39">
        <f t="shared" si="120"/>
        <v>187721.76500000001</v>
      </c>
      <c r="BX79" s="11">
        <f t="shared" si="74"/>
        <v>0.75</v>
      </c>
      <c r="BY79" s="11">
        <f t="shared" si="74"/>
        <v>1</v>
      </c>
      <c r="BZ79" s="11">
        <f t="shared" si="74"/>
        <v>1.25</v>
      </c>
      <c r="CA79" s="11">
        <f t="shared" si="74"/>
        <v>1.5</v>
      </c>
    </row>
    <row r="80" spans="1:79" x14ac:dyDescent="0.25">
      <c r="A80" s="11">
        <f t="shared" si="129"/>
        <v>39</v>
      </c>
      <c r="B80" s="11">
        <f t="shared" si="75"/>
        <v>0</v>
      </c>
      <c r="C80" s="11">
        <f t="shared" si="76"/>
        <v>0.30599541827235643</v>
      </c>
      <c r="D80" s="11">
        <f t="shared" si="77"/>
        <v>0.58069398612355894</v>
      </c>
      <c r="E80" s="11">
        <f t="shared" si="78"/>
        <v>0.88148009901782032</v>
      </c>
      <c r="F80" s="11">
        <f t="shared" si="79"/>
        <v>1.4315335251615602</v>
      </c>
      <c r="G80" s="11">
        <f t="shared" si="80"/>
        <v>1.4889589387783564</v>
      </c>
      <c r="H80" s="11">
        <f t="shared" si="81"/>
        <v>1.4889589387783564</v>
      </c>
      <c r="I80" s="11"/>
      <c r="J80" s="11"/>
      <c r="K80" s="11"/>
      <c r="L80" s="11"/>
      <c r="M80" s="11"/>
      <c r="N80" s="11">
        <f t="shared" si="121"/>
        <v>0</v>
      </c>
      <c r="O80" s="11">
        <f t="shared" si="73"/>
        <v>0.40088078157206292</v>
      </c>
      <c r="P80" s="11">
        <f t="shared" si="73"/>
        <v>0.59401927031383484</v>
      </c>
      <c r="Q80" s="11">
        <f t="shared" si="73"/>
        <v>0.79390115566232067</v>
      </c>
      <c r="R80" s="11">
        <f t="shared" si="73"/>
        <v>2.9991821436132113</v>
      </c>
      <c r="S80" s="11"/>
      <c r="T80" s="11">
        <f t="shared" si="82"/>
        <v>0</v>
      </c>
      <c r="U80" s="11">
        <f t="shared" si="83"/>
        <v>0.76150535317337198</v>
      </c>
      <c r="V80" s="11">
        <f t="shared" si="84"/>
        <v>1.4550719927625662</v>
      </c>
      <c r="W80" s="11">
        <f t="shared" si="85"/>
        <v>1.1298541449952451</v>
      </c>
      <c r="X80" s="11">
        <f t="shared" si="86"/>
        <v>2.2255395315213398</v>
      </c>
      <c r="Y80" s="11">
        <f t="shared" si="87"/>
        <v>3.6652019686440398</v>
      </c>
      <c r="Z80" s="11">
        <f t="shared" si="88"/>
        <v>3.8178434327650166</v>
      </c>
      <c r="AA80" s="11">
        <f t="shared" si="89"/>
        <v>19.143186425701781</v>
      </c>
      <c r="AB80" s="11">
        <f t="shared" si="90"/>
        <v>36.448938753626337</v>
      </c>
      <c r="AC80" s="11">
        <f t="shared" si="91"/>
        <v>39.000000000000043</v>
      </c>
      <c r="AD80" s="11">
        <f t="shared" si="92"/>
        <v>55.739720178035356</v>
      </c>
      <c r="AE80" s="11">
        <f t="shared" si="93"/>
        <v>36.596533752333571</v>
      </c>
      <c r="AF80" s="11">
        <f t="shared" si="94"/>
        <v>2.5510612463737061</v>
      </c>
      <c r="AG80" s="28">
        <f t="shared" si="95"/>
        <v>16.258279450828017</v>
      </c>
      <c r="AH80" s="28">
        <f t="shared" si="96"/>
        <v>30.956028884875035</v>
      </c>
      <c r="AI80" s="28">
        <f t="shared" si="97"/>
        <v>33.122641366067583</v>
      </c>
      <c r="AJ80" s="28">
        <f t="shared" si="98"/>
        <v>47.339660546205742</v>
      </c>
      <c r="AK80" s="16">
        <f t="shared" si="99"/>
        <v>31.081381095377726</v>
      </c>
      <c r="AM80" s="16">
        <f t="shared" si="122"/>
        <v>1.0713341294520786</v>
      </c>
      <c r="AN80" s="16">
        <f t="shared" si="123"/>
        <v>2.0398376320799416</v>
      </c>
      <c r="AO80" s="16">
        <f t="shared" si="124"/>
        <v>2.1826058692368084</v>
      </c>
      <c r="AP80" s="16">
        <f t="shared" si="125"/>
        <v>3.1194318053896719</v>
      </c>
      <c r="AQ80" s="8">
        <f t="shared" si="100"/>
        <v>5.7425413616796206E-2</v>
      </c>
      <c r="AR80" s="8">
        <f t="shared" si="101"/>
        <v>1.4315335251615602</v>
      </c>
      <c r="AS80" s="8">
        <f t="shared" si="102"/>
        <v>37.568466474838438</v>
      </c>
      <c r="AT80" s="8">
        <f t="shared" si="103"/>
        <v>60.942574586383209</v>
      </c>
      <c r="AU80" s="8">
        <f t="shared" si="104"/>
        <v>0.60747883976053607</v>
      </c>
      <c r="AV80" s="8">
        <f t="shared" si="105"/>
        <v>0.88148009901782032</v>
      </c>
      <c r="AW80" s="8">
        <f t="shared" si="106"/>
        <v>38.118519900982179</v>
      </c>
      <c r="AX80" s="8">
        <f t="shared" si="107"/>
        <v>60.392521160239468</v>
      </c>
      <c r="AY80" s="11">
        <f t="shared" si="108"/>
        <v>37.511041061221647</v>
      </c>
      <c r="AZ80" s="11">
        <f t="shared" si="109"/>
        <v>0.11485082723358886</v>
      </c>
      <c r="BA80" s="11">
        <f t="shared" si="110"/>
        <v>1.2149576795210706</v>
      </c>
      <c r="BB80" s="30">
        <f>ROCbolivia_carbon_saatchi_negat!E100</f>
        <v>4298</v>
      </c>
      <c r="BC80" s="30">
        <f>'ROC2005-2010floss2distance2prox'!E100</f>
        <v>6980</v>
      </c>
      <c r="BD80" s="30">
        <f>ROC2010f2carbon1!E100</f>
        <v>1492</v>
      </c>
      <c r="BE80" s="14">
        <f>'2010F2CARBON1RANK6'!B82</f>
        <v>114.796931</v>
      </c>
      <c r="BF80" s="14">
        <f>'2005-2010floss2distance2rank4'!B83</f>
        <v>126.94513999999999</v>
      </c>
      <c r="BG80" s="14">
        <f>'2010F2CARBON1RANK6reverse'!B83</f>
        <v>146.36531600000001</v>
      </c>
      <c r="BH80" s="8">
        <f t="shared" si="111"/>
        <v>0.90826495265479745</v>
      </c>
      <c r="BI80" s="8">
        <f t="shared" si="112"/>
        <v>0.58069398612355894</v>
      </c>
      <c r="BJ80" s="8">
        <f t="shared" si="113"/>
        <v>38.419306013876444</v>
      </c>
      <c r="BK80" s="8">
        <f t="shared" si="114"/>
        <v>60.091735047345203</v>
      </c>
      <c r="BL80" s="11">
        <f t="shared" si="115"/>
        <v>40.488958938778353</v>
      </c>
      <c r="BM80" s="11">
        <f t="shared" si="116"/>
        <v>39.876968102233647</v>
      </c>
      <c r="BN80" s="11">
        <f t="shared" si="117"/>
        <v>39.327570966531241</v>
      </c>
      <c r="BO80" s="11">
        <f t="shared" si="118"/>
        <v>38.725998740742718</v>
      </c>
      <c r="BP80" s="11">
        <f t="shared" si="119"/>
        <v>37.625891888455236</v>
      </c>
      <c r="BQ80" s="30">
        <f>ROCbolivia_carbon_saatchi_negat!G100</f>
        <v>185862</v>
      </c>
      <c r="BR80" s="30">
        <f>'ROC2005-2010floss2distance2prox'!G100</f>
        <v>183181</v>
      </c>
      <c r="BS80" s="30">
        <f>ROC2010f2carbon1!G100</f>
        <v>188668</v>
      </c>
      <c r="BT80" s="15">
        <f t="shared" si="126"/>
        <v>2438</v>
      </c>
      <c r="BU80" s="15">
        <f t="shared" si="127"/>
        <v>2438</v>
      </c>
      <c r="BV80" s="15">
        <f t="shared" si="128"/>
        <v>2438</v>
      </c>
      <c r="BW80" s="39">
        <f t="shared" si="120"/>
        <v>190159.71</v>
      </c>
      <c r="BX80" s="11">
        <f t="shared" si="74"/>
        <v>0.75</v>
      </c>
      <c r="BY80" s="11">
        <f t="shared" si="74"/>
        <v>1</v>
      </c>
      <c r="BZ80" s="11">
        <f t="shared" si="74"/>
        <v>1.25</v>
      </c>
      <c r="CA80" s="11">
        <f t="shared" si="74"/>
        <v>1.5</v>
      </c>
    </row>
    <row r="81" spans="1:79" x14ac:dyDescent="0.25">
      <c r="A81" s="11">
        <f t="shared" si="129"/>
        <v>39.5</v>
      </c>
      <c r="B81" s="11">
        <f t="shared" si="75"/>
        <v>0</v>
      </c>
      <c r="C81" s="11">
        <f t="shared" si="76"/>
        <v>0.31050741505653329</v>
      </c>
      <c r="D81" s="11">
        <f t="shared" si="77"/>
        <v>0.58813878081745086</v>
      </c>
      <c r="E81" s="11">
        <f t="shared" si="78"/>
        <v>0.8923499094524282</v>
      </c>
      <c r="F81" s="11">
        <f t="shared" si="79"/>
        <v>1.4321487974503115</v>
      </c>
      <c r="G81" s="11">
        <f t="shared" si="80"/>
        <v>1.4889589387783564</v>
      </c>
      <c r="H81" s="11">
        <f t="shared" si="81"/>
        <v>1.4889589387783564</v>
      </c>
      <c r="I81" s="11"/>
      <c r="J81" s="11"/>
      <c r="K81" s="11"/>
      <c r="L81" s="11"/>
      <c r="M81" s="11"/>
      <c r="N81" s="11">
        <f t="shared" si="121"/>
        <v>0</v>
      </c>
      <c r="O81" s="11">
        <f t="shared" si="73"/>
        <v>0.40583127662156787</v>
      </c>
      <c r="P81" s="11">
        <f t="shared" si="73"/>
        <v>0.60135484136682271</v>
      </c>
      <c r="Q81" s="11">
        <f t="shared" si="73"/>
        <v>0.80370507723094808</v>
      </c>
      <c r="R81" s="11">
        <f t="shared" si="73"/>
        <v>3.0362191806502485</v>
      </c>
      <c r="S81" s="11"/>
      <c r="T81" s="11">
        <f t="shared" si="82"/>
        <v>0</v>
      </c>
      <c r="U81" s="11">
        <f t="shared" si="83"/>
        <v>0.76332161974125168</v>
      </c>
      <c r="V81" s="11">
        <f t="shared" si="84"/>
        <v>1.4557595081434487</v>
      </c>
      <c r="W81" s="11">
        <f t="shared" si="85"/>
        <v>1.1298541449952451</v>
      </c>
      <c r="X81" s="11">
        <f t="shared" si="86"/>
        <v>2.2254996895118482</v>
      </c>
      <c r="Y81" s="11">
        <f t="shared" si="87"/>
        <v>3.6204860612712433</v>
      </c>
      <c r="Z81" s="11">
        <f t="shared" si="88"/>
        <v>3.7695163007047001</v>
      </c>
      <c r="AA81" s="11">
        <f t="shared" si="89"/>
        <v>19.638823199741111</v>
      </c>
      <c r="AB81" s="11">
        <f t="shared" si="90"/>
        <v>36.842880563492344</v>
      </c>
      <c r="AC81" s="11">
        <f t="shared" si="91"/>
        <v>39.500000000000043</v>
      </c>
      <c r="AD81" s="11">
        <f t="shared" si="92"/>
        <v>56.364620917064528</v>
      </c>
      <c r="AE81" s="11">
        <f t="shared" si="93"/>
        <v>36.725797717323417</v>
      </c>
      <c r="AF81" s="11">
        <f t="shared" si="94"/>
        <v>2.6571194365076991</v>
      </c>
      <c r="AG81" s="28">
        <f t="shared" si="95"/>
        <v>16.679223017862359</v>
      </c>
      <c r="AH81" s="28">
        <f t="shared" si="96"/>
        <v>31.290603071728658</v>
      </c>
      <c r="AI81" s="28">
        <f t="shared" si="97"/>
        <v>33.547290614350501</v>
      </c>
      <c r="AJ81" s="28">
        <f t="shared" si="98"/>
        <v>47.870387804366096</v>
      </c>
      <c r="AK81" s="16">
        <f t="shared" si="99"/>
        <v>31.191164786503737</v>
      </c>
      <c r="AM81" s="16">
        <f t="shared" si="122"/>
        <v>1.0990720712989461</v>
      </c>
      <c r="AN81" s="16">
        <f t="shared" si="123"/>
        <v>2.0618842912171549</v>
      </c>
      <c r="AO81" s="16">
        <f t="shared" si="124"/>
        <v>2.2105879957654855</v>
      </c>
      <c r="AP81" s="16">
        <f t="shared" si="125"/>
        <v>3.154403908484428</v>
      </c>
      <c r="AQ81" s="8">
        <f t="shared" si="100"/>
        <v>5.681014132804485E-2</v>
      </c>
      <c r="AR81" s="8">
        <f t="shared" si="101"/>
        <v>1.4321487974503115</v>
      </c>
      <c r="AS81" s="8">
        <f t="shared" si="102"/>
        <v>38.06785120254969</v>
      </c>
      <c r="AT81" s="8">
        <f t="shared" si="103"/>
        <v>60.443189858671957</v>
      </c>
      <c r="AU81" s="8">
        <f t="shared" si="104"/>
        <v>0.59660902932592819</v>
      </c>
      <c r="AV81" s="8">
        <f t="shared" si="105"/>
        <v>0.8923499094524282</v>
      </c>
      <c r="AW81" s="8">
        <f t="shared" si="106"/>
        <v>38.607650090547573</v>
      </c>
      <c r="AX81" s="8">
        <f t="shared" si="107"/>
        <v>59.903390970674074</v>
      </c>
      <c r="AY81" s="11">
        <f t="shared" si="108"/>
        <v>38.011041061221647</v>
      </c>
      <c r="AZ81" s="11">
        <f t="shared" si="109"/>
        <v>0.11362028265608615</v>
      </c>
      <c r="BA81" s="11">
        <f t="shared" si="110"/>
        <v>1.1932180586518513</v>
      </c>
      <c r="BB81" s="30">
        <f>ROCbolivia_carbon_saatchi_negat!E101</f>
        <v>4351</v>
      </c>
      <c r="BC81" s="30">
        <f>'ROC2005-2010floss2distance2prox'!E101</f>
        <v>6983</v>
      </c>
      <c r="BD81" s="30">
        <f>ROC2010f2carbon1!E101</f>
        <v>1514</v>
      </c>
      <c r="BE81" s="14">
        <f>'2010F2CARBON1RANK6'!B83</f>
        <v>116.08602500000001</v>
      </c>
      <c r="BF81" s="14">
        <f>'2005-2010floss2distance2rank4'!B84</f>
        <v>92.267444999999995</v>
      </c>
      <c r="BG81" s="14">
        <f>'2010F2CARBON1RANK6reverse'!B84</f>
        <v>146.361704</v>
      </c>
      <c r="BH81" s="8">
        <f t="shared" si="111"/>
        <v>0.90082015796090553</v>
      </c>
      <c r="BI81" s="8">
        <f t="shared" si="112"/>
        <v>0.58813878081745086</v>
      </c>
      <c r="BJ81" s="8">
        <f t="shared" si="113"/>
        <v>38.911861219182548</v>
      </c>
      <c r="BK81" s="8">
        <f t="shared" si="114"/>
        <v>59.599179842039099</v>
      </c>
      <c r="BL81" s="11">
        <f t="shared" si="115"/>
        <v>40.988958938778353</v>
      </c>
      <c r="BM81" s="11">
        <f t="shared" si="116"/>
        <v>40.367944108665291</v>
      </c>
      <c r="BN81" s="11">
        <f t="shared" si="117"/>
        <v>39.812681377143456</v>
      </c>
      <c r="BO81" s="11">
        <f t="shared" si="118"/>
        <v>39.204259119873498</v>
      </c>
      <c r="BP81" s="11">
        <f t="shared" si="119"/>
        <v>38.124661343877733</v>
      </c>
      <c r="BQ81" s="30">
        <f>ROCbolivia_carbon_saatchi_negat!G101</f>
        <v>188247</v>
      </c>
      <c r="BR81" s="30">
        <f>'ROC2005-2010floss2distance2prox'!G101</f>
        <v>185616</v>
      </c>
      <c r="BS81" s="30">
        <f>ROC2010f2carbon1!G101</f>
        <v>191084</v>
      </c>
      <c r="BT81" s="15">
        <f t="shared" si="126"/>
        <v>2438</v>
      </c>
      <c r="BU81" s="15">
        <f t="shared" si="127"/>
        <v>2438</v>
      </c>
      <c r="BV81" s="15">
        <f t="shared" si="128"/>
        <v>2438</v>
      </c>
      <c r="BW81" s="39">
        <f t="shared" si="120"/>
        <v>192597.655</v>
      </c>
      <c r="BX81" s="11">
        <f t="shared" si="74"/>
        <v>0.75</v>
      </c>
      <c r="BY81" s="11">
        <f t="shared" si="74"/>
        <v>1</v>
      </c>
      <c r="BZ81" s="11">
        <f t="shared" si="74"/>
        <v>1.25</v>
      </c>
      <c r="CA81" s="11">
        <f t="shared" si="74"/>
        <v>1.5</v>
      </c>
    </row>
    <row r="82" spans="1:79" x14ac:dyDescent="0.25">
      <c r="A82" s="11">
        <f t="shared" si="129"/>
        <v>40</v>
      </c>
      <c r="B82" s="11">
        <f t="shared" si="75"/>
        <v>0</v>
      </c>
      <c r="C82" s="11">
        <f t="shared" si="76"/>
        <v>0.31440413955195873</v>
      </c>
      <c r="D82" s="11">
        <f t="shared" si="77"/>
        <v>0.59558357551134256</v>
      </c>
      <c r="E82" s="11">
        <f t="shared" si="78"/>
        <v>0.90096372149494763</v>
      </c>
      <c r="F82" s="11">
        <f t="shared" si="79"/>
        <v>1.4327640697390631</v>
      </c>
      <c r="G82" s="11">
        <f t="shared" si="80"/>
        <v>1.4889589387783564</v>
      </c>
      <c r="H82" s="11">
        <f t="shared" si="81"/>
        <v>1.4889589387783564</v>
      </c>
      <c r="I82" s="11"/>
      <c r="J82" s="11"/>
      <c r="K82" s="11"/>
      <c r="L82" s="11"/>
      <c r="M82" s="11"/>
      <c r="N82" s="11">
        <f t="shared" si="121"/>
        <v>0</v>
      </c>
      <c r="O82" s="11">
        <f t="shared" ref="O82:R101" si="130">($AL$21+$A82)*O$204/(100+O$204)</f>
        <v>0.41078177167107283</v>
      </c>
      <c r="P82" s="11">
        <f t="shared" si="130"/>
        <v>0.60869041241981059</v>
      </c>
      <c r="Q82" s="11">
        <f t="shared" si="130"/>
        <v>0.8135089987995755</v>
      </c>
      <c r="R82" s="11">
        <f t="shared" si="130"/>
        <v>3.0732562176872853</v>
      </c>
      <c r="S82" s="11"/>
      <c r="T82" s="11">
        <f t="shared" si="82"/>
        <v>0</v>
      </c>
      <c r="U82" s="11">
        <f t="shared" si="83"/>
        <v>0.76358843728861858</v>
      </c>
      <c r="V82" s="11">
        <f t="shared" si="84"/>
        <v>1.4564304614637729</v>
      </c>
      <c r="W82" s="11">
        <f t="shared" si="85"/>
        <v>1.1298541449952451</v>
      </c>
      <c r="X82" s="11">
        <f t="shared" si="86"/>
        <v>2.2197788204904843</v>
      </c>
      <c r="Y82" s="11">
        <f t="shared" si="87"/>
        <v>3.576885109590108</v>
      </c>
      <c r="Z82" s="11">
        <f t="shared" si="88"/>
        <v>3.7223973469458911</v>
      </c>
      <c r="AA82" s="11">
        <f t="shared" si="89"/>
        <v>20.139733577636679</v>
      </c>
      <c r="AB82" s="11">
        <f t="shared" si="90"/>
        <v>37.456306262933687</v>
      </c>
      <c r="AC82" s="11">
        <f t="shared" si="91"/>
        <v>40.000000000000043</v>
      </c>
      <c r="AD82" s="11">
        <f t="shared" si="92"/>
        <v>56.986153597310469</v>
      </c>
      <c r="AE82" s="11">
        <f t="shared" si="93"/>
        <v>36.846420019673786</v>
      </c>
      <c r="AF82" s="11">
        <f t="shared" si="94"/>
        <v>2.5436937370663557</v>
      </c>
      <c r="AG82" s="28">
        <f t="shared" si="95"/>
        <v>17.104645448723289</v>
      </c>
      <c r="AH82" s="28">
        <f t="shared" si="96"/>
        <v>31.811584596019035</v>
      </c>
      <c r="AI82" s="28">
        <f t="shared" si="97"/>
        <v>33.97193986263342</v>
      </c>
      <c r="AJ82" s="28">
        <f t="shared" si="98"/>
        <v>48.398254575265511</v>
      </c>
      <c r="AK82" s="16">
        <f t="shared" si="99"/>
        <v>31.293609126542222</v>
      </c>
      <c r="AM82" s="16">
        <f t="shared" si="122"/>
        <v>1.1271051464465487</v>
      </c>
      <c r="AN82" s="16">
        <f t="shared" si="123"/>
        <v>2.0962142022925745</v>
      </c>
      <c r="AO82" s="16">
        <f t="shared" si="124"/>
        <v>2.2385701222941625</v>
      </c>
      <c r="AP82" s="16">
        <f t="shared" si="125"/>
        <v>3.1891875206851275</v>
      </c>
      <c r="AQ82" s="8">
        <f t="shared" si="100"/>
        <v>5.6194869039293271E-2</v>
      </c>
      <c r="AR82" s="8">
        <f t="shared" si="101"/>
        <v>1.4327640697390631</v>
      </c>
      <c r="AS82" s="8">
        <f t="shared" si="102"/>
        <v>38.567235930260935</v>
      </c>
      <c r="AT82" s="8">
        <f t="shared" si="103"/>
        <v>59.943805130960712</v>
      </c>
      <c r="AU82" s="8">
        <f t="shared" si="104"/>
        <v>0.58799521728340876</v>
      </c>
      <c r="AV82" s="8">
        <f t="shared" si="105"/>
        <v>0.90096372149494763</v>
      </c>
      <c r="AW82" s="8">
        <f t="shared" si="106"/>
        <v>39.099036278505054</v>
      </c>
      <c r="AX82" s="8">
        <f t="shared" si="107"/>
        <v>59.412004782716593</v>
      </c>
      <c r="AY82" s="11">
        <f t="shared" si="108"/>
        <v>38.511041061221647</v>
      </c>
      <c r="AZ82" s="11">
        <f t="shared" si="109"/>
        <v>0.11238973807858343</v>
      </c>
      <c r="BA82" s="11">
        <f t="shared" si="110"/>
        <v>1.1759904345668133</v>
      </c>
      <c r="BB82" s="30">
        <f>ROCbolivia_carbon_saatchi_negat!E102</f>
        <v>4393</v>
      </c>
      <c r="BC82" s="30">
        <f>'ROC2005-2010floss2distance2prox'!E102</f>
        <v>6986</v>
      </c>
      <c r="BD82" s="30">
        <f>ROC2010f2carbon1!E102</f>
        <v>1533</v>
      </c>
      <c r="BE82" s="14">
        <f>'2010F2CARBON1RANK6'!B84</f>
        <v>117.32118699999999</v>
      </c>
      <c r="BF82" s="14">
        <f>'2005-2010floss2distance2rank4'!B85</f>
        <v>143.67406700000001</v>
      </c>
      <c r="BG82" s="14">
        <f>'2010F2CARBON1RANK6reverse'!B85</f>
        <v>145.57285100000001</v>
      </c>
      <c r="BH82" s="8">
        <f t="shared" si="111"/>
        <v>0.89337536326701383</v>
      </c>
      <c r="BI82" s="8">
        <f t="shared" si="112"/>
        <v>0.59558357551134256</v>
      </c>
      <c r="BJ82" s="8">
        <f t="shared" si="113"/>
        <v>39.404416424488659</v>
      </c>
      <c r="BK82" s="8">
        <f t="shared" si="114"/>
        <v>59.106624636732988</v>
      </c>
      <c r="BL82" s="11">
        <f t="shared" si="115"/>
        <v>41.488958938778353</v>
      </c>
      <c r="BM82" s="11">
        <f t="shared" si="116"/>
        <v>40.860150659674439</v>
      </c>
      <c r="BN82" s="11">
        <f t="shared" si="117"/>
        <v>40.297791787755671</v>
      </c>
      <c r="BO82" s="11">
        <f t="shared" si="118"/>
        <v>39.68703149578846</v>
      </c>
      <c r="BP82" s="11">
        <f t="shared" si="119"/>
        <v>38.62343079930023</v>
      </c>
      <c r="BQ82" s="30">
        <f>ROCbolivia_carbon_saatchi_negat!G102</f>
        <v>190643</v>
      </c>
      <c r="BR82" s="30">
        <f>'ROC2005-2010floss2distance2prox'!G102</f>
        <v>188051</v>
      </c>
      <c r="BS82" s="30">
        <f>ROC2010f2carbon1!G102</f>
        <v>193503</v>
      </c>
      <c r="BT82" s="15">
        <f t="shared" si="126"/>
        <v>2438</v>
      </c>
      <c r="BU82" s="15">
        <f t="shared" si="127"/>
        <v>2438</v>
      </c>
      <c r="BV82" s="15">
        <f t="shared" si="128"/>
        <v>2438</v>
      </c>
      <c r="BW82" s="39">
        <f t="shared" si="120"/>
        <v>195035.6</v>
      </c>
      <c r="BX82" s="11">
        <f t="shared" ref="BX82:CA101" si="131">($A82+$A$5-ABS($A82-$A$5)-BX$206)/2</f>
        <v>0.75</v>
      </c>
      <c r="BY82" s="11">
        <f t="shared" si="131"/>
        <v>1</v>
      </c>
      <c r="BZ82" s="11">
        <f t="shared" si="131"/>
        <v>1.25</v>
      </c>
      <c r="CA82" s="11">
        <f t="shared" si="131"/>
        <v>1.5</v>
      </c>
    </row>
    <row r="83" spans="1:79" x14ac:dyDescent="0.25">
      <c r="A83" s="11">
        <f t="shared" si="129"/>
        <v>40.5</v>
      </c>
      <c r="B83" s="11">
        <f t="shared" si="75"/>
        <v>0</v>
      </c>
      <c r="C83" s="11">
        <f t="shared" si="76"/>
        <v>0.31850595481030131</v>
      </c>
      <c r="D83" s="11">
        <f t="shared" si="77"/>
        <v>0.60302837020523437</v>
      </c>
      <c r="E83" s="11">
        <f t="shared" si="78"/>
        <v>0.90916735201163279</v>
      </c>
      <c r="F83" s="11">
        <f t="shared" si="79"/>
        <v>1.4335844327907314</v>
      </c>
      <c r="G83" s="11">
        <f t="shared" si="80"/>
        <v>1.4889589387783564</v>
      </c>
      <c r="H83" s="11">
        <f t="shared" si="81"/>
        <v>1.4889589387783564</v>
      </c>
      <c r="I83" s="11"/>
      <c r="J83" s="11"/>
      <c r="K83" s="11"/>
      <c r="L83" s="11"/>
      <c r="M83" s="11"/>
      <c r="N83" s="11">
        <f t="shared" si="121"/>
        <v>0</v>
      </c>
      <c r="O83" s="11">
        <f t="shared" si="130"/>
        <v>0.41573226672057773</v>
      </c>
      <c r="P83" s="11">
        <f t="shared" si="130"/>
        <v>0.61602598347279847</v>
      </c>
      <c r="Q83" s="11">
        <f t="shared" si="130"/>
        <v>0.82331292036820303</v>
      </c>
      <c r="R83" s="11">
        <f t="shared" si="130"/>
        <v>3.1102932547243225</v>
      </c>
      <c r="S83" s="11"/>
      <c r="T83" s="11">
        <f t="shared" si="82"/>
        <v>0</v>
      </c>
      <c r="U83" s="11">
        <f t="shared" si="83"/>
        <v>0.76434483429503552</v>
      </c>
      <c r="V83" s="11">
        <f t="shared" si="84"/>
        <v>1.4570854440642949</v>
      </c>
      <c r="W83" s="11">
        <f t="shared" si="85"/>
        <v>1.1298541449952451</v>
      </c>
      <c r="X83" s="11">
        <f t="shared" si="86"/>
        <v>2.2131742077886014</v>
      </c>
      <c r="Y83" s="11">
        <f t="shared" si="87"/>
        <v>3.5348815052344698</v>
      </c>
      <c r="Z83" s="11">
        <f t="shared" si="88"/>
        <v>3.6764418241440899</v>
      </c>
      <c r="AA83" s="11">
        <f t="shared" si="89"/>
        <v>20.645738186443722</v>
      </c>
      <c r="AB83" s="11">
        <f t="shared" si="90"/>
        <v>38.027034148199078</v>
      </c>
      <c r="AC83" s="11">
        <f t="shared" si="91"/>
        <v>40.500000000000043</v>
      </c>
      <c r="AD83" s="11">
        <f t="shared" si="92"/>
        <v>57.606376208647518</v>
      </c>
      <c r="AE83" s="11">
        <f t="shared" si="93"/>
        <v>36.960638022203796</v>
      </c>
      <c r="AF83" s="11">
        <f t="shared" si="94"/>
        <v>2.4729658518009643</v>
      </c>
      <c r="AG83" s="28">
        <f t="shared" si="95"/>
        <v>17.534394402238494</v>
      </c>
      <c r="AH83" s="28">
        <f t="shared" si="96"/>
        <v>32.296302930923133</v>
      </c>
      <c r="AI83" s="28">
        <f t="shared" si="97"/>
        <v>34.396589110916338</v>
      </c>
      <c r="AJ83" s="28">
        <f t="shared" si="98"/>
        <v>48.925008706610207</v>
      </c>
      <c r="AK83" s="16">
        <f t="shared" si="99"/>
        <v>31.390614304371713</v>
      </c>
      <c r="AM83" s="16">
        <f t="shared" si="122"/>
        <v>1.1554233164220133</v>
      </c>
      <c r="AN83" s="16">
        <f t="shared" si="123"/>
        <v>2.1281545620904554</v>
      </c>
      <c r="AO83" s="16">
        <f t="shared" si="124"/>
        <v>2.2665522488228396</v>
      </c>
      <c r="AP83" s="16">
        <f t="shared" si="125"/>
        <v>3.223897815857887</v>
      </c>
      <c r="AQ83" s="8">
        <f t="shared" si="100"/>
        <v>5.5374505987624945E-2</v>
      </c>
      <c r="AR83" s="8">
        <f t="shared" si="101"/>
        <v>1.4335844327907314</v>
      </c>
      <c r="AS83" s="8">
        <f t="shared" si="102"/>
        <v>39.066415567209269</v>
      </c>
      <c r="AT83" s="8">
        <f t="shared" si="103"/>
        <v>59.444625494012378</v>
      </c>
      <c r="AU83" s="8">
        <f t="shared" si="104"/>
        <v>0.5797915867667236</v>
      </c>
      <c r="AV83" s="8">
        <f t="shared" si="105"/>
        <v>0.90916735201163279</v>
      </c>
      <c r="AW83" s="8">
        <f t="shared" si="106"/>
        <v>39.590832647988364</v>
      </c>
      <c r="AX83" s="8">
        <f t="shared" si="107"/>
        <v>58.920208413233283</v>
      </c>
      <c r="AY83" s="11">
        <f t="shared" si="108"/>
        <v>39.011041061221647</v>
      </c>
      <c r="AZ83" s="11">
        <f t="shared" si="109"/>
        <v>0.11074901197524412</v>
      </c>
      <c r="BA83" s="11">
        <f t="shared" si="110"/>
        <v>1.1595831735334414</v>
      </c>
      <c r="BB83" s="30">
        <f>ROCbolivia_carbon_saatchi_negat!E103</f>
        <v>4433</v>
      </c>
      <c r="BC83" s="30">
        <f>'ROC2005-2010floss2distance2prox'!E103</f>
        <v>6990</v>
      </c>
      <c r="BD83" s="30">
        <f>ROC2010f2carbon1!E103</f>
        <v>1553</v>
      </c>
      <c r="BE83" s="14">
        <f>'2010F2CARBON1RANK6'!B85</f>
        <v>118.514337</v>
      </c>
      <c r="BF83" s="14">
        <f>'2005-2010floss2distance2rank4'!B86</f>
        <v>133.67355900000001</v>
      </c>
      <c r="BG83" s="14">
        <f>'2010F2CARBON1RANK6reverse'!B86</f>
        <v>145.26601199999999</v>
      </c>
      <c r="BH83" s="8">
        <f t="shared" si="111"/>
        <v>0.88593056857312202</v>
      </c>
      <c r="BI83" s="8">
        <f t="shared" si="112"/>
        <v>0.60302837020523437</v>
      </c>
      <c r="BJ83" s="8">
        <f t="shared" si="113"/>
        <v>39.896971629794763</v>
      </c>
      <c r="BK83" s="8">
        <f t="shared" si="114"/>
        <v>58.614069431426884</v>
      </c>
      <c r="BL83" s="11">
        <f t="shared" si="115"/>
        <v>41.988958938778353</v>
      </c>
      <c r="BM83" s="11">
        <f t="shared" si="116"/>
        <v>41.351947029157756</v>
      </c>
      <c r="BN83" s="11">
        <f t="shared" si="117"/>
        <v>40.782902198367886</v>
      </c>
      <c r="BO83" s="11">
        <f t="shared" si="118"/>
        <v>40.170624234755088</v>
      </c>
      <c r="BP83" s="11">
        <f t="shared" si="119"/>
        <v>39.121790073196891</v>
      </c>
      <c r="BQ83" s="30">
        <f>ROCbolivia_carbon_saatchi_negat!G103</f>
        <v>193041</v>
      </c>
      <c r="BR83" s="30">
        <f>'ROC2005-2010floss2distance2prox'!G103</f>
        <v>190485</v>
      </c>
      <c r="BS83" s="30">
        <f>ROC2010f2carbon1!G103</f>
        <v>195921</v>
      </c>
      <c r="BT83" s="15">
        <f t="shared" si="126"/>
        <v>2438</v>
      </c>
      <c r="BU83" s="15">
        <f t="shared" si="127"/>
        <v>2438</v>
      </c>
      <c r="BV83" s="15">
        <f t="shared" si="128"/>
        <v>2438</v>
      </c>
      <c r="BW83" s="39">
        <f t="shared" si="120"/>
        <v>197473.54500000001</v>
      </c>
      <c r="BX83" s="11">
        <f t="shared" si="131"/>
        <v>0.75</v>
      </c>
      <c r="BY83" s="11">
        <f t="shared" si="131"/>
        <v>1</v>
      </c>
      <c r="BZ83" s="11">
        <f t="shared" si="131"/>
        <v>1.25</v>
      </c>
      <c r="CA83" s="11">
        <f t="shared" si="131"/>
        <v>1.5</v>
      </c>
    </row>
    <row r="84" spans="1:79" x14ac:dyDescent="0.25">
      <c r="A84" s="11">
        <f t="shared" si="129"/>
        <v>41</v>
      </c>
      <c r="B84" s="11">
        <f t="shared" si="75"/>
        <v>0</v>
      </c>
      <c r="C84" s="11">
        <f t="shared" si="76"/>
        <v>0.32383831464614665</v>
      </c>
      <c r="D84" s="11">
        <f t="shared" si="77"/>
        <v>0.61047316489912606</v>
      </c>
      <c r="E84" s="11">
        <f t="shared" si="78"/>
        <v>0.92106261626082619</v>
      </c>
      <c r="F84" s="11">
        <f t="shared" si="79"/>
        <v>1.4350200681311513</v>
      </c>
      <c r="G84" s="11">
        <f t="shared" si="80"/>
        <v>1.4889589387783564</v>
      </c>
      <c r="H84" s="11">
        <f t="shared" si="81"/>
        <v>1.4889589387783564</v>
      </c>
      <c r="I84" s="11"/>
      <c r="J84" s="11"/>
      <c r="K84" s="11"/>
      <c r="L84" s="11"/>
      <c r="M84" s="11"/>
      <c r="N84" s="11">
        <f t="shared" si="121"/>
        <v>0</v>
      </c>
      <c r="O84" s="11">
        <f t="shared" si="130"/>
        <v>0.42068276177008268</v>
      </c>
      <c r="P84" s="11">
        <f t="shared" si="130"/>
        <v>0.62336155452578634</v>
      </c>
      <c r="Q84" s="11">
        <f t="shared" si="130"/>
        <v>0.83311684193683044</v>
      </c>
      <c r="R84" s="11">
        <f t="shared" si="130"/>
        <v>3.1473302917613597</v>
      </c>
      <c r="S84" s="11"/>
      <c r="T84" s="11">
        <f t="shared" si="82"/>
        <v>0</v>
      </c>
      <c r="U84" s="11">
        <f t="shared" si="83"/>
        <v>0.76802416275030283</v>
      </c>
      <c r="V84" s="11">
        <f t="shared" si="84"/>
        <v>1.4577250194654723</v>
      </c>
      <c r="W84" s="11">
        <f t="shared" si="85"/>
        <v>1.1298541449952451</v>
      </c>
      <c r="X84" s="11">
        <f t="shared" si="86"/>
        <v>2.2158028135811199</v>
      </c>
      <c r="Y84" s="11">
        <f t="shared" si="87"/>
        <v>3.4954503943034902</v>
      </c>
      <c r="Z84" s="11">
        <f t="shared" si="88"/>
        <v>3.6316071677520889</v>
      </c>
      <c r="AA84" s="11">
        <f t="shared" si="89"/>
        <v>21.156833691632343</v>
      </c>
      <c r="AB84" s="11">
        <f t="shared" si="90"/>
        <v>38.449054599720554</v>
      </c>
      <c r="AC84" s="11">
        <f t="shared" si="91"/>
        <v>41.000000000000043</v>
      </c>
      <c r="AD84" s="11">
        <f t="shared" si="92"/>
        <v>58.226257967839949</v>
      </c>
      <c r="AE84" s="11">
        <f t="shared" si="93"/>
        <v>37.069424276207606</v>
      </c>
      <c r="AF84" s="11">
        <f t="shared" si="94"/>
        <v>2.5509454002794882</v>
      </c>
      <c r="AG84" s="28">
        <f t="shared" si="95"/>
        <v>17.968467046396746</v>
      </c>
      <c r="AH84" s="28">
        <f t="shared" si="96"/>
        <v>32.654724265920358</v>
      </c>
      <c r="AI84" s="28">
        <f t="shared" si="97"/>
        <v>34.821238359199256</v>
      </c>
      <c r="AJ84" s="28">
        <f t="shared" si="98"/>
        <v>49.451473352740919</v>
      </c>
      <c r="AK84" s="16">
        <f t="shared" si="99"/>
        <v>31.483006306344173</v>
      </c>
      <c r="AM84" s="16">
        <f t="shared" si="122"/>
        <v>1.1840263946108656</v>
      </c>
      <c r="AN84" s="16">
        <f t="shared" si="123"/>
        <v>2.1517726214347821</v>
      </c>
      <c r="AO84" s="16">
        <f t="shared" si="124"/>
        <v>2.2945343753515166</v>
      </c>
      <c r="AP84" s="16">
        <f t="shared" si="125"/>
        <v>3.2585890354949698</v>
      </c>
      <c r="AQ84" s="8">
        <f t="shared" si="100"/>
        <v>5.3938870647205039E-2</v>
      </c>
      <c r="AR84" s="8">
        <f t="shared" si="101"/>
        <v>1.4350200681311513</v>
      </c>
      <c r="AS84" s="8">
        <f t="shared" si="102"/>
        <v>39.564979931868848</v>
      </c>
      <c r="AT84" s="8">
        <f t="shared" si="103"/>
        <v>58.946061129352799</v>
      </c>
      <c r="AU84" s="8">
        <f t="shared" si="104"/>
        <v>0.56789632251753019</v>
      </c>
      <c r="AV84" s="8">
        <f t="shared" si="105"/>
        <v>0.92106261626082619</v>
      </c>
      <c r="AW84" s="8">
        <f t="shared" si="106"/>
        <v>40.078937383739174</v>
      </c>
      <c r="AX84" s="8">
        <f t="shared" si="107"/>
        <v>58.432103677482473</v>
      </c>
      <c r="AY84" s="11">
        <f t="shared" si="108"/>
        <v>39.511041061221647</v>
      </c>
      <c r="AZ84" s="11">
        <f t="shared" si="109"/>
        <v>0.10787774129440919</v>
      </c>
      <c r="BA84" s="11">
        <f t="shared" si="110"/>
        <v>1.1357926450350533</v>
      </c>
      <c r="BB84" s="30">
        <f>ROCbolivia_carbon_saatchi_negat!E104</f>
        <v>4491</v>
      </c>
      <c r="BC84" s="30">
        <f>'ROC2005-2010floss2distance2prox'!E104</f>
        <v>6997</v>
      </c>
      <c r="BD84" s="30">
        <f>ROC2010f2carbon1!E104</f>
        <v>1579</v>
      </c>
      <c r="BE84" s="14">
        <f>'2010F2CARBON1RANK6'!B86</f>
        <v>119.706706</v>
      </c>
      <c r="BF84" s="14">
        <f>'2005-2010floss2distance2rank4'!B87</f>
        <v>98.843909999999994</v>
      </c>
      <c r="BG84" s="14">
        <f>'2010F2CARBON1RANK6reverse'!B87</f>
        <v>145.18617900000001</v>
      </c>
      <c r="BH84" s="8">
        <f t="shared" si="111"/>
        <v>0.87848577387923033</v>
      </c>
      <c r="BI84" s="8">
        <f t="shared" si="112"/>
        <v>0.61047316489912606</v>
      </c>
      <c r="BJ84" s="8">
        <f t="shared" si="113"/>
        <v>40.389526835100874</v>
      </c>
      <c r="BK84" s="8">
        <f t="shared" si="114"/>
        <v>58.121514226120773</v>
      </c>
      <c r="BL84" s="11">
        <f t="shared" si="115"/>
        <v>42.488958938778353</v>
      </c>
      <c r="BM84" s="11">
        <f t="shared" si="116"/>
        <v>41.841282309486061</v>
      </c>
      <c r="BN84" s="11">
        <f t="shared" si="117"/>
        <v>41.268012608980101</v>
      </c>
      <c r="BO84" s="11">
        <f t="shared" si="118"/>
        <v>40.6468337062567</v>
      </c>
      <c r="BP84" s="11">
        <f t="shared" si="119"/>
        <v>39.618918802516056</v>
      </c>
      <c r="BQ84" s="30">
        <f>ROCbolivia_carbon_saatchi_negat!G104</f>
        <v>195420</v>
      </c>
      <c r="BR84" s="30">
        <f>'ROC2005-2010floss2distance2prox'!G104</f>
        <v>192915</v>
      </c>
      <c r="BS84" s="30">
        <f>ROC2010f2carbon1!G104</f>
        <v>198332</v>
      </c>
      <c r="BT84" s="15">
        <f t="shared" si="126"/>
        <v>2437</v>
      </c>
      <c r="BU84" s="15">
        <f t="shared" si="127"/>
        <v>2437</v>
      </c>
      <c r="BV84" s="15">
        <f t="shared" si="128"/>
        <v>2437</v>
      </c>
      <c r="BW84" s="39">
        <f t="shared" si="120"/>
        <v>199911.49</v>
      </c>
      <c r="BX84" s="11">
        <f t="shared" si="131"/>
        <v>0.75</v>
      </c>
      <c r="BY84" s="11">
        <f t="shared" si="131"/>
        <v>1</v>
      </c>
      <c r="BZ84" s="11">
        <f t="shared" si="131"/>
        <v>1.25</v>
      </c>
      <c r="CA84" s="11">
        <f t="shared" si="131"/>
        <v>1.5</v>
      </c>
    </row>
    <row r="85" spans="1:79" x14ac:dyDescent="0.25">
      <c r="A85" s="11">
        <f t="shared" si="129"/>
        <v>41.5</v>
      </c>
      <c r="B85" s="11">
        <f t="shared" si="75"/>
        <v>0</v>
      </c>
      <c r="C85" s="11">
        <f t="shared" si="76"/>
        <v>0.32794012990448923</v>
      </c>
      <c r="D85" s="11">
        <f t="shared" si="77"/>
        <v>0.61791795959301787</v>
      </c>
      <c r="E85" s="11">
        <f t="shared" si="78"/>
        <v>0.93029170059209698</v>
      </c>
      <c r="F85" s="11">
        <f t="shared" si="79"/>
        <v>1.4366607942344884</v>
      </c>
      <c r="G85" s="11">
        <f t="shared" si="80"/>
        <v>1.4889589387783564</v>
      </c>
      <c r="H85" s="11">
        <f t="shared" si="81"/>
        <v>1.4889589387783564</v>
      </c>
      <c r="I85" s="11"/>
      <c r="J85" s="11"/>
      <c r="K85" s="11"/>
      <c r="L85" s="11"/>
      <c r="M85" s="11"/>
      <c r="N85" s="11">
        <f t="shared" si="121"/>
        <v>0</v>
      </c>
      <c r="O85" s="11">
        <f t="shared" si="130"/>
        <v>0.42563325681958764</v>
      </c>
      <c r="P85" s="11">
        <f t="shared" si="130"/>
        <v>0.63069712557877422</v>
      </c>
      <c r="Q85" s="11">
        <f t="shared" si="130"/>
        <v>0.84292076350545786</v>
      </c>
      <c r="R85" s="11">
        <f t="shared" si="130"/>
        <v>3.1843673287983965</v>
      </c>
      <c r="S85" s="11"/>
      <c r="T85" s="11">
        <f t="shared" si="82"/>
        <v>0</v>
      </c>
      <c r="U85" s="11">
        <f t="shared" si="83"/>
        <v>0.76871143507776429</v>
      </c>
      <c r="V85" s="11">
        <f t="shared" si="84"/>
        <v>1.458349724984497</v>
      </c>
      <c r="W85" s="11">
        <f t="shared" si="85"/>
        <v>1.1298541449952451</v>
      </c>
      <c r="X85" s="11">
        <f t="shared" si="86"/>
        <v>2.2118905844630734</v>
      </c>
      <c r="Y85" s="11">
        <f t="shared" si="87"/>
        <v>3.4574761406382843</v>
      </c>
      <c r="Z85" s="11">
        <f t="shared" si="88"/>
        <v>3.5878528645261603</v>
      </c>
      <c r="AA85" s="11">
        <f t="shared" si="89"/>
        <v>21.672771237364717</v>
      </c>
      <c r="AB85" s="11">
        <f t="shared" si="90"/>
        <v>39.03609280639688</v>
      </c>
      <c r="AC85" s="11">
        <f t="shared" si="91"/>
        <v>41.500000000000043</v>
      </c>
      <c r="AD85" s="11">
        <f t="shared" si="92"/>
        <v>58.841696369884723</v>
      </c>
      <c r="AE85" s="11">
        <f t="shared" si="93"/>
        <v>37.168925132520002</v>
      </c>
      <c r="AF85" s="11">
        <f t="shared" si="94"/>
        <v>2.4639071936031627</v>
      </c>
      <c r="AG85" s="28">
        <f t="shared" si="95"/>
        <v>18.406652028309118</v>
      </c>
      <c r="AH85" s="28">
        <f t="shared" si="96"/>
        <v>33.153294932277269</v>
      </c>
      <c r="AI85" s="28">
        <f t="shared" si="97"/>
        <v>35.245887607482175</v>
      </c>
      <c r="AJ85" s="28">
        <f t="shared" si="98"/>
        <v>49.974164262326426</v>
      </c>
      <c r="AK85" s="16">
        <f t="shared" si="99"/>
        <v>31.567512234017308</v>
      </c>
      <c r="AM85" s="16">
        <f t="shared" si="122"/>
        <v>1.2129004539820223</v>
      </c>
      <c r="AN85" s="16">
        <f t="shared" si="123"/>
        <v>2.1846257761875516</v>
      </c>
      <c r="AO85" s="16">
        <f t="shared" si="124"/>
        <v>2.3225165018801937</v>
      </c>
      <c r="AP85" s="16">
        <f t="shared" si="125"/>
        <v>3.2930315859682171</v>
      </c>
      <c r="AQ85" s="8">
        <f t="shared" si="100"/>
        <v>5.2298144543867942E-2</v>
      </c>
      <c r="AR85" s="8">
        <f t="shared" si="101"/>
        <v>1.4366607942344884</v>
      </c>
      <c r="AS85" s="8">
        <f t="shared" si="102"/>
        <v>40.063339205765509</v>
      </c>
      <c r="AT85" s="8">
        <f t="shared" si="103"/>
        <v>58.447701855456138</v>
      </c>
      <c r="AU85" s="8">
        <f t="shared" si="104"/>
        <v>0.55866723818625941</v>
      </c>
      <c r="AV85" s="8">
        <f t="shared" si="105"/>
        <v>0.93029170059209698</v>
      </c>
      <c r="AW85" s="8">
        <f t="shared" si="106"/>
        <v>40.5697082994079</v>
      </c>
      <c r="AX85" s="8">
        <f t="shared" si="107"/>
        <v>57.941332761813747</v>
      </c>
      <c r="AY85" s="11">
        <f t="shared" si="108"/>
        <v>40.011041061221647</v>
      </c>
      <c r="AZ85" s="11">
        <f t="shared" si="109"/>
        <v>0.10459628908773055</v>
      </c>
      <c r="BA85" s="11">
        <f t="shared" si="110"/>
        <v>1.1173344763725126</v>
      </c>
      <c r="BB85" s="30">
        <f>ROCbolivia_carbon_saatchi_negat!E105</f>
        <v>4536</v>
      </c>
      <c r="BC85" s="30">
        <f>'ROC2005-2010floss2distance2prox'!E105</f>
        <v>7005</v>
      </c>
      <c r="BD85" s="30">
        <f>ROC2010f2carbon1!E105</f>
        <v>1599</v>
      </c>
      <c r="BE85" s="14">
        <f>'2010F2CARBON1RANK6'!B87</f>
        <v>120.840789</v>
      </c>
      <c r="BF85" s="14">
        <f>'2005-2010floss2distance2rank4'!B88</f>
        <v>137.493696</v>
      </c>
      <c r="BG85" s="14">
        <f>'2010F2CARBON1RANK6reverse'!B88</f>
        <v>144.14547400000001</v>
      </c>
      <c r="BH85" s="8">
        <f t="shared" si="111"/>
        <v>0.87104097918533852</v>
      </c>
      <c r="BI85" s="8">
        <f t="shared" si="112"/>
        <v>0.61791795959301787</v>
      </c>
      <c r="BJ85" s="8">
        <f t="shared" si="113"/>
        <v>40.882082040406985</v>
      </c>
      <c r="BK85" s="8">
        <f t="shared" si="114"/>
        <v>57.628959020814662</v>
      </c>
      <c r="BL85" s="11">
        <f t="shared" si="115"/>
        <v>42.988958938778353</v>
      </c>
      <c r="BM85" s="11">
        <f t="shared" si="116"/>
        <v>42.333078678969379</v>
      </c>
      <c r="BN85" s="11">
        <f t="shared" si="117"/>
        <v>41.753123019592323</v>
      </c>
      <c r="BO85" s="11">
        <f t="shared" si="118"/>
        <v>41.12837553759416</v>
      </c>
      <c r="BP85" s="11">
        <f t="shared" si="119"/>
        <v>40.115637350309377</v>
      </c>
      <c r="BQ85" s="30">
        <f>ROCbolivia_carbon_saatchi_negat!G105</f>
        <v>197813</v>
      </c>
      <c r="BR85" s="30">
        <f>'ROC2005-2010floss2distance2prox'!G105</f>
        <v>195345</v>
      </c>
      <c r="BS85" s="30">
        <f>ROC2010f2carbon1!G105</f>
        <v>200750</v>
      </c>
      <c r="BT85" s="15">
        <f t="shared" si="126"/>
        <v>2438</v>
      </c>
      <c r="BU85" s="15">
        <f t="shared" si="127"/>
        <v>2438</v>
      </c>
      <c r="BV85" s="15">
        <f t="shared" si="128"/>
        <v>2438</v>
      </c>
      <c r="BW85" s="39">
        <f t="shared" si="120"/>
        <v>202349.435</v>
      </c>
      <c r="BX85" s="11">
        <f t="shared" si="131"/>
        <v>0.75</v>
      </c>
      <c r="BY85" s="11">
        <f t="shared" si="131"/>
        <v>1</v>
      </c>
      <c r="BZ85" s="11">
        <f t="shared" si="131"/>
        <v>1.25</v>
      </c>
      <c r="CA85" s="11">
        <f t="shared" si="131"/>
        <v>1.5</v>
      </c>
    </row>
    <row r="86" spans="1:79" x14ac:dyDescent="0.25">
      <c r="A86" s="11">
        <f t="shared" si="129"/>
        <v>42</v>
      </c>
      <c r="B86" s="11">
        <f t="shared" si="75"/>
        <v>0</v>
      </c>
      <c r="C86" s="11">
        <f t="shared" si="76"/>
        <v>0.33491321584367162</v>
      </c>
      <c r="D86" s="11">
        <f t="shared" si="77"/>
        <v>0.62536275428690968</v>
      </c>
      <c r="E86" s="11">
        <f t="shared" si="78"/>
        <v>0.93911060339753361</v>
      </c>
      <c r="F86" s="11">
        <f t="shared" si="79"/>
        <v>1.437481157286157</v>
      </c>
      <c r="G86" s="11">
        <f t="shared" si="80"/>
        <v>1.4889589387783564</v>
      </c>
      <c r="H86" s="11">
        <f t="shared" si="81"/>
        <v>1.4889589387783564</v>
      </c>
      <c r="I86" s="11"/>
      <c r="J86" s="11"/>
      <c r="K86" s="11"/>
      <c r="L86" s="11"/>
      <c r="M86" s="11"/>
      <c r="N86" s="11">
        <f t="shared" si="121"/>
        <v>0</v>
      </c>
      <c r="O86" s="11">
        <f t="shared" si="130"/>
        <v>0.43058375186909259</v>
      </c>
      <c r="P86" s="11">
        <f t="shared" si="130"/>
        <v>0.6380326966317621</v>
      </c>
      <c r="Q86" s="11">
        <f t="shared" si="130"/>
        <v>0.85272468507408539</v>
      </c>
      <c r="R86" s="11">
        <f t="shared" si="130"/>
        <v>3.2214043658354337</v>
      </c>
      <c r="S86" s="11"/>
      <c r="T86" s="11">
        <f t="shared" si="82"/>
        <v>0</v>
      </c>
      <c r="U86" s="11">
        <f t="shared" si="83"/>
        <v>0.77608764191877011</v>
      </c>
      <c r="V86" s="11">
        <f t="shared" si="84"/>
        <v>1.4589600732408294</v>
      </c>
      <c r="W86" s="11">
        <f t="shared" si="85"/>
        <v>1.1298541449952451</v>
      </c>
      <c r="X86" s="11">
        <f t="shared" si="86"/>
        <v>2.2070833155394571</v>
      </c>
      <c r="Y86" s="11">
        <f t="shared" si="87"/>
        <v>3.4183844019836678</v>
      </c>
      <c r="Z86" s="11">
        <f t="shared" si="88"/>
        <v>3.5451403304246583</v>
      </c>
      <c r="AA86" s="11">
        <f t="shared" si="89"/>
        <v>22.193232745353388</v>
      </c>
      <c r="AB86" s="11">
        <f t="shared" si="90"/>
        <v>39.493633139990941</v>
      </c>
      <c r="AC86" s="11">
        <f t="shared" si="91"/>
        <v>42.000000000000043</v>
      </c>
      <c r="AD86" s="11">
        <f t="shared" si="92"/>
        <v>59.457228924366369</v>
      </c>
      <c r="AE86" s="11">
        <f t="shared" si="93"/>
        <v>37.263996179012977</v>
      </c>
      <c r="AF86" s="11">
        <f t="shared" si="94"/>
        <v>2.506366860009102</v>
      </c>
      <c r="AG86" s="28">
        <f t="shared" si="95"/>
        <v>18.848679204564281</v>
      </c>
      <c r="AH86" s="28">
        <f t="shared" si="96"/>
        <v>33.541883249716925</v>
      </c>
      <c r="AI86" s="28">
        <f t="shared" si="97"/>
        <v>35.670536855765093</v>
      </c>
      <c r="AJ86" s="28">
        <f t="shared" si="98"/>
        <v>50.496935135435017</v>
      </c>
      <c r="AK86" s="16">
        <f t="shared" si="99"/>
        <v>31.648255930870736</v>
      </c>
      <c r="AM86" s="16">
        <f t="shared" si="122"/>
        <v>1.2420276935217123</v>
      </c>
      <c r="AN86" s="16">
        <f t="shared" si="123"/>
        <v>2.2102316792007555</v>
      </c>
      <c r="AO86" s="16">
        <f t="shared" si="124"/>
        <v>2.3504986284088707</v>
      </c>
      <c r="AP86" s="16">
        <f t="shared" si="125"/>
        <v>3.3274794056122676</v>
      </c>
      <c r="AQ86" s="8">
        <f t="shared" si="100"/>
        <v>5.1477781492199393E-2</v>
      </c>
      <c r="AR86" s="8">
        <f t="shared" si="101"/>
        <v>1.437481157286157</v>
      </c>
      <c r="AS86" s="8">
        <f t="shared" si="102"/>
        <v>40.562518842713843</v>
      </c>
      <c r="AT86" s="8">
        <f t="shared" si="103"/>
        <v>57.948522218507804</v>
      </c>
      <c r="AU86" s="8">
        <f t="shared" si="104"/>
        <v>0.54984833538082278</v>
      </c>
      <c r="AV86" s="8">
        <f t="shared" si="105"/>
        <v>0.93911060339753361</v>
      </c>
      <c r="AW86" s="8">
        <f t="shared" si="106"/>
        <v>41.06088939660247</v>
      </c>
      <c r="AX86" s="8">
        <f t="shared" si="107"/>
        <v>57.450151664619177</v>
      </c>
      <c r="AY86" s="11">
        <f t="shared" si="108"/>
        <v>40.511041061221647</v>
      </c>
      <c r="AZ86" s="11">
        <f t="shared" si="109"/>
        <v>0.10295556298439834</v>
      </c>
      <c r="BA86" s="11">
        <f t="shared" si="110"/>
        <v>1.0996966707616451</v>
      </c>
      <c r="BB86" s="30">
        <f>ROCbolivia_carbon_saatchi_negat!E106</f>
        <v>4579</v>
      </c>
      <c r="BC86" s="30">
        <f>'ROC2005-2010floss2distance2prox'!E106</f>
        <v>7009</v>
      </c>
      <c r="BD86" s="30">
        <f>ROC2010f2carbon1!E106</f>
        <v>1633</v>
      </c>
      <c r="BE86" s="14">
        <f>'2010F2CARBON1RANK6'!B88</f>
        <v>121.900373</v>
      </c>
      <c r="BF86" s="14">
        <f>'2005-2010floss2distance2rank4'!B89</f>
        <v>107.16323199999999</v>
      </c>
      <c r="BG86" s="14">
        <f>'2010F2CARBON1RANK6reverse'!B89</f>
        <v>144.16752600000001</v>
      </c>
      <c r="BH86" s="8">
        <f t="shared" si="111"/>
        <v>0.86359618449144671</v>
      </c>
      <c r="BI86" s="8">
        <f t="shared" si="112"/>
        <v>0.62536275428690968</v>
      </c>
      <c r="BJ86" s="8">
        <f t="shared" si="113"/>
        <v>41.374637245713089</v>
      </c>
      <c r="BK86" s="8">
        <f t="shared" si="114"/>
        <v>57.136403815508558</v>
      </c>
      <c r="BL86" s="11">
        <f t="shared" si="115"/>
        <v>43.488958938778353</v>
      </c>
      <c r="BM86" s="11">
        <f t="shared" si="116"/>
        <v>42.819132507091012</v>
      </c>
      <c r="BN86" s="11">
        <f t="shared" si="117"/>
        <v>42.238233430204538</v>
      </c>
      <c r="BO86" s="11">
        <f t="shared" si="118"/>
        <v>41.610737731983292</v>
      </c>
      <c r="BP86" s="11">
        <f t="shared" si="119"/>
        <v>40.613996624206045</v>
      </c>
      <c r="BQ86" s="30">
        <f>ROCbolivia_carbon_saatchi_negat!G106</f>
        <v>200208</v>
      </c>
      <c r="BR86" s="30">
        <f>'ROC2005-2010floss2distance2prox'!G106</f>
        <v>197779</v>
      </c>
      <c r="BS86" s="30">
        <f>ROC2010f2carbon1!G106</f>
        <v>203154</v>
      </c>
      <c r="BT86" s="15">
        <f t="shared" si="126"/>
        <v>2438</v>
      </c>
      <c r="BU86" s="15">
        <f t="shared" si="127"/>
        <v>2438</v>
      </c>
      <c r="BV86" s="15">
        <f t="shared" si="128"/>
        <v>2438</v>
      </c>
      <c r="BW86" s="39">
        <f t="shared" si="120"/>
        <v>204787.38</v>
      </c>
      <c r="BX86" s="11">
        <f t="shared" si="131"/>
        <v>0.75</v>
      </c>
      <c r="BY86" s="11">
        <f t="shared" si="131"/>
        <v>1</v>
      </c>
      <c r="BZ86" s="11">
        <f t="shared" si="131"/>
        <v>1.25</v>
      </c>
      <c r="CA86" s="11">
        <f t="shared" si="131"/>
        <v>1.5</v>
      </c>
    </row>
    <row r="87" spans="1:79" x14ac:dyDescent="0.25">
      <c r="A87" s="11">
        <f t="shared" si="129"/>
        <v>42.5</v>
      </c>
      <c r="B87" s="11">
        <f t="shared" si="75"/>
        <v>0</v>
      </c>
      <c r="C87" s="11">
        <f t="shared" si="76"/>
        <v>0.34086084796826838</v>
      </c>
      <c r="D87" s="11">
        <f t="shared" si="77"/>
        <v>0.63280754898080149</v>
      </c>
      <c r="E87" s="11">
        <f t="shared" si="78"/>
        <v>0.94792950620297012</v>
      </c>
      <c r="F87" s="11">
        <f t="shared" si="79"/>
        <v>1.4380964295749084</v>
      </c>
      <c r="G87" s="11">
        <f t="shared" si="80"/>
        <v>1.4889589387783564</v>
      </c>
      <c r="H87" s="11">
        <f t="shared" si="81"/>
        <v>1.4889589387783564</v>
      </c>
      <c r="I87" s="11"/>
      <c r="J87" s="11"/>
      <c r="K87" s="11"/>
      <c r="L87" s="11"/>
      <c r="M87" s="11"/>
      <c r="N87" s="11">
        <f t="shared" si="121"/>
        <v>0</v>
      </c>
      <c r="O87" s="11">
        <f t="shared" si="130"/>
        <v>0.43553424691859755</v>
      </c>
      <c r="P87" s="11">
        <f t="shared" si="130"/>
        <v>0.64536826768474997</v>
      </c>
      <c r="Q87" s="11">
        <f t="shared" si="130"/>
        <v>0.8625286066427128</v>
      </c>
      <c r="R87" s="11">
        <f t="shared" si="130"/>
        <v>3.2584414028724704</v>
      </c>
      <c r="S87" s="11"/>
      <c r="T87" s="11">
        <f t="shared" si="82"/>
        <v>0</v>
      </c>
      <c r="U87" s="11">
        <f t="shared" si="83"/>
        <v>0.78092943994743069</v>
      </c>
      <c r="V87" s="11">
        <f t="shared" si="84"/>
        <v>1.4595565535591148</v>
      </c>
      <c r="W87" s="11">
        <f t="shared" si="85"/>
        <v>1.1298541449952451</v>
      </c>
      <c r="X87" s="11">
        <f t="shared" si="86"/>
        <v>2.2023857670224181</v>
      </c>
      <c r="Y87" s="11">
        <f t="shared" si="87"/>
        <v>3.3797115846097325</v>
      </c>
      <c r="Z87" s="11">
        <f t="shared" si="88"/>
        <v>3.5034327971255448</v>
      </c>
      <c r="AA87" s="11">
        <f t="shared" si="89"/>
        <v>22.718155704904166</v>
      </c>
      <c r="AB87" s="11">
        <f t="shared" si="90"/>
        <v>40.079571771558967</v>
      </c>
      <c r="AC87" s="11">
        <f t="shared" si="91"/>
        <v>42.500000000000043</v>
      </c>
      <c r="AD87" s="11">
        <f t="shared" si="92"/>
        <v>60.068837697815951</v>
      </c>
      <c r="AE87" s="11">
        <f t="shared" si="93"/>
        <v>37.350681992911788</v>
      </c>
      <c r="AF87" s="11">
        <f t="shared" si="94"/>
        <v>2.4204282284410752</v>
      </c>
      <c r="AG87" s="28">
        <f t="shared" si="95"/>
        <v>19.294495484923647</v>
      </c>
      <c r="AH87" s="28">
        <f t="shared" si="96"/>
        <v>34.039520048587491</v>
      </c>
      <c r="AI87" s="28">
        <f t="shared" si="97"/>
        <v>36.095186104048011</v>
      </c>
      <c r="AJ87" s="28">
        <f t="shared" si="98"/>
        <v>51.016373547212218</v>
      </c>
      <c r="AK87" s="16">
        <f t="shared" si="99"/>
        <v>31.721878062288571</v>
      </c>
      <c r="AM87" s="16">
        <f t="shared" si="122"/>
        <v>1.2714046148656273</v>
      </c>
      <c r="AN87" s="16">
        <f t="shared" si="123"/>
        <v>2.2430232970539081</v>
      </c>
      <c r="AO87" s="16">
        <f t="shared" si="124"/>
        <v>2.3784807549375477</v>
      </c>
      <c r="AP87" s="16">
        <f t="shared" si="125"/>
        <v>3.3617076337816978</v>
      </c>
      <c r="AQ87" s="8">
        <f t="shared" si="100"/>
        <v>5.0862509203448036E-2</v>
      </c>
      <c r="AR87" s="8">
        <f t="shared" si="101"/>
        <v>1.4380964295749084</v>
      </c>
      <c r="AS87" s="8">
        <f t="shared" si="102"/>
        <v>41.061903570425095</v>
      </c>
      <c r="AT87" s="8">
        <f t="shared" si="103"/>
        <v>57.449137490796552</v>
      </c>
      <c r="AU87" s="8">
        <f t="shared" si="104"/>
        <v>0.54102943257538627</v>
      </c>
      <c r="AV87" s="8">
        <f t="shared" si="105"/>
        <v>0.94792950620297012</v>
      </c>
      <c r="AW87" s="8">
        <f t="shared" si="106"/>
        <v>41.552070493797032</v>
      </c>
      <c r="AX87" s="8">
        <f t="shared" si="107"/>
        <v>56.958970567424615</v>
      </c>
      <c r="AY87" s="11">
        <f t="shared" si="108"/>
        <v>41.011041061221647</v>
      </c>
      <c r="AZ87" s="11">
        <f t="shared" si="109"/>
        <v>0.10172501840689563</v>
      </c>
      <c r="BA87" s="11">
        <f t="shared" si="110"/>
        <v>1.0820588651507705</v>
      </c>
      <c r="BB87" s="30">
        <f>ROCbolivia_carbon_saatchi_negat!E107</f>
        <v>4622</v>
      </c>
      <c r="BC87" s="30">
        <f>'ROC2005-2010floss2distance2prox'!E107</f>
        <v>7012</v>
      </c>
      <c r="BD87" s="30">
        <f>ROC2010f2carbon1!E107</f>
        <v>1662</v>
      </c>
      <c r="BE87" s="14">
        <f>'2010F2CARBON1RANK6'!B89</f>
        <v>122.94531600000001</v>
      </c>
      <c r="BF87" s="14">
        <f>'2005-2010floss2distance2rank4'!B90</f>
        <v>137.23615799999999</v>
      </c>
      <c r="BG87" s="14">
        <f>'2010F2CARBON1RANK6reverse'!B90</f>
        <v>143.248514</v>
      </c>
      <c r="BH87" s="8">
        <f t="shared" si="111"/>
        <v>0.8561513897975549</v>
      </c>
      <c r="BI87" s="8">
        <f t="shared" si="112"/>
        <v>0.63280754898080149</v>
      </c>
      <c r="BJ87" s="8">
        <f t="shared" si="113"/>
        <v>41.8671924510192</v>
      </c>
      <c r="BK87" s="8">
        <f t="shared" si="114"/>
        <v>56.643848610202447</v>
      </c>
      <c r="BL87" s="11">
        <f t="shared" si="115"/>
        <v>43.988958938778353</v>
      </c>
      <c r="BM87" s="11">
        <f t="shared" si="116"/>
        <v>43.307237242841822</v>
      </c>
      <c r="BN87" s="11">
        <f t="shared" si="117"/>
        <v>42.723343840816753</v>
      </c>
      <c r="BO87" s="11">
        <f t="shared" si="118"/>
        <v>42.093099926372417</v>
      </c>
      <c r="BP87" s="11">
        <f t="shared" si="119"/>
        <v>41.112766079628543</v>
      </c>
      <c r="BQ87" s="30">
        <f>ROCbolivia_carbon_saatchi_negat!G107</f>
        <v>202603</v>
      </c>
      <c r="BR87" s="30">
        <f>'ROC2005-2010floss2distance2prox'!G107</f>
        <v>200214</v>
      </c>
      <c r="BS87" s="30">
        <f>ROC2010f2carbon1!G107</f>
        <v>205563</v>
      </c>
      <c r="BT87" s="15">
        <f t="shared" si="126"/>
        <v>2438</v>
      </c>
      <c r="BU87" s="15">
        <f t="shared" si="127"/>
        <v>2438</v>
      </c>
      <c r="BV87" s="15">
        <f t="shared" si="128"/>
        <v>2438</v>
      </c>
      <c r="BW87" s="39">
        <f t="shared" si="120"/>
        <v>207225.32500000001</v>
      </c>
      <c r="BX87" s="11">
        <f t="shared" si="131"/>
        <v>0.75</v>
      </c>
      <c r="BY87" s="11">
        <f t="shared" si="131"/>
        <v>1</v>
      </c>
      <c r="BZ87" s="11">
        <f t="shared" si="131"/>
        <v>1.25</v>
      </c>
      <c r="CA87" s="11">
        <f t="shared" si="131"/>
        <v>1.5</v>
      </c>
    </row>
    <row r="88" spans="1:79" x14ac:dyDescent="0.25">
      <c r="A88" s="11">
        <f t="shared" si="129"/>
        <v>43</v>
      </c>
      <c r="B88" s="11">
        <f t="shared" si="75"/>
        <v>0</v>
      </c>
      <c r="C88" s="11">
        <f t="shared" si="76"/>
        <v>0.34578302627827945</v>
      </c>
      <c r="D88" s="11">
        <f t="shared" si="77"/>
        <v>0.64025234367469319</v>
      </c>
      <c r="E88" s="11">
        <f t="shared" si="78"/>
        <v>0.95633822748257247</v>
      </c>
      <c r="F88" s="11">
        <f t="shared" si="79"/>
        <v>1.4387117018636597</v>
      </c>
      <c r="G88" s="11">
        <f t="shared" si="80"/>
        <v>1.4889589387783564</v>
      </c>
      <c r="H88" s="11">
        <f t="shared" si="81"/>
        <v>1.4889589387783564</v>
      </c>
      <c r="I88" s="11"/>
      <c r="J88" s="11"/>
      <c r="K88" s="11"/>
      <c r="L88" s="11"/>
      <c r="M88" s="11"/>
      <c r="N88" s="11">
        <f t="shared" si="121"/>
        <v>0</v>
      </c>
      <c r="O88" s="11">
        <f t="shared" si="130"/>
        <v>0.4404847419681025</v>
      </c>
      <c r="P88" s="11">
        <f t="shared" si="130"/>
        <v>0.65270383873773796</v>
      </c>
      <c r="Q88" s="11">
        <f t="shared" si="130"/>
        <v>0.87233252821134022</v>
      </c>
      <c r="R88" s="11">
        <f t="shared" si="130"/>
        <v>3.2954784399095076</v>
      </c>
      <c r="S88" s="11"/>
      <c r="T88" s="11">
        <f t="shared" si="82"/>
        <v>0</v>
      </c>
      <c r="U88" s="11">
        <f t="shared" si="83"/>
        <v>0.78332158738121882</v>
      </c>
      <c r="V88" s="11">
        <f t="shared" si="84"/>
        <v>1.4601396332775449</v>
      </c>
      <c r="W88" s="11">
        <f t="shared" si="85"/>
        <v>1.1298541449952451</v>
      </c>
      <c r="X88" s="11">
        <f t="shared" si="86"/>
        <v>2.1968312769978109</v>
      </c>
      <c r="Y88" s="11">
        <f t="shared" si="87"/>
        <v>3.3419359799401898</v>
      </c>
      <c r="Z88" s="11">
        <f t="shared" si="88"/>
        <v>3.4626952064612939</v>
      </c>
      <c r="AA88" s="11">
        <f t="shared" si="89"/>
        <v>23.246886454227599</v>
      </c>
      <c r="AB88" s="11">
        <f t="shared" si="90"/>
        <v>40.50259954997766</v>
      </c>
      <c r="AC88" s="11">
        <f t="shared" si="91"/>
        <v>43.000000000000043</v>
      </c>
      <c r="AD88" s="11">
        <f t="shared" si="92"/>
        <v>60.679558448809807</v>
      </c>
      <c r="AE88" s="11">
        <f t="shared" si="93"/>
        <v>37.432671994582208</v>
      </c>
      <c r="AF88" s="11">
        <f t="shared" si="94"/>
        <v>2.4974004500223828</v>
      </c>
      <c r="AG88" s="28">
        <f t="shared" si="95"/>
        <v>19.743545715412164</v>
      </c>
      <c r="AH88" s="28">
        <f t="shared" si="96"/>
        <v>34.398796904804072</v>
      </c>
      <c r="AI88" s="28">
        <f t="shared" si="97"/>
        <v>36.519835352330929</v>
      </c>
      <c r="AJ88" s="28">
        <f t="shared" si="98"/>
        <v>51.535057762852858</v>
      </c>
      <c r="AK88" s="16">
        <f t="shared" si="99"/>
        <v>31.791512047440694</v>
      </c>
      <c r="AM88" s="16">
        <f t="shared" si="122"/>
        <v>1.3009946363199683</v>
      </c>
      <c r="AN88" s="16">
        <f t="shared" si="123"/>
        <v>2.266697730695622</v>
      </c>
      <c r="AO88" s="16">
        <f t="shared" si="124"/>
        <v>2.4064628814662248</v>
      </c>
      <c r="AP88" s="16">
        <f t="shared" si="125"/>
        <v>3.3958861644376954</v>
      </c>
      <c r="AQ88" s="8">
        <f t="shared" si="100"/>
        <v>5.024723691469668E-2</v>
      </c>
      <c r="AR88" s="8">
        <f t="shared" si="101"/>
        <v>1.4387117018636597</v>
      </c>
      <c r="AS88" s="8">
        <f t="shared" si="102"/>
        <v>41.56128829813634</v>
      </c>
      <c r="AT88" s="8">
        <f t="shared" si="103"/>
        <v>56.949752763085307</v>
      </c>
      <c r="AU88" s="8">
        <f t="shared" si="104"/>
        <v>0.53262071129578392</v>
      </c>
      <c r="AV88" s="8">
        <f t="shared" si="105"/>
        <v>0.95633822748257247</v>
      </c>
      <c r="AW88" s="8">
        <f t="shared" si="106"/>
        <v>42.043661772517424</v>
      </c>
      <c r="AX88" s="8">
        <f t="shared" si="107"/>
        <v>56.467379288704223</v>
      </c>
      <c r="AY88" s="11">
        <f t="shared" si="108"/>
        <v>41.511041061221647</v>
      </c>
      <c r="AZ88" s="11">
        <f t="shared" si="109"/>
        <v>0.10049447382939292</v>
      </c>
      <c r="BA88" s="11">
        <f t="shared" si="110"/>
        <v>1.0652414225915621</v>
      </c>
      <c r="BB88" s="30">
        <f>ROCbolivia_carbon_saatchi_negat!E108</f>
        <v>4663</v>
      </c>
      <c r="BC88" s="30">
        <f>'ROC2005-2010floss2distance2prox'!E108</f>
        <v>7015</v>
      </c>
      <c r="BD88" s="30">
        <f>ROC2010f2carbon1!E108</f>
        <v>1686</v>
      </c>
      <c r="BE88" s="14">
        <f>'2010F2CARBON1RANK6'!B90</f>
        <v>123.83716099999999</v>
      </c>
      <c r="BF88" s="14">
        <f>'2005-2010floss2distance2rank4'!B91</f>
        <v>99.079841999999999</v>
      </c>
      <c r="BG88" s="14">
        <f>'2010F2CARBON1RANK6reverse'!B91</f>
        <v>143.040525</v>
      </c>
      <c r="BH88" s="8">
        <f t="shared" si="111"/>
        <v>0.8487065951036632</v>
      </c>
      <c r="BI88" s="8">
        <f t="shared" si="112"/>
        <v>0.64025234367469319</v>
      </c>
      <c r="BJ88" s="8">
        <f t="shared" si="113"/>
        <v>42.359747656325304</v>
      </c>
      <c r="BK88" s="8">
        <f t="shared" si="114"/>
        <v>56.151293404896343</v>
      </c>
      <c r="BL88" s="11">
        <f t="shared" si="115"/>
        <v>44.488958938778353</v>
      </c>
      <c r="BM88" s="11">
        <f t="shared" si="116"/>
        <v>43.7973928862218</v>
      </c>
      <c r="BN88" s="11">
        <f t="shared" si="117"/>
        <v>43.208454251428968</v>
      </c>
      <c r="BO88" s="11">
        <f t="shared" si="118"/>
        <v>42.576282483813209</v>
      </c>
      <c r="BP88" s="11">
        <f t="shared" si="119"/>
        <v>41.61153553505104</v>
      </c>
      <c r="BQ88" s="30">
        <f>ROCbolivia_carbon_saatchi_negat!G108</f>
        <v>205000</v>
      </c>
      <c r="BR88" s="30">
        <f>'ROC2005-2010floss2distance2prox'!G108</f>
        <v>202649</v>
      </c>
      <c r="BS88" s="30">
        <f>ROC2010f2carbon1!G108</f>
        <v>207977</v>
      </c>
      <c r="BT88" s="15">
        <f t="shared" si="126"/>
        <v>2438</v>
      </c>
      <c r="BU88" s="15">
        <f t="shared" si="127"/>
        <v>2438</v>
      </c>
      <c r="BV88" s="15">
        <f t="shared" si="128"/>
        <v>2438</v>
      </c>
      <c r="BW88" s="39">
        <f t="shared" si="120"/>
        <v>209663.27</v>
      </c>
      <c r="BX88" s="11">
        <f t="shared" si="131"/>
        <v>0.75</v>
      </c>
      <c r="BY88" s="11">
        <f t="shared" si="131"/>
        <v>1</v>
      </c>
      <c r="BZ88" s="11">
        <f t="shared" si="131"/>
        <v>1.25</v>
      </c>
      <c r="CA88" s="11">
        <f t="shared" si="131"/>
        <v>1.5</v>
      </c>
    </row>
    <row r="89" spans="1:79" x14ac:dyDescent="0.25">
      <c r="A89" s="11">
        <f t="shared" si="129"/>
        <v>43.5</v>
      </c>
      <c r="B89" s="11">
        <f t="shared" si="75"/>
        <v>0</v>
      </c>
      <c r="C89" s="11">
        <f t="shared" si="76"/>
        <v>0.35337138450621325</v>
      </c>
      <c r="D89" s="11">
        <f t="shared" si="77"/>
        <v>0.647697138368585</v>
      </c>
      <c r="E89" s="11">
        <f t="shared" si="78"/>
        <v>0.96454185799925762</v>
      </c>
      <c r="F89" s="11">
        <f t="shared" si="79"/>
        <v>1.4395320649153283</v>
      </c>
      <c r="G89" s="11">
        <f t="shared" si="80"/>
        <v>1.4889589387783564</v>
      </c>
      <c r="H89" s="11">
        <f t="shared" si="81"/>
        <v>1.4889589387783564</v>
      </c>
      <c r="I89" s="11"/>
      <c r="J89" s="11"/>
      <c r="K89" s="11"/>
      <c r="L89" s="11"/>
      <c r="M89" s="11"/>
      <c r="N89" s="11">
        <f t="shared" si="121"/>
        <v>0</v>
      </c>
      <c r="O89" s="11">
        <f t="shared" si="130"/>
        <v>0.44543523701760745</v>
      </c>
      <c r="P89" s="11">
        <f t="shared" si="130"/>
        <v>0.66003940979072584</v>
      </c>
      <c r="Q89" s="11">
        <f t="shared" si="130"/>
        <v>0.88213644977996775</v>
      </c>
      <c r="R89" s="11">
        <f t="shared" si="130"/>
        <v>3.3325154769465448</v>
      </c>
      <c r="S89" s="11"/>
      <c r="T89" s="11">
        <f t="shared" si="82"/>
        <v>0</v>
      </c>
      <c r="U89" s="11">
        <f t="shared" si="83"/>
        <v>0.79168081763581832</v>
      </c>
      <c r="V89" s="11">
        <f t="shared" si="84"/>
        <v>1.4607097589690139</v>
      </c>
      <c r="W89" s="11">
        <f t="shared" si="85"/>
        <v>1.1298541449952451</v>
      </c>
      <c r="X89" s="11">
        <f t="shared" si="86"/>
        <v>2.1909247684743867</v>
      </c>
      <c r="Y89" s="11">
        <f t="shared" si="87"/>
        <v>3.3055132254318811</v>
      </c>
      <c r="Z89" s="11">
        <f t="shared" si="88"/>
        <v>3.422894112134153</v>
      </c>
      <c r="AA89" s="11">
        <f t="shared" si="89"/>
        <v>23.779163414183575</v>
      </c>
      <c r="AB89" s="11">
        <f t="shared" si="90"/>
        <v>41.091022410585545</v>
      </c>
      <c r="AC89" s="11">
        <f t="shared" si="91"/>
        <v>43.50000000000005</v>
      </c>
      <c r="AD89" s="11">
        <f t="shared" si="92"/>
        <v>61.287369154285152</v>
      </c>
      <c r="AE89" s="11">
        <f t="shared" si="93"/>
        <v>37.508205740101573</v>
      </c>
      <c r="AF89" s="11">
        <f t="shared" si="94"/>
        <v>2.4089775894145049</v>
      </c>
      <c r="AG89" s="28">
        <f t="shared" si="95"/>
        <v>20.195607737259408</v>
      </c>
      <c r="AH89" s="28">
        <f t="shared" si="96"/>
        <v>34.898543555663316</v>
      </c>
      <c r="AI89" s="28">
        <f t="shared" si="97"/>
        <v>36.944484600613848</v>
      </c>
      <c r="AJ89" s="28">
        <f t="shared" si="98"/>
        <v>52.051270481209684</v>
      </c>
      <c r="AK89" s="16">
        <f t="shared" si="99"/>
        <v>31.855662743950276</v>
      </c>
      <c r="AM89" s="16">
        <f t="shared" si="122"/>
        <v>1.3307831188035435</v>
      </c>
      <c r="AN89" s="16">
        <f t="shared" si="123"/>
        <v>2.2996283765714138</v>
      </c>
      <c r="AO89" s="16">
        <f t="shared" si="124"/>
        <v>2.4344450079949018</v>
      </c>
      <c r="AP89" s="16">
        <f t="shared" si="125"/>
        <v>3.4299018365698863</v>
      </c>
      <c r="AQ89" s="8">
        <f t="shared" si="100"/>
        <v>4.9426873863028131E-2</v>
      </c>
      <c r="AR89" s="8">
        <f t="shared" si="101"/>
        <v>1.4395320649153283</v>
      </c>
      <c r="AS89" s="8">
        <f t="shared" si="102"/>
        <v>42.060467935084674</v>
      </c>
      <c r="AT89" s="8">
        <f t="shared" si="103"/>
        <v>56.450573126136973</v>
      </c>
      <c r="AU89" s="8">
        <f t="shared" si="104"/>
        <v>0.52441708077909877</v>
      </c>
      <c r="AV89" s="8">
        <f t="shared" si="105"/>
        <v>0.96454185799925762</v>
      </c>
      <c r="AW89" s="8">
        <f t="shared" si="106"/>
        <v>42.535458142000742</v>
      </c>
      <c r="AX89" s="8">
        <f t="shared" si="107"/>
        <v>55.975582919220905</v>
      </c>
      <c r="AY89" s="11">
        <f t="shared" si="108"/>
        <v>42.011041061221647</v>
      </c>
      <c r="AZ89" s="11">
        <f t="shared" si="109"/>
        <v>9.8853747726053598E-2</v>
      </c>
      <c r="BA89" s="11">
        <f t="shared" si="110"/>
        <v>1.0488341615581973</v>
      </c>
      <c r="BB89" s="30">
        <f>ROCbolivia_carbon_saatchi_negat!E109</f>
        <v>4703</v>
      </c>
      <c r="BC89" s="30">
        <f>'ROC2005-2010floss2distance2prox'!E109</f>
        <v>7019</v>
      </c>
      <c r="BD89" s="30">
        <f>ROC2010f2carbon1!E109</f>
        <v>1723</v>
      </c>
      <c r="BE89" s="14">
        <f>'2010F2CARBON1RANK6'!B91</f>
        <v>124.66773999999999</v>
      </c>
      <c r="BF89" s="14">
        <f>'2005-2010floss2distance2rank4'!B92</f>
        <v>137.818004</v>
      </c>
      <c r="BG89" s="14">
        <f>'2010F2CARBON1RANK6reverse'!B92</f>
        <v>142.358946</v>
      </c>
      <c r="BH89" s="8">
        <f t="shared" si="111"/>
        <v>0.84126180040977139</v>
      </c>
      <c r="BI89" s="8">
        <f t="shared" si="112"/>
        <v>0.647697138368585</v>
      </c>
      <c r="BJ89" s="8">
        <f t="shared" si="113"/>
        <v>42.852302861631415</v>
      </c>
      <c r="BK89" s="8">
        <f t="shared" si="114"/>
        <v>55.658738199590232</v>
      </c>
      <c r="BL89" s="11">
        <f t="shared" si="115"/>
        <v>44.988958938778353</v>
      </c>
      <c r="BM89" s="11">
        <f t="shared" si="116"/>
        <v>44.282216169765931</v>
      </c>
      <c r="BN89" s="11">
        <f t="shared" si="117"/>
        <v>43.693564662041183</v>
      </c>
      <c r="BO89" s="11">
        <f t="shared" si="118"/>
        <v>43.059875222779844</v>
      </c>
      <c r="BP89" s="11">
        <f t="shared" si="119"/>
        <v>42.109894808947701</v>
      </c>
      <c r="BQ89" s="30">
        <f>ROCbolivia_carbon_saatchi_negat!G109</f>
        <v>207398</v>
      </c>
      <c r="BR89" s="30">
        <f>'ROC2005-2010floss2distance2prox'!G109</f>
        <v>205083</v>
      </c>
      <c r="BS89" s="30">
        <f>ROC2010f2carbon1!G109</f>
        <v>210378</v>
      </c>
      <c r="BT89" s="15">
        <f t="shared" si="126"/>
        <v>2438</v>
      </c>
      <c r="BU89" s="15">
        <f t="shared" si="127"/>
        <v>2438</v>
      </c>
      <c r="BV89" s="15">
        <f t="shared" si="128"/>
        <v>2438</v>
      </c>
      <c r="BW89" s="39">
        <f t="shared" si="120"/>
        <v>212101.215</v>
      </c>
      <c r="BX89" s="11">
        <f t="shared" si="131"/>
        <v>0.75</v>
      </c>
      <c r="BY89" s="11">
        <f t="shared" si="131"/>
        <v>1</v>
      </c>
      <c r="BZ89" s="11">
        <f t="shared" si="131"/>
        <v>1.25</v>
      </c>
      <c r="CA89" s="11">
        <f t="shared" si="131"/>
        <v>1.5</v>
      </c>
    </row>
    <row r="90" spans="1:79" x14ac:dyDescent="0.25">
      <c r="A90" s="11">
        <f t="shared" si="129"/>
        <v>44</v>
      </c>
      <c r="B90" s="11">
        <f t="shared" si="75"/>
        <v>0</v>
      </c>
      <c r="C90" s="11">
        <f t="shared" si="76"/>
        <v>0.35706301823872155</v>
      </c>
      <c r="D90" s="11">
        <f t="shared" si="77"/>
        <v>0.65514193306247681</v>
      </c>
      <c r="E90" s="11">
        <f t="shared" si="78"/>
        <v>0.97295057927885986</v>
      </c>
      <c r="F90" s="11">
        <f t="shared" si="79"/>
        <v>1.4399422464411626</v>
      </c>
      <c r="G90" s="11">
        <f t="shared" si="80"/>
        <v>1.4889589387783564</v>
      </c>
      <c r="H90" s="11">
        <f t="shared" si="81"/>
        <v>1.4889589387783564</v>
      </c>
      <c r="I90" s="11"/>
      <c r="J90" s="11"/>
      <c r="K90" s="11"/>
      <c r="L90" s="11"/>
      <c r="M90" s="11"/>
      <c r="N90" s="11">
        <f t="shared" si="121"/>
        <v>0</v>
      </c>
      <c r="O90" s="11">
        <f t="shared" si="130"/>
        <v>0.45038573206711241</v>
      </c>
      <c r="P90" s="11">
        <f t="shared" si="130"/>
        <v>0.66737498084371372</v>
      </c>
      <c r="Q90" s="11">
        <f t="shared" si="130"/>
        <v>0.89194037134859516</v>
      </c>
      <c r="R90" s="11">
        <f t="shared" si="130"/>
        <v>3.3695525139835816</v>
      </c>
      <c r="S90" s="11"/>
      <c r="T90" s="11">
        <f t="shared" si="82"/>
        <v>0</v>
      </c>
      <c r="U90" s="11">
        <f t="shared" si="83"/>
        <v>0.79115448388735043</v>
      </c>
      <c r="V90" s="11">
        <f t="shared" si="84"/>
        <v>1.4612673575817836</v>
      </c>
      <c r="W90" s="11">
        <f t="shared" si="85"/>
        <v>1.1298541449952451</v>
      </c>
      <c r="X90" s="11">
        <f t="shared" si="86"/>
        <v>2.1856195448198514</v>
      </c>
      <c r="Y90" s="11">
        <f t="shared" si="87"/>
        <v>3.2689543480584806</v>
      </c>
      <c r="Z90" s="11">
        <f t="shared" si="88"/>
        <v>3.3839975881326283</v>
      </c>
      <c r="AA90" s="11">
        <f t="shared" si="89"/>
        <v>24.315023072470513</v>
      </c>
      <c r="AB90" s="11">
        <f t="shared" si="90"/>
        <v>41.638842639068386</v>
      </c>
      <c r="AC90" s="11">
        <f t="shared" si="91"/>
        <v>44.00000000000005</v>
      </c>
      <c r="AD90" s="11">
        <f t="shared" si="92"/>
        <v>61.893291879675935</v>
      </c>
      <c r="AE90" s="11">
        <f t="shared" si="93"/>
        <v>37.578268807205419</v>
      </c>
      <c r="AF90" s="11">
        <f t="shared" si="94"/>
        <v>2.3611573609316636</v>
      </c>
      <c r="AG90" s="28">
        <f t="shared" si="95"/>
        <v>20.650712539412787</v>
      </c>
      <c r="AH90" s="28">
        <f t="shared" si="96"/>
        <v>35.363806452102153</v>
      </c>
      <c r="AI90" s="28">
        <f t="shared" si="97"/>
        <v>37.369133848896766</v>
      </c>
      <c r="AJ90" s="28">
        <f t="shared" si="98"/>
        <v>52.565879740919151</v>
      </c>
      <c r="AK90" s="16">
        <f t="shared" si="99"/>
        <v>31.915167201506364</v>
      </c>
      <c r="AM90" s="16">
        <f t="shared" si="122"/>
        <v>1.3607721043231411</v>
      </c>
      <c r="AN90" s="16">
        <f t="shared" si="123"/>
        <v>2.3302867264681653</v>
      </c>
      <c r="AO90" s="16">
        <f t="shared" si="124"/>
        <v>2.4624271345235789</v>
      </c>
      <c r="AP90" s="16">
        <f t="shared" si="125"/>
        <v>3.4638118493068575</v>
      </c>
      <c r="AQ90" s="8">
        <f t="shared" si="100"/>
        <v>4.9016692337193746E-2</v>
      </c>
      <c r="AR90" s="8">
        <f t="shared" si="101"/>
        <v>1.4399422464411626</v>
      </c>
      <c r="AS90" s="8">
        <f t="shared" si="102"/>
        <v>42.560057753558837</v>
      </c>
      <c r="AT90" s="8">
        <f t="shared" si="103"/>
        <v>55.95098330766281</v>
      </c>
      <c r="AU90" s="8">
        <f t="shared" si="104"/>
        <v>0.51600835949949653</v>
      </c>
      <c r="AV90" s="8">
        <f t="shared" si="105"/>
        <v>0.97295057927885986</v>
      </c>
      <c r="AW90" s="8">
        <f t="shared" si="106"/>
        <v>43.027049420721141</v>
      </c>
      <c r="AX90" s="8">
        <f t="shared" si="107"/>
        <v>55.483991640500506</v>
      </c>
      <c r="AY90" s="11">
        <f t="shared" si="108"/>
        <v>42.511041061221647</v>
      </c>
      <c r="AZ90" s="11">
        <f t="shared" si="109"/>
        <v>9.8033384674380386E-2</v>
      </c>
      <c r="BA90" s="11">
        <f t="shared" si="110"/>
        <v>1.0320167189989888</v>
      </c>
      <c r="BB90" s="30">
        <f>ROCbolivia_carbon_saatchi_negat!E110</f>
        <v>4744</v>
      </c>
      <c r="BC90" s="30">
        <f>'ROC2005-2010floss2distance2prox'!E110</f>
        <v>7021</v>
      </c>
      <c r="BD90" s="30">
        <f>ROC2010f2carbon1!E110</f>
        <v>1741</v>
      </c>
      <c r="BE90" s="14">
        <f>'2010F2CARBON1RANK6'!B92</f>
        <v>125.506865</v>
      </c>
      <c r="BF90" s="14">
        <f>'2005-2010floss2distance2rank4'!B93</f>
        <v>128.308221</v>
      </c>
      <c r="BG90" s="14">
        <f>'2010F2CARBON1RANK6reverse'!B93</f>
        <v>141.916751</v>
      </c>
      <c r="BH90" s="8">
        <f t="shared" si="111"/>
        <v>0.83381700571587958</v>
      </c>
      <c r="BI90" s="8">
        <f t="shared" si="112"/>
        <v>0.65514193306247681</v>
      </c>
      <c r="BJ90" s="8">
        <f t="shared" si="113"/>
        <v>43.344858066937526</v>
      </c>
      <c r="BK90" s="8">
        <f t="shared" si="114"/>
        <v>55.166182994284121</v>
      </c>
      <c r="BL90" s="11">
        <f t="shared" si="115"/>
        <v>45.488958938778353</v>
      </c>
      <c r="BM90" s="11">
        <f t="shared" si="116"/>
        <v>44.774832902300915</v>
      </c>
      <c r="BN90" s="11">
        <f t="shared" si="117"/>
        <v>44.178675072653405</v>
      </c>
      <c r="BO90" s="11">
        <f t="shared" si="118"/>
        <v>43.543057780220636</v>
      </c>
      <c r="BP90" s="11">
        <f t="shared" si="119"/>
        <v>42.609074445896027</v>
      </c>
      <c r="BQ90" s="30">
        <f>ROCbolivia_carbon_saatchi_negat!G110</f>
        <v>209795</v>
      </c>
      <c r="BR90" s="30">
        <f>'ROC2005-2010floss2distance2prox'!G110</f>
        <v>207519</v>
      </c>
      <c r="BS90" s="30">
        <f>ROC2010f2carbon1!G110</f>
        <v>212798</v>
      </c>
      <c r="BT90" s="15">
        <f t="shared" si="126"/>
        <v>2438</v>
      </c>
      <c r="BU90" s="15">
        <f t="shared" si="127"/>
        <v>2438</v>
      </c>
      <c r="BV90" s="15">
        <f t="shared" si="128"/>
        <v>2438</v>
      </c>
      <c r="BW90" s="39">
        <f t="shared" si="120"/>
        <v>214539.16</v>
      </c>
      <c r="BX90" s="11">
        <f t="shared" si="131"/>
        <v>0.75</v>
      </c>
      <c r="BY90" s="11">
        <f t="shared" si="131"/>
        <v>1</v>
      </c>
      <c r="BZ90" s="11">
        <f t="shared" si="131"/>
        <v>1.25</v>
      </c>
      <c r="CA90" s="11">
        <f t="shared" si="131"/>
        <v>1.5</v>
      </c>
    </row>
    <row r="91" spans="1:79" x14ac:dyDescent="0.25">
      <c r="A91" s="11">
        <f t="shared" si="129"/>
        <v>44.5</v>
      </c>
      <c r="B91" s="11">
        <f t="shared" si="75"/>
        <v>0</v>
      </c>
      <c r="C91" s="11">
        <f t="shared" si="76"/>
        <v>0.36219028731164976</v>
      </c>
      <c r="D91" s="11">
        <f t="shared" si="77"/>
        <v>0.66258672775636851</v>
      </c>
      <c r="E91" s="11">
        <f t="shared" si="78"/>
        <v>0.98197457284721357</v>
      </c>
      <c r="F91" s="11">
        <f t="shared" si="79"/>
        <v>1.440762609492831</v>
      </c>
      <c r="G91" s="11">
        <f t="shared" si="80"/>
        <v>1.4889589387783564</v>
      </c>
      <c r="H91" s="11">
        <f t="shared" si="81"/>
        <v>1.4889589387783564</v>
      </c>
      <c r="I91" s="11"/>
      <c r="J91" s="11"/>
      <c r="K91" s="11"/>
      <c r="L91" s="11"/>
      <c r="M91" s="11"/>
      <c r="N91" s="11">
        <f t="shared" si="121"/>
        <v>0</v>
      </c>
      <c r="O91" s="11">
        <f t="shared" si="130"/>
        <v>0.45533622711661736</v>
      </c>
      <c r="P91" s="11">
        <f t="shared" si="130"/>
        <v>0.67471055189670159</v>
      </c>
      <c r="Q91" s="11">
        <f t="shared" si="130"/>
        <v>0.90174429291722258</v>
      </c>
      <c r="R91" s="11">
        <f t="shared" si="130"/>
        <v>3.4065895510206188</v>
      </c>
      <c r="S91" s="11"/>
      <c r="T91" s="11">
        <f t="shared" si="82"/>
        <v>0</v>
      </c>
      <c r="U91" s="11">
        <f t="shared" si="83"/>
        <v>0.79381095356181197</v>
      </c>
      <c r="V91" s="11">
        <f t="shared" si="84"/>
        <v>1.4618128375057728</v>
      </c>
      <c r="W91" s="11">
        <f t="shared" si="85"/>
        <v>1.1298541449952451</v>
      </c>
      <c r="X91" s="11">
        <f t="shared" si="86"/>
        <v>2.1818270801332273</v>
      </c>
      <c r="Y91" s="11">
        <f t="shared" si="87"/>
        <v>3.2341659779964842</v>
      </c>
      <c r="Z91" s="11">
        <f t="shared" si="88"/>
        <v>3.3459751433221494</v>
      </c>
      <c r="AA91" s="11">
        <f t="shared" si="89"/>
        <v>24.854445754935092</v>
      </c>
      <c r="AB91" s="11">
        <f t="shared" si="90"/>
        <v>42.146321733444566</v>
      </c>
      <c r="AC91" s="11">
        <f t="shared" si="91"/>
        <v>44.50000000000005</v>
      </c>
      <c r="AD91" s="11">
        <f t="shared" si="92"/>
        <v>62.497823461397076</v>
      </c>
      <c r="AE91" s="11">
        <f t="shared" si="93"/>
        <v>37.643377706461983</v>
      </c>
      <c r="AF91" s="11">
        <f t="shared" si="94"/>
        <v>2.3536782665554838</v>
      </c>
      <c r="AG91" s="28">
        <f t="shared" si="95"/>
        <v>21.108843412643466</v>
      </c>
      <c r="AH91" s="28">
        <f t="shared" si="96"/>
        <v>35.794807683994428</v>
      </c>
      <c r="AI91" s="28">
        <f t="shared" si="97"/>
        <v>37.793783097179684</v>
      </c>
      <c r="AJ91" s="28">
        <f t="shared" si="98"/>
        <v>53.079307504401484</v>
      </c>
      <c r="AK91" s="16">
        <f t="shared" si="99"/>
        <v>31.970464091758018</v>
      </c>
      <c r="AM91" s="16">
        <f t="shared" si="122"/>
        <v>1.3909604918294656</v>
      </c>
      <c r="AN91" s="16">
        <f t="shared" si="123"/>
        <v>2.3586874149271506</v>
      </c>
      <c r="AO91" s="16">
        <f t="shared" si="124"/>
        <v>2.4904092610522559</v>
      </c>
      <c r="AP91" s="16">
        <f t="shared" si="125"/>
        <v>3.4976440077274624</v>
      </c>
      <c r="AQ91" s="8">
        <f t="shared" si="100"/>
        <v>4.8196329285525419E-2</v>
      </c>
      <c r="AR91" s="8">
        <f t="shared" si="101"/>
        <v>1.440762609492831</v>
      </c>
      <c r="AS91" s="8">
        <f t="shared" si="102"/>
        <v>43.059237390507171</v>
      </c>
      <c r="AT91" s="8">
        <f t="shared" si="103"/>
        <v>55.451803670714476</v>
      </c>
      <c r="AU91" s="8">
        <f t="shared" si="104"/>
        <v>0.50698436593114282</v>
      </c>
      <c r="AV91" s="8">
        <f t="shared" si="105"/>
        <v>0.98197457284721357</v>
      </c>
      <c r="AW91" s="8">
        <f t="shared" si="106"/>
        <v>43.518025427152786</v>
      </c>
      <c r="AX91" s="8">
        <f t="shared" si="107"/>
        <v>54.993015634068861</v>
      </c>
      <c r="AY91" s="11">
        <f t="shared" si="108"/>
        <v>43.011041061221647</v>
      </c>
      <c r="AZ91" s="11">
        <f t="shared" si="109"/>
        <v>9.6392658571048173E-2</v>
      </c>
      <c r="BA91" s="11">
        <f t="shared" si="110"/>
        <v>1.0139687318622848</v>
      </c>
      <c r="BB91" s="30">
        <f>ROCbolivia_carbon_saatchi_negat!E111</f>
        <v>4788</v>
      </c>
      <c r="BC91" s="30">
        <f>'ROC2005-2010floss2distance2prox'!E111</f>
        <v>7025</v>
      </c>
      <c r="BD91" s="30">
        <f>ROC2010f2carbon1!E111</f>
        <v>1766</v>
      </c>
      <c r="BE91" s="14">
        <f>'2010F2CARBON1RANK6'!B93</f>
        <v>126.341382</v>
      </c>
      <c r="BF91" s="14">
        <f>'2005-2010floss2distance2rank4'!B94</f>
        <v>118.859685</v>
      </c>
      <c r="BG91" s="14">
        <f>'2010F2CARBON1RANK6reverse'!B94</f>
        <v>141.590923</v>
      </c>
      <c r="BH91" s="8">
        <f t="shared" si="111"/>
        <v>0.82637221102198788</v>
      </c>
      <c r="BI91" s="8">
        <f t="shared" si="112"/>
        <v>0.66258672775636851</v>
      </c>
      <c r="BJ91" s="8">
        <f t="shared" si="113"/>
        <v>43.83741327224363</v>
      </c>
      <c r="BK91" s="8">
        <f t="shared" si="114"/>
        <v>54.673627788978017</v>
      </c>
      <c r="BL91" s="11">
        <f t="shared" si="115"/>
        <v>45.988958938778353</v>
      </c>
      <c r="BM91" s="11">
        <f t="shared" si="116"/>
        <v>45.264578364155057</v>
      </c>
      <c r="BN91" s="11">
        <f t="shared" si="117"/>
        <v>44.66378548326562</v>
      </c>
      <c r="BO91" s="11">
        <f t="shared" si="118"/>
        <v>44.025009793083932</v>
      </c>
      <c r="BP91" s="11">
        <f t="shared" si="119"/>
        <v>43.107433719792695</v>
      </c>
      <c r="BQ91" s="30">
        <f>ROCbolivia_carbon_saatchi_negat!G111</f>
        <v>212189</v>
      </c>
      <c r="BR91" s="30">
        <f>'ROC2005-2010floss2distance2prox'!G111</f>
        <v>209953</v>
      </c>
      <c r="BS91" s="30">
        <f>ROC2010f2carbon1!G111</f>
        <v>215211</v>
      </c>
      <c r="BT91" s="15">
        <f t="shared" si="126"/>
        <v>2438</v>
      </c>
      <c r="BU91" s="15">
        <f t="shared" si="127"/>
        <v>2438</v>
      </c>
      <c r="BV91" s="15">
        <f t="shared" si="128"/>
        <v>2438</v>
      </c>
      <c r="BW91" s="39">
        <f t="shared" si="120"/>
        <v>216977.10500000001</v>
      </c>
      <c r="BX91" s="11">
        <f t="shared" si="131"/>
        <v>0.75</v>
      </c>
      <c r="BY91" s="11">
        <f t="shared" si="131"/>
        <v>1</v>
      </c>
      <c r="BZ91" s="11">
        <f t="shared" si="131"/>
        <v>1.25</v>
      </c>
      <c r="CA91" s="11">
        <f t="shared" si="131"/>
        <v>1.5</v>
      </c>
    </row>
    <row r="92" spans="1:79" x14ac:dyDescent="0.25">
      <c r="A92" s="11">
        <f t="shared" si="129"/>
        <v>45</v>
      </c>
      <c r="B92" s="11">
        <f t="shared" si="75"/>
        <v>0</v>
      </c>
      <c r="C92" s="11">
        <f t="shared" si="76"/>
        <v>0.36670228409582661</v>
      </c>
      <c r="D92" s="11">
        <f t="shared" si="77"/>
        <v>0.67003152245026043</v>
      </c>
      <c r="E92" s="11">
        <f t="shared" si="78"/>
        <v>0.99140874794140144</v>
      </c>
      <c r="F92" s="11">
        <f t="shared" si="79"/>
        <v>1.4409677002557482</v>
      </c>
      <c r="G92" s="11">
        <f t="shared" si="80"/>
        <v>1.4889589387783564</v>
      </c>
      <c r="H92" s="11">
        <f t="shared" si="81"/>
        <v>1.4889589387783564</v>
      </c>
      <c r="I92" s="11"/>
      <c r="J92" s="11"/>
      <c r="K92" s="11"/>
      <c r="L92" s="11"/>
      <c r="M92" s="11"/>
      <c r="N92" s="11">
        <f t="shared" si="121"/>
        <v>0</v>
      </c>
      <c r="O92" s="11">
        <f t="shared" si="130"/>
        <v>0.46028672216612232</v>
      </c>
      <c r="P92" s="11">
        <f t="shared" si="130"/>
        <v>0.68204612294968947</v>
      </c>
      <c r="Q92" s="11">
        <f t="shared" si="130"/>
        <v>0.91154821448585011</v>
      </c>
      <c r="R92" s="11">
        <f t="shared" si="130"/>
        <v>3.443626588057656</v>
      </c>
      <c r="S92" s="11"/>
      <c r="T92" s="11">
        <f t="shared" si="82"/>
        <v>0</v>
      </c>
      <c r="U92" s="11">
        <f t="shared" si="83"/>
        <v>0.79506578969309272</v>
      </c>
      <c r="V92" s="11">
        <f t="shared" si="84"/>
        <v>1.4623465895700716</v>
      </c>
      <c r="W92" s="11">
        <f t="shared" si="85"/>
        <v>1.1298541449952451</v>
      </c>
      <c r="X92" s="11">
        <f t="shared" si="86"/>
        <v>2.1790376488030505</v>
      </c>
      <c r="Y92" s="11">
        <f t="shared" si="87"/>
        <v>3.1987390794542478</v>
      </c>
      <c r="Z92" s="11">
        <f t="shared" si="88"/>
        <v>3.3087976417296812</v>
      </c>
      <c r="AA92" s="11">
        <f t="shared" si="89"/>
        <v>25.398135670741159</v>
      </c>
      <c r="AB92" s="11">
        <f t="shared" si="90"/>
        <v>42.637290865842246</v>
      </c>
      <c r="AC92" s="11">
        <f t="shared" si="91"/>
        <v>45.00000000000005</v>
      </c>
      <c r="AD92" s="11">
        <f t="shared" si="92"/>
        <v>63.099099376351518</v>
      </c>
      <c r="AE92" s="11">
        <f t="shared" si="93"/>
        <v>37.700963705610363</v>
      </c>
      <c r="AF92" s="11">
        <f t="shared" si="94"/>
        <v>2.3627091341578037</v>
      </c>
      <c r="AG92" s="28">
        <f t="shared" si="95"/>
        <v>21.570598440735562</v>
      </c>
      <c r="AH92" s="28">
        <f t="shared" si="96"/>
        <v>36.211787030000011</v>
      </c>
      <c r="AI92" s="28">
        <f t="shared" si="97"/>
        <v>38.218432345462602</v>
      </c>
      <c r="AJ92" s="28">
        <f t="shared" si="98"/>
        <v>53.589970234993537</v>
      </c>
      <c r="AK92" s="16">
        <f t="shared" si="99"/>
        <v>32.019371794257978</v>
      </c>
      <c r="AM92" s="16">
        <f t="shared" si="122"/>
        <v>1.4213876918623678</v>
      </c>
      <c r="AN92" s="16">
        <f t="shared" si="123"/>
        <v>2.3861641356960037</v>
      </c>
      <c r="AO92" s="16">
        <f t="shared" si="124"/>
        <v>2.5183913875809329</v>
      </c>
      <c r="AP92" s="16">
        <f t="shared" si="125"/>
        <v>3.5312939651892647</v>
      </c>
      <c r="AQ92" s="8">
        <f t="shared" si="100"/>
        <v>4.7991238522608226E-2</v>
      </c>
      <c r="AR92" s="8">
        <f t="shared" si="101"/>
        <v>1.4409677002557482</v>
      </c>
      <c r="AS92" s="8">
        <f t="shared" si="102"/>
        <v>43.559032299744253</v>
      </c>
      <c r="AT92" s="8">
        <f t="shared" si="103"/>
        <v>54.952008761477394</v>
      </c>
      <c r="AU92" s="8">
        <f t="shared" si="104"/>
        <v>0.49755019083695495</v>
      </c>
      <c r="AV92" s="8">
        <f t="shared" si="105"/>
        <v>0.99140874794140144</v>
      </c>
      <c r="AW92" s="8">
        <f t="shared" si="106"/>
        <v>44.008591252058601</v>
      </c>
      <c r="AX92" s="8">
        <f t="shared" si="107"/>
        <v>54.502449809163046</v>
      </c>
      <c r="AY92" s="11">
        <f t="shared" si="108"/>
        <v>43.511041061221647</v>
      </c>
      <c r="AZ92" s="11">
        <f t="shared" si="109"/>
        <v>9.5982477045211567E-2</v>
      </c>
      <c r="BA92" s="11">
        <f t="shared" si="110"/>
        <v>0.99510038167390746</v>
      </c>
      <c r="BB92" s="30">
        <f>ROCbolivia_carbon_saatchi_negat!E112</f>
        <v>4834</v>
      </c>
      <c r="BC92" s="30">
        <f>'ROC2005-2010floss2distance2prox'!E112</f>
        <v>7026</v>
      </c>
      <c r="BD92" s="30">
        <f>ROC2010f2carbon1!E112</f>
        <v>1788</v>
      </c>
      <c r="BE92" s="14">
        <f>'2010F2CARBON1RANK6'!B94</f>
        <v>127.340836</v>
      </c>
      <c r="BF92" s="14">
        <f>'2005-2010floss2distance2rank4'!B95</f>
        <v>114.992789</v>
      </c>
      <c r="BG92" s="14">
        <f>'2010F2CARBON1RANK6reverse'!B95</f>
        <v>140.828394</v>
      </c>
      <c r="BH92" s="8">
        <f t="shared" si="111"/>
        <v>0.81892741632809596</v>
      </c>
      <c r="BI92" s="8">
        <f t="shared" si="112"/>
        <v>0.67003152245026043</v>
      </c>
      <c r="BJ92" s="8">
        <f t="shared" si="113"/>
        <v>44.329968477549741</v>
      </c>
      <c r="BK92" s="8">
        <f t="shared" si="114"/>
        <v>54.181072583671906</v>
      </c>
      <c r="BL92" s="11">
        <f t="shared" si="115"/>
        <v>46.488958938778353</v>
      </c>
      <c r="BM92" s="11">
        <f t="shared" si="116"/>
        <v>45.755554370586701</v>
      </c>
      <c r="BN92" s="11">
        <f t="shared" si="117"/>
        <v>45.148895893877835</v>
      </c>
      <c r="BO92" s="11">
        <f t="shared" si="118"/>
        <v>44.506141442895554</v>
      </c>
      <c r="BP92" s="11">
        <f t="shared" si="119"/>
        <v>43.607023538266859</v>
      </c>
      <c r="BQ92" s="30">
        <f>ROCbolivia_carbon_saatchi_negat!G112</f>
        <v>214581</v>
      </c>
      <c r="BR92" s="30">
        <f>'ROC2005-2010floss2distance2prox'!G112</f>
        <v>212390</v>
      </c>
      <c r="BS92" s="30">
        <f>ROC2010f2carbon1!G112</f>
        <v>217627</v>
      </c>
      <c r="BT92" s="15">
        <f t="shared" si="126"/>
        <v>2438</v>
      </c>
      <c r="BU92" s="15">
        <f t="shared" si="127"/>
        <v>2438</v>
      </c>
      <c r="BV92" s="15">
        <f t="shared" si="128"/>
        <v>2438</v>
      </c>
      <c r="BW92" s="39">
        <f t="shared" si="120"/>
        <v>219415.05</v>
      </c>
      <c r="BX92" s="11">
        <f t="shared" si="131"/>
        <v>0.75</v>
      </c>
      <c r="BY92" s="11">
        <f t="shared" si="131"/>
        <v>1</v>
      </c>
      <c r="BZ92" s="11">
        <f t="shared" si="131"/>
        <v>1.25</v>
      </c>
      <c r="CA92" s="11">
        <f t="shared" si="131"/>
        <v>1.5</v>
      </c>
    </row>
    <row r="93" spans="1:79" x14ac:dyDescent="0.25">
      <c r="A93" s="11">
        <f t="shared" si="129"/>
        <v>45.5</v>
      </c>
      <c r="B93" s="11">
        <f t="shared" si="75"/>
        <v>0</v>
      </c>
      <c r="C93" s="11">
        <f t="shared" si="76"/>
        <v>0.37182955316875482</v>
      </c>
      <c r="D93" s="11">
        <f t="shared" si="77"/>
        <v>0.67747631714415224</v>
      </c>
      <c r="E93" s="11">
        <f t="shared" si="78"/>
        <v>0.99981746922100379</v>
      </c>
      <c r="F93" s="11">
        <f t="shared" si="79"/>
        <v>1.4415829725444995</v>
      </c>
      <c r="G93" s="11">
        <f t="shared" si="80"/>
        <v>1.4889589387783564</v>
      </c>
      <c r="H93" s="11">
        <f t="shared" si="81"/>
        <v>1.4889589387783564</v>
      </c>
      <c r="I93" s="11"/>
      <c r="J93" s="11"/>
      <c r="K93" s="11"/>
      <c r="L93" s="11"/>
      <c r="M93" s="11"/>
      <c r="N93" s="11">
        <f t="shared" si="121"/>
        <v>0</v>
      </c>
      <c r="O93" s="11">
        <f t="shared" si="130"/>
        <v>0.46523721721562727</v>
      </c>
      <c r="P93" s="11">
        <f t="shared" si="130"/>
        <v>0.68938169400267724</v>
      </c>
      <c r="Q93" s="11">
        <f t="shared" si="130"/>
        <v>0.92135213605447752</v>
      </c>
      <c r="R93" s="11">
        <f t="shared" si="130"/>
        <v>3.4806636250946927</v>
      </c>
      <c r="S93" s="11"/>
      <c r="T93" s="11">
        <f t="shared" si="82"/>
        <v>0</v>
      </c>
      <c r="U93" s="11">
        <f t="shared" si="83"/>
        <v>0.79762430263141892</v>
      </c>
      <c r="V93" s="11">
        <f t="shared" si="84"/>
        <v>1.4628689879768009</v>
      </c>
      <c r="W93" s="11">
        <f t="shared" si="85"/>
        <v>1.1298541449952451</v>
      </c>
      <c r="X93" s="11">
        <f t="shared" si="86"/>
        <v>2.174029427974506</v>
      </c>
      <c r="Y93" s="11">
        <f t="shared" si="87"/>
        <v>3.1650187128523157</v>
      </c>
      <c r="Z93" s="11">
        <f t="shared" si="88"/>
        <v>3.2724372280842999</v>
      </c>
      <c r="AA93" s="11">
        <f t="shared" si="89"/>
        <v>25.945115277473622</v>
      </c>
      <c r="AB93" s="11">
        <f t="shared" si="90"/>
        <v>43.16416104995492</v>
      </c>
      <c r="AC93" s="11">
        <f t="shared" si="91"/>
        <v>45.50000000000005</v>
      </c>
      <c r="AD93" s="11">
        <f t="shared" si="92"/>
        <v>63.699748318564339</v>
      </c>
      <c r="AE93" s="11">
        <f t="shared" si="93"/>
        <v>37.754633041090713</v>
      </c>
      <c r="AF93" s="11">
        <f t="shared" si="94"/>
        <v>2.3358389500451295</v>
      </c>
      <c r="AG93" s="28">
        <f t="shared" si="95"/>
        <v>22.035147398385615</v>
      </c>
      <c r="AH93" s="28">
        <f t="shared" si="96"/>
        <v>36.659257085252264</v>
      </c>
      <c r="AI93" s="28">
        <f t="shared" si="97"/>
        <v>38.643081593745514</v>
      </c>
      <c r="AJ93" s="28">
        <f t="shared" si="98"/>
        <v>54.100100478578753</v>
      </c>
      <c r="AK93" s="16">
        <f t="shared" si="99"/>
        <v>32.064953080193135</v>
      </c>
      <c r="AM93" s="16">
        <f t="shared" si="122"/>
        <v>1.4519989969907552</v>
      </c>
      <c r="AN93" s="16">
        <f t="shared" si="123"/>
        <v>2.4156500320080601</v>
      </c>
      <c r="AO93" s="16">
        <f t="shared" si="124"/>
        <v>2.54637351410961</v>
      </c>
      <c r="AP93" s="16">
        <f t="shared" si="125"/>
        <v>3.5649088345898954</v>
      </c>
      <c r="AQ93" s="8">
        <f t="shared" si="100"/>
        <v>4.737596623385687E-2</v>
      </c>
      <c r="AR93" s="8">
        <f t="shared" si="101"/>
        <v>1.4415829725444995</v>
      </c>
      <c r="AS93" s="8">
        <f t="shared" si="102"/>
        <v>44.058417027455498</v>
      </c>
      <c r="AT93" s="8">
        <f t="shared" si="103"/>
        <v>54.452624033766149</v>
      </c>
      <c r="AU93" s="8">
        <f t="shared" si="104"/>
        <v>0.4891414695573526</v>
      </c>
      <c r="AV93" s="8">
        <f t="shared" si="105"/>
        <v>0.99981746922100379</v>
      </c>
      <c r="AW93" s="8">
        <f t="shared" si="106"/>
        <v>44.500182530778993</v>
      </c>
      <c r="AX93" s="8">
        <f t="shared" si="107"/>
        <v>54.010858530442654</v>
      </c>
      <c r="AY93" s="11">
        <f t="shared" si="108"/>
        <v>44.011041061221647</v>
      </c>
      <c r="AZ93" s="11">
        <f t="shared" si="109"/>
        <v>9.4751932467708855E-2</v>
      </c>
      <c r="BA93" s="11">
        <f t="shared" si="110"/>
        <v>0.97828293911469899</v>
      </c>
      <c r="BB93" s="30">
        <f>ROCbolivia_carbon_saatchi_negat!E113</f>
        <v>4875</v>
      </c>
      <c r="BC93" s="30">
        <f>'ROC2005-2010floss2distance2prox'!E113</f>
        <v>7029</v>
      </c>
      <c r="BD93" s="30">
        <f>ROC2010f2carbon1!E113</f>
        <v>1813</v>
      </c>
      <c r="BE93" s="14">
        <f>'2010F2CARBON1RANK6'!B95</f>
        <v>128.111334</v>
      </c>
      <c r="BF93" s="14">
        <f>'2005-2010floss2distance2rank4'!B96</f>
        <v>123.401387</v>
      </c>
      <c r="BG93" s="14">
        <f>'2010F2CARBON1RANK6reverse'!B96</f>
        <v>140.68154699999999</v>
      </c>
      <c r="BH93" s="8">
        <f t="shared" si="111"/>
        <v>0.81148262163420415</v>
      </c>
      <c r="BI93" s="8">
        <f t="shared" si="112"/>
        <v>0.67747631714415224</v>
      </c>
      <c r="BJ93" s="8">
        <f t="shared" si="113"/>
        <v>44.822523682855845</v>
      </c>
      <c r="BK93" s="8">
        <f t="shared" si="114"/>
        <v>53.688517378365802</v>
      </c>
      <c r="BL93" s="11">
        <f t="shared" si="115"/>
        <v>46.988958938778353</v>
      </c>
      <c r="BM93" s="11">
        <f t="shared" si="116"/>
        <v>46.24529983244085</v>
      </c>
      <c r="BN93" s="11">
        <f t="shared" si="117"/>
        <v>45.63400630449005</v>
      </c>
      <c r="BO93" s="11">
        <f t="shared" si="118"/>
        <v>44.989324000336346</v>
      </c>
      <c r="BP93" s="11">
        <f t="shared" si="119"/>
        <v>44.105792993689356</v>
      </c>
      <c r="BQ93" s="30">
        <f>ROCbolivia_carbon_saatchi_negat!G113</f>
        <v>216978</v>
      </c>
      <c r="BR93" s="30">
        <f>'ROC2005-2010floss2distance2prox'!G113</f>
        <v>214825</v>
      </c>
      <c r="BS93" s="30">
        <f>ROC2010f2carbon1!G113</f>
        <v>220041</v>
      </c>
      <c r="BT93" s="15">
        <f t="shared" si="126"/>
        <v>2438</v>
      </c>
      <c r="BU93" s="15">
        <f t="shared" si="127"/>
        <v>2438</v>
      </c>
      <c r="BV93" s="15">
        <f t="shared" si="128"/>
        <v>2439</v>
      </c>
      <c r="BW93" s="39">
        <f t="shared" si="120"/>
        <v>221852.995</v>
      </c>
      <c r="BX93" s="11">
        <f t="shared" si="131"/>
        <v>0.75</v>
      </c>
      <c r="BY93" s="11">
        <f t="shared" si="131"/>
        <v>1</v>
      </c>
      <c r="BZ93" s="11">
        <f t="shared" si="131"/>
        <v>1.25</v>
      </c>
      <c r="CA93" s="11">
        <f t="shared" si="131"/>
        <v>1.5</v>
      </c>
    </row>
    <row r="94" spans="1:79" x14ac:dyDescent="0.25">
      <c r="A94" s="11">
        <f t="shared" si="129"/>
        <v>46</v>
      </c>
      <c r="B94" s="11">
        <f t="shared" si="75"/>
        <v>0</v>
      </c>
      <c r="C94" s="11">
        <f t="shared" si="76"/>
        <v>0.37613645919001454</v>
      </c>
      <c r="D94" s="11">
        <f t="shared" si="77"/>
        <v>0.68492111183804394</v>
      </c>
      <c r="E94" s="11">
        <f t="shared" si="78"/>
        <v>1.0088414627893574</v>
      </c>
      <c r="F94" s="11">
        <f t="shared" si="79"/>
        <v>1.4419931540703339</v>
      </c>
      <c r="G94" s="11">
        <f t="shared" si="80"/>
        <v>1.4889589387783564</v>
      </c>
      <c r="H94" s="11">
        <f t="shared" si="81"/>
        <v>1.4889589387783564</v>
      </c>
      <c r="I94" s="11"/>
      <c r="J94" s="11"/>
      <c r="K94" s="11"/>
      <c r="L94" s="11"/>
      <c r="M94" s="11"/>
      <c r="N94" s="11">
        <f t="shared" si="121"/>
        <v>0</v>
      </c>
      <c r="O94" s="11">
        <f t="shared" si="130"/>
        <v>0.47018771226513223</v>
      </c>
      <c r="P94" s="11">
        <f t="shared" si="130"/>
        <v>0.69671726505566511</v>
      </c>
      <c r="Q94" s="11">
        <f t="shared" si="130"/>
        <v>0.93115605762310494</v>
      </c>
      <c r="R94" s="11">
        <f t="shared" si="130"/>
        <v>3.5177006621317299</v>
      </c>
      <c r="S94" s="11"/>
      <c r="T94" s="11">
        <f t="shared" si="82"/>
        <v>0</v>
      </c>
      <c r="U94" s="11">
        <f t="shared" si="83"/>
        <v>0.79837385958562757</v>
      </c>
      <c r="V94" s="11">
        <f t="shared" si="84"/>
        <v>1.4633803911760039</v>
      </c>
      <c r="W94" s="11">
        <f t="shared" si="85"/>
        <v>1.1298541449952451</v>
      </c>
      <c r="X94" s="11">
        <f t="shared" si="86"/>
        <v>2.1704795890641009</v>
      </c>
      <c r="Y94" s="11">
        <f t="shared" si="87"/>
        <v>3.1315704075103534</v>
      </c>
      <c r="Z94" s="11">
        <f t="shared" si="88"/>
        <v>3.2368672582138185</v>
      </c>
      <c r="AA94" s="11">
        <f t="shared" si="89"/>
        <v>26.49503822378875</v>
      </c>
      <c r="AB94" s="11">
        <f t="shared" si="90"/>
        <v>43.754225079930947</v>
      </c>
      <c r="AC94" s="11">
        <f t="shared" si="91"/>
        <v>46.000000000000043</v>
      </c>
      <c r="AD94" s="11">
        <f t="shared" si="92"/>
        <v>64.296215235134881</v>
      </c>
      <c r="AE94" s="11">
        <f t="shared" si="93"/>
        <v>37.801177011346127</v>
      </c>
      <c r="AF94" s="11">
        <f t="shared" si="94"/>
        <v>2.2457749200690955</v>
      </c>
      <c r="AG94" s="28">
        <f t="shared" si="95"/>
        <v>22.502196129918104</v>
      </c>
      <c r="AH94" s="28">
        <f t="shared" si="96"/>
        <v>37.160397578788491</v>
      </c>
      <c r="AI94" s="28">
        <f t="shared" si="97"/>
        <v>39.067730842028432</v>
      </c>
      <c r="AJ94" s="28">
        <f t="shared" si="98"/>
        <v>54.606678934073372</v>
      </c>
      <c r="AK94" s="16">
        <f t="shared" si="99"/>
        <v>32.104482804155268</v>
      </c>
      <c r="AM94" s="16">
        <f t="shared" si="122"/>
        <v>1.4827750239203807</v>
      </c>
      <c r="AN94" s="16">
        <f t="shared" si="123"/>
        <v>2.448672524701681</v>
      </c>
      <c r="AO94" s="16">
        <f t="shared" si="124"/>
        <v>2.574355640638287</v>
      </c>
      <c r="AP94" s="16">
        <f t="shared" si="125"/>
        <v>3.5982896600491889</v>
      </c>
      <c r="AQ94" s="8">
        <f t="shared" si="100"/>
        <v>4.6965784708022484E-2</v>
      </c>
      <c r="AR94" s="8">
        <f t="shared" si="101"/>
        <v>1.4419931540703339</v>
      </c>
      <c r="AS94" s="8">
        <f t="shared" si="102"/>
        <v>44.558006845929668</v>
      </c>
      <c r="AT94" s="8">
        <f t="shared" si="103"/>
        <v>53.953034215291979</v>
      </c>
      <c r="AU94" s="8">
        <f t="shared" si="104"/>
        <v>0.48011747598899901</v>
      </c>
      <c r="AV94" s="8">
        <f t="shared" si="105"/>
        <v>1.0088414627893574</v>
      </c>
      <c r="AW94" s="8">
        <f t="shared" si="106"/>
        <v>44.991158537210644</v>
      </c>
      <c r="AX94" s="8">
        <f t="shared" si="107"/>
        <v>53.519882524011003</v>
      </c>
      <c r="AY94" s="11">
        <f t="shared" si="108"/>
        <v>44.511041061221647</v>
      </c>
      <c r="AZ94" s="11">
        <f t="shared" si="109"/>
        <v>9.3931569416042748E-2</v>
      </c>
      <c r="BA94" s="11">
        <f t="shared" si="110"/>
        <v>0.96023495197799491</v>
      </c>
      <c r="BB94" s="30">
        <f>ROCbolivia_carbon_saatchi_negat!E114</f>
        <v>4919</v>
      </c>
      <c r="BC94" s="30">
        <f>'ROC2005-2010floss2distance2prox'!E114</f>
        <v>7031</v>
      </c>
      <c r="BD94" s="30">
        <f>ROC2010f2carbon1!E114</f>
        <v>1834</v>
      </c>
      <c r="BE94" s="14">
        <f>'2010F2CARBON1RANK6'!B96</f>
        <v>128.80071100000001</v>
      </c>
      <c r="BF94" s="14">
        <f>'2005-2010floss2distance2rank4'!B97</f>
        <v>138.202392</v>
      </c>
      <c r="BG94" s="14">
        <f>'2010F2CARBON1RANK6reverse'!B97</f>
        <v>139.70205000000001</v>
      </c>
      <c r="BH94" s="8">
        <f t="shared" si="111"/>
        <v>0.80403782694031245</v>
      </c>
      <c r="BI94" s="8">
        <f t="shared" si="112"/>
        <v>0.68492111183804394</v>
      </c>
      <c r="BJ94" s="8">
        <f t="shared" si="113"/>
        <v>45.315078888161956</v>
      </c>
      <c r="BK94" s="8">
        <f t="shared" si="114"/>
        <v>53.195962173059691</v>
      </c>
      <c r="BL94" s="11">
        <f t="shared" si="115"/>
        <v>47.488958938778353</v>
      </c>
      <c r="BM94" s="11">
        <f t="shared" si="116"/>
        <v>46.736686020398324</v>
      </c>
      <c r="BN94" s="11">
        <f t="shared" si="117"/>
        <v>46.119116715102265</v>
      </c>
      <c r="BO94" s="11">
        <f t="shared" si="118"/>
        <v>45.471276013199642</v>
      </c>
      <c r="BP94" s="11">
        <f t="shared" si="119"/>
        <v>44.60497263063769</v>
      </c>
      <c r="BQ94" s="30">
        <f>ROCbolivia_carbon_saatchi_negat!G114</f>
        <v>219372</v>
      </c>
      <c r="BR94" s="30">
        <f>'ROC2005-2010floss2distance2prox'!G114</f>
        <v>217261</v>
      </c>
      <c r="BS94" s="30">
        <f>ROC2010f2carbon1!G114</f>
        <v>222457</v>
      </c>
      <c r="BT94" s="15">
        <f t="shared" si="126"/>
        <v>2438</v>
      </c>
      <c r="BU94" s="15">
        <f t="shared" si="127"/>
        <v>2438</v>
      </c>
      <c r="BV94" s="15">
        <f t="shared" si="128"/>
        <v>2437</v>
      </c>
      <c r="BW94" s="39">
        <f t="shared" si="120"/>
        <v>224290.94</v>
      </c>
      <c r="BX94" s="11">
        <f t="shared" si="131"/>
        <v>0.75</v>
      </c>
      <c r="BY94" s="11">
        <f t="shared" si="131"/>
        <v>1</v>
      </c>
      <c r="BZ94" s="11">
        <f t="shared" si="131"/>
        <v>1.25</v>
      </c>
      <c r="CA94" s="11">
        <f t="shared" si="131"/>
        <v>1.5</v>
      </c>
    </row>
    <row r="95" spans="1:79" x14ac:dyDescent="0.25">
      <c r="A95" s="11">
        <f t="shared" si="129"/>
        <v>46.5</v>
      </c>
      <c r="B95" s="11">
        <f t="shared" si="75"/>
        <v>0</v>
      </c>
      <c r="C95" s="11">
        <f t="shared" si="76"/>
        <v>0.38167390978877702</v>
      </c>
      <c r="D95" s="11">
        <f t="shared" si="77"/>
        <v>0.69236590653193575</v>
      </c>
      <c r="E95" s="11">
        <f t="shared" si="78"/>
        <v>1.0160196394914569</v>
      </c>
      <c r="F95" s="11">
        <f t="shared" si="79"/>
        <v>1.4428135171220022</v>
      </c>
      <c r="G95" s="11">
        <f t="shared" si="80"/>
        <v>1.4889589387783564</v>
      </c>
      <c r="H95" s="11">
        <f t="shared" si="81"/>
        <v>1.4889589387783564</v>
      </c>
      <c r="I95" s="11"/>
      <c r="J95" s="11"/>
      <c r="K95" s="11"/>
      <c r="L95" s="11"/>
      <c r="M95" s="11"/>
      <c r="N95" s="11">
        <f t="shared" si="121"/>
        <v>0</v>
      </c>
      <c r="O95" s="11">
        <f t="shared" si="130"/>
        <v>0.47513820731463718</v>
      </c>
      <c r="P95" s="11">
        <f t="shared" si="130"/>
        <v>0.70405283610865299</v>
      </c>
      <c r="Q95" s="11">
        <f t="shared" si="130"/>
        <v>0.94095997919173247</v>
      </c>
      <c r="R95" s="11">
        <f t="shared" si="130"/>
        <v>3.5547376991687667</v>
      </c>
      <c r="S95" s="11"/>
      <c r="T95" s="11">
        <f t="shared" si="82"/>
        <v>0</v>
      </c>
      <c r="U95" s="11">
        <f t="shared" si="83"/>
        <v>0.80171324526564325</v>
      </c>
      <c r="V95" s="11">
        <f t="shared" si="84"/>
        <v>1.4638811426858727</v>
      </c>
      <c r="W95" s="11">
        <f t="shared" si="85"/>
        <v>1.1298541449952451</v>
      </c>
      <c r="X95" s="11">
        <f t="shared" si="86"/>
        <v>2.1629892756293434</v>
      </c>
      <c r="Y95" s="11">
        <f t="shared" si="87"/>
        <v>3.0997486559879777</v>
      </c>
      <c r="Z95" s="11">
        <f t="shared" si="88"/>
        <v>3.2020622339319496</v>
      </c>
      <c r="AA95" s="11">
        <f t="shared" si="89"/>
        <v>27.048733432830129</v>
      </c>
      <c r="AB95" s="11">
        <f t="shared" si="90"/>
        <v>44.178677022831295</v>
      </c>
      <c r="AC95" s="11">
        <f t="shared" si="91"/>
        <v>46.50000000000005</v>
      </c>
      <c r="AD95" s="11">
        <f t="shared" si="92"/>
        <v>64.891791746832695</v>
      </c>
      <c r="AE95" s="11">
        <f t="shared" si="93"/>
        <v>37.843058314002562</v>
      </c>
      <c r="AF95" s="11">
        <f t="shared" si="94"/>
        <v>2.3213229771687551</v>
      </c>
      <c r="AG95" s="28">
        <f t="shared" si="95"/>
        <v>22.972448638512656</v>
      </c>
      <c r="AH95" s="28">
        <f t="shared" si="96"/>
        <v>37.520883975758203</v>
      </c>
      <c r="AI95" s="28">
        <f t="shared" si="97"/>
        <v>39.49238009031135</v>
      </c>
      <c r="AJ95" s="28">
        <f t="shared" si="98"/>
        <v>55.112501170048247</v>
      </c>
      <c r="AK95" s="16">
        <f t="shared" si="99"/>
        <v>32.140052531535588</v>
      </c>
      <c r="AM95" s="16">
        <f t="shared" si="122"/>
        <v>1.5137621627158171</v>
      </c>
      <c r="AN95" s="16">
        <f t="shared" si="123"/>
        <v>2.4724266606448415</v>
      </c>
      <c r="AO95" s="16">
        <f t="shared" si="124"/>
        <v>2.6023377671669641</v>
      </c>
      <c r="AP95" s="16">
        <f t="shared" si="125"/>
        <v>3.6316206546648613</v>
      </c>
      <c r="AQ95" s="8">
        <f t="shared" si="100"/>
        <v>4.6145421656354157E-2</v>
      </c>
      <c r="AR95" s="8">
        <f t="shared" si="101"/>
        <v>1.4428135171220022</v>
      </c>
      <c r="AS95" s="8">
        <f t="shared" si="102"/>
        <v>45.057186482877995</v>
      </c>
      <c r="AT95" s="8">
        <f t="shared" si="103"/>
        <v>53.453854578343652</v>
      </c>
      <c r="AU95" s="8">
        <f t="shared" si="104"/>
        <v>0.47293929928689948</v>
      </c>
      <c r="AV95" s="8">
        <f t="shared" si="105"/>
        <v>1.0160196394914569</v>
      </c>
      <c r="AW95" s="8">
        <f t="shared" si="106"/>
        <v>45.483980360508546</v>
      </c>
      <c r="AX95" s="8">
        <f t="shared" si="107"/>
        <v>53.027060700713101</v>
      </c>
      <c r="AY95" s="11">
        <f t="shared" si="108"/>
        <v>45.011041061221647</v>
      </c>
      <c r="AZ95" s="11">
        <f t="shared" si="109"/>
        <v>9.229084331270343E-2</v>
      </c>
      <c r="BA95" s="11">
        <f t="shared" si="110"/>
        <v>0.94587859857379897</v>
      </c>
      <c r="BB95" s="30">
        <f>ROCbolivia_carbon_saatchi_negat!E115</f>
        <v>4954</v>
      </c>
      <c r="BC95" s="30">
        <f>'ROC2005-2010floss2distance2prox'!E115</f>
        <v>7035</v>
      </c>
      <c r="BD95" s="30">
        <f>ROC2010f2carbon1!E115</f>
        <v>1861</v>
      </c>
      <c r="BE95" s="14">
        <f>'2010F2CARBON1RANK6'!B97</f>
        <v>129.684235</v>
      </c>
      <c r="BF95" s="14">
        <f>'2005-2010floss2distance2rank4'!B98</f>
        <v>99.413404</v>
      </c>
      <c r="BG95" s="14">
        <f>'2010F2CARBON1RANK6reverse'!B98</f>
        <v>139.493503</v>
      </c>
      <c r="BH95" s="8">
        <f t="shared" si="111"/>
        <v>0.79659303224642064</v>
      </c>
      <c r="BI95" s="8">
        <f t="shared" si="112"/>
        <v>0.69236590653193575</v>
      </c>
      <c r="BJ95" s="8">
        <f t="shared" si="113"/>
        <v>45.807634093468067</v>
      </c>
      <c r="BK95" s="8">
        <f t="shared" si="114"/>
        <v>52.70340696775358</v>
      </c>
      <c r="BL95" s="11">
        <f t="shared" si="115"/>
        <v>47.988958938778353</v>
      </c>
      <c r="BM95" s="11">
        <f t="shared" si="116"/>
        <v>47.225611119200799</v>
      </c>
      <c r="BN95" s="11">
        <f t="shared" si="117"/>
        <v>46.604227125714488</v>
      </c>
      <c r="BO95" s="11">
        <f t="shared" si="118"/>
        <v>45.956919659795446</v>
      </c>
      <c r="BP95" s="11">
        <f t="shared" si="119"/>
        <v>45.10333190453435</v>
      </c>
      <c r="BQ95" s="30">
        <f>ROCbolivia_carbon_saatchi_negat!G115</f>
        <v>221775</v>
      </c>
      <c r="BR95" s="30">
        <f>'ROC2005-2010floss2distance2prox'!G115</f>
        <v>219695</v>
      </c>
      <c r="BS95" s="30">
        <f>ROC2010f2carbon1!G115</f>
        <v>224868</v>
      </c>
      <c r="BT95" s="15">
        <f t="shared" si="126"/>
        <v>2438</v>
      </c>
      <c r="BU95" s="15">
        <f t="shared" si="127"/>
        <v>2438</v>
      </c>
      <c r="BV95" s="15">
        <f t="shared" si="128"/>
        <v>2438</v>
      </c>
      <c r="BW95" s="39">
        <f t="shared" si="120"/>
        <v>226728.88500000001</v>
      </c>
      <c r="BX95" s="11">
        <f t="shared" si="131"/>
        <v>0.75</v>
      </c>
      <c r="BY95" s="11">
        <f t="shared" si="131"/>
        <v>1</v>
      </c>
      <c r="BZ95" s="11">
        <f t="shared" si="131"/>
        <v>1.25</v>
      </c>
      <c r="CA95" s="11">
        <f t="shared" si="131"/>
        <v>1.5</v>
      </c>
    </row>
    <row r="96" spans="1:79" x14ac:dyDescent="0.25">
      <c r="A96" s="11">
        <f t="shared" si="129"/>
        <v>47</v>
      </c>
      <c r="B96" s="11">
        <f t="shared" si="75"/>
        <v>0</v>
      </c>
      <c r="C96" s="11">
        <f t="shared" si="76"/>
        <v>0.38659608809878809</v>
      </c>
      <c r="D96" s="11">
        <f t="shared" si="77"/>
        <v>0.69981070122582745</v>
      </c>
      <c r="E96" s="11">
        <f t="shared" si="78"/>
        <v>1.024018179245225</v>
      </c>
      <c r="F96" s="11">
        <f t="shared" si="79"/>
        <v>1.4432236986478366</v>
      </c>
      <c r="G96" s="11">
        <f t="shared" si="80"/>
        <v>1.4889589387783564</v>
      </c>
      <c r="H96" s="11">
        <f t="shared" si="81"/>
        <v>1.4889589387783564</v>
      </c>
      <c r="I96" s="11"/>
      <c r="J96" s="11"/>
      <c r="K96" s="11"/>
      <c r="L96" s="11"/>
      <c r="M96" s="11"/>
      <c r="N96" s="11">
        <f t="shared" si="121"/>
        <v>0</v>
      </c>
      <c r="O96" s="11">
        <f t="shared" si="130"/>
        <v>0.48008870236414208</v>
      </c>
      <c r="P96" s="11">
        <f t="shared" si="130"/>
        <v>0.71138840716164087</v>
      </c>
      <c r="Q96" s="11">
        <f t="shared" si="130"/>
        <v>0.95076390076035988</v>
      </c>
      <c r="R96" s="11">
        <f t="shared" si="130"/>
        <v>3.5917747362058039</v>
      </c>
      <c r="S96" s="11"/>
      <c r="T96" s="11">
        <f t="shared" si="82"/>
        <v>0</v>
      </c>
      <c r="U96" s="11">
        <f t="shared" si="83"/>
        <v>0.80369459042764368</v>
      </c>
      <c r="V96" s="11">
        <f t="shared" si="84"/>
        <v>1.4643715718622476</v>
      </c>
      <c r="W96" s="11">
        <f t="shared" si="85"/>
        <v>1.1298541449952451</v>
      </c>
      <c r="X96" s="11">
        <f t="shared" si="86"/>
        <v>2.1574201144232026</v>
      </c>
      <c r="Y96" s="11">
        <f t="shared" si="87"/>
        <v>3.0677035682009097</v>
      </c>
      <c r="Z96" s="11">
        <f t="shared" si="88"/>
        <v>3.1679977420816097</v>
      </c>
      <c r="AA96" s="11">
        <f t="shared" si="89"/>
        <v>27.60668761787521</v>
      </c>
      <c r="AB96" s="11">
        <f t="shared" si="90"/>
        <v>44.761349416190846</v>
      </c>
      <c r="AC96" s="11">
        <f t="shared" si="91"/>
        <v>47.00000000000005</v>
      </c>
      <c r="AD96" s="11">
        <f t="shared" si="92"/>
        <v>65.483471247667993</v>
      </c>
      <c r="AE96" s="11">
        <f t="shared" si="93"/>
        <v>37.876783629792783</v>
      </c>
      <c r="AF96" s="11">
        <f t="shared" si="94"/>
        <v>2.2386505838092035</v>
      </c>
      <c r="AG96" s="28">
        <f t="shared" si="95"/>
        <v>23.446318289024056</v>
      </c>
      <c r="AH96" s="28">
        <f t="shared" si="96"/>
        <v>38.015746763428886</v>
      </c>
      <c r="AI96" s="28">
        <f t="shared" si="97"/>
        <v>39.917029338594268</v>
      </c>
      <c r="AJ96" s="28">
        <f t="shared" si="98"/>
        <v>55.615013680556494</v>
      </c>
      <c r="AK96" s="16">
        <f t="shared" si="99"/>
        <v>32.168695391532438</v>
      </c>
      <c r="AM96" s="16">
        <f t="shared" si="122"/>
        <v>1.5449876519220895</v>
      </c>
      <c r="AN96" s="16">
        <f t="shared" si="123"/>
        <v>2.5050354859163497</v>
      </c>
      <c r="AO96" s="16">
        <f t="shared" si="124"/>
        <v>2.6303198936956411</v>
      </c>
      <c r="AP96" s="16">
        <f t="shared" si="125"/>
        <v>3.6647335559784571</v>
      </c>
      <c r="AQ96" s="8">
        <f t="shared" si="100"/>
        <v>4.5735240130519772E-2</v>
      </c>
      <c r="AR96" s="8">
        <f t="shared" si="101"/>
        <v>1.4432236986478366</v>
      </c>
      <c r="AS96" s="8">
        <f t="shared" si="102"/>
        <v>45.556776301352166</v>
      </c>
      <c r="AT96" s="8">
        <f t="shared" si="103"/>
        <v>52.954264759869481</v>
      </c>
      <c r="AU96" s="8">
        <f t="shared" si="104"/>
        <v>0.46494075953313141</v>
      </c>
      <c r="AV96" s="8">
        <f t="shared" si="105"/>
        <v>1.024018179245225</v>
      </c>
      <c r="AW96" s="8">
        <f t="shared" si="106"/>
        <v>45.975981820754775</v>
      </c>
      <c r="AX96" s="8">
        <f t="shared" si="107"/>
        <v>52.535059240466872</v>
      </c>
      <c r="AY96" s="11">
        <f t="shared" si="108"/>
        <v>45.511041061221647</v>
      </c>
      <c r="AZ96" s="11">
        <f t="shared" si="109"/>
        <v>9.1470480261037324E-2</v>
      </c>
      <c r="BA96" s="11">
        <f t="shared" si="110"/>
        <v>0.9298815190662566</v>
      </c>
      <c r="BB96" s="30">
        <f>ROCbolivia_carbon_saatchi_negat!E116</f>
        <v>4993</v>
      </c>
      <c r="BC96" s="30">
        <f>'ROC2005-2010floss2distance2prox'!E116</f>
        <v>7037</v>
      </c>
      <c r="BD96" s="30">
        <f>ROC2010f2carbon1!E116</f>
        <v>1885</v>
      </c>
      <c r="BE96" s="14">
        <f>'2010F2CARBON1RANK6'!B98</f>
        <v>130.68175500000001</v>
      </c>
      <c r="BF96" s="14">
        <f>'2005-2010floss2distance2rank4'!B99</f>
        <v>136.47115299999999</v>
      </c>
      <c r="BG96" s="14">
        <f>'2010F2CARBON1RANK6reverse'!B99</f>
        <v>138.580761</v>
      </c>
      <c r="BH96" s="8">
        <f t="shared" si="111"/>
        <v>0.78914823755252894</v>
      </c>
      <c r="BI96" s="8">
        <f t="shared" si="112"/>
        <v>0.69981070122582745</v>
      </c>
      <c r="BJ96" s="8">
        <f t="shared" si="113"/>
        <v>46.300189298774171</v>
      </c>
      <c r="BK96" s="8">
        <f t="shared" si="114"/>
        <v>52.210851762447476</v>
      </c>
      <c r="BL96" s="11">
        <f t="shared" si="115"/>
        <v>48.488958938778353</v>
      </c>
      <c r="BM96" s="11">
        <f t="shared" si="116"/>
        <v>47.715766762580778</v>
      </c>
      <c r="BN96" s="11">
        <f t="shared" si="117"/>
        <v>47.089337536326703</v>
      </c>
      <c r="BO96" s="11">
        <f t="shared" si="118"/>
        <v>46.440922580287904</v>
      </c>
      <c r="BP96" s="11">
        <f t="shared" si="119"/>
        <v>45.602511541482684</v>
      </c>
      <c r="BQ96" s="30">
        <f>ROCbolivia_carbon_saatchi_negat!G116</f>
        <v>224174</v>
      </c>
      <c r="BR96" s="30">
        <f>'ROC2005-2010floss2distance2prox'!G116</f>
        <v>222131</v>
      </c>
      <c r="BS96" s="30">
        <f>ROC2010f2carbon1!G116</f>
        <v>227282</v>
      </c>
      <c r="BT96" s="15">
        <f t="shared" si="126"/>
        <v>2438</v>
      </c>
      <c r="BU96" s="15">
        <f t="shared" si="127"/>
        <v>2438</v>
      </c>
      <c r="BV96" s="15">
        <f t="shared" si="128"/>
        <v>2438</v>
      </c>
      <c r="BW96" s="39">
        <f t="shared" si="120"/>
        <v>229166.83</v>
      </c>
      <c r="BX96" s="11">
        <f t="shared" si="131"/>
        <v>0.75</v>
      </c>
      <c r="BY96" s="11">
        <f t="shared" si="131"/>
        <v>1</v>
      </c>
      <c r="BZ96" s="11">
        <f t="shared" si="131"/>
        <v>1.25</v>
      </c>
      <c r="CA96" s="11">
        <f t="shared" si="131"/>
        <v>1.5</v>
      </c>
    </row>
    <row r="97" spans="1:79" x14ac:dyDescent="0.25">
      <c r="A97" s="11">
        <f t="shared" si="129"/>
        <v>47.5</v>
      </c>
      <c r="B97" s="11">
        <f t="shared" si="75"/>
        <v>0</v>
      </c>
      <c r="C97" s="11">
        <f t="shared" si="76"/>
        <v>0.39274881098630199</v>
      </c>
      <c r="D97" s="11">
        <f t="shared" si="77"/>
        <v>0.70725549591971926</v>
      </c>
      <c r="E97" s="11">
        <f t="shared" si="78"/>
        <v>1.0309912651844073</v>
      </c>
      <c r="F97" s="11">
        <f t="shared" si="79"/>
        <v>1.4440440616995052</v>
      </c>
      <c r="G97" s="11">
        <f t="shared" si="80"/>
        <v>1.4889589387783564</v>
      </c>
      <c r="H97" s="11">
        <f t="shared" si="81"/>
        <v>1.4889589387783564</v>
      </c>
      <c r="I97" s="11"/>
      <c r="J97" s="11"/>
      <c r="K97" s="11"/>
      <c r="L97" s="11"/>
      <c r="M97" s="11"/>
      <c r="N97" s="11">
        <f t="shared" si="121"/>
        <v>0</v>
      </c>
      <c r="O97" s="11">
        <f t="shared" si="130"/>
        <v>0.48503919741364704</v>
      </c>
      <c r="P97" s="11">
        <f t="shared" si="130"/>
        <v>0.71872397821462886</v>
      </c>
      <c r="Q97" s="11">
        <f t="shared" si="130"/>
        <v>0.9605678223289873</v>
      </c>
      <c r="R97" s="11">
        <f t="shared" si="130"/>
        <v>3.6288117732428411</v>
      </c>
      <c r="S97" s="11"/>
      <c r="T97" s="11">
        <f t="shared" si="82"/>
        <v>0</v>
      </c>
      <c r="U97" s="11">
        <f t="shared" si="83"/>
        <v>0.80818814873320732</v>
      </c>
      <c r="V97" s="11">
        <f t="shared" si="84"/>
        <v>1.4648519946210177</v>
      </c>
      <c r="W97" s="11">
        <f t="shared" si="85"/>
        <v>1.1298541449952451</v>
      </c>
      <c r="X97" s="11">
        <f t="shared" si="86"/>
        <v>2.1497809752936621</v>
      </c>
      <c r="Y97" s="11">
        <f t="shared" si="87"/>
        <v>3.0372208372501919</v>
      </c>
      <c r="Z97" s="11">
        <f t="shared" si="88"/>
        <v>3.134650397428119</v>
      </c>
      <c r="AA97" s="11">
        <f t="shared" si="89"/>
        <v>28.167496391065196</v>
      </c>
      <c r="AB97" s="11">
        <f t="shared" si="90"/>
        <v>45.23951076443462</v>
      </c>
      <c r="AC97" s="11">
        <f t="shared" si="91"/>
        <v>47.50000000000005</v>
      </c>
      <c r="AD97" s="11">
        <f t="shared" si="92"/>
        <v>66.073707251433476</v>
      </c>
      <c r="AE97" s="11">
        <f t="shared" si="93"/>
        <v>37.906210860368276</v>
      </c>
      <c r="AF97" s="11">
        <f t="shared" si="94"/>
        <v>2.26048923556543</v>
      </c>
      <c r="AG97" s="28">
        <f t="shared" si="95"/>
        <v>23.922612336955243</v>
      </c>
      <c r="AH97" s="28">
        <f t="shared" si="96"/>
        <v>38.421848477608215</v>
      </c>
      <c r="AI97" s="28">
        <f t="shared" si="97"/>
        <v>40.341678586877187</v>
      </c>
      <c r="AJ97" s="28">
        <f t="shared" si="98"/>
        <v>56.11630023117354</v>
      </c>
      <c r="AK97" s="16">
        <f t="shared" si="99"/>
        <v>32.1936878942183</v>
      </c>
      <c r="AM97" s="16">
        <f t="shared" si="122"/>
        <v>1.5763728960216783</v>
      </c>
      <c r="AN97" s="16">
        <f t="shared" si="123"/>
        <v>2.5317954286117095</v>
      </c>
      <c r="AO97" s="16">
        <f t="shared" si="124"/>
        <v>2.6583020202243182</v>
      </c>
      <c r="AP97" s="16">
        <f t="shared" si="125"/>
        <v>3.6977656730567499</v>
      </c>
      <c r="AQ97" s="8">
        <f t="shared" si="100"/>
        <v>4.4914877078851223E-2</v>
      </c>
      <c r="AR97" s="8">
        <f t="shared" si="101"/>
        <v>1.4440440616995052</v>
      </c>
      <c r="AS97" s="8">
        <f t="shared" si="102"/>
        <v>46.055955938300492</v>
      </c>
      <c r="AT97" s="8">
        <f t="shared" si="103"/>
        <v>52.455085122921155</v>
      </c>
      <c r="AU97" s="8">
        <f t="shared" si="104"/>
        <v>0.45796767359394908</v>
      </c>
      <c r="AV97" s="8">
        <f t="shared" si="105"/>
        <v>1.0309912651844073</v>
      </c>
      <c r="AW97" s="8">
        <f t="shared" si="106"/>
        <v>46.469008734815596</v>
      </c>
      <c r="AX97" s="8">
        <f t="shared" si="107"/>
        <v>52.042032326406051</v>
      </c>
      <c r="AY97" s="11">
        <f t="shared" si="108"/>
        <v>46.011041061221647</v>
      </c>
      <c r="AZ97" s="11">
        <f t="shared" si="109"/>
        <v>8.9829754157698005E-2</v>
      </c>
      <c r="BA97" s="11">
        <f t="shared" si="110"/>
        <v>0.91593534718789726</v>
      </c>
      <c r="BB97" s="30">
        <f>ROCbolivia_carbon_saatchi_negat!E117</f>
        <v>5027</v>
      </c>
      <c r="BC97" s="30">
        <f>'ROC2005-2010floss2distance2prox'!E117</f>
        <v>7041</v>
      </c>
      <c r="BD97" s="30">
        <f>ROC2010f2carbon1!E117</f>
        <v>1915</v>
      </c>
      <c r="BE97" s="14">
        <f>'2010F2CARBON1RANK6'!B99</f>
        <v>131.350345</v>
      </c>
      <c r="BF97" s="14">
        <f>'2005-2010floss2distance2rank4'!B100</f>
        <v>111.993002</v>
      </c>
      <c r="BG97" s="14">
        <f>'2010F2CARBON1RANK6reverse'!B100</f>
        <v>138.242671</v>
      </c>
      <c r="BH97" s="8">
        <f t="shared" si="111"/>
        <v>0.78170344285863713</v>
      </c>
      <c r="BI97" s="8">
        <f t="shared" si="112"/>
        <v>0.70725549591971926</v>
      </c>
      <c r="BJ97" s="8">
        <f t="shared" si="113"/>
        <v>46.792744504080282</v>
      </c>
      <c r="BK97" s="8">
        <f t="shared" si="114"/>
        <v>51.718296557141365</v>
      </c>
      <c r="BL97" s="11">
        <f t="shared" si="115"/>
        <v>48.988958938778353</v>
      </c>
      <c r="BM97" s="11">
        <f t="shared" si="116"/>
        <v>48.20346131680575</v>
      </c>
      <c r="BN97" s="11">
        <f t="shared" si="117"/>
        <v>47.574447946938918</v>
      </c>
      <c r="BO97" s="11">
        <f t="shared" si="118"/>
        <v>46.926976408409544</v>
      </c>
      <c r="BP97" s="11">
        <f t="shared" si="119"/>
        <v>46.100870815379345</v>
      </c>
      <c r="BQ97" s="30">
        <f>ROCbolivia_carbon_saatchi_negat!G117</f>
        <v>226578</v>
      </c>
      <c r="BR97" s="30">
        <f>'ROC2005-2010floss2distance2prox'!G117</f>
        <v>224565</v>
      </c>
      <c r="BS97" s="30">
        <f>ROC2010f2carbon1!G117</f>
        <v>229690</v>
      </c>
      <c r="BT97" s="15">
        <f t="shared" si="126"/>
        <v>2438</v>
      </c>
      <c r="BU97" s="15">
        <f t="shared" si="127"/>
        <v>2438</v>
      </c>
      <c r="BV97" s="15">
        <f t="shared" si="128"/>
        <v>2438</v>
      </c>
      <c r="BW97" s="39">
        <f t="shared" si="120"/>
        <v>231604.77499999999</v>
      </c>
      <c r="BX97" s="11">
        <f t="shared" si="131"/>
        <v>0.75</v>
      </c>
      <c r="BY97" s="11">
        <f t="shared" si="131"/>
        <v>1</v>
      </c>
      <c r="BZ97" s="11">
        <f t="shared" si="131"/>
        <v>1.25</v>
      </c>
      <c r="CA97" s="11">
        <f t="shared" si="131"/>
        <v>1.5</v>
      </c>
    </row>
    <row r="98" spans="1:79" x14ac:dyDescent="0.25">
      <c r="A98" s="11">
        <f t="shared" si="129"/>
        <v>48</v>
      </c>
      <c r="B98" s="11">
        <f t="shared" si="75"/>
        <v>0</v>
      </c>
      <c r="C98" s="11">
        <f t="shared" si="76"/>
        <v>0.39808117082214733</v>
      </c>
      <c r="D98" s="11">
        <f t="shared" si="77"/>
        <v>0.71470029061361107</v>
      </c>
      <c r="E98" s="11">
        <f t="shared" si="78"/>
        <v>1.0391948957010926</v>
      </c>
      <c r="F98" s="11">
        <f t="shared" si="79"/>
        <v>1.4454796970399251</v>
      </c>
      <c r="G98" s="11">
        <f t="shared" si="80"/>
        <v>1.4889589387783564</v>
      </c>
      <c r="H98" s="11">
        <f t="shared" si="81"/>
        <v>1.4889589387783564</v>
      </c>
      <c r="I98" s="11"/>
      <c r="J98" s="11"/>
      <c r="K98" s="11"/>
      <c r="L98" s="11"/>
      <c r="M98" s="11"/>
      <c r="N98" s="11">
        <f t="shared" si="121"/>
        <v>0</v>
      </c>
      <c r="O98" s="11">
        <f t="shared" si="130"/>
        <v>0.48998969246315199</v>
      </c>
      <c r="P98" s="11">
        <f t="shared" si="130"/>
        <v>0.72605954926761673</v>
      </c>
      <c r="Q98" s="11">
        <f t="shared" si="130"/>
        <v>0.97037174389761471</v>
      </c>
      <c r="R98" s="11">
        <f t="shared" si="130"/>
        <v>3.6658488102798779</v>
      </c>
      <c r="S98" s="11"/>
      <c r="T98" s="11">
        <f t="shared" si="82"/>
        <v>0</v>
      </c>
      <c r="U98" s="11">
        <f t="shared" si="83"/>
        <v>0.81090660611897347</v>
      </c>
      <c r="V98" s="11">
        <f t="shared" si="84"/>
        <v>1.4653227141167495</v>
      </c>
      <c r="W98" s="11">
        <f t="shared" si="85"/>
        <v>1.1298541449952451</v>
      </c>
      <c r="X98" s="11">
        <f t="shared" si="86"/>
        <v>2.1448915515401317</v>
      </c>
      <c r="Y98" s="11">
        <f t="shared" si="87"/>
        <v>3.0086907106930445</v>
      </c>
      <c r="Z98" s="11">
        <f t="shared" si="88"/>
        <v>3.101997789121576</v>
      </c>
      <c r="AA98" s="11">
        <f t="shared" si="89"/>
        <v>28.730760808560564</v>
      </c>
      <c r="AB98" s="11">
        <f t="shared" si="90"/>
        <v>45.832873494118189</v>
      </c>
      <c r="AC98" s="11">
        <f t="shared" si="91"/>
        <v>48.00000000000005</v>
      </c>
      <c r="AD98" s="11">
        <f t="shared" si="92"/>
        <v>66.660569885077464</v>
      </c>
      <c r="AE98" s="11">
        <f t="shared" si="93"/>
        <v>37.929809076516904</v>
      </c>
      <c r="AF98" s="11">
        <f t="shared" si="94"/>
        <v>2.1671265058818605</v>
      </c>
      <c r="AG98" s="28">
        <f t="shared" si="95"/>
        <v>24.400991959903092</v>
      </c>
      <c r="AH98" s="28">
        <f t="shared" si="96"/>
        <v>38.925790551846667</v>
      </c>
      <c r="AI98" s="28">
        <f t="shared" si="97"/>
        <v>40.766327835160105</v>
      </c>
      <c r="AJ98" s="28">
        <f t="shared" si="98"/>
        <v>56.614721783618052</v>
      </c>
      <c r="AK98" s="16">
        <f t="shared" si="99"/>
        <v>32.213729823714957</v>
      </c>
      <c r="AM98" s="16">
        <f t="shared" si="122"/>
        <v>1.6078955684205922</v>
      </c>
      <c r="AN98" s="16">
        <f t="shared" si="123"/>
        <v>2.5650025305705233</v>
      </c>
      <c r="AO98" s="16">
        <f t="shared" si="124"/>
        <v>2.6862841467529952</v>
      </c>
      <c r="AP98" s="16">
        <f t="shared" si="125"/>
        <v>3.7306090019959073</v>
      </c>
      <c r="AQ98" s="8">
        <f t="shared" si="100"/>
        <v>4.3479241738431318E-2</v>
      </c>
      <c r="AR98" s="8">
        <f t="shared" si="101"/>
        <v>1.4454796970399251</v>
      </c>
      <c r="AS98" s="8">
        <f t="shared" si="102"/>
        <v>46.554520302960071</v>
      </c>
      <c r="AT98" s="8">
        <f t="shared" si="103"/>
        <v>51.956520758261576</v>
      </c>
      <c r="AU98" s="8">
        <f t="shared" si="104"/>
        <v>0.44976404307726381</v>
      </c>
      <c r="AV98" s="8">
        <f t="shared" si="105"/>
        <v>1.0391948957010926</v>
      </c>
      <c r="AW98" s="8">
        <f t="shared" si="106"/>
        <v>46.960805104298906</v>
      </c>
      <c r="AX98" s="8">
        <f t="shared" si="107"/>
        <v>51.550235956922741</v>
      </c>
      <c r="AY98" s="11">
        <f t="shared" si="108"/>
        <v>46.511041061221647</v>
      </c>
      <c r="AZ98" s="11">
        <f t="shared" si="109"/>
        <v>8.6958483476855974E-2</v>
      </c>
      <c r="BA98" s="11">
        <f t="shared" si="110"/>
        <v>0.8995280861545254</v>
      </c>
      <c r="BB98" s="30">
        <f>ROCbolivia_carbon_saatchi_negat!E118</f>
        <v>5067</v>
      </c>
      <c r="BC98" s="30">
        <f>'ROC2005-2010floss2distance2prox'!E118</f>
        <v>7048</v>
      </c>
      <c r="BD98" s="30">
        <f>ROC2010f2carbon1!E118</f>
        <v>1941</v>
      </c>
      <c r="BE98" s="14">
        <f>'2010F2CARBON1RANK6'!B100</f>
        <v>131.92549600000001</v>
      </c>
      <c r="BF98" s="14">
        <f>'2005-2010floss2distance2rank4'!B101</f>
        <v>138.97499999999999</v>
      </c>
      <c r="BG98" s="14">
        <f>'2010F2CARBON1RANK6reverse'!B101</f>
        <v>137.452574</v>
      </c>
      <c r="BH98" s="8">
        <f t="shared" si="111"/>
        <v>0.77425864816474532</v>
      </c>
      <c r="BI98" s="8">
        <f t="shared" si="112"/>
        <v>0.71470029061361107</v>
      </c>
      <c r="BJ98" s="8">
        <f t="shared" si="113"/>
        <v>47.285299709386386</v>
      </c>
      <c r="BK98" s="8">
        <f t="shared" si="114"/>
        <v>51.225741351835261</v>
      </c>
      <c r="BL98" s="11">
        <f t="shared" si="115"/>
        <v>49.488958938778353</v>
      </c>
      <c r="BM98" s="11">
        <f t="shared" si="116"/>
        <v>48.692796597134063</v>
      </c>
      <c r="BN98" s="11">
        <f t="shared" si="117"/>
        <v>48.059558357551133</v>
      </c>
      <c r="BO98" s="11">
        <f t="shared" si="118"/>
        <v>47.410569147376172</v>
      </c>
      <c r="BP98" s="11">
        <f t="shared" si="119"/>
        <v>46.597999544698503</v>
      </c>
      <c r="BQ98" s="30">
        <f>ROCbolivia_carbon_saatchi_negat!G118</f>
        <v>228976</v>
      </c>
      <c r="BR98" s="30">
        <f>'ROC2005-2010floss2distance2prox'!G118</f>
        <v>226996</v>
      </c>
      <c r="BS98" s="30">
        <f>ROC2010f2carbon1!G118</f>
        <v>232102</v>
      </c>
      <c r="BT98" s="15">
        <f t="shared" si="126"/>
        <v>2438</v>
      </c>
      <c r="BU98" s="15">
        <f t="shared" si="127"/>
        <v>2438</v>
      </c>
      <c r="BV98" s="15">
        <f t="shared" si="128"/>
        <v>2438</v>
      </c>
      <c r="BW98" s="39">
        <f t="shared" si="120"/>
        <v>234042.72</v>
      </c>
      <c r="BX98" s="11">
        <f t="shared" si="131"/>
        <v>0.75</v>
      </c>
      <c r="BY98" s="11">
        <f t="shared" si="131"/>
        <v>1</v>
      </c>
      <c r="BZ98" s="11">
        <f t="shared" si="131"/>
        <v>1.25</v>
      </c>
      <c r="CA98" s="11">
        <f t="shared" si="131"/>
        <v>1.5</v>
      </c>
    </row>
    <row r="99" spans="1:79" x14ac:dyDescent="0.25">
      <c r="A99" s="11">
        <f t="shared" si="129"/>
        <v>48.5</v>
      </c>
      <c r="B99" s="11">
        <f t="shared" si="75"/>
        <v>0</v>
      </c>
      <c r="C99" s="11">
        <f t="shared" si="76"/>
        <v>0.40525934752424686</v>
      </c>
      <c r="D99" s="11">
        <f t="shared" si="77"/>
        <v>0.72214508530750277</v>
      </c>
      <c r="E99" s="11">
        <f t="shared" si="78"/>
        <v>1.0453476185886064</v>
      </c>
      <c r="F99" s="11">
        <f t="shared" si="79"/>
        <v>1.4463000600915936</v>
      </c>
      <c r="G99" s="11">
        <f t="shared" si="80"/>
        <v>1.4889589387783564</v>
      </c>
      <c r="H99" s="11">
        <f t="shared" si="81"/>
        <v>1.4889589387783564</v>
      </c>
      <c r="I99" s="11"/>
      <c r="J99" s="11">
        <f t="shared" ref="J99:J101" si="132">IF(OR(($A$5+$A99-J$204)/2&lt;$B99,$A$5&lt;($A$5+$A99-J$204)/2),"",($A$5+$A99-J$204)/2)</f>
        <v>0</v>
      </c>
      <c r="K99" s="11"/>
      <c r="L99" s="11"/>
      <c r="M99" s="11"/>
      <c r="N99" s="11">
        <f t="shared" ref="N99:N130" si="133">($A99+$A$5-ABS($A99-$A$5)-N$204)/2</f>
        <v>0</v>
      </c>
      <c r="O99" s="11">
        <f t="shared" si="130"/>
        <v>0.49494018751265695</v>
      </c>
      <c r="P99" s="11">
        <f t="shared" si="130"/>
        <v>0.73339512032060461</v>
      </c>
      <c r="Q99" s="11">
        <f t="shared" si="130"/>
        <v>0.98017566546624224</v>
      </c>
      <c r="R99" s="11">
        <f t="shared" si="130"/>
        <v>3.7028858473169151</v>
      </c>
      <c r="S99" s="11"/>
      <c r="T99" s="11">
        <f t="shared" si="82"/>
        <v>0</v>
      </c>
      <c r="U99" s="11">
        <f t="shared" si="83"/>
        <v>0.81732373918248158</v>
      </c>
      <c r="V99" s="11">
        <f t="shared" si="84"/>
        <v>1.4657840213806066</v>
      </c>
      <c r="W99" s="11">
        <f t="shared" si="85"/>
        <v>1.1298541449952451</v>
      </c>
      <c r="X99" s="11">
        <f t="shared" si="86"/>
        <v>2.1358203663189634</v>
      </c>
      <c r="Y99" s="11">
        <f t="shared" si="87"/>
        <v>2.9794413686857379</v>
      </c>
      <c r="Z99" s="11">
        <f t="shared" si="88"/>
        <v>3.0700184304708382</v>
      </c>
      <c r="AA99" s="11">
        <f t="shared" si="89"/>
        <v>29.298032361796199</v>
      </c>
      <c r="AB99" s="11">
        <f t="shared" si="90"/>
        <v>46.246390420490791</v>
      </c>
      <c r="AC99" s="11">
        <f t="shared" si="91"/>
        <v>48.500000000000057</v>
      </c>
      <c r="AD99" s="11">
        <f t="shared" si="92"/>
        <v>67.245879007782563</v>
      </c>
      <c r="AE99" s="11">
        <f t="shared" si="93"/>
        <v>37.94784664598636</v>
      </c>
      <c r="AF99" s="11">
        <f t="shared" si="94"/>
        <v>2.2536095795092663</v>
      </c>
      <c r="AG99" s="28">
        <f t="shared" si="95"/>
        <v>24.882774837210683</v>
      </c>
      <c r="AH99" s="28">
        <f t="shared" si="96"/>
        <v>39.276989855719449</v>
      </c>
      <c r="AI99" s="28">
        <f t="shared" si="97"/>
        <v>41.190977083443023</v>
      </c>
      <c r="AJ99" s="28">
        <f t="shared" si="98"/>
        <v>57.111823941557745</v>
      </c>
      <c r="AK99" s="16">
        <f t="shared" si="99"/>
        <v>32.229049104347062</v>
      </c>
      <c r="AM99" s="16">
        <f t="shared" ref="AM99:AM130" si="134">AM98+BE99*$AL$17*$AL$16/$AL$7</f>
        <v>1.6396424971781096</v>
      </c>
      <c r="AN99" s="16">
        <f t="shared" ref="AN99:AN130" si="135">AN98+BF99*$AL$17*$AL$16/$AL$7</f>
        <v>2.5881446964815389</v>
      </c>
      <c r="AO99" s="16">
        <f t="shared" ref="AO99:AO130" si="136">AO98+AL$15*$AL$17*$AL$16/$AL$7</f>
        <v>2.7142662732816722</v>
      </c>
      <c r="AP99" s="16">
        <f t="shared" ref="AP99:AP130" si="137">AP98+BG99*$AL$17*$AL$16/$AL$7</f>
        <v>3.7633653898557524</v>
      </c>
      <c r="AQ99" s="8">
        <f t="shared" si="100"/>
        <v>4.2658878686762769E-2</v>
      </c>
      <c r="AR99" s="8">
        <f t="shared" si="101"/>
        <v>1.4463000600915936</v>
      </c>
      <c r="AS99" s="8">
        <f t="shared" si="102"/>
        <v>47.053699939908405</v>
      </c>
      <c r="AT99" s="8">
        <f t="shared" si="103"/>
        <v>51.457341121313242</v>
      </c>
      <c r="AU99" s="8">
        <f t="shared" si="104"/>
        <v>0.44361132018975002</v>
      </c>
      <c r="AV99" s="8">
        <f t="shared" si="105"/>
        <v>1.0453476185886064</v>
      </c>
      <c r="AW99" s="8">
        <f t="shared" si="106"/>
        <v>47.454652381411393</v>
      </c>
      <c r="AX99" s="8">
        <f t="shared" si="107"/>
        <v>51.056388679810254</v>
      </c>
      <c r="AY99" s="11">
        <f t="shared" si="108"/>
        <v>47.011041061221647</v>
      </c>
      <c r="AZ99" s="11">
        <f t="shared" si="109"/>
        <v>8.5317757373523762E-2</v>
      </c>
      <c r="BA99" s="11">
        <f t="shared" si="110"/>
        <v>0.88722264037949827</v>
      </c>
      <c r="BB99" s="30">
        <f>ROCbolivia_carbon_saatchi_negat!E119</f>
        <v>5097</v>
      </c>
      <c r="BC99" s="30">
        <f>'ROC2005-2010floss2distance2prox'!E119</f>
        <v>7052</v>
      </c>
      <c r="BD99" s="30">
        <f>ROC2010f2carbon1!E119</f>
        <v>1976</v>
      </c>
      <c r="BE99" s="14">
        <f>'2010F2CARBON1RANK6'!B101</f>
        <v>132.86403100000001</v>
      </c>
      <c r="BF99" s="14">
        <f>'2005-2010floss2distance2rank4'!B102</f>
        <v>96.852249</v>
      </c>
      <c r="BG99" s="14">
        <f>'2010F2CARBON1RANK6reverse'!B102</f>
        <v>137.088717</v>
      </c>
      <c r="BH99" s="8">
        <f t="shared" si="111"/>
        <v>0.76681385347085362</v>
      </c>
      <c r="BI99" s="8">
        <f t="shared" si="112"/>
        <v>0.72214508530750277</v>
      </c>
      <c r="BJ99" s="8">
        <f t="shared" si="113"/>
        <v>47.777854914692497</v>
      </c>
      <c r="BK99" s="8">
        <f t="shared" si="114"/>
        <v>50.73318614652915</v>
      </c>
      <c r="BL99" s="11">
        <f t="shared" si="115"/>
        <v>49.988958938778353</v>
      </c>
      <c r="BM99" s="11">
        <f t="shared" si="116"/>
        <v>49.17844024372986</v>
      </c>
      <c r="BN99" s="11">
        <f t="shared" si="117"/>
        <v>48.544668768163348</v>
      </c>
      <c r="BO99" s="11">
        <f t="shared" si="118"/>
        <v>47.898263701601145</v>
      </c>
      <c r="BP99" s="11">
        <f t="shared" si="119"/>
        <v>47.096358818595171</v>
      </c>
      <c r="BQ99" s="30">
        <f>ROCbolivia_carbon_saatchi_negat!G119</f>
        <v>231384</v>
      </c>
      <c r="BR99" s="30">
        <f>'ROC2005-2010floss2distance2prox'!G119</f>
        <v>229430</v>
      </c>
      <c r="BS99" s="30">
        <f>ROC2010f2carbon1!G119</f>
        <v>234505</v>
      </c>
      <c r="BT99" s="15">
        <f t="shared" ref="BT99:BT130" si="138">BB99+BQ99-(BB98+BQ98)</f>
        <v>2438</v>
      </c>
      <c r="BU99" s="15">
        <f t="shared" ref="BU99:BU130" si="139">BC99+BR99-(BC98+BR98)</f>
        <v>2438</v>
      </c>
      <c r="BV99" s="15">
        <f t="shared" ref="BV99:BV130" si="140">BD99+BS99-(BD98+BS98)</f>
        <v>2438</v>
      </c>
      <c r="BW99" s="39">
        <f t="shared" si="120"/>
        <v>236480.66500000001</v>
      </c>
      <c r="BX99" s="11">
        <f t="shared" si="131"/>
        <v>0.75</v>
      </c>
      <c r="BY99" s="11">
        <f t="shared" si="131"/>
        <v>1</v>
      </c>
      <c r="BZ99" s="11">
        <f t="shared" si="131"/>
        <v>1.25</v>
      </c>
      <c r="CA99" s="11">
        <f t="shared" si="131"/>
        <v>1.5</v>
      </c>
    </row>
    <row r="100" spans="1:79" x14ac:dyDescent="0.25">
      <c r="A100" s="11">
        <f t="shared" si="129"/>
        <v>49</v>
      </c>
      <c r="B100" s="11">
        <f t="shared" si="75"/>
        <v>0</v>
      </c>
      <c r="C100" s="11">
        <f t="shared" si="76"/>
        <v>0.41079679812300934</v>
      </c>
      <c r="D100" s="11">
        <f t="shared" si="77"/>
        <v>0.72958988000139458</v>
      </c>
      <c r="E100" s="11">
        <f t="shared" si="78"/>
        <v>1.0525257952907059</v>
      </c>
      <c r="F100" s="11">
        <f t="shared" si="79"/>
        <v>1.446915332380345</v>
      </c>
      <c r="G100" s="11">
        <f t="shared" si="80"/>
        <v>1.4889589387783564</v>
      </c>
      <c r="H100" s="11">
        <f t="shared" si="81"/>
        <v>1.4889589387783564</v>
      </c>
      <c r="I100" s="11"/>
      <c r="J100" s="11">
        <f t="shared" si="132"/>
        <v>0.25</v>
      </c>
      <c r="K100" s="11"/>
      <c r="L100" s="11"/>
      <c r="M100" s="11"/>
      <c r="N100" s="11">
        <f t="shared" si="133"/>
        <v>0</v>
      </c>
      <c r="O100" s="11">
        <f t="shared" si="130"/>
        <v>0.4998906825621619</v>
      </c>
      <c r="P100" s="11">
        <f t="shared" si="130"/>
        <v>0.74073069137359249</v>
      </c>
      <c r="Q100" s="11">
        <f t="shared" si="130"/>
        <v>0.98997958703486966</v>
      </c>
      <c r="R100" s="11">
        <f t="shared" si="130"/>
        <v>3.7399228843539523</v>
      </c>
      <c r="S100" s="11"/>
      <c r="T100" s="11">
        <f t="shared" si="82"/>
        <v>0</v>
      </c>
      <c r="U100" s="11">
        <f t="shared" si="83"/>
        <v>0.8203112505790402</v>
      </c>
      <c r="V100" s="11">
        <f t="shared" si="84"/>
        <v>1.4662361959203813</v>
      </c>
      <c r="W100" s="11">
        <f t="shared" si="85"/>
        <v>1.1298541449952451</v>
      </c>
      <c r="X100" s="11">
        <f t="shared" si="86"/>
        <v>2.1290488175710083</v>
      </c>
      <c r="Y100" s="11">
        <f t="shared" si="87"/>
        <v>2.950356930459523</v>
      </c>
      <c r="Z100" s="11">
        <f t="shared" si="88"/>
        <v>3.038691711792564</v>
      </c>
      <c r="AA100" s="11">
        <f t="shared" si="89"/>
        <v>29.866758419039002</v>
      </c>
      <c r="AB100" s="11">
        <f t="shared" si="90"/>
        <v>46.836849756637392</v>
      </c>
      <c r="AC100" s="11">
        <f t="shared" si="91"/>
        <v>49.00000000000005</v>
      </c>
      <c r="AD100" s="11">
        <f t="shared" si="92"/>
        <v>67.828140566565381</v>
      </c>
      <c r="AE100" s="11">
        <f t="shared" si="93"/>
        <v>37.961382147526379</v>
      </c>
      <c r="AF100" s="11">
        <f t="shared" si="94"/>
        <v>2.1631502433626579</v>
      </c>
      <c r="AG100" s="28">
        <f t="shared" si="95"/>
        <v>25.365793022584811</v>
      </c>
      <c r="AH100" s="28">
        <f t="shared" si="96"/>
        <v>39.778466082192011</v>
      </c>
      <c r="AI100" s="28">
        <f t="shared" si="97"/>
        <v>41.615626331725942</v>
      </c>
      <c r="AJ100" s="28">
        <f t="shared" si="98"/>
        <v>57.606337808040081</v>
      </c>
      <c r="AK100" s="16">
        <f t="shared" si="99"/>
        <v>32.24054478545527</v>
      </c>
      <c r="AM100" s="16">
        <f t="shared" si="134"/>
        <v>1.671470826165957</v>
      </c>
      <c r="AN100" s="16">
        <f t="shared" si="135"/>
        <v>2.6211893121897241</v>
      </c>
      <c r="AO100" s="16">
        <f t="shared" si="136"/>
        <v>2.7422483998103493</v>
      </c>
      <c r="AP100" s="16">
        <f t="shared" si="137"/>
        <v>3.795951223077044</v>
      </c>
      <c r="AQ100" s="8">
        <f t="shared" si="100"/>
        <v>4.2043606398011413E-2</v>
      </c>
      <c r="AR100" s="8">
        <f t="shared" si="101"/>
        <v>1.446915332380345</v>
      </c>
      <c r="AS100" s="8">
        <f t="shared" si="102"/>
        <v>47.553084667619657</v>
      </c>
      <c r="AT100" s="8">
        <f t="shared" si="103"/>
        <v>50.957956393601989</v>
      </c>
      <c r="AU100" s="8">
        <f t="shared" si="104"/>
        <v>0.4364331434876505</v>
      </c>
      <c r="AV100" s="8">
        <f t="shared" si="105"/>
        <v>1.0525257952907059</v>
      </c>
      <c r="AW100" s="8">
        <f t="shared" si="106"/>
        <v>47.947474204709295</v>
      </c>
      <c r="AX100" s="8">
        <f t="shared" si="107"/>
        <v>50.563566856512352</v>
      </c>
      <c r="AY100" s="11">
        <f t="shared" si="108"/>
        <v>47.511041061221647</v>
      </c>
      <c r="AZ100" s="11">
        <f t="shared" si="109"/>
        <v>8.4087212796021049E-2</v>
      </c>
      <c r="BA100" s="11">
        <f t="shared" si="110"/>
        <v>0.87286628697529522</v>
      </c>
      <c r="BB100" s="30">
        <f>ROCbolivia_carbon_saatchi_negat!E120</f>
        <v>5132</v>
      </c>
      <c r="BC100" s="30">
        <f>'ROC2005-2010floss2distance2prox'!E120</f>
        <v>7055</v>
      </c>
      <c r="BD100" s="30">
        <f>ROC2010f2carbon1!E120</f>
        <v>2003</v>
      </c>
      <c r="BE100" s="14">
        <f>'2010F2CARBON1RANK6'!B102</f>
        <v>133.20469900000001</v>
      </c>
      <c r="BF100" s="14">
        <f>'2005-2010floss2distance2rank4'!B103</f>
        <v>138.29497900000001</v>
      </c>
      <c r="BG100" s="14">
        <f>'2010F2CARBON1RANK6reverse'!B103</f>
        <v>136.37492900000001</v>
      </c>
      <c r="BH100" s="8">
        <f t="shared" si="111"/>
        <v>0.75936905877696181</v>
      </c>
      <c r="BI100" s="8">
        <f t="shared" si="112"/>
        <v>0.72958988000139458</v>
      </c>
      <c r="BJ100" s="8">
        <f t="shared" si="113"/>
        <v>48.270410119998608</v>
      </c>
      <c r="BK100" s="8">
        <f t="shared" si="114"/>
        <v>50.240630941223039</v>
      </c>
      <c r="BL100" s="11">
        <f t="shared" si="115"/>
        <v>50.488958938778353</v>
      </c>
      <c r="BM100" s="11">
        <f t="shared" si="116"/>
        <v>49.667365342532335</v>
      </c>
      <c r="BN100" s="11">
        <f t="shared" si="117"/>
        <v>49.02977917877557</v>
      </c>
      <c r="BO100" s="11">
        <f t="shared" si="118"/>
        <v>48.383907348196942</v>
      </c>
      <c r="BP100" s="11">
        <f t="shared" si="119"/>
        <v>47.595128274017668</v>
      </c>
      <c r="BQ100" s="30">
        <f>ROCbolivia_carbon_saatchi_negat!G120</f>
        <v>233787</v>
      </c>
      <c r="BR100" s="30">
        <f>'ROC2005-2010floss2distance2prox'!G120</f>
        <v>231865</v>
      </c>
      <c r="BS100" s="30">
        <f>ROC2010f2carbon1!G120</f>
        <v>236916</v>
      </c>
      <c r="BT100" s="15">
        <f t="shared" si="138"/>
        <v>2438</v>
      </c>
      <c r="BU100" s="15">
        <f t="shared" si="139"/>
        <v>2438</v>
      </c>
      <c r="BV100" s="15">
        <f t="shared" si="140"/>
        <v>2438</v>
      </c>
      <c r="BW100" s="39">
        <f t="shared" si="120"/>
        <v>238918.61</v>
      </c>
      <c r="BX100" s="11">
        <f t="shared" si="131"/>
        <v>0.75</v>
      </c>
      <c r="BY100" s="11">
        <f t="shared" si="131"/>
        <v>1</v>
      </c>
      <c r="BZ100" s="11">
        <f t="shared" si="131"/>
        <v>1.25</v>
      </c>
      <c r="CA100" s="11">
        <f t="shared" si="131"/>
        <v>1.5</v>
      </c>
    </row>
    <row r="101" spans="1:79" x14ac:dyDescent="0.25">
      <c r="A101" s="11">
        <f t="shared" si="129"/>
        <v>49.5</v>
      </c>
      <c r="B101" s="11">
        <f t="shared" si="75"/>
        <v>0</v>
      </c>
      <c r="C101" s="11">
        <f t="shared" si="76"/>
        <v>0.41715461177344032</v>
      </c>
      <c r="D101" s="11">
        <f t="shared" si="77"/>
        <v>0.7370346746952865</v>
      </c>
      <c r="E101" s="11">
        <f t="shared" si="78"/>
        <v>1.0584734274153027</v>
      </c>
      <c r="F101" s="11">
        <f t="shared" si="79"/>
        <v>1.4475306046690963</v>
      </c>
      <c r="G101" s="11">
        <f t="shared" si="80"/>
        <v>1.4889589387783564</v>
      </c>
      <c r="H101" s="11">
        <f t="shared" si="81"/>
        <v>1.4889589387783564</v>
      </c>
      <c r="I101" s="11"/>
      <c r="J101" s="11">
        <f t="shared" si="132"/>
        <v>0.5</v>
      </c>
      <c r="K101" s="11"/>
      <c r="L101" s="11"/>
      <c r="M101" s="11"/>
      <c r="N101" s="11">
        <f t="shared" si="133"/>
        <v>0</v>
      </c>
      <c r="O101" s="11">
        <f t="shared" si="130"/>
        <v>0.50484117761166691</v>
      </c>
      <c r="P101" s="11">
        <f t="shared" si="130"/>
        <v>0.74806626242658036</v>
      </c>
      <c r="Q101" s="11">
        <f t="shared" si="130"/>
        <v>0.99978350860349707</v>
      </c>
      <c r="R101" s="11">
        <f t="shared" si="130"/>
        <v>3.776959921390989</v>
      </c>
      <c r="S101" s="11"/>
      <c r="T101" s="11">
        <f t="shared" si="82"/>
        <v>0</v>
      </c>
      <c r="U101" s="11">
        <f t="shared" si="83"/>
        <v>0.82487587169335641</v>
      </c>
      <c r="V101" s="11">
        <f t="shared" si="84"/>
        <v>1.4666795062852405</v>
      </c>
      <c r="W101" s="11">
        <f t="shared" si="85"/>
        <v>1.1298541449952451</v>
      </c>
      <c r="X101" s="11">
        <f t="shared" si="86"/>
        <v>2.1198941219476386</v>
      </c>
      <c r="Y101" s="11">
        <f t="shared" si="87"/>
        <v>2.9218588428797316</v>
      </c>
      <c r="Z101" s="11">
        <f t="shared" si="88"/>
        <v>3.0079978561178917</v>
      </c>
      <c r="AA101" s="11">
        <f t="shared" si="89"/>
        <v>30.439478021998195</v>
      </c>
      <c r="AB101" s="11">
        <f t="shared" si="90"/>
        <v>47.33768327810197</v>
      </c>
      <c r="AC101" s="11">
        <f t="shared" si="91"/>
        <v>49.500000000000057</v>
      </c>
      <c r="AD101" s="11">
        <f t="shared" si="92"/>
        <v>68.408485133572697</v>
      </c>
      <c r="AE101" s="11">
        <f t="shared" si="93"/>
        <v>37.969007111574498</v>
      </c>
      <c r="AF101" s="11">
        <f t="shared" si="94"/>
        <v>2.1623167218980868</v>
      </c>
      <c r="AG101" s="28">
        <f t="shared" si="95"/>
        <v>25.85220292033183</v>
      </c>
      <c r="AH101" s="28">
        <f t="shared" si="96"/>
        <v>40.20382323900165</v>
      </c>
      <c r="AI101" s="28">
        <f t="shared" si="97"/>
        <v>42.04027558000886</v>
      </c>
      <c r="AJ101" s="28">
        <f t="shared" si="98"/>
        <v>58.099223576289546</v>
      </c>
      <c r="AK101" s="16">
        <f t="shared" si="99"/>
        <v>32.247020655957712</v>
      </c>
      <c r="AM101" s="16">
        <f t="shared" si="134"/>
        <v>1.7035226509568724</v>
      </c>
      <c r="AN101" s="16">
        <f t="shared" si="135"/>
        <v>2.6492180861245735</v>
      </c>
      <c r="AO101" s="16">
        <f t="shared" si="136"/>
        <v>2.7702305263390263</v>
      </c>
      <c r="AP101" s="16">
        <f t="shared" si="137"/>
        <v>3.8284297732855022</v>
      </c>
      <c r="AQ101" s="8">
        <f t="shared" si="100"/>
        <v>4.1428334109260057E-2</v>
      </c>
      <c r="AR101" s="8">
        <f t="shared" si="101"/>
        <v>1.4475306046690963</v>
      </c>
      <c r="AS101" s="8">
        <f t="shared" si="102"/>
        <v>48.052469395330903</v>
      </c>
      <c r="AT101" s="8">
        <f t="shared" si="103"/>
        <v>50.458571665890744</v>
      </c>
      <c r="AU101" s="8">
        <f t="shared" si="104"/>
        <v>0.43048551136305369</v>
      </c>
      <c r="AV101" s="8">
        <f t="shared" si="105"/>
        <v>1.0584734274153027</v>
      </c>
      <c r="AW101" s="8">
        <f t="shared" si="106"/>
        <v>48.441526572584699</v>
      </c>
      <c r="AX101" s="8">
        <f t="shared" si="107"/>
        <v>50.069514488636948</v>
      </c>
      <c r="AY101" s="11">
        <f t="shared" si="108"/>
        <v>48.011041061221647</v>
      </c>
      <c r="AZ101" s="11">
        <f t="shared" si="109"/>
        <v>8.2856668218518337E-2</v>
      </c>
      <c r="BA101" s="11">
        <f t="shared" si="110"/>
        <v>0.86097102272610471</v>
      </c>
      <c r="BB101" s="30">
        <f>ROCbolivia_carbon_saatchi_negat!E121</f>
        <v>5161</v>
      </c>
      <c r="BC101" s="30">
        <f>'ROC2005-2010floss2distance2prox'!E121</f>
        <v>7058</v>
      </c>
      <c r="BD101" s="30">
        <f>ROC2010f2carbon1!E121</f>
        <v>2034</v>
      </c>
      <c r="BE101" s="14">
        <f>'2010F2CARBON1RANK6'!B103</f>
        <v>134.140051</v>
      </c>
      <c r="BF101" s="14">
        <f>'2005-2010floss2distance2rank4'!B104</f>
        <v>117.303186</v>
      </c>
      <c r="BG101" s="14">
        <f>'2010F2CARBON1RANK6reverse'!B104</f>
        <v>135.925939</v>
      </c>
      <c r="BH101" s="8">
        <f t="shared" si="111"/>
        <v>0.75192426408306989</v>
      </c>
      <c r="BI101" s="8">
        <f t="shared" si="112"/>
        <v>0.7370346746952865</v>
      </c>
      <c r="BJ101" s="8">
        <f t="shared" si="113"/>
        <v>48.762965325304712</v>
      </c>
      <c r="BK101" s="8">
        <f t="shared" si="114"/>
        <v>49.748075735916935</v>
      </c>
      <c r="BL101" s="11">
        <f t="shared" si="115"/>
        <v>50.988958938778353</v>
      </c>
      <c r="BM101" s="11">
        <f t="shared" si="116"/>
        <v>50.154649715231479</v>
      </c>
      <c r="BN101" s="11">
        <f t="shared" si="117"/>
        <v>49.514889589387785</v>
      </c>
      <c r="BO101" s="11">
        <f t="shared" si="118"/>
        <v>48.872012083947752</v>
      </c>
      <c r="BP101" s="11">
        <f t="shared" si="119"/>
        <v>48.093897729440165</v>
      </c>
      <c r="BQ101" s="30">
        <f>ROCbolivia_carbon_saatchi_negat!G121</f>
        <v>236196</v>
      </c>
      <c r="BR101" s="30">
        <f>'ROC2005-2010floss2distance2prox'!G121</f>
        <v>234300</v>
      </c>
      <c r="BS101" s="30">
        <f>ROC2010f2carbon1!G121</f>
        <v>239323</v>
      </c>
      <c r="BT101" s="15">
        <f t="shared" si="138"/>
        <v>2438</v>
      </c>
      <c r="BU101" s="15">
        <f t="shared" si="139"/>
        <v>2438</v>
      </c>
      <c r="BV101" s="15">
        <f t="shared" si="140"/>
        <v>2438</v>
      </c>
      <c r="BW101" s="39">
        <f t="shared" si="120"/>
        <v>241356.55499999999</v>
      </c>
      <c r="BX101" s="11">
        <f t="shared" si="131"/>
        <v>0.75</v>
      </c>
      <c r="BY101" s="11">
        <f t="shared" si="131"/>
        <v>1</v>
      </c>
      <c r="BZ101" s="11">
        <f t="shared" si="131"/>
        <v>1.25</v>
      </c>
      <c r="CA101" s="11">
        <f t="shared" si="131"/>
        <v>1.5</v>
      </c>
    </row>
    <row r="102" spans="1:79" x14ac:dyDescent="0.25">
      <c r="A102" s="11">
        <f t="shared" si="129"/>
        <v>50</v>
      </c>
      <c r="B102" s="11">
        <f t="shared" si="75"/>
        <v>0</v>
      </c>
      <c r="C102" s="11">
        <f t="shared" si="76"/>
        <v>0.42310224389803708</v>
      </c>
      <c r="D102" s="11">
        <f t="shared" si="77"/>
        <v>0.74447946938917819</v>
      </c>
      <c r="E102" s="11">
        <f t="shared" si="78"/>
        <v>1.0658566948803192</v>
      </c>
      <c r="F102" s="11">
        <f t="shared" si="79"/>
        <v>1.4479407861949305</v>
      </c>
      <c r="G102" s="11">
        <f t="shared" si="80"/>
        <v>1.4889589387783564</v>
      </c>
      <c r="H102" s="11">
        <f t="shared" si="81"/>
        <v>1.4889589387783564</v>
      </c>
      <c r="I102" s="11"/>
      <c r="J102" s="11">
        <f t="shared" ref="J102:J105" si="141">IF(OR(($A$5+$A102-J$204)/2&lt;$B102,$A$5&lt;($A$5+$A102-J$204)/2),"",($A$5+$A102-J$204)/2)</f>
        <v>0.75</v>
      </c>
      <c r="K102" s="11"/>
      <c r="L102" s="11"/>
      <c r="M102" s="11"/>
      <c r="N102" s="11">
        <f t="shared" si="133"/>
        <v>0</v>
      </c>
      <c r="O102" s="11">
        <f t="shared" ref="O102:R121" si="142">($AL$21+$A102)*O$204/(100+O$204)</f>
        <v>0.50979167266117176</v>
      </c>
      <c r="P102" s="11">
        <f t="shared" si="142"/>
        <v>0.75540183347956824</v>
      </c>
      <c r="Q102" s="11">
        <f t="shared" si="142"/>
        <v>1.0095874301721246</v>
      </c>
      <c r="R102" s="11">
        <f t="shared" si="142"/>
        <v>3.8139969584280262</v>
      </c>
      <c r="S102" s="11"/>
      <c r="T102" s="11">
        <f t="shared" si="82"/>
        <v>0</v>
      </c>
      <c r="U102" s="11">
        <f t="shared" si="83"/>
        <v>0.82854233979874814</v>
      </c>
      <c r="V102" s="11">
        <f t="shared" si="84"/>
        <v>1.4671142105975763</v>
      </c>
      <c r="W102" s="11">
        <f t="shared" si="85"/>
        <v>1.1298541449952451</v>
      </c>
      <c r="X102" s="11">
        <f t="shared" si="86"/>
        <v>2.1138260984513386</v>
      </c>
      <c r="Y102" s="11">
        <f t="shared" si="87"/>
        <v>2.8935078454637302</v>
      </c>
      <c r="Z102" s="11">
        <f t="shared" si="88"/>
        <v>2.9779178775567128</v>
      </c>
      <c r="AA102" s="11">
        <f t="shared" si="89"/>
        <v>31.014046077413589</v>
      </c>
      <c r="AB102" s="11">
        <f t="shared" si="90"/>
        <v>47.902106387096048</v>
      </c>
      <c r="AC102" s="11">
        <f t="shared" si="91"/>
        <v>50.00000000000005</v>
      </c>
      <c r="AD102" s="11">
        <f t="shared" si="92"/>
        <v>68.98594303519684</v>
      </c>
      <c r="AE102" s="11">
        <f t="shared" si="93"/>
        <v>37.971896957783251</v>
      </c>
      <c r="AF102" s="11">
        <f t="shared" si="94"/>
        <v>2.0978936129040022</v>
      </c>
      <c r="AG102" s="28">
        <f t="shared" si="95"/>
        <v>26.340182705970879</v>
      </c>
      <c r="AH102" s="28">
        <f t="shared" si="96"/>
        <v>40.683186936897336</v>
      </c>
      <c r="AI102" s="28">
        <f t="shared" si="97"/>
        <v>42.464924828291778</v>
      </c>
      <c r="AJ102" s="28">
        <f t="shared" si="98"/>
        <v>58.589657703968996</v>
      </c>
      <c r="AK102" s="16">
        <f t="shared" si="99"/>
        <v>32.249474997998121</v>
      </c>
      <c r="AM102" s="16">
        <f t="shared" si="134"/>
        <v>1.7356779230088113</v>
      </c>
      <c r="AN102" s="16">
        <f t="shared" si="135"/>
        <v>2.6808056038277366</v>
      </c>
      <c r="AO102" s="16">
        <f t="shared" si="136"/>
        <v>2.7982126528677034</v>
      </c>
      <c r="AP102" s="16">
        <f t="shared" si="137"/>
        <v>3.8607467734219645</v>
      </c>
      <c r="AQ102" s="8">
        <f t="shared" si="100"/>
        <v>4.1018152583425893E-2</v>
      </c>
      <c r="AR102" s="8">
        <f t="shared" si="101"/>
        <v>1.4479407861949305</v>
      </c>
      <c r="AS102" s="8">
        <f t="shared" si="102"/>
        <v>48.552059213805066</v>
      </c>
      <c r="AT102" s="8">
        <f t="shared" si="103"/>
        <v>49.958981847416581</v>
      </c>
      <c r="AU102" s="8">
        <f t="shared" si="104"/>
        <v>0.42310224389803719</v>
      </c>
      <c r="AV102" s="8">
        <f t="shared" si="105"/>
        <v>1.0658566948803192</v>
      </c>
      <c r="AW102" s="8">
        <f t="shared" si="106"/>
        <v>48.934143305119683</v>
      </c>
      <c r="AX102" s="8">
        <f t="shared" si="107"/>
        <v>49.576897756101964</v>
      </c>
      <c r="AY102" s="11">
        <f t="shared" si="108"/>
        <v>48.511041061221647</v>
      </c>
      <c r="AZ102" s="11">
        <f t="shared" si="109"/>
        <v>8.2036305166845125E-2</v>
      </c>
      <c r="BA102" s="11">
        <f t="shared" si="110"/>
        <v>0.84620448779607216</v>
      </c>
      <c r="BB102" s="30">
        <f>ROCbolivia_carbon_saatchi_negat!E122</f>
        <v>5197</v>
      </c>
      <c r="BC102" s="30">
        <f>'ROC2005-2010floss2distance2prox'!E122</f>
        <v>7060</v>
      </c>
      <c r="BD102" s="30">
        <f>ROC2010f2carbon1!E122</f>
        <v>2063</v>
      </c>
      <c r="BE102" s="14">
        <f>'2010F2CARBON1RANK6'!B104</f>
        <v>134.57298800000001</v>
      </c>
      <c r="BF102" s="14">
        <f>'2005-2010floss2distance2rank4'!B105</f>
        <v>132.19687999999999</v>
      </c>
      <c r="BG102" s="14">
        <f>'2010F2CARBON1RANK6reverse'!B105</f>
        <v>135.24983599999999</v>
      </c>
      <c r="BH102" s="8">
        <f t="shared" si="111"/>
        <v>0.74447946938917819</v>
      </c>
      <c r="BI102" s="8">
        <f t="shared" si="112"/>
        <v>0.74447946938917819</v>
      </c>
      <c r="BJ102" s="8">
        <f t="shared" si="113"/>
        <v>49.255520530610823</v>
      </c>
      <c r="BK102" s="8">
        <f t="shared" si="114"/>
        <v>49.255520530610823</v>
      </c>
      <c r="BL102" s="11">
        <f t="shared" si="115"/>
        <v>51.488958938778353</v>
      </c>
      <c r="BM102" s="11">
        <f t="shared" si="116"/>
        <v>50.642754450982281</v>
      </c>
      <c r="BN102" s="11">
        <f t="shared" si="117"/>
        <v>50</v>
      </c>
      <c r="BO102" s="11">
        <f t="shared" si="118"/>
        <v>49.357245549017719</v>
      </c>
      <c r="BP102" s="11">
        <f t="shared" si="119"/>
        <v>48.593077366388492</v>
      </c>
      <c r="BQ102" s="30">
        <f>ROCbolivia_carbon_saatchi_negat!G122</f>
        <v>238597</v>
      </c>
      <c r="BR102" s="30">
        <f>'ROC2005-2010floss2distance2prox'!G122</f>
        <v>236735</v>
      </c>
      <c r="BS102" s="30">
        <f>ROC2010f2carbon1!G122</f>
        <v>241731</v>
      </c>
      <c r="BT102" s="15">
        <f t="shared" si="138"/>
        <v>2437</v>
      </c>
      <c r="BU102" s="15">
        <f t="shared" si="139"/>
        <v>2437</v>
      </c>
      <c r="BV102" s="15">
        <f t="shared" si="140"/>
        <v>2437</v>
      </c>
      <c r="BW102" s="39">
        <f t="shared" si="120"/>
        <v>243794.5</v>
      </c>
      <c r="BX102" s="11">
        <f t="shared" ref="BX102:CA121" si="143">($A102+$A$5-ABS($A102-$A$5)-BX$206)/2</f>
        <v>0.75</v>
      </c>
      <c r="BY102" s="11">
        <f t="shared" si="143"/>
        <v>1</v>
      </c>
      <c r="BZ102" s="11">
        <f t="shared" si="143"/>
        <v>1.25</v>
      </c>
      <c r="CA102" s="11">
        <f t="shared" si="143"/>
        <v>1.5</v>
      </c>
    </row>
    <row r="103" spans="1:79" x14ac:dyDescent="0.25">
      <c r="A103" s="11">
        <f t="shared" si="129"/>
        <v>50.5</v>
      </c>
      <c r="B103" s="11">
        <f t="shared" si="75"/>
        <v>0</v>
      </c>
      <c r="C103" s="11">
        <f t="shared" si="76"/>
        <v>0.43048551136305374</v>
      </c>
      <c r="D103" s="11">
        <f t="shared" si="77"/>
        <v>0.75192426408307</v>
      </c>
      <c r="E103" s="11">
        <f t="shared" si="78"/>
        <v>1.071804327004916</v>
      </c>
      <c r="F103" s="11">
        <f t="shared" si="79"/>
        <v>1.4489662400095162</v>
      </c>
      <c r="G103" s="11">
        <f t="shared" si="80"/>
        <v>1.4889589387783564</v>
      </c>
      <c r="H103" s="11">
        <f t="shared" si="81"/>
        <v>1.4889589387783564</v>
      </c>
      <c r="I103" s="11"/>
      <c r="J103" s="11">
        <f t="shared" si="141"/>
        <v>1</v>
      </c>
      <c r="K103" s="11"/>
      <c r="L103" s="11"/>
      <c r="M103" s="11"/>
      <c r="N103" s="11">
        <f t="shared" si="133"/>
        <v>0</v>
      </c>
      <c r="O103" s="11">
        <f t="shared" si="142"/>
        <v>0.51474216771067671</v>
      </c>
      <c r="P103" s="11">
        <f t="shared" si="142"/>
        <v>0.76273740453255612</v>
      </c>
      <c r="Q103" s="11">
        <f t="shared" si="142"/>
        <v>1.019391351740752</v>
      </c>
      <c r="R103" s="11">
        <f t="shared" si="142"/>
        <v>3.851033995465063</v>
      </c>
      <c r="S103" s="11"/>
      <c r="T103" s="11">
        <f t="shared" si="82"/>
        <v>0</v>
      </c>
      <c r="U103" s="11">
        <f t="shared" si="83"/>
        <v>0.83494619360500844</v>
      </c>
      <c r="V103" s="11">
        <f t="shared" si="84"/>
        <v>1.4675405570541868</v>
      </c>
      <c r="W103" s="11">
        <f t="shared" si="85"/>
        <v>1.1298541449952451</v>
      </c>
      <c r="X103" s="11">
        <f t="shared" si="86"/>
        <v>2.1049965088918885</v>
      </c>
      <c r="Y103" s="11">
        <f t="shared" si="87"/>
        <v>2.8669696266988445</v>
      </c>
      <c r="Z103" s="11">
        <f t="shared" si="88"/>
        <v>2.9484335421353594</v>
      </c>
      <c r="AA103" s="11">
        <f t="shared" si="89"/>
        <v>31.591503979037732</v>
      </c>
      <c r="AB103" s="11">
        <f t="shared" si="90"/>
        <v>48.397476215152651</v>
      </c>
      <c r="AC103" s="11">
        <f t="shared" si="91"/>
        <v>50.500000000000057</v>
      </c>
      <c r="AD103" s="11">
        <f t="shared" si="92"/>
        <v>69.560511090612252</v>
      </c>
      <c r="AE103" s="11">
        <f t="shared" si="93"/>
        <v>37.96900711157452</v>
      </c>
      <c r="AF103" s="11">
        <f t="shared" si="94"/>
        <v>2.1025237848474063</v>
      </c>
      <c r="AG103" s="28">
        <f t="shared" si="95"/>
        <v>26.830616833650328</v>
      </c>
      <c r="AH103" s="28">
        <f t="shared" si="96"/>
        <v>41.103903787109886</v>
      </c>
      <c r="AI103" s="28">
        <f t="shared" si="97"/>
        <v>42.889574076574696</v>
      </c>
      <c r="AJ103" s="28">
        <f t="shared" si="98"/>
        <v>59.077637489608044</v>
      </c>
      <c r="AK103" s="16">
        <f t="shared" si="99"/>
        <v>32.247020655957712</v>
      </c>
      <c r="AM103" s="16">
        <f t="shared" si="134"/>
        <v>1.7679949231452736</v>
      </c>
      <c r="AN103" s="16">
        <f t="shared" si="135"/>
        <v>2.7085286062420746</v>
      </c>
      <c r="AO103" s="16">
        <f t="shared" si="136"/>
        <v>2.8261947793963804</v>
      </c>
      <c r="AP103" s="16">
        <f t="shared" si="137"/>
        <v>3.8929020454739036</v>
      </c>
      <c r="AQ103" s="8">
        <f t="shared" si="100"/>
        <v>3.9992698768840151E-2</v>
      </c>
      <c r="AR103" s="8">
        <f t="shared" si="101"/>
        <v>1.4489662400095162</v>
      </c>
      <c r="AS103" s="8">
        <f t="shared" si="102"/>
        <v>49.051033759990482</v>
      </c>
      <c r="AT103" s="8">
        <f t="shared" si="103"/>
        <v>49.460007301231165</v>
      </c>
      <c r="AU103" s="8">
        <f t="shared" si="104"/>
        <v>0.41715461177344038</v>
      </c>
      <c r="AV103" s="8">
        <f t="shared" si="105"/>
        <v>1.071804327004916</v>
      </c>
      <c r="AW103" s="8">
        <f t="shared" si="106"/>
        <v>49.428195672995081</v>
      </c>
      <c r="AX103" s="8">
        <f t="shared" si="107"/>
        <v>49.082845388226566</v>
      </c>
      <c r="AY103" s="11">
        <f t="shared" si="108"/>
        <v>49.011041061221647</v>
      </c>
      <c r="AZ103" s="11">
        <f t="shared" si="109"/>
        <v>7.9985397537676306E-2</v>
      </c>
      <c r="BA103" s="11">
        <f t="shared" si="110"/>
        <v>0.83430922354687453</v>
      </c>
      <c r="BB103" s="30">
        <f>ROCbolivia_carbon_saatchi_negat!E123</f>
        <v>5226</v>
      </c>
      <c r="BC103" s="30">
        <f>'ROC2005-2010floss2distance2prox'!E123</f>
        <v>7065</v>
      </c>
      <c r="BD103" s="30">
        <f>ROC2010f2carbon1!E123</f>
        <v>2099</v>
      </c>
      <c r="BE103" s="14">
        <f>'2010F2CARBON1RANK6'!B105</f>
        <v>135.24983599999999</v>
      </c>
      <c r="BF103" s="14">
        <f>'2005-2010floss2distance2rank4'!B106</f>
        <v>116.02350199999999</v>
      </c>
      <c r="BG103" s="14">
        <f>'2010F2CARBON1RANK6reverse'!B106</f>
        <v>134.57298800000001</v>
      </c>
      <c r="BH103" s="8">
        <f t="shared" si="111"/>
        <v>0.73703467469528638</v>
      </c>
      <c r="BI103" s="8">
        <f t="shared" si="112"/>
        <v>0.75192426408307</v>
      </c>
      <c r="BJ103" s="8">
        <f t="shared" si="113"/>
        <v>49.748075735916927</v>
      </c>
      <c r="BK103" s="8">
        <f t="shared" si="114"/>
        <v>48.762965325304719</v>
      </c>
      <c r="BL103" s="11">
        <f t="shared" si="115"/>
        <v>51.988958938778353</v>
      </c>
      <c r="BM103" s="11">
        <f t="shared" si="116"/>
        <v>51.127987916052248</v>
      </c>
      <c r="BN103" s="11">
        <f t="shared" si="117"/>
        <v>50.485110410612215</v>
      </c>
      <c r="BO103" s="11">
        <f t="shared" si="118"/>
        <v>49.845350284768521</v>
      </c>
      <c r="BP103" s="11">
        <f t="shared" si="119"/>
        <v>49.091026458759323</v>
      </c>
      <c r="BQ103" s="30">
        <f>ROCbolivia_carbon_saatchi_negat!G123</f>
        <v>241006</v>
      </c>
      <c r="BR103" s="30">
        <f>'ROC2005-2010floss2distance2prox'!G123</f>
        <v>239168</v>
      </c>
      <c r="BS103" s="30">
        <f>ROC2010f2carbon1!G123</f>
        <v>244133</v>
      </c>
      <c r="BT103" s="15">
        <f t="shared" si="138"/>
        <v>2438</v>
      </c>
      <c r="BU103" s="15">
        <f t="shared" si="139"/>
        <v>2438</v>
      </c>
      <c r="BV103" s="15">
        <f t="shared" si="140"/>
        <v>2438</v>
      </c>
      <c r="BW103" s="39">
        <f t="shared" si="120"/>
        <v>246232.44500000001</v>
      </c>
      <c r="BX103" s="11">
        <f t="shared" si="143"/>
        <v>0.75</v>
      </c>
      <c r="BY103" s="11">
        <f t="shared" si="143"/>
        <v>1</v>
      </c>
      <c r="BZ103" s="11">
        <f t="shared" si="143"/>
        <v>1.25</v>
      </c>
      <c r="CA103" s="11">
        <f t="shared" si="143"/>
        <v>1.5</v>
      </c>
    </row>
    <row r="104" spans="1:79" x14ac:dyDescent="0.25">
      <c r="A104" s="11">
        <f t="shared" si="129"/>
        <v>51</v>
      </c>
      <c r="B104" s="11">
        <f t="shared" si="75"/>
        <v>0</v>
      </c>
      <c r="C104" s="11">
        <f t="shared" si="76"/>
        <v>0.43643314348765044</v>
      </c>
      <c r="D104" s="11">
        <f t="shared" si="77"/>
        <v>0.75936905877696181</v>
      </c>
      <c r="E104" s="11">
        <f t="shared" si="78"/>
        <v>1.078162140655347</v>
      </c>
      <c r="F104" s="11">
        <f t="shared" si="79"/>
        <v>1.4495815122982676</v>
      </c>
      <c r="G104" s="11">
        <f t="shared" si="80"/>
        <v>1.4889589387783564</v>
      </c>
      <c r="H104" s="11">
        <f t="shared" si="81"/>
        <v>1.4889589387783564</v>
      </c>
      <c r="I104" s="11"/>
      <c r="J104" s="11">
        <f t="shared" si="141"/>
        <v>1.25</v>
      </c>
      <c r="K104" s="11"/>
      <c r="L104" s="11"/>
      <c r="M104" s="11"/>
      <c r="N104" s="11">
        <f t="shared" si="133"/>
        <v>0</v>
      </c>
      <c r="O104" s="11">
        <f t="shared" si="142"/>
        <v>0.51969266276018167</v>
      </c>
      <c r="P104" s="11">
        <f t="shared" si="142"/>
        <v>0.770072975585544</v>
      </c>
      <c r="Q104" s="11">
        <f t="shared" si="142"/>
        <v>1.0291952733093794</v>
      </c>
      <c r="R104" s="11">
        <f t="shared" si="142"/>
        <v>3.8880710325021002</v>
      </c>
      <c r="S104" s="11"/>
      <c r="T104" s="11">
        <f t="shared" si="82"/>
        <v>0</v>
      </c>
      <c r="U104" s="11">
        <f t="shared" si="83"/>
        <v>0.83844758120678065</v>
      </c>
      <c r="V104" s="11">
        <f t="shared" si="84"/>
        <v>1.4679587843988167</v>
      </c>
      <c r="W104" s="11">
        <f t="shared" si="85"/>
        <v>1.1298541449952451</v>
      </c>
      <c r="X104" s="11">
        <f t="shared" si="86"/>
        <v>2.0971511974206756</v>
      </c>
      <c r="Y104" s="11">
        <f t="shared" si="87"/>
        <v>2.8401238130036446</v>
      </c>
      <c r="Z104" s="11">
        <f t="shared" si="88"/>
        <v>2.9195273309379539</v>
      </c>
      <c r="AA104" s="11">
        <f t="shared" si="89"/>
        <v>32.171848546045055</v>
      </c>
      <c r="AB104" s="11">
        <f t="shared" si="90"/>
        <v>48.953181091137083</v>
      </c>
      <c r="AC104" s="11">
        <f t="shared" si="91"/>
        <v>51.00000000000005</v>
      </c>
      <c r="AD104" s="11">
        <f t="shared" si="92"/>
        <v>70.133230693571434</v>
      </c>
      <c r="AE104" s="11">
        <f t="shared" si="93"/>
        <v>37.961382147526379</v>
      </c>
      <c r="AF104" s="11">
        <f t="shared" si="94"/>
        <v>2.0468189088629671</v>
      </c>
      <c r="AG104" s="28">
        <f t="shared" si="95"/>
        <v>27.323502601899797</v>
      </c>
      <c r="AH104" s="28">
        <f t="shared" si="96"/>
        <v>41.57586310281777</v>
      </c>
      <c r="AI104" s="28">
        <f t="shared" si="97"/>
        <v>43.314223324857615</v>
      </c>
      <c r="AJ104" s="28">
        <f t="shared" si="98"/>
        <v>59.564047387355068</v>
      </c>
      <c r="AK104" s="16">
        <f t="shared" si="99"/>
        <v>32.24054478545527</v>
      </c>
      <c r="AM104" s="16">
        <f t="shared" si="134"/>
        <v>1.800473473353732</v>
      </c>
      <c r="AN104" s="16">
        <f t="shared" si="135"/>
        <v>2.7396282145468729</v>
      </c>
      <c r="AO104" s="16">
        <f t="shared" si="136"/>
        <v>2.8541769059250575</v>
      </c>
      <c r="AP104" s="16">
        <f t="shared" si="137"/>
        <v>3.9249538702648192</v>
      </c>
      <c r="AQ104" s="8">
        <f t="shared" si="100"/>
        <v>3.9377426480088795E-2</v>
      </c>
      <c r="AR104" s="8">
        <f t="shared" si="101"/>
        <v>1.4495815122982676</v>
      </c>
      <c r="AS104" s="8">
        <f t="shared" si="102"/>
        <v>49.550418487701734</v>
      </c>
      <c r="AT104" s="8">
        <f t="shared" si="103"/>
        <v>48.960622573519913</v>
      </c>
      <c r="AU104" s="8">
        <f t="shared" si="104"/>
        <v>0.4107967981230094</v>
      </c>
      <c r="AV104" s="8">
        <f t="shared" si="105"/>
        <v>1.078162140655347</v>
      </c>
      <c r="AW104" s="8">
        <f t="shared" si="106"/>
        <v>49.921837859344656</v>
      </c>
      <c r="AX104" s="8">
        <f t="shared" si="107"/>
        <v>48.589203201876991</v>
      </c>
      <c r="AY104" s="11">
        <f t="shared" si="108"/>
        <v>49.511041061221647</v>
      </c>
      <c r="AZ104" s="11">
        <f t="shared" si="109"/>
        <v>7.8754852960173594E-2</v>
      </c>
      <c r="BA104" s="11">
        <f t="shared" si="110"/>
        <v>0.82159359624601791</v>
      </c>
      <c r="BB104" s="30">
        <f>ROCbolivia_carbon_saatchi_negat!E124</f>
        <v>5257</v>
      </c>
      <c r="BC104" s="30">
        <f>'ROC2005-2010floss2distance2prox'!E124</f>
        <v>7068</v>
      </c>
      <c r="BD104" s="30">
        <f>ROC2010f2carbon1!E124</f>
        <v>2128</v>
      </c>
      <c r="BE104" s="14">
        <f>'2010F2CARBON1RANK6'!B106</f>
        <v>135.925939</v>
      </c>
      <c r="BF104" s="14">
        <f>'2005-2010floss2distance2rank4'!B107</f>
        <v>130.154931</v>
      </c>
      <c r="BG104" s="14">
        <f>'2010F2CARBON1RANK6reverse'!B107</f>
        <v>134.140051</v>
      </c>
      <c r="BH104" s="8">
        <f t="shared" si="111"/>
        <v>0.72958988000139458</v>
      </c>
      <c r="BI104" s="8">
        <f t="shared" si="112"/>
        <v>0.75936905877696181</v>
      </c>
      <c r="BJ104" s="8">
        <f t="shared" si="113"/>
        <v>50.240630941223039</v>
      </c>
      <c r="BK104" s="8">
        <f t="shared" si="114"/>
        <v>48.270410119998608</v>
      </c>
      <c r="BL104" s="11">
        <f t="shared" si="115"/>
        <v>52.488958938778353</v>
      </c>
      <c r="BM104" s="11">
        <f t="shared" si="116"/>
        <v>51.616092651803058</v>
      </c>
      <c r="BN104" s="11">
        <f t="shared" si="117"/>
        <v>50.97022082122443</v>
      </c>
      <c r="BO104" s="11">
        <f t="shared" si="118"/>
        <v>50.332634657467665</v>
      </c>
      <c r="BP104" s="11">
        <f t="shared" si="119"/>
        <v>49.589795914181821</v>
      </c>
      <c r="BQ104" s="30">
        <f>ROCbolivia_carbon_saatchi_negat!G124</f>
        <v>243413</v>
      </c>
      <c r="BR104" s="30">
        <f>'ROC2005-2010floss2distance2prox'!G124</f>
        <v>241603</v>
      </c>
      <c r="BS104" s="30">
        <f>ROC2010f2carbon1!G124</f>
        <v>246542</v>
      </c>
      <c r="BT104" s="15">
        <f t="shared" si="138"/>
        <v>2438</v>
      </c>
      <c r="BU104" s="15">
        <f t="shared" si="139"/>
        <v>2438</v>
      </c>
      <c r="BV104" s="15">
        <f t="shared" si="140"/>
        <v>2438</v>
      </c>
      <c r="BW104" s="39">
        <f t="shared" si="120"/>
        <v>248670.39</v>
      </c>
      <c r="BX104" s="11">
        <f t="shared" si="143"/>
        <v>0.75</v>
      </c>
      <c r="BY104" s="11">
        <f t="shared" si="143"/>
        <v>1</v>
      </c>
      <c r="BZ104" s="11">
        <f t="shared" si="143"/>
        <v>1.25</v>
      </c>
      <c r="CA104" s="11">
        <f t="shared" si="143"/>
        <v>1.5</v>
      </c>
    </row>
    <row r="105" spans="1:79" x14ac:dyDescent="0.25">
      <c r="A105" s="11">
        <f t="shared" si="129"/>
        <v>51.5</v>
      </c>
      <c r="B105" s="11">
        <f t="shared" si="75"/>
        <v>0</v>
      </c>
      <c r="C105" s="11">
        <f t="shared" si="76"/>
        <v>0.44361132018974997</v>
      </c>
      <c r="D105" s="11">
        <f t="shared" si="77"/>
        <v>0.76681385347085351</v>
      </c>
      <c r="E105" s="11">
        <f t="shared" si="78"/>
        <v>1.0836995912541094</v>
      </c>
      <c r="F105" s="11">
        <f t="shared" si="79"/>
        <v>1.4501967845870189</v>
      </c>
      <c r="G105" s="11">
        <f t="shared" si="80"/>
        <v>1.4889589387783564</v>
      </c>
      <c r="H105" s="11">
        <f t="shared" si="81"/>
        <v>1.4889589387783564</v>
      </c>
      <c r="I105" s="11"/>
      <c r="J105" s="11">
        <f t="shared" si="141"/>
        <v>1.5</v>
      </c>
      <c r="K105" s="11"/>
      <c r="L105" s="11"/>
      <c r="M105" s="11"/>
      <c r="N105" s="11">
        <f t="shared" si="133"/>
        <v>0</v>
      </c>
      <c r="O105" s="11">
        <f t="shared" si="142"/>
        <v>0.52464315780968662</v>
      </c>
      <c r="P105" s="11">
        <f t="shared" si="142"/>
        <v>0.77740854663853198</v>
      </c>
      <c r="Q105" s="11">
        <f t="shared" si="142"/>
        <v>1.0389991948780068</v>
      </c>
      <c r="R105" s="11">
        <f t="shared" si="142"/>
        <v>3.9251080695391374</v>
      </c>
      <c r="S105" s="11"/>
      <c r="T105" s="11">
        <f t="shared" si="82"/>
        <v>0</v>
      </c>
      <c r="U105" s="11">
        <f t="shared" si="83"/>
        <v>0.84424471488854835</v>
      </c>
      <c r="V105" s="11">
        <f t="shared" si="84"/>
        <v>1.468369122367962</v>
      </c>
      <c r="W105" s="11">
        <f t="shared" si="85"/>
        <v>1.1298541449952451</v>
      </c>
      <c r="X105" s="11">
        <f t="shared" si="86"/>
        <v>2.0878415884570649</v>
      </c>
      <c r="Y105" s="11">
        <f t="shared" si="87"/>
        <v>2.8137982442193428</v>
      </c>
      <c r="Z105" s="11">
        <f t="shared" si="88"/>
        <v>2.8911824053948671</v>
      </c>
      <c r="AA105" s="11">
        <f t="shared" si="89"/>
        <v>32.75411010482788</v>
      </c>
      <c r="AB105" s="11">
        <f t="shared" si="90"/>
        <v>49.435554211079172</v>
      </c>
      <c r="AC105" s="11">
        <f t="shared" si="91"/>
        <v>51.500000000000057</v>
      </c>
      <c r="AD105" s="11">
        <f t="shared" si="92"/>
        <v>70.701956750814247</v>
      </c>
      <c r="AE105" s="11">
        <f t="shared" si="93"/>
        <v>37.947846645986367</v>
      </c>
      <c r="AF105" s="11">
        <f t="shared" si="94"/>
        <v>2.0644457889208851</v>
      </c>
      <c r="AG105" s="28">
        <f t="shared" si="95"/>
        <v>27.818016468382133</v>
      </c>
      <c r="AH105" s="28">
        <f t="shared" si="96"/>
        <v>41.985541868368358</v>
      </c>
      <c r="AI105" s="28">
        <f t="shared" si="97"/>
        <v>43.738872573140533</v>
      </c>
      <c r="AJ105" s="28">
        <f t="shared" si="98"/>
        <v>60.047065572729203</v>
      </c>
      <c r="AK105" s="16">
        <f t="shared" si="99"/>
        <v>32.229049104347069</v>
      </c>
      <c r="AM105" s="16">
        <f t="shared" si="134"/>
        <v>1.8330593065750236</v>
      </c>
      <c r="AN105" s="16">
        <f t="shared" si="135"/>
        <v>2.7666238658993776</v>
      </c>
      <c r="AO105" s="16">
        <f t="shared" si="136"/>
        <v>2.8821590324537345</v>
      </c>
      <c r="AP105" s="16">
        <f t="shared" si="137"/>
        <v>3.9567821992526668</v>
      </c>
      <c r="AQ105" s="8">
        <f t="shared" si="100"/>
        <v>3.8762154191337439E-2</v>
      </c>
      <c r="AR105" s="8">
        <f t="shared" si="101"/>
        <v>1.4501967845870189</v>
      </c>
      <c r="AS105" s="8">
        <f t="shared" si="102"/>
        <v>50.049803215412979</v>
      </c>
      <c r="AT105" s="8">
        <f t="shared" si="103"/>
        <v>48.461237845808668</v>
      </c>
      <c r="AU105" s="8">
        <f t="shared" si="104"/>
        <v>0.40525934752424697</v>
      </c>
      <c r="AV105" s="8">
        <f t="shared" si="105"/>
        <v>1.0836995912541094</v>
      </c>
      <c r="AW105" s="8">
        <f t="shared" si="106"/>
        <v>50.41630040874589</v>
      </c>
      <c r="AX105" s="8">
        <f t="shared" si="107"/>
        <v>48.094740652475757</v>
      </c>
      <c r="AY105" s="11">
        <f t="shared" si="108"/>
        <v>50.011041061221647</v>
      </c>
      <c r="AZ105" s="11">
        <f t="shared" si="109"/>
        <v>7.7524308382670881E-2</v>
      </c>
      <c r="BA105" s="11">
        <f t="shared" si="110"/>
        <v>0.8105186950484935</v>
      </c>
      <c r="BB105" s="30">
        <f>ROCbolivia_carbon_saatchi_negat!E125</f>
        <v>5284</v>
      </c>
      <c r="BC105" s="30">
        <f>'ROC2005-2010floss2distance2prox'!E125</f>
        <v>7071</v>
      </c>
      <c r="BD105" s="30">
        <f>ROC2010f2carbon1!E125</f>
        <v>2163</v>
      </c>
      <c r="BE105" s="14">
        <f>'2010F2CARBON1RANK6'!B107</f>
        <v>136.37492900000001</v>
      </c>
      <c r="BF105" s="14">
        <f>'2005-2010floss2distance2rank4'!B108</f>
        <v>112.979466</v>
      </c>
      <c r="BG105" s="14">
        <f>'2010F2CARBON1RANK6reverse'!B108</f>
        <v>133.20469900000001</v>
      </c>
      <c r="BH105" s="8">
        <f t="shared" si="111"/>
        <v>0.72214508530750288</v>
      </c>
      <c r="BI105" s="8">
        <f t="shared" si="112"/>
        <v>0.76681385347085351</v>
      </c>
      <c r="BJ105" s="8">
        <f t="shared" si="113"/>
        <v>50.73318614652915</v>
      </c>
      <c r="BK105" s="8">
        <f t="shared" si="114"/>
        <v>47.777854914692497</v>
      </c>
      <c r="BL105" s="11">
        <f t="shared" si="115"/>
        <v>52.988958938778353</v>
      </c>
      <c r="BM105" s="11">
        <f t="shared" si="116"/>
        <v>52.101736298398855</v>
      </c>
      <c r="BN105" s="11">
        <f t="shared" si="117"/>
        <v>51.455331231836652</v>
      </c>
      <c r="BO105" s="11">
        <f t="shared" si="118"/>
        <v>50.82155975627014</v>
      </c>
      <c r="BP105" s="11">
        <f t="shared" si="119"/>
        <v>50.088565369604318</v>
      </c>
      <c r="BQ105" s="30">
        <f>ROCbolivia_carbon_saatchi_negat!G125</f>
        <v>245824</v>
      </c>
      <c r="BR105" s="30">
        <f>'ROC2005-2010floss2distance2prox'!G125</f>
        <v>244038</v>
      </c>
      <c r="BS105" s="30">
        <f>ROC2010f2carbon1!G125</f>
        <v>248945</v>
      </c>
      <c r="BT105" s="15">
        <f t="shared" si="138"/>
        <v>2438</v>
      </c>
      <c r="BU105" s="15">
        <f t="shared" si="139"/>
        <v>2438</v>
      </c>
      <c r="BV105" s="15">
        <f t="shared" si="140"/>
        <v>2438</v>
      </c>
      <c r="BW105" s="39">
        <f t="shared" si="120"/>
        <v>251108.33499999999</v>
      </c>
      <c r="BX105" s="11">
        <f t="shared" si="143"/>
        <v>0.75</v>
      </c>
      <c r="BY105" s="11">
        <f t="shared" si="143"/>
        <v>1</v>
      </c>
      <c r="BZ105" s="11">
        <f t="shared" si="143"/>
        <v>1.25</v>
      </c>
      <c r="CA105" s="11">
        <f t="shared" si="143"/>
        <v>1.5</v>
      </c>
    </row>
    <row r="106" spans="1:79" x14ac:dyDescent="0.25">
      <c r="A106" s="11">
        <f t="shared" si="129"/>
        <v>52</v>
      </c>
      <c r="B106" s="11">
        <f t="shared" si="75"/>
        <v>0</v>
      </c>
      <c r="C106" s="11">
        <f t="shared" si="76"/>
        <v>0.44976404307726386</v>
      </c>
      <c r="D106" s="11">
        <f t="shared" si="77"/>
        <v>0.77425864816474532</v>
      </c>
      <c r="E106" s="11">
        <f t="shared" si="78"/>
        <v>1.0908777679562089</v>
      </c>
      <c r="F106" s="11">
        <f t="shared" si="79"/>
        <v>1.4508120568757703</v>
      </c>
      <c r="G106" s="11">
        <f t="shared" si="80"/>
        <v>1.4889589387783564</v>
      </c>
      <c r="H106" s="11">
        <f t="shared" si="81"/>
        <v>1.4889589387783564</v>
      </c>
      <c r="I106" s="11"/>
      <c r="J106" s="11"/>
      <c r="K106" s="11"/>
      <c r="L106" s="11"/>
      <c r="M106" s="11"/>
      <c r="N106" s="11">
        <f t="shared" si="133"/>
        <v>0</v>
      </c>
      <c r="O106" s="11">
        <f t="shared" si="142"/>
        <v>0.52959365285919158</v>
      </c>
      <c r="P106" s="11">
        <f t="shared" si="142"/>
        <v>0.78474411769151986</v>
      </c>
      <c r="Q106" s="11">
        <f t="shared" si="142"/>
        <v>1.0488031164466343</v>
      </c>
      <c r="R106" s="11">
        <f t="shared" si="142"/>
        <v>3.9621451065761741</v>
      </c>
      <c r="S106" s="11"/>
      <c r="T106" s="11">
        <f t="shared" si="82"/>
        <v>0</v>
      </c>
      <c r="U106" s="11">
        <f t="shared" si="83"/>
        <v>0.84798429531538377</v>
      </c>
      <c r="V106" s="11">
        <f t="shared" si="84"/>
        <v>1.4687717921116779</v>
      </c>
      <c r="W106" s="11">
        <f t="shared" si="85"/>
        <v>1.1298541449952451</v>
      </c>
      <c r="X106" s="11">
        <f t="shared" si="86"/>
        <v>2.081904038431972</v>
      </c>
      <c r="Y106" s="11">
        <f t="shared" si="87"/>
        <v>2.787977942735548</v>
      </c>
      <c r="Z106" s="11">
        <f t="shared" si="88"/>
        <v>2.8633825745737624</v>
      </c>
      <c r="AA106" s="11">
        <f t="shared" si="89"/>
        <v>33.339419227532964</v>
      </c>
      <c r="AB106" s="11">
        <f t="shared" si="90"/>
        <v>49.987679637871253</v>
      </c>
      <c r="AC106" s="11">
        <f t="shared" si="91"/>
        <v>52.000000000000057</v>
      </c>
      <c r="AD106" s="11">
        <f t="shared" si="92"/>
        <v>71.269228304049875</v>
      </c>
      <c r="AE106" s="11">
        <f t="shared" si="93"/>
        <v>37.929809076516911</v>
      </c>
      <c r="AF106" s="11">
        <f t="shared" si="94"/>
        <v>2.0123203621288042</v>
      </c>
      <c r="AG106" s="28">
        <f t="shared" si="95"/>
        <v>28.315118626321826</v>
      </c>
      <c r="AH106" s="28">
        <f t="shared" si="96"/>
        <v>42.454461163258635</v>
      </c>
      <c r="AI106" s="28">
        <f t="shared" si="97"/>
        <v>44.163521821423451</v>
      </c>
      <c r="AJ106" s="28">
        <f t="shared" si="98"/>
        <v>60.528848450036797</v>
      </c>
      <c r="AK106" s="16">
        <f t="shared" si="99"/>
        <v>32.213729823714971</v>
      </c>
      <c r="AM106" s="16">
        <f t="shared" si="134"/>
        <v>1.8658156944348687</v>
      </c>
      <c r="AN106" s="16">
        <f t="shared" si="135"/>
        <v>2.7975231530037687</v>
      </c>
      <c r="AO106" s="16">
        <f t="shared" si="136"/>
        <v>2.9101411589824115</v>
      </c>
      <c r="AP106" s="16">
        <f t="shared" si="137"/>
        <v>3.9885291280101844</v>
      </c>
      <c r="AQ106" s="8">
        <f t="shared" si="100"/>
        <v>3.8146881902586083E-2</v>
      </c>
      <c r="AR106" s="8">
        <f t="shared" si="101"/>
        <v>1.4508120568757703</v>
      </c>
      <c r="AS106" s="8">
        <f t="shared" si="102"/>
        <v>50.549187943124231</v>
      </c>
      <c r="AT106" s="8">
        <f t="shared" si="103"/>
        <v>47.961853118097416</v>
      </c>
      <c r="AU106" s="8">
        <f t="shared" si="104"/>
        <v>0.39808117082214745</v>
      </c>
      <c r="AV106" s="8">
        <f t="shared" si="105"/>
        <v>1.0908777679562089</v>
      </c>
      <c r="AW106" s="8">
        <f t="shared" si="106"/>
        <v>50.909122232043792</v>
      </c>
      <c r="AX106" s="8">
        <f t="shared" si="107"/>
        <v>47.601918829177855</v>
      </c>
      <c r="AY106" s="11">
        <f t="shared" si="108"/>
        <v>50.511041061221647</v>
      </c>
      <c r="AZ106" s="11">
        <f t="shared" si="109"/>
        <v>7.6293763805168169E-2</v>
      </c>
      <c r="BA106" s="11">
        <f t="shared" si="110"/>
        <v>0.79616234164429045</v>
      </c>
      <c r="BB106" s="30">
        <f>ROCbolivia_carbon_saatchi_negat!E126</f>
        <v>5319</v>
      </c>
      <c r="BC106" s="30">
        <f>'ROC2005-2010floss2distance2prox'!E126</f>
        <v>7074</v>
      </c>
      <c r="BD106" s="30">
        <f>ROC2010f2carbon1!E126</f>
        <v>2193</v>
      </c>
      <c r="BE106" s="14">
        <f>'2010F2CARBON1RANK6'!B108</f>
        <v>137.088717</v>
      </c>
      <c r="BF106" s="14">
        <f>'2005-2010floss2distance2rank4'!B109</f>
        <v>129.31656699999999</v>
      </c>
      <c r="BG106" s="14">
        <f>'2010F2CARBON1RANK6reverse'!B109</f>
        <v>132.86403100000001</v>
      </c>
      <c r="BH106" s="8">
        <f t="shared" si="111"/>
        <v>0.71470029061361107</v>
      </c>
      <c r="BI106" s="8">
        <f t="shared" si="112"/>
        <v>0.77425864816474532</v>
      </c>
      <c r="BJ106" s="8">
        <f t="shared" si="113"/>
        <v>51.225741351835254</v>
      </c>
      <c r="BK106" s="8">
        <f t="shared" si="114"/>
        <v>47.285299709386393</v>
      </c>
      <c r="BL106" s="11">
        <f t="shared" si="115"/>
        <v>53.488958938778353</v>
      </c>
      <c r="BM106" s="11">
        <f t="shared" si="116"/>
        <v>52.589430852623828</v>
      </c>
      <c r="BN106" s="11">
        <f t="shared" si="117"/>
        <v>51.940441642448867</v>
      </c>
      <c r="BO106" s="11">
        <f t="shared" si="118"/>
        <v>51.307203402865937</v>
      </c>
      <c r="BP106" s="11">
        <f t="shared" si="119"/>
        <v>50.587334825026815</v>
      </c>
      <c r="BQ106" s="30">
        <f>ROCbolivia_carbon_saatchi_negat!G126</f>
        <v>248227</v>
      </c>
      <c r="BR106" s="30">
        <f>'ROC2005-2010floss2distance2prox'!G126</f>
        <v>246473</v>
      </c>
      <c r="BS106" s="30">
        <f>ROC2010f2carbon1!G126</f>
        <v>251353</v>
      </c>
      <c r="BT106" s="15">
        <f t="shared" si="138"/>
        <v>2438</v>
      </c>
      <c r="BU106" s="15">
        <f t="shared" si="139"/>
        <v>2438</v>
      </c>
      <c r="BV106" s="15">
        <f t="shared" si="140"/>
        <v>2438</v>
      </c>
      <c r="BW106" s="39">
        <f t="shared" si="120"/>
        <v>253546.28</v>
      </c>
      <c r="BX106" s="11">
        <f t="shared" si="143"/>
        <v>0.75</v>
      </c>
      <c r="BY106" s="11">
        <f t="shared" si="143"/>
        <v>1</v>
      </c>
      <c r="BZ106" s="11">
        <f t="shared" si="143"/>
        <v>1.25</v>
      </c>
      <c r="CA106" s="11">
        <f t="shared" si="143"/>
        <v>1.5</v>
      </c>
    </row>
    <row r="107" spans="1:79" x14ac:dyDescent="0.25">
      <c r="A107" s="11">
        <f t="shared" si="129"/>
        <v>52.5</v>
      </c>
      <c r="B107" s="11">
        <f t="shared" si="75"/>
        <v>0</v>
      </c>
      <c r="C107" s="11">
        <f t="shared" si="76"/>
        <v>0.45796767359394902</v>
      </c>
      <c r="D107" s="11">
        <f t="shared" si="77"/>
        <v>0.78170344285863702</v>
      </c>
      <c r="E107" s="11">
        <f t="shared" si="78"/>
        <v>1.0962101277920544</v>
      </c>
      <c r="F107" s="11">
        <f t="shared" si="79"/>
        <v>1.4512222384016047</v>
      </c>
      <c r="G107" s="11">
        <f t="shared" si="80"/>
        <v>1.4889589387783564</v>
      </c>
      <c r="H107" s="11">
        <f t="shared" si="81"/>
        <v>1.4889589387783564</v>
      </c>
      <c r="I107" s="11"/>
      <c r="J107" s="11"/>
      <c r="K107" s="11"/>
      <c r="L107" s="11"/>
      <c r="M107" s="11"/>
      <c r="N107" s="11">
        <f t="shared" si="133"/>
        <v>0</v>
      </c>
      <c r="O107" s="11">
        <f t="shared" si="142"/>
        <v>0.53454414790869653</v>
      </c>
      <c r="P107" s="11">
        <f t="shared" si="142"/>
        <v>0.79207968874450763</v>
      </c>
      <c r="Q107" s="11">
        <f t="shared" si="142"/>
        <v>1.0586070380152619</v>
      </c>
      <c r="R107" s="11">
        <f t="shared" si="142"/>
        <v>3.9991821436132113</v>
      </c>
      <c r="S107" s="11"/>
      <c r="T107" s="11">
        <f t="shared" si="82"/>
        <v>0</v>
      </c>
      <c r="U107" s="11">
        <f t="shared" si="83"/>
        <v>0.85551876169310348</v>
      </c>
      <c r="V107" s="11">
        <f t="shared" si="84"/>
        <v>1.469167006591015</v>
      </c>
      <c r="W107" s="11">
        <f t="shared" si="85"/>
        <v>1.1298541449952451</v>
      </c>
      <c r="X107" s="11">
        <f t="shared" si="86"/>
        <v>2.07251495230356</v>
      </c>
      <c r="Y107" s="11">
        <f t="shared" si="87"/>
        <v>2.762247347421797</v>
      </c>
      <c r="Z107" s="11">
        <f t="shared" si="88"/>
        <v>2.8361122643397265</v>
      </c>
      <c r="AA107" s="11">
        <f t="shared" si="89"/>
        <v>33.926281861176953</v>
      </c>
      <c r="AB107" s="11">
        <f t="shared" si="90"/>
        <v>50.533738752109777</v>
      </c>
      <c r="AC107" s="11">
        <f t="shared" si="91"/>
        <v>52.500000000000057</v>
      </c>
      <c r="AD107" s="11">
        <f t="shared" si="92"/>
        <v>71.832492721545265</v>
      </c>
      <c r="AE107" s="11">
        <f t="shared" si="93"/>
        <v>37.906210860368311</v>
      </c>
      <c r="AF107" s="11">
        <f t="shared" si="94"/>
        <v>1.9662612478902801</v>
      </c>
      <c r="AG107" s="28">
        <f t="shared" si="95"/>
        <v>28.813540178766335</v>
      </c>
      <c r="AH107" s="28">
        <f t="shared" si="96"/>
        <v>42.918228348017493</v>
      </c>
      <c r="AI107" s="28">
        <f t="shared" si="97"/>
        <v>44.58817106970637</v>
      </c>
      <c r="AJ107" s="28">
        <f t="shared" si="98"/>
        <v>61.007228072984645</v>
      </c>
      <c r="AK107" s="16">
        <f t="shared" si="99"/>
        <v>32.193687894218314</v>
      </c>
      <c r="AM107" s="16">
        <f t="shared" si="134"/>
        <v>1.8986590233740261</v>
      </c>
      <c r="AN107" s="16">
        <f t="shared" si="135"/>
        <v>2.8280829434572885</v>
      </c>
      <c r="AO107" s="16">
        <f t="shared" si="136"/>
        <v>2.9381232855110886</v>
      </c>
      <c r="AP107" s="16">
        <f t="shared" si="137"/>
        <v>4.0200518004090986</v>
      </c>
      <c r="AQ107" s="8">
        <f t="shared" si="100"/>
        <v>3.7736700376751697E-2</v>
      </c>
      <c r="AR107" s="8">
        <f t="shared" si="101"/>
        <v>1.4512222384016047</v>
      </c>
      <c r="AS107" s="8">
        <f t="shared" si="102"/>
        <v>51.048777761598394</v>
      </c>
      <c r="AT107" s="8">
        <f t="shared" si="103"/>
        <v>47.462263299623253</v>
      </c>
      <c r="AU107" s="8">
        <f t="shared" si="104"/>
        <v>0.39274881098630199</v>
      </c>
      <c r="AV107" s="8">
        <f t="shared" si="105"/>
        <v>1.0962101277920544</v>
      </c>
      <c r="AW107" s="8">
        <f t="shared" si="106"/>
        <v>51.403789872207945</v>
      </c>
      <c r="AX107" s="8">
        <f t="shared" si="107"/>
        <v>47.107251189013702</v>
      </c>
      <c r="AY107" s="11">
        <f t="shared" si="108"/>
        <v>51.011041061221647</v>
      </c>
      <c r="AZ107" s="11">
        <f t="shared" si="109"/>
        <v>7.5473400753502062E-2</v>
      </c>
      <c r="BA107" s="11">
        <f t="shared" si="110"/>
        <v>0.78549762197260264</v>
      </c>
      <c r="BB107" s="30">
        <f>ROCbolivia_carbon_saatchi_negat!E127</f>
        <v>5345</v>
      </c>
      <c r="BC107" s="30">
        <f>'ROC2005-2010floss2distance2prox'!E127</f>
        <v>7076</v>
      </c>
      <c r="BD107" s="30">
        <f>ROC2010f2carbon1!E127</f>
        <v>2233</v>
      </c>
      <c r="BE107" s="14">
        <f>'2010F2CARBON1RANK6'!B109</f>
        <v>137.452574</v>
      </c>
      <c r="BF107" s="14">
        <f>'2005-2010floss2distance2rank4'!B110</f>
        <v>127.89574</v>
      </c>
      <c r="BG107" s="14">
        <f>'2010F2CARBON1RANK6reverse'!B110</f>
        <v>131.92549600000001</v>
      </c>
      <c r="BH107" s="8">
        <f t="shared" si="111"/>
        <v>0.70725549591971937</v>
      </c>
      <c r="BI107" s="8">
        <f t="shared" si="112"/>
        <v>0.78170344285863702</v>
      </c>
      <c r="BJ107" s="8">
        <f t="shared" si="113"/>
        <v>51.718296557141365</v>
      </c>
      <c r="BK107" s="8">
        <f t="shared" si="114"/>
        <v>46.792744504080282</v>
      </c>
      <c r="BL107" s="11">
        <f t="shared" si="115"/>
        <v>53.988958938778353</v>
      </c>
      <c r="BM107" s="11">
        <f t="shared" si="116"/>
        <v>53.073023591590456</v>
      </c>
      <c r="BN107" s="11">
        <f t="shared" si="117"/>
        <v>52.425552053061082</v>
      </c>
      <c r="BO107" s="11">
        <f t="shared" si="118"/>
        <v>51.79653868319425</v>
      </c>
      <c r="BP107" s="11">
        <f t="shared" si="119"/>
        <v>51.086514461975149</v>
      </c>
      <c r="BQ107" s="30">
        <f>ROCbolivia_carbon_saatchi_negat!G127</f>
        <v>250639</v>
      </c>
      <c r="BR107" s="30">
        <f>'ROC2005-2010floss2distance2prox'!G127</f>
        <v>248909</v>
      </c>
      <c r="BS107" s="30">
        <f>ROC2010f2carbon1!G127</f>
        <v>253751</v>
      </c>
      <c r="BT107" s="15">
        <f t="shared" si="138"/>
        <v>2438</v>
      </c>
      <c r="BU107" s="15">
        <f t="shared" si="139"/>
        <v>2438</v>
      </c>
      <c r="BV107" s="15">
        <f t="shared" si="140"/>
        <v>2438</v>
      </c>
      <c r="BW107" s="39">
        <f t="shared" si="120"/>
        <v>255984.22500000001</v>
      </c>
      <c r="BX107" s="11">
        <f t="shared" si="143"/>
        <v>0.75</v>
      </c>
      <c r="BY107" s="11">
        <f t="shared" si="143"/>
        <v>1</v>
      </c>
      <c r="BZ107" s="11">
        <f t="shared" si="143"/>
        <v>1.25</v>
      </c>
      <c r="CA107" s="11">
        <f t="shared" si="143"/>
        <v>1.5</v>
      </c>
    </row>
    <row r="108" spans="1:79" x14ac:dyDescent="0.25">
      <c r="A108" s="11">
        <f t="shared" si="129"/>
        <v>53</v>
      </c>
      <c r="B108" s="11">
        <f t="shared" si="75"/>
        <v>0</v>
      </c>
      <c r="C108" s="11">
        <f t="shared" si="76"/>
        <v>0.46494075953313141</v>
      </c>
      <c r="D108" s="11">
        <f t="shared" si="77"/>
        <v>0.78914823755252883</v>
      </c>
      <c r="E108" s="11">
        <f t="shared" si="78"/>
        <v>1.1023628506795682</v>
      </c>
      <c r="F108" s="11">
        <f t="shared" si="79"/>
        <v>1.4520426014532732</v>
      </c>
      <c r="G108" s="11">
        <f t="shared" si="80"/>
        <v>1.4889589387783564</v>
      </c>
      <c r="H108" s="11">
        <f t="shared" si="81"/>
        <v>1.4889589387783564</v>
      </c>
      <c r="I108" s="11"/>
      <c r="J108" s="11"/>
      <c r="K108" s="11"/>
      <c r="L108" s="11"/>
      <c r="M108" s="11"/>
      <c r="N108" s="11">
        <f t="shared" si="133"/>
        <v>0</v>
      </c>
      <c r="O108" s="11">
        <f t="shared" si="142"/>
        <v>0.53949464295820149</v>
      </c>
      <c r="P108" s="11">
        <f t="shared" si="142"/>
        <v>0.7994152597974955</v>
      </c>
      <c r="Q108" s="11">
        <f t="shared" si="142"/>
        <v>1.0684109595838893</v>
      </c>
      <c r="R108" s="11">
        <f t="shared" si="142"/>
        <v>4.0362191806502485</v>
      </c>
      <c r="S108" s="11"/>
      <c r="T108" s="11">
        <f t="shared" si="82"/>
        <v>0</v>
      </c>
      <c r="U108" s="11">
        <f t="shared" si="83"/>
        <v>0.86061861964897468</v>
      </c>
      <c r="V108" s="11">
        <f t="shared" si="84"/>
        <v>1.4695549709535842</v>
      </c>
      <c r="W108" s="11">
        <f t="shared" si="85"/>
        <v>1.1298541449952451</v>
      </c>
      <c r="X108" s="11">
        <f t="shared" si="86"/>
        <v>2.0648682093543562</v>
      </c>
      <c r="Y108" s="11">
        <f t="shared" si="87"/>
        <v>2.7377960517500686</v>
      </c>
      <c r="Z108" s="11">
        <f t="shared" si="88"/>
        <v>2.80935648826105</v>
      </c>
      <c r="AA108" s="11">
        <f t="shared" si="89"/>
        <v>34.516517864942436</v>
      </c>
      <c r="AB108" s="11">
        <f t="shared" si="90"/>
        <v>51.062168151299566</v>
      </c>
      <c r="AC108" s="11">
        <f t="shared" si="91"/>
        <v>53.000000000000057</v>
      </c>
      <c r="AD108" s="11">
        <f t="shared" si="92"/>
        <v>72.39330149473524</v>
      </c>
      <c r="AE108" s="11">
        <f t="shared" si="93"/>
        <v>37.876783629792804</v>
      </c>
      <c r="AF108" s="11">
        <f t="shared" si="94"/>
        <v>1.9378318487004904</v>
      </c>
      <c r="AG108" s="28">
        <f t="shared" si="95"/>
        <v>29.314826729383384</v>
      </c>
      <c r="AH108" s="28">
        <f t="shared" si="96"/>
        <v>43.367022642290564</v>
      </c>
      <c r="AI108" s="28">
        <f t="shared" si="97"/>
        <v>45.012820317989288</v>
      </c>
      <c r="AJ108" s="28">
        <f t="shared" si="98"/>
        <v>61.483522120915836</v>
      </c>
      <c r="AK108" s="16">
        <f t="shared" si="99"/>
        <v>32.168695391532452</v>
      </c>
      <c r="AM108" s="16">
        <f t="shared" si="134"/>
        <v>1.9316911404523189</v>
      </c>
      <c r="AN108" s="16">
        <f t="shared" si="135"/>
        <v>2.8576561000764911</v>
      </c>
      <c r="AO108" s="16">
        <f t="shared" si="136"/>
        <v>2.9661054120397656</v>
      </c>
      <c r="AP108" s="16">
        <f t="shared" si="137"/>
        <v>4.0514370445086874</v>
      </c>
      <c r="AQ108" s="8">
        <f t="shared" si="100"/>
        <v>3.6916337325083148E-2</v>
      </c>
      <c r="AR108" s="8">
        <f t="shared" si="101"/>
        <v>1.4520426014532732</v>
      </c>
      <c r="AS108" s="8">
        <f t="shared" si="102"/>
        <v>51.547957398546728</v>
      </c>
      <c r="AT108" s="8">
        <f t="shared" si="103"/>
        <v>46.963083662674919</v>
      </c>
      <c r="AU108" s="8">
        <f t="shared" si="104"/>
        <v>0.3865960880987882</v>
      </c>
      <c r="AV108" s="8">
        <f t="shared" si="105"/>
        <v>1.1023628506795682</v>
      </c>
      <c r="AW108" s="8">
        <f t="shared" si="106"/>
        <v>51.897637149320431</v>
      </c>
      <c r="AX108" s="8">
        <f t="shared" si="107"/>
        <v>46.613403911901216</v>
      </c>
      <c r="AY108" s="11">
        <f t="shared" si="108"/>
        <v>51.511041061221647</v>
      </c>
      <c r="AZ108" s="11">
        <f t="shared" si="109"/>
        <v>7.3832674650162744E-2</v>
      </c>
      <c r="BA108" s="11">
        <f t="shared" si="110"/>
        <v>0.77319217619757552</v>
      </c>
      <c r="BB108" s="30">
        <f>ROCbolivia_carbon_saatchi_negat!E128</f>
        <v>5375</v>
      </c>
      <c r="BC108" s="30">
        <f>'ROC2005-2010floss2distance2prox'!E128</f>
        <v>7080</v>
      </c>
      <c r="BD108" s="30">
        <f>ROC2010f2carbon1!E128</f>
        <v>2267</v>
      </c>
      <c r="BE108" s="14">
        <f>'2010F2CARBON1RANK6'!B110</f>
        <v>138.242671</v>
      </c>
      <c r="BF108" s="14">
        <f>'2005-2010floss2distance2rank4'!B111</f>
        <v>123.76658</v>
      </c>
      <c r="BG108" s="14">
        <f>'2010F2CARBON1RANK6reverse'!B111</f>
        <v>131.350345</v>
      </c>
      <c r="BH108" s="8">
        <f t="shared" si="111"/>
        <v>0.69981070122582756</v>
      </c>
      <c r="BI108" s="8">
        <f t="shared" si="112"/>
        <v>0.78914823755252883</v>
      </c>
      <c r="BJ108" s="8">
        <f t="shared" si="113"/>
        <v>52.210851762447469</v>
      </c>
      <c r="BK108" s="8">
        <f t="shared" si="114"/>
        <v>46.300189298774178</v>
      </c>
      <c r="BL108" s="11">
        <f t="shared" si="115"/>
        <v>54.488958938778353</v>
      </c>
      <c r="BM108" s="11">
        <f t="shared" si="116"/>
        <v>53.559077419712096</v>
      </c>
      <c r="BN108" s="11">
        <f t="shared" si="117"/>
        <v>52.910662463673297</v>
      </c>
      <c r="BO108" s="11">
        <f t="shared" si="118"/>
        <v>52.284233237419222</v>
      </c>
      <c r="BP108" s="11">
        <f t="shared" si="119"/>
        <v>51.58487373587181</v>
      </c>
      <c r="BQ108" s="30">
        <f>ROCbolivia_carbon_saatchi_negat!G128</f>
        <v>253047</v>
      </c>
      <c r="BR108" s="30">
        <f>'ROC2005-2010floss2distance2prox'!G128</f>
        <v>251343</v>
      </c>
      <c r="BS108" s="30">
        <f>ROC2010f2carbon1!G128</f>
        <v>256155</v>
      </c>
      <c r="BT108" s="15">
        <f t="shared" si="138"/>
        <v>2438</v>
      </c>
      <c r="BU108" s="15">
        <f t="shared" si="139"/>
        <v>2438</v>
      </c>
      <c r="BV108" s="15">
        <f t="shared" si="140"/>
        <v>2438</v>
      </c>
      <c r="BW108" s="39">
        <f t="shared" si="120"/>
        <v>258422.17</v>
      </c>
      <c r="BX108" s="11">
        <f t="shared" si="143"/>
        <v>0.75</v>
      </c>
      <c r="BY108" s="11">
        <f t="shared" si="143"/>
        <v>1</v>
      </c>
      <c r="BZ108" s="11">
        <f t="shared" si="143"/>
        <v>1.25</v>
      </c>
      <c r="CA108" s="11">
        <f t="shared" si="143"/>
        <v>1.5</v>
      </c>
    </row>
    <row r="109" spans="1:79" x14ac:dyDescent="0.25">
      <c r="A109" s="11">
        <f t="shared" si="129"/>
        <v>53.5</v>
      </c>
      <c r="B109" s="11">
        <f t="shared" si="75"/>
        <v>0</v>
      </c>
      <c r="C109" s="11">
        <f t="shared" si="76"/>
        <v>0.47293929928689943</v>
      </c>
      <c r="D109" s="11">
        <f t="shared" si="77"/>
        <v>0.79659303224642075</v>
      </c>
      <c r="E109" s="11">
        <f t="shared" si="78"/>
        <v>1.1072850289895793</v>
      </c>
      <c r="F109" s="11">
        <f t="shared" si="79"/>
        <v>1.4526578737420246</v>
      </c>
      <c r="G109" s="11">
        <f t="shared" si="80"/>
        <v>1.4889589387783564</v>
      </c>
      <c r="H109" s="11">
        <f t="shared" si="81"/>
        <v>1.4889589387783564</v>
      </c>
      <c r="I109" s="11"/>
      <c r="J109" s="11"/>
      <c r="K109" s="11"/>
      <c r="L109" s="11"/>
      <c r="M109" s="11"/>
      <c r="N109" s="11">
        <f t="shared" si="133"/>
        <v>0</v>
      </c>
      <c r="O109" s="11">
        <f t="shared" si="142"/>
        <v>0.54444513800770644</v>
      </c>
      <c r="P109" s="11">
        <f t="shared" si="142"/>
        <v>0.80675083085048338</v>
      </c>
      <c r="Q109" s="11">
        <f t="shared" si="142"/>
        <v>1.0782148811525167</v>
      </c>
      <c r="R109" s="11">
        <f t="shared" si="142"/>
        <v>4.0732562176872857</v>
      </c>
      <c r="S109" s="11"/>
      <c r="T109" s="11">
        <f t="shared" si="82"/>
        <v>0</v>
      </c>
      <c r="U109" s="11">
        <f t="shared" si="83"/>
        <v>0.8675235323752466</v>
      </c>
      <c r="V109" s="11">
        <f t="shared" si="84"/>
        <v>1.4699358828886366</v>
      </c>
      <c r="W109" s="11">
        <f t="shared" si="85"/>
        <v>1.1298541449952451</v>
      </c>
      <c r="X109" s="11">
        <f t="shared" si="86"/>
        <v>2.0550308641922443</v>
      </c>
      <c r="Y109" s="11">
        <f t="shared" si="87"/>
        <v>2.7134072486205651</v>
      </c>
      <c r="Z109" s="11">
        <f t="shared" si="88"/>
        <v>2.7831008201464607</v>
      </c>
      <c r="AA109" s="11">
        <f t="shared" si="89"/>
        <v>35.108197365777741</v>
      </c>
      <c r="AB109" s="11">
        <f t="shared" si="90"/>
        <v>51.552291576895506</v>
      </c>
      <c r="AC109" s="11">
        <f t="shared" si="91"/>
        <v>53.500000000000064</v>
      </c>
      <c r="AD109" s="11">
        <f t="shared" si="92"/>
        <v>72.951255679780331</v>
      </c>
      <c r="AE109" s="11">
        <f t="shared" si="93"/>
        <v>37.84305831400259</v>
      </c>
      <c r="AF109" s="11">
        <f t="shared" si="94"/>
        <v>1.9477084231045581</v>
      </c>
      <c r="AG109" s="28">
        <f t="shared" si="95"/>
        <v>29.817339239891634</v>
      </c>
      <c r="AH109" s="28">
        <f t="shared" si="96"/>
        <v>43.783283730780894</v>
      </c>
      <c r="AI109" s="28">
        <f t="shared" si="97"/>
        <v>45.437469566272206</v>
      </c>
      <c r="AJ109" s="28">
        <f t="shared" si="98"/>
        <v>61.95739177142724</v>
      </c>
      <c r="AK109" s="16">
        <f t="shared" si="99"/>
        <v>32.140052531535602</v>
      </c>
      <c r="AM109" s="16">
        <f t="shared" si="134"/>
        <v>1.9648040417659149</v>
      </c>
      <c r="AN109" s="16">
        <f t="shared" si="135"/>
        <v>2.8850854914958797</v>
      </c>
      <c r="AO109" s="16">
        <f t="shared" si="136"/>
        <v>2.9940875385684427</v>
      </c>
      <c r="AP109" s="16">
        <f t="shared" si="137"/>
        <v>4.0826625337149602</v>
      </c>
      <c r="AQ109" s="8">
        <f t="shared" si="100"/>
        <v>3.6301065036331792E-2</v>
      </c>
      <c r="AR109" s="8">
        <f t="shared" si="101"/>
        <v>1.4526578737420246</v>
      </c>
      <c r="AS109" s="8">
        <f t="shared" si="102"/>
        <v>52.047342126257973</v>
      </c>
      <c r="AT109" s="8">
        <f t="shared" si="103"/>
        <v>46.463698934963674</v>
      </c>
      <c r="AU109" s="8">
        <f t="shared" si="104"/>
        <v>0.38167390978877713</v>
      </c>
      <c r="AV109" s="8">
        <f t="shared" si="105"/>
        <v>1.1072850289895793</v>
      </c>
      <c r="AW109" s="8">
        <f t="shared" si="106"/>
        <v>52.39271497101042</v>
      </c>
      <c r="AX109" s="8">
        <f t="shared" si="107"/>
        <v>46.118326090211227</v>
      </c>
      <c r="AY109" s="11">
        <f t="shared" si="108"/>
        <v>52.011041061221647</v>
      </c>
      <c r="AZ109" s="11">
        <f t="shared" si="109"/>
        <v>7.2602130072660032E-2</v>
      </c>
      <c r="BA109" s="11">
        <f t="shared" si="110"/>
        <v>0.76334781957755382</v>
      </c>
      <c r="BB109" s="30">
        <f>ROCbolivia_carbon_saatchi_negat!E129</f>
        <v>5399</v>
      </c>
      <c r="BC109" s="30">
        <f>'ROC2005-2010floss2distance2prox'!E129</f>
        <v>7083</v>
      </c>
      <c r="BD109" s="30">
        <f>ROC2010f2carbon1!E129</f>
        <v>2306</v>
      </c>
      <c r="BE109" s="14">
        <f>'2010F2CARBON1RANK6'!B111</f>
        <v>138.580761</v>
      </c>
      <c r="BF109" s="14">
        <f>'2005-2010floss2distance2rank4'!B112</f>
        <v>114.79471100000001</v>
      </c>
      <c r="BG109" s="14">
        <f>'2010F2CARBON1RANK6reverse'!B112</f>
        <v>130.68175500000001</v>
      </c>
      <c r="BH109" s="8">
        <f t="shared" si="111"/>
        <v>0.69236590653193564</v>
      </c>
      <c r="BI109" s="8">
        <f t="shared" si="112"/>
        <v>0.79659303224642075</v>
      </c>
      <c r="BJ109" s="8">
        <f t="shared" si="113"/>
        <v>52.70340696775358</v>
      </c>
      <c r="BK109" s="8">
        <f t="shared" si="114"/>
        <v>45.807634093468067</v>
      </c>
      <c r="BL109" s="11">
        <f t="shared" si="115"/>
        <v>54.988958938778353</v>
      </c>
      <c r="BM109" s="11">
        <f t="shared" si="116"/>
        <v>54.043080340204554</v>
      </c>
      <c r="BN109" s="11">
        <f t="shared" si="117"/>
        <v>53.395772874285512</v>
      </c>
      <c r="BO109" s="11">
        <f t="shared" si="118"/>
        <v>52.774388880799201</v>
      </c>
      <c r="BP109" s="11">
        <f t="shared" si="119"/>
        <v>52.083643191294307</v>
      </c>
      <c r="BQ109" s="30">
        <f>ROCbolivia_carbon_saatchi_negat!G129</f>
        <v>255461</v>
      </c>
      <c r="BR109" s="30">
        <f>'ROC2005-2010floss2distance2prox'!G129</f>
        <v>253778</v>
      </c>
      <c r="BS109" s="30">
        <f>ROC2010f2carbon1!G129</f>
        <v>258554</v>
      </c>
      <c r="BT109" s="15">
        <f t="shared" si="138"/>
        <v>2438</v>
      </c>
      <c r="BU109" s="15">
        <f t="shared" si="139"/>
        <v>2438</v>
      </c>
      <c r="BV109" s="15">
        <f t="shared" si="140"/>
        <v>2438</v>
      </c>
      <c r="BW109" s="39">
        <f t="shared" si="120"/>
        <v>260860.11499999999</v>
      </c>
      <c r="BX109" s="11">
        <f t="shared" si="143"/>
        <v>0.75</v>
      </c>
      <c r="BY109" s="11">
        <f t="shared" si="143"/>
        <v>1</v>
      </c>
      <c r="BZ109" s="11">
        <f t="shared" si="143"/>
        <v>1.25</v>
      </c>
      <c r="CA109" s="11">
        <f t="shared" si="143"/>
        <v>1.5</v>
      </c>
    </row>
    <row r="110" spans="1:79" x14ac:dyDescent="0.25">
      <c r="A110" s="11">
        <f t="shared" si="129"/>
        <v>54</v>
      </c>
      <c r="B110" s="11">
        <f t="shared" si="75"/>
        <v>0</v>
      </c>
      <c r="C110" s="11">
        <f t="shared" si="76"/>
        <v>0.48011747598899895</v>
      </c>
      <c r="D110" s="11">
        <f t="shared" si="77"/>
        <v>0.80403782694031245</v>
      </c>
      <c r="E110" s="11">
        <f t="shared" si="78"/>
        <v>1.1128224795883419</v>
      </c>
      <c r="F110" s="11">
        <f t="shared" si="79"/>
        <v>1.4534782367936931</v>
      </c>
      <c r="G110" s="11">
        <f t="shared" si="80"/>
        <v>1.4889589387783564</v>
      </c>
      <c r="H110" s="11">
        <f t="shared" si="81"/>
        <v>1.4889589387783564</v>
      </c>
      <c r="I110" s="11"/>
      <c r="J110" s="11"/>
      <c r="K110" s="11"/>
      <c r="L110" s="11"/>
      <c r="M110" s="11"/>
      <c r="N110" s="11">
        <f t="shared" si="133"/>
        <v>0</v>
      </c>
      <c r="O110" s="11">
        <f t="shared" si="142"/>
        <v>0.5493956330572114</v>
      </c>
      <c r="P110" s="11">
        <f t="shared" si="142"/>
        <v>0.81408640190347126</v>
      </c>
      <c r="Q110" s="11">
        <f t="shared" si="142"/>
        <v>1.0880188027211442</v>
      </c>
      <c r="R110" s="11">
        <f t="shared" si="142"/>
        <v>4.1102932547243221</v>
      </c>
      <c r="S110" s="11"/>
      <c r="T110" s="11">
        <f t="shared" si="82"/>
        <v>0</v>
      </c>
      <c r="U110" s="11">
        <f t="shared" si="83"/>
        <v>0.87280055936784939</v>
      </c>
      <c r="V110" s="11">
        <f t="shared" si="84"/>
        <v>1.4703099329629581</v>
      </c>
      <c r="W110" s="11">
        <f t="shared" si="85"/>
        <v>1.1298541449952451</v>
      </c>
      <c r="X110" s="11">
        <f t="shared" si="86"/>
        <v>2.0465273041668373</v>
      </c>
      <c r="Y110" s="11">
        <f t="shared" si="87"/>
        <v>2.6898589924828942</v>
      </c>
      <c r="Z110" s="11">
        <f t="shared" si="88"/>
        <v>2.7573313681080673</v>
      </c>
      <c r="AA110" s="11">
        <f t="shared" si="89"/>
        <v>35.703773877475555</v>
      </c>
      <c r="AB110" s="11">
        <f t="shared" si="90"/>
        <v>52.12629430354189</v>
      </c>
      <c r="AC110" s="11">
        <f t="shared" si="91"/>
        <v>54.000000000000057</v>
      </c>
      <c r="AD110" s="11">
        <f t="shared" si="92"/>
        <v>73.50495088882171</v>
      </c>
      <c r="AE110" s="11">
        <f t="shared" si="93"/>
        <v>37.801177011346155</v>
      </c>
      <c r="AF110" s="11">
        <f t="shared" si="94"/>
        <v>1.8737056964581669</v>
      </c>
      <c r="AG110" s="28">
        <f t="shared" si="95"/>
        <v>30.32316147586651</v>
      </c>
      <c r="AH110" s="28">
        <f t="shared" si="96"/>
        <v>44.270783383546352</v>
      </c>
      <c r="AI110" s="28">
        <f t="shared" si="97"/>
        <v>45.862118814555124</v>
      </c>
      <c r="AJ110" s="28">
        <f t="shared" si="98"/>
        <v>62.427644280021788</v>
      </c>
      <c r="AK110" s="16">
        <f t="shared" si="99"/>
        <v>32.104482804155282</v>
      </c>
      <c r="AM110" s="16">
        <f t="shared" si="134"/>
        <v>1.9981350363815875</v>
      </c>
      <c r="AN110" s="16">
        <f t="shared" si="135"/>
        <v>2.9172091253455288</v>
      </c>
      <c r="AO110" s="16">
        <f t="shared" si="136"/>
        <v>3.0220696650971197</v>
      </c>
      <c r="AP110" s="16">
        <f t="shared" si="137"/>
        <v>4.1136496725103964</v>
      </c>
      <c r="AQ110" s="8">
        <f t="shared" si="100"/>
        <v>3.5480701984663243E-2</v>
      </c>
      <c r="AR110" s="8">
        <f t="shared" si="101"/>
        <v>1.4534782367936931</v>
      </c>
      <c r="AS110" s="8">
        <f t="shared" si="102"/>
        <v>52.546521763206307</v>
      </c>
      <c r="AT110" s="8">
        <f t="shared" si="103"/>
        <v>45.96451929801534</v>
      </c>
      <c r="AU110" s="8">
        <f t="shared" si="104"/>
        <v>0.37613645919001448</v>
      </c>
      <c r="AV110" s="8">
        <f t="shared" si="105"/>
        <v>1.1128224795883419</v>
      </c>
      <c r="AW110" s="8">
        <f t="shared" si="106"/>
        <v>52.887177520411655</v>
      </c>
      <c r="AX110" s="8">
        <f t="shared" si="107"/>
        <v>45.623863540809992</v>
      </c>
      <c r="AY110" s="11">
        <f t="shared" si="108"/>
        <v>52.511041061221647</v>
      </c>
      <c r="AZ110" s="11">
        <f t="shared" si="109"/>
        <v>7.0961403969320713E-2</v>
      </c>
      <c r="BA110" s="11">
        <f t="shared" si="110"/>
        <v>0.7522729183800223</v>
      </c>
      <c r="BB110" s="30">
        <f>ROCbolivia_carbon_saatchi_negat!E130</f>
        <v>5426</v>
      </c>
      <c r="BC110" s="30">
        <f>'ROC2005-2010floss2distance2prox'!E130</f>
        <v>7087</v>
      </c>
      <c r="BD110" s="30">
        <f>ROC2010f2carbon1!E130</f>
        <v>2341</v>
      </c>
      <c r="BE110" s="14">
        <f>'2010F2CARBON1RANK6'!B112</f>
        <v>139.493503</v>
      </c>
      <c r="BF110" s="14">
        <f>'2005-2010floss2distance2rank4'!B113</f>
        <v>134.44057900000001</v>
      </c>
      <c r="BG110" s="14">
        <f>'2010F2CARBON1RANK6reverse'!B113</f>
        <v>129.684235</v>
      </c>
      <c r="BH110" s="8">
        <f t="shared" si="111"/>
        <v>0.68492111183804394</v>
      </c>
      <c r="BI110" s="8">
        <f t="shared" si="112"/>
        <v>0.80403782694031245</v>
      </c>
      <c r="BJ110" s="8">
        <f t="shared" si="113"/>
        <v>53.195962173059691</v>
      </c>
      <c r="BK110" s="8">
        <f t="shared" si="114"/>
        <v>45.315078888161956</v>
      </c>
      <c r="BL110" s="11">
        <f t="shared" si="115"/>
        <v>55.488958938778353</v>
      </c>
      <c r="BM110" s="11">
        <f t="shared" si="116"/>
        <v>54.528723986800358</v>
      </c>
      <c r="BN110" s="11">
        <f t="shared" si="117"/>
        <v>53.880883284897735</v>
      </c>
      <c r="BO110" s="11">
        <f t="shared" si="118"/>
        <v>53.263313979601669</v>
      </c>
      <c r="BP110" s="11">
        <f t="shared" si="119"/>
        <v>52.582002465190968</v>
      </c>
      <c r="BQ110" s="30">
        <f>ROCbolivia_carbon_saatchi_negat!G130</f>
        <v>257872</v>
      </c>
      <c r="BR110" s="30">
        <f>'ROC2005-2010floss2distance2prox'!G130</f>
        <v>256212</v>
      </c>
      <c r="BS110" s="30">
        <f>ROC2010f2carbon1!G130</f>
        <v>260957</v>
      </c>
      <c r="BT110" s="15">
        <f t="shared" si="138"/>
        <v>2438</v>
      </c>
      <c r="BU110" s="15">
        <f t="shared" si="139"/>
        <v>2438</v>
      </c>
      <c r="BV110" s="15">
        <f t="shared" si="140"/>
        <v>2438</v>
      </c>
      <c r="BW110" s="39">
        <f t="shared" si="120"/>
        <v>263298.06</v>
      </c>
      <c r="BX110" s="11">
        <f t="shared" si="143"/>
        <v>0.75</v>
      </c>
      <c r="BY110" s="11">
        <f t="shared" si="143"/>
        <v>1</v>
      </c>
      <c r="BZ110" s="11">
        <f t="shared" si="143"/>
        <v>1.25</v>
      </c>
      <c r="CA110" s="11">
        <f t="shared" si="143"/>
        <v>1.5</v>
      </c>
    </row>
    <row r="111" spans="1:79" x14ac:dyDescent="0.25">
      <c r="A111" s="11">
        <f t="shared" si="129"/>
        <v>54.5</v>
      </c>
      <c r="B111" s="11">
        <f t="shared" si="75"/>
        <v>0</v>
      </c>
      <c r="C111" s="11">
        <f t="shared" si="76"/>
        <v>0.4891414695573526</v>
      </c>
      <c r="D111" s="11">
        <f t="shared" si="77"/>
        <v>0.81148262163420426</v>
      </c>
      <c r="E111" s="11">
        <f t="shared" si="78"/>
        <v>1.1171293856096016</v>
      </c>
      <c r="F111" s="11">
        <f t="shared" si="79"/>
        <v>1.4542985998453615</v>
      </c>
      <c r="G111" s="11">
        <f t="shared" si="80"/>
        <v>1.4889589387783564</v>
      </c>
      <c r="H111" s="11">
        <f t="shared" si="81"/>
        <v>1.4889589387783564</v>
      </c>
      <c r="I111" s="11"/>
      <c r="J111" s="11"/>
      <c r="K111" s="11"/>
      <c r="L111" s="11"/>
      <c r="M111" s="11"/>
      <c r="N111" s="11">
        <f t="shared" si="133"/>
        <v>0</v>
      </c>
      <c r="O111" s="11">
        <f t="shared" si="142"/>
        <v>0.55434612810671635</v>
      </c>
      <c r="P111" s="11">
        <f t="shared" si="142"/>
        <v>0.82142197295645913</v>
      </c>
      <c r="Q111" s="11">
        <f t="shared" si="142"/>
        <v>1.0978227242897716</v>
      </c>
      <c r="R111" s="11">
        <f t="shared" si="142"/>
        <v>4.1473302917613593</v>
      </c>
      <c r="S111" s="11"/>
      <c r="T111" s="11">
        <f t="shared" si="82"/>
        <v>0</v>
      </c>
      <c r="U111" s="11">
        <f t="shared" si="83"/>
        <v>0.88133887976950542</v>
      </c>
      <c r="V111" s="11">
        <f t="shared" si="84"/>
        <v>1.4706773049387711</v>
      </c>
      <c r="W111" s="11">
        <f t="shared" si="85"/>
        <v>1.1298541449952451</v>
      </c>
      <c r="X111" s="11">
        <f t="shared" si="86"/>
        <v>2.0358887150411946</v>
      </c>
      <c r="Y111" s="11">
        <f t="shared" si="87"/>
        <v>2.6667418313543965</v>
      </c>
      <c r="Z111" s="11">
        <f t="shared" si="88"/>
        <v>2.7320347500520303</v>
      </c>
      <c r="AA111" s="11">
        <f t="shared" si="89"/>
        <v>36.300240794046097</v>
      </c>
      <c r="AB111" s="11">
        <f t="shared" si="90"/>
        <v>52.598159760478119</v>
      </c>
      <c r="AC111" s="11">
        <f t="shared" si="91"/>
        <v>54.500000000000064</v>
      </c>
      <c r="AD111" s="11">
        <f t="shared" si="92"/>
        <v>74.054873835136831</v>
      </c>
      <c r="AE111" s="11">
        <f t="shared" si="93"/>
        <v>37.754633041090734</v>
      </c>
      <c r="AF111" s="11">
        <f t="shared" si="94"/>
        <v>1.9018402395219454</v>
      </c>
      <c r="AG111" s="28">
        <f t="shared" si="95"/>
        <v>30.829739931361132</v>
      </c>
      <c r="AH111" s="28">
        <f t="shared" si="96"/>
        <v>44.671538006703642</v>
      </c>
      <c r="AI111" s="28">
        <f t="shared" si="97"/>
        <v>46.286768062838043</v>
      </c>
      <c r="AJ111" s="28">
        <f t="shared" si="98"/>
        <v>62.894693011554274</v>
      </c>
      <c r="AK111" s="16">
        <f t="shared" si="99"/>
        <v>32.064953080193142</v>
      </c>
      <c r="AM111" s="16">
        <f t="shared" si="134"/>
        <v>2.0315158618408811</v>
      </c>
      <c r="AN111" s="16">
        <f t="shared" si="135"/>
        <v>2.9436167231865316</v>
      </c>
      <c r="AO111" s="16">
        <f t="shared" si="136"/>
        <v>3.0500517916257968</v>
      </c>
      <c r="AP111" s="16">
        <f t="shared" si="137"/>
        <v>4.1444256994400215</v>
      </c>
      <c r="AQ111" s="8">
        <f t="shared" si="100"/>
        <v>3.4660338932994916E-2</v>
      </c>
      <c r="AR111" s="8">
        <f t="shared" si="101"/>
        <v>1.4542985998453615</v>
      </c>
      <c r="AS111" s="8">
        <f t="shared" si="102"/>
        <v>53.045701400154641</v>
      </c>
      <c r="AT111" s="8">
        <f t="shared" si="103"/>
        <v>45.465339661067006</v>
      </c>
      <c r="AU111" s="8">
        <f t="shared" si="104"/>
        <v>0.37182955316875477</v>
      </c>
      <c r="AV111" s="8">
        <f t="shared" si="105"/>
        <v>1.1171293856096016</v>
      </c>
      <c r="AW111" s="8">
        <f t="shared" si="106"/>
        <v>53.382870614390399</v>
      </c>
      <c r="AX111" s="8">
        <f t="shared" si="107"/>
        <v>45.128170446831248</v>
      </c>
      <c r="AY111" s="11">
        <f t="shared" si="108"/>
        <v>53.011041061221647</v>
      </c>
      <c r="AZ111" s="11">
        <f t="shared" si="109"/>
        <v>6.93206778659885E-2</v>
      </c>
      <c r="BA111" s="11">
        <f t="shared" si="110"/>
        <v>0.74365910633750332</v>
      </c>
      <c r="BB111" s="30">
        <f>ROCbolivia_carbon_saatchi_negat!E131</f>
        <v>5447</v>
      </c>
      <c r="BC111" s="30">
        <f>'ROC2005-2010floss2distance2prox'!E131</f>
        <v>7091</v>
      </c>
      <c r="BD111" s="30">
        <f>ROC2010f2carbon1!E131</f>
        <v>2385</v>
      </c>
      <c r="BE111" s="14">
        <f>'2010F2CARBON1RANK6'!B113</f>
        <v>139.70205000000001</v>
      </c>
      <c r="BF111" s="14">
        <f>'2005-2010floss2distance2rank4'!B114</f>
        <v>110.518404</v>
      </c>
      <c r="BG111" s="14">
        <f>'2010F2CARBON1RANK6reverse'!B114</f>
        <v>128.80071100000001</v>
      </c>
      <c r="BH111" s="8">
        <f t="shared" si="111"/>
        <v>0.67747631714415213</v>
      </c>
      <c r="BI111" s="8">
        <f t="shared" si="112"/>
        <v>0.81148262163420426</v>
      </c>
      <c r="BJ111" s="8">
        <f t="shared" si="113"/>
        <v>53.688517378365795</v>
      </c>
      <c r="BK111" s="8">
        <f t="shared" si="114"/>
        <v>44.822523682855852</v>
      </c>
      <c r="BL111" s="11">
        <f t="shared" si="115"/>
        <v>55.988958938778353</v>
      </c>
      <c r="BM111" s="11">
        <f t="shared" si="116"/>
        <v>55.010675999663654</v>
      </c>
      <c r="BN111" s="11">
        <f t="shared" si="117"/>
        <v>54.36599369550995</v>
      </c>
      <c r="BO111" s="11">
        <f t="shared" si="118"/>
        <v>53.75470016755915</v>
      </c>
      <c r="BP111" s="11">
        <f t="shared" si="119"/>
        <v>53.080361739087635</v>
      </c>
      <c r="BQ111" s="30">
        <f>ROCbolivia_carbon_saatchi_negat!G131</f>
        <v>260290</v>
      </c>
      <c r="BR111" s="30">
        <f>'ROC2005-2010floss2distance2prox'!G131</f>
        <v>258646</v>
      </c>
      <c r="BS111" s="30">
        <f>ROC2010f2carbon1!G131</f>
        <v>263351</v>
      </c>
      <c r="BT111" s="15">
        <f t="shared" si="138"/>
        <v>2439</v>
      </c>
      <c r="BU111" s="15">
        <f t="shared" si="139"/>
        <v>2438</v>
      </c>
      <c r="BV111" s="15">
        <f t="shared" si="140"/>
        <v>2438</v>
      </c>
      <c r="BW111" s="39">
        <f t="shared" si="120"/>
        <v>265736.005</v>
      </c>
      <c r="BX111" s="11">
        <f t="shared" si="143"/>
        <v>0.75</v>
      </c>
      <c r="BY111" s="11">
        <f t="shared" si="143"/>
        <v>1</v>
      </c>
      <c r="BZ111" s="11">
        <f t="shared" si="143"/>
        <v>1.25</v>
      </c>
      <c r="CA111" s="11">
        <f t="shared" si="143"/>
        <v>1.5</v>
      </c>
    </row>
    <row r="112" spans="1:79" x14ac:dyDescent="0.25">
      <c r="A112" s="11">
        <f t="shared" si="129"/>
        <v>55</v>
      </c>
      <c r="B112" s="11">
        <f t="shared" si="75"/>
        <v>0</v>
      </c>
      <c r="C112" s="11">
        <f t="shared" si="76"/>
        <v>0.4975501908369549</v>
      </c>
      <c r="D112" s="11">
        <f t="shared" si="77"/>
        <v>0.81892741632809607</v>
      </c>
      <c r="E112" s="11">
        <f t="shared" si="78"/>
        <v>1.1222566546825297</v>
      </c>
      <c r="F112" s="11">
        <f t="shared" si="79"/>
        <v>1.4547087813711959</v>
      </c>
      <c r="G112" s="11">
        <f t="shared" si="80"/>
        <v>1.4889589387783564</v>
      </c>
      <c r="H112" s="11">
        <f t="shared" si="81"/>
        <v>1.4889589387783564</v>
      </c>
      <c r="I112" s="11"/>
      <c r="J112" s="11"/>
      <c r="K112" s="11"/>
      <c r="L112" s="11"/>
      <c r="M112" s="11"/>
      <c r="N112" s="11">
        <f t="shared" si="133"/>
        <v>0</v>
      </c>
      <c r="O112" s="11">
        <f t="shared" si="142"/>
        <v>0.55929662315622131</v>
      </c>
      <c r="P112" s="11">
        <f t="shared" si="142"/>
        <v>0.82875754400944701</v>
      </c>
      <c r="Q112" s="11">
        <f t="shared" si="142"/>
        <v>1.107626645858399</v>
      </c>
      <c r="R112" s="11">
        <f t="shared" si="142"/>
        <v>4.1843673287983965</v>
      </c>
      <c r="S112" s="11"/>
      <c r="T112" s="11">
        <f t="shared" si="82"/>
        <v>0</v>
      </c>
      <c r="U112" s="11">
        <f t="shared" si="83"/>
        <v>0.88861881128370068</v>
      </c>
      <c r="V112" s="11">
        <f t="shared" si="84"/>
        <v>1.4710381760747597</v>
      </c>
      <c r="W112" s="11">
        <f t="shared" si="85"/>
        <v>1.1298541449952451</v>
      </c>
      <c r="X112" s="11">
        <f t="shared" si="86"/>
        <v>2.0269523167987193</v>
      </c>
      <c r="Y112" s="11">
        <f t="shared" si="87"/>
        <v>2.6432790075461838</v>
      </c>
      <c r="Z112" s="11">
        <f t="shared" si="88"/>
        <v>2.7071980705061027</v>
      </c>
      <c r="AA112" s="11">
        <f t="shared" si="89"/>
        <v>36.900889736258925</v>
      </c>
      <c r="AB112" s="11">
        <f t="shared" si="90"/>
        <v>53.190815492972199</v>
      </c>
      <c r="AC112" s="11">
        <f t="shared" si="91"/>
        <v>55.000000000000057</v>
      </c>
      <c r="AD112" s="11">
        <f t="shared" si="92"/>
        <v>74.601853441869295</v>
      </c>
      <c r="AE112" s="11">
        <f t="shared" si="93"/>
        <v>37.70096370561037</v>
      </c>
      <c r="AF112" s="11">
        <f t="shared" si="94"/>
        <v>1.809184507027858</v>
      </c>
      <c r="AG112" s="28">
        <f t="shared" si="95"/>
        <v>31.339870174946345</v>
      </c>
      <c r="AH112" s="28">
        <f t="shared" si="96"/>
        <v>45.174879629291993</v>
      </c>
      <c r="AI112" s="28">
        <f t="shared" si="97"/>
        <v>46.711417311120954</v>
      </c>
      <c r="AJ112" s="28">
        <f t="shared" si="98"/>
        <v>63.359241969204326</v>
      </c>
      <c r="AK112" s="16">
        <f t="shared" si="99"/>
        <v>32.019371794257978</v>
      </c>
      <c r="AM112" s="16">
        <f t="shared" si="134"/>
        <v>2.0651307312415117</v>
      </c>
      <c r="AN112" s="16">
        <f t="shared" si="135"/>
        <v>2.9767842585757225</v>
      </c>
      <c r="AO112" s="16">
        <f t="shared" si="136"/>
        <v>3.0780339181544738</v>
      </c>
      <c r="AP112" s="16">
        <f t="shared" si="137"/>
        <v>4.1750370045684093</v>
      </c>
      <c r="AQ112" s="8">
        <f t="shared" si="100"/>
        <v>3.4250157407160531E-2</v>
      </c>
      <c r="AR112" s="8">
        <f t="shared" si="101"/>
        <v>1.4547087813711959</v>
      </c>
      <c r="AS112" s="8">
        <f t="shared" si="102"/>
        <v>53.545291218628805</v>
      </c>
      <c r="AT112" s="8">
        <f t="shared" si="103"/>
        <v>44.965749842592842</v>
      </c>
      <c r="AU112" s="8">
        <f t="shared" si="104"/>
        <v>0.36670228409582672</v>
      </c>
      <c r="AV112" s="8">
        <f t="shared" si="105"/>
        <v>1.1222566546825297</v>
      </c>
      <c r="AW112" s="8">
        <f t="shared" si="106"/>
        <v>53.877743345317469</v>
      </c>
      <c r="AX112" s="8">
        <f t="shared" si="107"/>
        <v>44.633297715904177</v>
      </c>
      <c r="AY112" s="11">
        <f t="shared" si="108"/>
        <v>53.511041061221647</v>
      </c>
      <c r="AZ112" s="11">
        <f t="shared" si="109"/>
        <v>6.8500314814315288E-2</v>
      </c>
      <c r="BA112" s="11">
        <f t="shared" si="110"/>
        <v>0.73340456819165212</v>
      </c>
      <c r="BB112" s="30">
        <f>ROCbolivia_carbon_saatchi_negat!E132</f>
        <v>5472</v>
      </c>
      <c r="BC112" s="30">
        <f>'ROC2005-2010floss2distance2prox'!E132</f>
        <v>7093</v>
      </c>
      <c r="BD112" s="30">
        <f>ROC2010f2carbon1!E132</f>
        <v>2426</v>
      </c>
      <c r="BE112" s="14">
        <f>'2010F2CARBON1RANK6'!B114</f>
        <v>140.68154699999999</v>
      </c>
      <c r="BF112" s="14">
        <f>'2005-2010floss2distance2rank4'!B115</f>
        <v>138.80941000000001</v>
      </c>
      <c r="BG112" s="14">
        <f>'2010F2CARBON1RANK6reverse'!B115</f>
        <v>128.111334</v>
      </c>
      <c r="BH112" s="8">
        <f t="shared" si="111"/>
        <v>0.67003152245026032</v>
      </c>
      <c r="BI112" s="8">
        <f t="shared" si="112"/>
        <v>0.81892741632809607</v>
      </c>
      <c r="BJ112" s="8">
        <f t="shared" si="113"/>
        <v>54.181072583671906</v>
      </c>
      <c r="BK112" s="8">
        <f t="shared" si="114"/>
        <v>44.329968477549741</v>
      </c>
      <c r="BL112" s="11">
        <f t="shared" si="115"/>
        <v>56.488958938778353</v>
      </c>
      <c r="BM112" s="11">
        <f t="shared" si="116"/>
        <v>55.493858557104446</v>
      </c>
      <c r="BN112" s="11">
        <f t="shared" si="117"/>
        <v>54.851104106122165</v>
      </c>
      <c r="BO112" s="11">
        <f t="shared" si="118"/>
        <v>54.244445629413299</v>
      </c>
      <c r="BP112" s="11">
        <f t="shared" si="119"/>
        <v>53.579541376035962</v>
      </c>
      <c r="BQ112" s="30">
        <f>ROCbolivia_carbon_saatchi_negat!G132</f>
        <v>262702</v>
      </c>
      <c r="BR112" s="30">
        <f>'ROC2005-2010floss2distance2prox'!G132</f>
        <v>261082</v>
      </c>
      <c r="BS112" s="30">
        <f>ROC2010f2carbon1!G132</f>
        <v>265748</v>
      </c>
      <c r="BT112" s="15">
        <f t="shared" si="138"/>
        <v>2437</v>
      </c>
      <c r="BU112" s="15">
        <f t="shared" si="139"/>
        <v>2438</v>
      </c>
      <c r="BV112" s="15">
        <f t="shared" si="140"/>
        <v>2438</v>
      </c>
      <c r="BW112" s="39">
        <f t="shared" si="120"/>
        <v>268173.95</v>
      </c>
      <c r="BX112" s="11">
        <f t="shared" si="143"/>
        <v>0.75</v>
      </c>
      <c r="BY112" s="11">
        <f t="shared" si="143"/>
        <v>1</v>
      </c>
      <c r="BZ112" s="11">
        <f t="shared" si="143"/>
        <v>1.25</v>
      </c>
      <c r="CA112" s="11">
        <f t="shared" si="143"/>
        <v>1.5</v>
      </c>
    </row>
    <row r="113" spans="1:79" x14ac:dyDescent="0.25">
      <c r="A113" s="11">
        <f t="shared" si="129"/>
        <v>55.5</v>
      </c>
      <c r="B113" s="11">
        <f t="shared" si="75"/>
        <v>0</v>
      </c>
      <c r="C113" s="11">
        <f t="shared" si="76"/>
        <v>0.50698436593114282</v>
      </c>
      <c r="D113" s="11">
        <f t="shared" si="77"/>
        <v>0.82637221102198777</v>
      </c>
      <c r="E113" s="11">
        <f t="shared" si="78"/>
        <v>1.1267686514667066</v>
      </c>
      <c r="F113" s="11">
        <f t="shared" si="79"/>
        <v>1.4553240536599472</v>
      </c>
      <c r="G113" s="11">
        <f t="shared" si="80"/>
        <v>1.4889589387783564</v>
      </c>
      <c r="H113" s="11">
        <f t="shared" si="81"/>
        <v>1.4889589387783564</v>
      </c>
      <c r="I113" s="11"/>
      <c r="J113" s="11"/>
      <c r="K113" s="11"/>
      <c r="L113" s="11"/>
      <c r="M113" s="11"/>
      <c r="N113" s="11">
        <f t="shared" si="133"/>
        <v>0</v>
      </c>
      <c r="O113" s="11">
        <f t="shared" si="142"/>
        <v>0.56424711820572626</v>
      </c>
      <c r="P113" s="11">
        <f t="shared" si="142"/>
        <v>0.83609311506243489</v>
      </c>
      <c r="Q113" s="11">
        <f t="shared" si="142"/>
        <v>1.1174305674270266</v>
      </c>
      <c r="R113" s="11">
        <f t="shared" si="142"/>
        <v>4.2214043658354337</v>
      </c>
      <c r="S113" s="11"/>
      <c r="T113" s="11">
        <f t="shared" si="82"/>
        <v>0</v>
      </c>
      <c r="U113" s="11">
        <f t="shared" si="83"/>
        <v>0.89760382806246175</v>
      </c>
      <c r="V113" s="11">
        <f t="shared" si="84"/>
        <v>1.471392717411256</v>
      </c>
      <c r="W113" s="11">
        <f t="shared" si="85"/>
        <v>1.1298541449952451</v>
      </c>
      <c r="X113" s="11">
        <f t="shared" si="86"/>
        <v>2.0170506127158374</v>
      </c>
      <c r="Y113" s="11">
        <f t="shared" si="87"/>
        <v>2.6206173189825486</v>
      </c>
      <c r="Z113" s="11">
        <f t="shared" si="88"/>
        <v>2.6828088986997414</v>
      </c>
      <c r="AA113" s="11">
        <f t="shared" si="89"/>
        <v>37.502165651213367</v>
      </c>
      <c r="AB113" s="11">
        <f t="shared" si="90"/>
        <v>53.676814045316576</v>
      </c>
      <c r="AC113" s="11">
        <f t="shared" si="91"/>
        <v>55.500000000000064</v>
      </c>
      <c r="AD113" s="11">
        <f t="shared" si="92"/>
        <v>75.145543357675365</v>
      </c>
      <c r="AE113" s="11">
        <f t="shared" si="93"/>
        <v>37.643377706461997</v>
      </c>
      <c r="AF113" s="11">
        <f t="shared" si="94"/>
        <v>1.8231859546834883</v>
      </c>
      <c r="AG113" s="28">
        <f t="shared" si="95"/>
        <v>31.850532905538397</v>
      </c>
      <c r="AH113" s="28">
        <f t="shared" si="96"/>
        <v>45.587637469131245</v>
      </c>
      <c r="AI113" s="28">
        <f t="shared" si="97"/>
        <v>47.136066559403872</v>
      </c>
      <c r="AJ113" s="28">
        <f t="shared" si="98"/>
        <v>63.820996997296419</v>
      </c>
      <c r="AK113" s="16">
        <f t="shared" si="99"/>
        <v>31.970464091758021</v>
      </c>
      <c r="AM113" s="16">
        <f t="shared" si="134"/>
        <v>2.098780688703314</v>
      </c>
      <c r="AN113" s="16">
        <f t="shared" si="135"/>
        <v>3.0039828045446306</v>
      </c>
      <c r="AO113" s="16">
        <f t="shared" si="136"/>
        <v>3.1060160446831508</v>
      </c>
      <c r="AP113" s="16">
        <f t="shared" si="137"/>
        <v>4.2054642046013111</v>
      </c>
      <c r="AQ113" s="8">
        <f t="shared" si="100"/>
        <v>3.3634885118409175E-2</v>
      </c>
      <c r="AR113" s="8">
        <f t="shared" si="101"/>
        <v>1.4553240536599472</v>
      </c>
      <c r="AS113" s="8">
        <f t="shared" si="102"/>
        <v>54.04467594634005</v>
      </c>
      <c r="AT113" s="8">
        <f t="shared" si="103"/>
        <v>44.466365114881597</v>
      </c>
      <c r="AU113" s="8">
        <f t="shared" si="104"/>
        <v>0.36219028731164982</v>
      </c>
      <c r="AV113" s="8">
        <f t="shared" si="105"/>
        <v>1.1267686514667066</v>
      </c>
      <c r="AW113" s="8">
        <f t="shared" si="106"/>
        <v>54.373231348533295</v>
      </c>
      <c r="AX113" s="8">
        <f t="shared" si="107"/>
        <v>44.137809712688352</v>
      </c>
      <c r="AY113" s="11">
        <f t="shared" si="108"/>
        <v>54.011041061221647</v>
      </c>
      <c r="AZ113" s="11">
        <f t="shared" si="109"/>
        <v>6.7269770236812576E-2</v>
      </c>
      <c r="BA113" s="11">
        <f t="shared" si="110"/>
        <v>0.72438057462329652</v>
      </c>
      <c r="BB113" s="30">
        <f>ROCbolivia_carbon_saatchi_negat!E133</f>
        <v>5494</v>
      </c>
      <c r="BC113" s="30">
        <f>'ROC2005-2010floss2distance2prox'!E133</f>
        <v>7096</v>
      </c>
      <c r="BD113" s="30">
        <f>ROC2010f2carbon1!E133</f>
        <v>2472</v>
      </c>
      <c r="BE113" s="14">
        <f>'2010F2CARBON1RANK6'!B115</f>
        <v>140.828394</v>
      </c>
      <c r="BF113" s="14">
        <f>'2005-2010floss2distance2rank4'!B116</f>
        <v>113.82859999999999</v>
      </c>
      <c r="BG113" s="14">
        <f>'2010F2CARBON1RANK6reverse'!B116</f>
        <v>127.340836</v>
      </c>
      <c r="BH113" s="8">
        <f t="shared" si="111"/>
        <v>0.66258672775636862</v>
      </c>
      <c r="BI113" s="8">
        <f t="shared" si="112"/>
        <v>0.82637221102198777</v>
      </c>
      <c r="BJ113" s="8">
        <f t="shared" si="113"/>
        <v>54.67362778897801</v>
      </c>
      <c r="BK113" s="8">
        <f t="shared" si="114"/>
        <v>43.837413272243637</v>
      </c>
      <c r="BL113" s="11">
        <f t="shared" si="115"/>
        <v>56.988958938778353</v>
      </c>
      <c r="BM113" s="11">
        <f t="shared" si="116"/>
        <v>55.974990206916068</v>
      </c>
      <c r="BN113" s="11">
        <f t="shared" si="117"/>
        <v>55.33621451673438</v>
      </c>
      <c r="BO113" s="11">
        <f t="shared" si="118"/>
        <v>54.735421635844943</v>
      </c>
      <c r="BP113" s="11">
        <f t="shared" si="119"/>
        <v>54.07831083145846</v>
      </c>
      <c r="BQ113" s="30">
        <f>ROCbolivia_carbon_saatchi_negat!G133</f>
        <v>265118</v>
      </c>
      <c r="BR113" s="30">
        <f>'ROC2005-2010floss2distance2prox'!G133</f>
        <v>263517</v>
      </c>
      <c r="BS113" s="30">
        <f>ROC2010f2carbon1!G133</f>
        <v>268140</v>
      </c>
      <c r="BT113" s="15">
        <f t="shared" si="138"/>
        <v>2438</v>
      </c>
      <c r="BU113" s="15">
        <f t="shared" si="139"/>
        <v>2438</v>
      </c>
      <c r="BV113" s="15">
        <f t="shared" si="140"/>
        <v>2438</v>
      </c>
      <c r="BW113" s="39">
        <f t="shared" si="120"/>
        <v>270611.89500000002</v>
      </c>
      <c r="BX113" s="11">
        <f t="shared" si="143"/>
        <v>0.75</v>
      </c>
      <c r="BY113" s="11">
        <f t="shared" si="143"/>
        <v>1</v>
      </c>
      <c r="BZ113" s="11">
        <f t="shared" si="143"/>
        <v>1.25</v>
      </c>
      <c r="CA113" s="11">
        <f t="shared" si="143"/>
        <v>1.5</v>
      </c>
    </row>
    <row r="114" spans="1:79" x14ac:dyDescent="0.25">
      <c r="A114" s="11">
        <f t="shared" si="129"/>
        <v>56</v>
      </c>
      <c r="B114" s="11">
        <f t="shared" si="75"/>
        <v>0</v>
      </c>
      <c r="C114" s="11">
        <f t="shared" si="76"/>
        <v>0.51600835949949653</v>
      </c>
      <c r="D114" s="11">
        <f t="shared" si="77"/>
        <v>0.83381700571587958</v>
      </c>
      <c r="E114" s="11">
        <f t="shared" si="78"/>
        <v>1.1318959205396348</v>
      </c>
      <c r="F114" s="11">
        <f t="shared" si="79"/>
        <v>1.4557342351857814</v>
      </c>
      <c r="G114" s="11">
        <f t="shared" si="80"/>
        <v>1.4889589387783564</v>
      </c>
      <c r="H114" s="11">
        <f t="shared" si="81"/>
        <v>1.4889589387783564</v>
      </c>
      <c r="I114" s="11"/>
      <c r="J114" s="11"/>
      <c r="K114" s="11"/>
      <c r="L114" s="11"/>
      <c r="M114" s="11"/>
      <c r="N114" s="11">
        <f t="shared" si="133"/>
        <v>0</v>
      </c>
      <c r="O114" s="11">
        <f t="shared" si="142"/>
        <v>0.56919761325523122</v>
      </c>
      <c r="P114" s="11">
        <f t="shared" si="142"/>
        <v>0.84342868611542288</v>
      </c>
      <c r="Q114" s="11">
        <f t="shared" si="142"/>
        <v>1.127234488995654</v>
      </c>
      <c r="R114" s="11">
        <f t="shared" si="142"/>
        <v>4.2584414028724709</v>
      </c>
      <c r="S114" s="11"/>
      <c r="T114" s="11">
        <f t="shared" si="82"/>
        <v>0</v>
      </c>
      <c r="U114" s="11">
        <f t="shared" si="83"/>
        <v>0.90570762836209773</v>
      </c>
      <c r="V114" s="11">
        <f t="shared" si="84"/>
        <v>1.4717410940405491</v>
      </c>
      <c r="W114" s="11">
        <f t="shared" si="85"/>
        <v>1.1298541449952451</v>
      </c>
      <c r="X114" s="16">
        <f t="shared" si="86"/>
        <v>2.0084366713242696</v>
      </c>
      <c r="Y114" s="11">
        <f t="shared" si="87"/>
        <v>2.5979840405159598</v>
      </c>
      <c r="Z114" s="11">
        <f t="shared" si="88"/>
        <v>2.6588552478184937</v>
      </c>
      <c r="AA114" s="11">
        <f t="shared" si="89"/>
        <v>38.106697232934515</v>
      </c>
      <c r="AB114" s="11">
        <f t="shared" si="90"/>
        <v>54.270491535835959</v>
      </c>
      <c r="AC114" s="11">
        <f t="shared" si="91"/>
        <v>56.000000000000057</v>
      </c>
      <c r="AD114" s="11">
        <f t="shared" si="92"/>
        <v>75.68496604013994</v>
      </c>
      <c r="AE114" s="11">
        <f t="shared" si="93"/>
        <v>37.578268807205426</v>
      </c>
      <c r="AF114" s="11">
        <f t="shared" si="94"/>
        <v>1.7295084641640983</v>
      </c>
      <c r="AG114" s="28">
        <f t="shared" si="95"/>
        <v>32.363960669020734</v>
      </c>
      <c r="AH114" s="28">
        <f t="shared" si="96"/>
        <v>46.091846869274335</v>
      </c>
      <c r="AI114" s="28">
        <f t="shared" si="97"/>
        <v>47.56071580768679</v>
      </c>
      <c r="AJ114" s="28">
        <f t="shared" si="98"/>
        <v>64.279127870527105</v>
      </c>
      <c r="AK114" s="16">
        <f t="shared" si="99"/>
        <v>31.915167201506371</v>
      </c>
      <c r="AM114" s="16">
        <f t="shared" si="134"/>
        <v>2.132612847123919</v>
      </c>
      <c r="AN114" s="16">
        <f t="shared" si="135"/>
        <v>3.0372075218585124</v>
      </c>
      <c r="AO114" s="16">
        <f t="shared" si="136"/>
        <v>3.1339981712118279</v>
      </c>
      <c r="AP114" s="16">
        <f t="shared" si="137"/>
        <v>4.2356525921076358</v>
      </c>
      <c r="AQ114" s="8">
        <f t="shared" si="100"/>
        <v>3.3224703592575011E-2</v>
      </c>
      <c r="AR114" s="8">
        <f t="shared" si="101"/>
        <v>1.4557342351857814</v>
      </c>
      <c r="AS114" s="8">
        <f t="shared" si="102"/>
        <v>54.54426576481422</v>
      </c>
      <c r="AT114" s="8">
        <f t="shared" si="103"/>
        <v>43.966775296407427</v>
      </c>
      <c r="AU114" s="8">
        <f t="shared" si="104"/>
        <v>0.35706301823872155</v>
      </c>
      <c r="AV114" s="8">
        <f t="shared" si="105"/>
        <v>1.1318959205396348</v>
      </c>
      <c r="AW114" s="8">
        <f t="shared" si="106"/>
        <v>54.868104079460366</v>
      </c>
      <c r="AX114" s="8">
        <f t="shared" si="107"/>
        <v>43.642936981761281</v>
      </c>
      <c r="AY114" s="11">
        <f t="shared" si="108"/>
        <v>54.511041061221647</v>
      </c>
      <c r="AZ114" s="11">
        <f t="shared" si="109"/>
        <v>6.644940718514647E-2</v>
      </c>
      <c r="BA114" s="11">
        <f t="shared" si="110"/>
        <v>0.71412603647743822</v>
      </c>
      <c r="BB114" s="30">
        <f>ROCbolivia_carbon_saatchi_negat!E134</f>
        <v>5519</v>
      </c>
      <c r="BC114" s="30">
        <f>'ROC2005-2010floss2distance2prox'!E134</f>
        <v>7098</v>
      </c>
      <c r="BD114" s="30">
        <f>ROC2010f2carbon1!E134</f>
        <v>2516</v>
      </c>
      <c r="BE114" s="14">
        <f>'2010F2CARBON1RANK6'!B116</f>
        <v>141.590923</v>
      </c>
      <c r="BF114" s="14">
        <f>'2005-2010floss2distance2rank4'!B117</f>
        <v>139.048722</v>
      </c>
      <c r="BG114" s="14">
        <f>'2010F2CARBON1RANK6reverse'!B117</f>
        <v>126.341382</v>
      </c>
      <c r="BH114" s="8">
        <f t="shared" si="111"/>
        <v>0.65514193306247681</v>
      </c>
      <c r="BI114" s="8">
        <f t="shared" si="112"/>
        <v>0.83381700571587958</v>
      </c>
      <c r="BJ114" s="8">
        <f t="shared" si="113"/>
        <v>55.166182994284121</v>
      </c>
      <c r="BK114" s="8">
        <f t="shared" si="114"/>
        <v>43.344858066937526</v>
      </c>
      <c r="BL114" s="11">
        <f t="shared" si="115"/>
        <v>57.488958938778353</v>
      </c>
      <c r="BM114" s="11">
        <f t="shared" si="116"/>
        <v>56.456942219779364</v>
      </c>
      <c r="BN114" s="11">
        <f t="shared" si="117"/>
        <v>55.821324927346595</v>
      </c>
      <c r="BO114" s="11">
        <f t="shared" si="118"/>
        <v>55.225167097699085</v>
      </c>
      <c r="BP114" s="11">
        <f t="shared" si="119"/>
        <v>54.577490468406793</v>
      </c>
      <c r="BQ114" s="30">
        <f>ROCbolivia_carbon_saatchi_negat!G134</f>
        <v>267531</v>
      </c>
      <c r="BR114" s="30">
        <f>'ROC2005-2010floss2distance2prox'!G134</f>
        <v>265953</v>
      </c>
      <c r="BS114" s="30">
        <f>ROC2010f2carbon1!G134</f>
        <v>270534</v>
      </c>
      <c r="BT114" s="15">
        <f t="shared" si="138"/>
        <v>2438</v>
      </c>
      <c r="BU114" s="15">
        <f t="shared" si="139"/>
        <v>2438</v>
      </c>
      <c r="BV114" s="15">
        <f t="shared" si="140"/>
        <v>2438</v>
      </c>
      <c r="BW114" s="39">
        <f t="shared" si="120"/>
        <v>273049.84000000003</v>
      </c>
      <c r="BX114" s="11">
        <f t="shared" si="143"/>
        <v>0.75</v>
      </c>
      <c r="BY114" s="11">
        <f t="shared" si="143"/>
        <v>1</v>
      </c>
      <c r="BZ114" s="11">
        <f t="shared" si="143"/>
        <v>1.25</v>
      </c>
      <c r="CA114" s="11">
        <f t="shared" si="143"/>
        <v>1.5</v>
      </c>
    </row>
    <row r="115" spans="1:79" x14ac:dyDescent="0.25">
      <c r="A115" s="11">
        <f t="shared" si="129"/>
        <v>56.5</v>
      </c>
      <c r="B115" s="11">
        <f t="shared" si="75"/>
        <v>0</v>
      </c>
      <c r="C115" s="11">
        <f t="shared" si="76"/>
        <v>0.52441708077909877</v>
      </c>
      <c r="D115" s="11">
        <f t="shared" si="77"/>
        <v>0.84126180040977128</v>
      </c>
      <c r="E115" s="11">
        <f t="shared" si="78"/>
        <v>1.1355875542721432</v>
      </c>
      <c r="F115" s="11">
        <f t="shared" si="79"/>
        <v>1.4559393259486986</v>
      </c>
      <c r="G115" s="11">
        <f t="shared" si="80"/>
        <v>1.4889589387783564</v>
      </c>
      <c r="H115" s="11">
        <f t="shared" si="81"/>
        <v>1.4889589387783564</v>
      </c>
      <c r="I115" s="11"/>
      <c r="J115" s="11"/>
      <c r="K115" s="11"/>
      <c r="L115" s="11"/>
      <c r="M115" s="11"/>
      <c r="N115" s="11">
        <f t="shared" si="133"/>
        <v>0</v>
      </c>
      <c r="O115" s="11">
        <f t="shared" si="142"/>
        <v>0.57414810830473617</v>
      </c>
      <c r="P115" s="11">
        <f t="shared" si="142"/>
        <v>0.85076425716841075</v>
      </c>
      <c r="Q115" s="11">
        <f t="shared" si="142"/>
        <v>1.1370384105642815</v>
      </c>
      <c r="R115" s="11">
        <f t="shared" si="142"/>
        <v>4.2954784399095081</v>
      </c>
      <c r="S115" s="11"/>
      <c r="T115" s="11">
        <f t="shared" si="82"/>
        <v>0</v>
      </c>
      <c r="U115" s="11">
        <f t="shared" si="83"/>
        <v>0.91259246802138771</v>
      </c>
      <c r="V115" s="11">
        <f t="shared" si="84"/>
        <v>1.4720834653632153</v>
      </c>
      <c r="W115" s="11">
        <f t="shared" si="85"/>
        <v>1.1298541449952451</v>
      </c>
      <c r="X115" s="16">
        <f t="shared" si="86"/>
        <v>1.9973970348953056</v>
      </c>
      <c r="Y115" s="11">
        <f t="shared" si="87"/>
        <v>2.5753786652823449</v>
      </c>
      <c r="Z115" s="11">
        <f t="shared" si="88"/>
        <v>2.6353255553599229</v>
      </c>
      <c r="AA115" s="11">
        <f t="shared" si="89"/>
        <v>38.712619958325291</v>
      </c>
      <c r="AB115" s="11">
        <f t="shared" si="90"/>
        <v>54.755657032098284</v>
      </c>
      <c r="AC115" s="11">
        <f t="shared" si="91"/>
        <v>56.500000000000064</v>
      </c>
      <c r="AD115" s="11">
        <f t="shared" si="92"/>
        <v>76.220825698426893</v>
      </c>
      <c r="AE115" s="11">
        <f t="shared" si="93"/>
        <v>37.508205740101602</v>
      </c>
      <c r="AF115" s="11">
        <f t="shared" si="94"/>
        <v>1.7443429679017797</v>
      </c>
      <c r="AG115" s="28">
        <f t="shared" si="95"/>
        <v>32.878569928730194</v>
      </c>
      <c r="AH115" s="28">
        <f t="shared" si="96"/>
        <v>46.503897195835549</v>
      </c>
      <c r="AI115" s="28">
        <f t="shared" si="97"/>
        <v>47.985365055969709</v>
      </c>
      <c r="AJ115" s="28">
        <f t="shared" si="98"/>
        <v>64.734232672680491</v>
      </c>
      <c r="AK115" s="16">
        <f t="shared" si="99"/>
        <v>31.855662743950298</v>
      </c>
      <c r="AM115" s="16">
        <f t="shared" si="134"/>
        <v>2.1665228598608901</v>
      </c>
      <c r="AN115" s="16">
        <f t="shared" si="135"/>
        <v>3.064359446466034</v>
      </c>
      <c r="AO115" s="16">
        <f t="shared" si="136"/>
        <v>3.1619802977405049</v>
      </c>
      <c r="AP115" s="16">
        <f t="shared" si="137"/>
        <v>4.2656415776272336</v>
      </c>
      <c r="AQ115" s="8">
        <f t="shared" si="100"/>
        <v>3.3019612829657818E-2</v>
      </c>
      <c r="AR115" s="8">
        <f t="shared" si="101"/>
        <v>1.4559393259486986</v>
      </c>
      <c r="AS115" s="8">
        <f t="shared" si="102"/>
        <v>55.044060674051302</v>
      </c>
      <c r="AT115" s="8">
        <f t="shared" si="103"/>
        <v>43.466980387170345</v>
      </c>
      <c r="AU115" s="8">
        <f t="shared" si="104"/>
        <v>0.35337138450621319</v>
      </c>
      <c r="AV115" s="8">
        <f t="shared" si="105"/>
        <v>1.1355875542721432</v>
      </c>
      <c r="AW115" s="8">
        <f t="shared" si="106"/>
        <v>55.364412445727858</v>
      </c>
      <c r="AX115" s="8">
        <f t="shared" si="107"/>
        <v>43.146628615493789</v>
      </c>
      <c r="AY115" s="11">
        <f t="shared" si="108"/>
        <v>55.011041061221647</v>
      </c>
      <c r="AZ115" s="11">
        <f t="shared" si="109"/>
        <v>6.6039225659309864E-2</v>
      </c>
      <c r="BA115" s="11">
        <f t="shared" si="110"/>
        <v>0.70674276901242195</v>
      </c>
      <c r="BB115" s="30">
        <f>ROCbolivia_carbon_saatchi_negat!E135</f>
        <v>5537</v>
      </c>
      <c r="BC115" s="30">
        <f>'ROC2005-2010floss2distance2prox'!E135</f>
        <v>7099</v>
      </c>
      <c r="BD115" s="30">
        <f>ROC2010f2carbon1!E135</f>
        <v>2557</v>
      </c>
      <c r="BE115" s="14">
        <f>'2010F2CARBON1RANK6'!B117</f>
        <v>141.916751</v>
      </c>
      <c r="BF115" s="14">
        <f>'2005-2010floss2distance2rank4'!B118</f>
        <v>113.63348499999999</v>
      </c>
      <c r="BG115" s="14">
        <f>'2010F2CARBON1RANK6reverse'!B118</f>
        <v>125.506865</v>
      </c>
      <c r="BH115" s="8">
        <f t="shared" si="111"/>
        <v>0.64769713836858511</v>
      </c>
      <c r="BI115" s="8">
        <f t="shared" si="112"/>
        <v>0.84126180040977128</v>
      </c>
      <c r="BJ115" s="8">
        <f t="shared" si="113"/>
        <v>55.658738199590232</v>
      </c>
      <c r="BK115" s="8">
        <f t="shared" si="114"/>
        <v>42.852302861631415</v>
      </c>
      <c r="BL115" s="11">
        <f t="shared" si="115"/>
        <v>57.988958938778353</v>
      </c>
      <c r="BM115" s="11">
        <f t="shared" si="116"/>
        <v>56.940124777220156</v>
      </c>
      <c r="BN115" s="11">
        <f t="shared" si="117"/>
        <v>56.306435337958817</v>
      </c>
      <c r="BO115" s="11">
        <f t="shared" si="118"/>
        <v>55.717783830234069</v>
      </c>
      <c r="BP115" s="11">
        <f t="shared" si="119"/>
        <v>55.077080286880957</v>
      </c>
      <c r="BQ115" s="30">
        <f>ROCbolivia_carbon_saatchi_negat!G135</f>
        <v>269951</v>
      </c>
      <c r="BR115" s="30">
        <f>'ROC2005-2010floss2distance2prox'!G135</f>
        <v>268390</v>
      </c>
      <c r="BS115" s="30">
        <f>ROC2010f2carbon1!G135</f>
        <v>272931</v>
      </c>
      <c r="BT115" s="15">
        <f t="shared" si="138"/>
        <v>2438</v>
      </c>
      <c r="BU115" s="15">
        <f t="shared" si="139"/>
        <v>2438</v>
      </c>
      <c r="BV115" s="15">
        <f t="shared" si="140"/>
        <v>2438</v>
      </c>
      <c r="BW115" s="39">
        <f t="shared" si="120"/>
        <v>275487.78499999997</v>
      </c>
      <c r="BX115" s="11">
        <f t="shared" si="143"/>
        <v>0.75</v>
      </c>
      <c r="BY115" s="11">
        <f t="shared" si="143"/>
        <v>1</v>
      </c>
      <c r="BZ115" s="11">
        <f t="shared" si="143"/>
        <v>1.25</v>
      </c>
      <c r="CA115" s="11">
        <f t="shared" si="143"/>
        <v>1.5</v>
      </c>
    </row>
    <row r="116" spans="1:79" x14ac:dyDescent="0.25">
      <c r="A116" s="11">
        <f t="shared" si="129"/>
        <v>57</v>
      </c>
      <c r="B116" s="11">
        <f t="shared" si="75"/>
        <v>0</v>
      </c>
      <c r="C116" s="11">
        <f t="shared" si="76"/>
        <v>0.53262071129578392</v>
      </c>
      <c r="D116" s="11">
        <f t="shared" si="77"/>
        <v>0.84870659510366309</v>
      </c>
      <c r="E116" s="11">
        <f t="shared" si="78"/>
        <v>1.1431759125000769</v>
      </c>
      <c r="F116" s="11">
        <f t="shared" si="79"/>
        <v>1.4565545982374499</v>
      </c>
      <c r="G116" s="11">
        <f t="shared" si="80"/>
        <v>1.4889589387783564</v>
      </c>
      <c r="H116" s="11">
        <f t="shared" si="81"/>
        <v>1.4889589387783564</v>
      </c>
      <c r="I116" s="11"/>
      <c r="J116" s="11"/>
      <c r="K116" s="11"/>
      <c r="L116" s="11"/>
      <c r="M116" s="11"/>
      <c r="N116" s="11">
        <f t="shared" si="133"/>
        <v>0</v>
      </c>
      <c r="O116" s="11">
        <f t="shared" si="142"/>
        <v>0.57909860335424113</v>
      </c>
      <c r="P116" s="11">
        <f t="shared" si="142"/>
        <v>0.85809982822139863</v>
      </c>
      <c r="Q116" s="11">
        <f t="shared" si="142"/>
        <v>1.1468423321329089</v>
      </c>
      <c r="R116" s="11">
        <f t="shared" si="142"/>
        <v>4.3325154769465444</v>
      </c>
      <c r="S116" s="11"/>
      <c r="T116" s="11">
        <f t="shared" si="82"/>
        <v>0</v>
      </c>
      <c r="U116" s="11">
        <f t="shared" si="83"/>
        <v>0.91900338700697659</v>
      </c>
      <c r="V116" s="11">
        <f t="shared" si="84"/>
        <v>1.4724199853313069</v>
      </c>
      <c r="W116" s="11">
        <f t="shared" si="85"/>
        <v>1.1298541449952451</v>
      </c>
      <c r="X116" s="16">
        <f t="shared" si="86"/>
        <v>1.9934785997711901</v>
      </c>
      <c r="Y116" s="11">
        <f t="shared" si="87"/>
        <v>2.5539070552599394</v>
      </c>
      <c r="Z116" s="11">
        <f t="shared" si="88"/>
        <v>2.6122086645234326</v>
      </c>
      <c r="AA116" s="11">
        <f t="shared" si="89"/>
        <v>39.320430663800636</v>
      </c>
      <c r="AB116" s="11">
        <f t="shared" si="90"/>
        <v>55.355163976809699</v>
      </c>
      <c r="AC116" s="11">
        <f t="shared" si="91"/>
        <v>57.000000000000064</v>
      </c>
      <c r="AD116" s="11">
        <f t="shared" si="92"/>
        <v>76.753102658382872</v>
      </c>
      <c r="AE116" s="11">
        <f t="shared" si="93"/>
        <v>37.432671994582236</v>
      </c>
      <c r="AF116" s="11">
        <f t="shared" si="94"/>
        <v>1.6448360231903649</v>
      </c>
      <c r="AG116" s="28">
        <f t="shared" si="95"/>
        <v>33.394782647087027</v>
      </c>
      <c r="AH116" s="28">
        <f t="shared" si="96"/>
        <v>47.013057542659723</v>
      </c>
      <c r="AI116" s="28">
        <f t="shared" si="97"/>
        <v>48.410014304252627</v>
      </c>
      <c r="AJ116" s="28">
        <f t="shared" si="98"/>
        <v>65.186294694527732</v>
      </c>
      <c r="AK116" s="16">
        <f t="shared" si="99"/>
        <v>31.791512047440705</v>
      </c>
      <c r="AM116" s="16">
        <f t="shared" si="134"/>
        <v>2.200538531993081</v>
      </c>
      <c r="AN116" s="16">
        <f t="shared" si="135"/>
        <v>3.0979104048295043</v>
      </c>
      <c r="AO116" s="16">
        <f t="shared" si="136"/>
        <v>3.189962424269182</v>
      </c>
      <c r="AP116" s="16">
        <f t="shared" si="137"/>
        <v>4.2954300601108093</v>
      </c>
      <c r="AQ116" s="8">
        <f t="shared" si="100"/>
        <v>3.2404340540906462E-2</v>
      </c>
      <c r="AR116" s="8">
        <f t="shared" si="101"/>
        <v>1.4565545982374499</v>
      </c>
      <c r="AS116" s="8">
        <f t="shared" si="102"/>
        <v>55.543445401762547</v>
      </c>
      <c r="AT116" s="8">
        <f t="shared" si="103"/>
        <v>42.9675956594591</v>
      </c>
      <c r="AU116" s="8">
        <f t="shared" si="104"/>
        <v>0.3457830262782795</v>
      </c>
      <c r="AV116" s="8">
        <f t="shared" si="105"/>
        <v>1.1431759125000769</v>
      </c>
      <c r="AW116" s="8">
        <f t="shared" si="106"/>
        <v>55.856824087499923</v>
      </c>
      <c r="AX116" s="8">
        <f t="shared" si="107"/>
        <v>42.654216973721724</v>
      </c>
      <c r="AY116" s="11">
        <f t="shared" si="108"/>
        <v>55.511041061221647</v>
      </c>
      <c r="AZ116" s="11">
        <f t="shared" si="109"/>
        <v>6.4808681081807151E-2</v>
      </c>
      <c r="BA116" s="11">
        <f t="shared" si="110"/>
        <v>0.69156605255655279</v>
      </c>
      <c r="BB116" s="30">
        <f>ROCbolivia_carbon_saatchi_negat!E136</f>
        <v>5574</v>
      </c>
      <c r="BC116" s="30">
        <f>'ROC2005-2010floss2distance2prox'!E136</f>
        <v>7102</v>
      </c>
      <c r="BD116" s="30">
        <f>ROC2010f2carbon1!E136</f>
        <v>2597</v>
      </c>
      <c r="BE116" s="14">
        <f>'2010F2CARBON1RANK6'!B118</f>
        <v>142.358946</v>
      </c>
      <c r="BF116" s="14">
        <f>'2005-2010floss2distance2rank4'!B119</f>
        <v>140.414073</v>
      </c>
      <c r="BG116" s="14">
        <f>'2010F2CARBON1RANK6reverse'!B119</f>
        <v>124.66773999999999</v>
      </c>
      <c r="BH116" s="8">
        <f t="shared" si="111"/>
        <v>0.6402523436746933</v>
      </c>
      <c r="BI116" s="8">
        <f t="shared" si="112"/>
        <v>0.84870659510366309</v>
      </c>
      <c r="BJ116" s="8">
        <f t="shared" si="113"/>
        <v>56.151293404896336</v>
      </c>
      <c r="BK116" s="8">
        <f t="shared" si="114"/>
        <v>42.359747656325311</v>
      </c>
      <c r="BL116" s="11">
        <f t="shared" si="115"/>
        <v>58.488958938778353</v>
      </c>
      <c r="BM116" s="11">
        <f t="shared" si="116"/>
        <v>57.423717516186791</v>
      </c>
      <c r="BN116" s="11">
        <f t="shared" si="117"/>
        <v>56.791545748571032</v>
      </c>
      <c r="BO116" s="11">
        <f t="shared" si="118"/>
        <v>56.2026071137782</v>
      </c>
      <c r="BP116" s="11">
        <f t="shared" si="119"/>
        <v>55.575849742303454</v>
      </c>
      <c r="BQ116" s="30">
        <f>ROCbolivia_carbon_saatchi_negat!G136</f>
        <v>272352</v>
      </c>
      <c r="BR116" s="30">
        <f>'ROC2005-2010floss2distance2prox'!G136</f>
        <v>270825</v>
      </c>
      <c r="BS116" s="30">
        <f>ROC2010f2carbon1!G136</f>
        <v>275329</v>
      </c>
      <c r="BT116" s="15">
        <f t="shared" si="138"/>
        <v>2438</v>
      </c>
      <c r="BU116" s="15">
        <f t="shared" si="139"/>
        <v>2438</v>
      </c>
      <c r="BV116" s="15">
        <f t="shared" si="140"/>
        <v>2438</v>
      </c>
      <c r="BW116" s="39">
        <f t="shared" si="120"/>
        <v>277925.73</v>
      </c>
      <c r="BX116" s="11">
        <f t="shared" si="143"/>
        <v>0.75</v>
      </c>
      <c r="BY116" s="11">
        <f t="shared" si="143"/>
        <v>1</v>
      </c>
      <c r="BZ116" s="11">
        <f t="shared" si="143"/>
        <v>1.25</v>
      </c>
      <c r="CA116" s="11">
        <f t="shared" si="143"/>
        <v>1.5</v>
      </c>
    </row>
    <row r="117" spans="1:79" x14ac:dyDescent="0.25">
      <c r="A117" s="11">
        <f t="shared" si="129"/>
        <v>57.5</v>
      </c>
      <c r="B117" s="11">
        <f t="shared" si="75"/>
        <v>0</v>
      </c>
      <c r="C117" s="11">
        <f t="shared" si="76"/>
        <v>0.54102943257538627</v>
      </c>
      <c r="D117" s="11">
        <f t="shared" si="77"/>
        <v>0.8561513897975549</v>
      </c>
      <c r="E117" s="11">
        <f t="shared" si="78"/>
        <v>1.148098090810088</v>
      </c>
      <c r="F117" s="11">
        <f t="shared" si="79"/>
        <v>1.4575800520520357</v>
      </c>
      <c r="G117" s="11">
        <f t="shared" si="80"/>
        <v>1.4889589387783564</v>
      </c>
      <c r="H117" s="11">
        <f t="shared" si="81"/>
        <v>1.4889589387783564</v>
      </c>
      <c r="I117" s="11"/>
      <c r="J117" s="11"/>
      <c r="K117" s="11"/>
      <c r="L117" s="11"/>
      <c r="M117" s="11"/>
      <c r="N117" s="11">
        <f t="shared" si="133"/>
        <v>0</v>
      </c>
      <c r="O117" s="11">
        <f t="shared" si="142"/>
        <v>0.58404909840374608</v>
      </c>
      <c r="P117" s="11">
        <f t="shared" si="142"/>
        <v>0.86543539927438651</v>
      </c>
      <c r="Q117" s="11">
        <f t="shared" si="142"/>
        <v>1.1566462537015363</v>
      </c>
      <c r="R117" s="11">
        <f t="shared" si="142"/>
        <v>4.3695525139835816</v>
      </c>
      <c r="S117" s="11"/>
      <c r="T117" s="11">
        <f t="shared" si="82"/>
        <v>0</v>
      </c>
      <c r="U117" s="11">
        <f t="shared" si="83"/>
        <v>0.92566056171068956</v>
      </c>
      <c r="V117" s="11">
        <f t="shared" si="84"/>
        <v>1.4727508026791751</v>
      </c>
      <c r="W117" s="11">
        <f t="shared" si="85"/>
        <v>1.1298541449952451</v>
      </c>
      <c r="X117" s="11">
        <f t="shared" si="86"/>
        <v>1.9849256632397032</v>
      </c>
      <c r="Y117" s="11">
        <f t="shared" si="87"/>
        <v>2.5335392272134984</v>
      </c>
      <c r="Z117" s="11">
        <f t="shared" si="88"/>
        <v>2.5894938065710549</v>
      </c>
      <c r="AA117" s="11">
        <f t="shared" si="89"/>
        <v>39.931151414794499</v>
      </c>
      <c r="AB117" s="11">
        <f t="shared" si="90"/>
        <v>55.855689479080837</v>
      </c>
      <c r="AC117" s="11">
        <f t="shared" si="91"/>
        <v>57.500000000000064</v>
      </c>
      <c r="AD117" s="11">
        <f t="shared" si="92"/>
        <v>77.281833407706301</v>
      </c>
      <c r="AE117" s="11">
        <f t="shared" si="93"/>
        <v>37.350681992911802</v>
      </c>
      <c r="AF117" s="11">
        <f t="shared" si="94"/>
        <v>1.6443105209192268</v>
      </c>
      <c r="AG117" s="28">
        <f t="shared" si="95"/>
        <v>33.913466862727667</v>
      </c>
      <c r="AH117" s="28">
        <f t="shared" si="96"/>
        <v>47.438153099231464</v>
      </c>
      <c r="AI117" s="28">
        <f t="shared" si="97"/>
        <v>48.834663552535545</v>
      </c>
      <c r="AJ117" s="28">
        <f t="shared" si="98"/>
        <v>65.635344925016256</v>
      </c>
      <c r="AK117" s="16">
        <f t="shared" si="99"/>
        <v>31.721878062288589</v>
      </c>
      <c r="AM117" s="16">
        <f t="shared" si="134"/>
        <v>2.2347170626490787</v>
      </c>
      <c r="AN117" s="16">
        <f t="shared" si="135"/>
        <v>3.1259219407002656</v>
      </c>
      <c r="AO117" s="16">
        <f t="shared" si="136"/>
        <v>3.217944550797859</v>
      </c>
      <c r="AP117" s="16">
        <f t="shared" si="137"/>
        <v>4.3250200815651505</v>
      </c>
      <c r="AQ117" s="8">
        <f t="shared" si="100"/>
        <v>3.1378886726320721E-2</v>
      </c>
      <c r="AR117" s="8">
        <f t="shared" si="101"/>
        <v>1.4575800520520357</v>
      </c>
      <c r="AS117" s="8">
        <f t="shared" si="102"/>
        <v>56.042419947947963</v>
      </c>
      <c r="AT117" s="8">
        <f t="shared" si="103"/>
        <v>42.468621113273684</v>
      </c>
      <c r="AU117" s="8">
        <f t="shared" si="104"/>
        <v>0.34086084796826843</v>
      </c>
      <c r="AV117" s="8">
        <f t="shared" si="105"/>
        <v>1.148098090810088</v>
      </c>
      <c r="AW117" s="8">
        <f t="shared" si="106"/>
        <v>56.351901909189912</v>
      </c>
      <c r="AX117" s="8">
        <f t="shared" si="107"/>
        <v>42.159139152031734</v>
      </c>
      <c r="AY117" s="11">
        <f t="shared" si="108"/>
        <v>56.011041061221647</v>
      </c>
      <c r="AZ117" s="11">
        <f t="shared" si="109"/>
        <v>6.2757773452638332E-2</v>
      </c>
      <c r="BA117" s="11">
        <f t="shared" si="110"/>
        <v>0.68172169593653109</v>
      </c>
      <c r="BB117" s="30">
        <f>ROCbolivia_carbon_saatchi_negat!E137</f>
        <v>5598</v>
      </c>
      <c r="BC117" s="30">
        <f>'ROC2005-2010floss2distance2prox'!E137</f>
        <v>7107</v>
      </c>
      <c r="BD117" s="30">
        <f>ROC2010f2carbon1!E137</f>
        <v>2638</v>
      </c>
      <c r="BE117" s="14">
        <f>'2010F2CARBON1RANK6'!B119</f>
        <v>143.040525</v>
      </c>
      <c r="BF117" s="14">
        <f>'2005-2010floss2distance2rank4'!B120</f>
        <v>117.231043</v>
      </c>
      <c r="BG117" s="14">
        <f>'2010F2CARBON1RANK6reverse'!B120</f>
        <v>123.83716099999999</v>
      </c>
      <c r="BH117" s="8">
        <f t="shared" si="111"/>
        <v>0.63280754898080149</v>
      </c>
      <c r="BI117" s="8">
        <f t="shared" si="112"/>
        <v>0.8561513897975549</v>
      </c>
      <c r="BJ117" s="8">
        <f t="shared" si="113"/>
        <v>56.643848610202447</v>
      </c>
      <c r="BK117" s="8">
        <f t="shared" si="114"/>
        <v>41.8671924510192</v>
      </c>
      <c r="BL117" s="11">
        <f t="shared" si="115"/>
        <v>58.988958938778353</v>
      </c>
      <c r="BM117" s="11">
        <f t="shared" si="116"/>
        <v>57.906900073627583</v>
      </c>
      <c r="BN117" s="11">
        <f t="shared" si="117"/>
        <v>57.276656159183247</v>
      </c>
      <c r="BO117" s="11">
        <f t="shared" si="118"/>
        <v>56.692762757158178</v>
      </c>
      <c r="BP117" s="11">
        <f t="shared" si="119"/>
        <v>56.073798834674285</v>
      </c>
      <c r="BQ117" s="30">
        <f>ROCbolivia_carbon_saatchi_negat!G137</f>
        <v>274766</v>
      </c>
      <c r="BR117" s="30">
        <f>'ROC2005-2010floss2distance2prox'!G137</f>
        <v>273258</v>
      </c>
      <c r="BS117" s="30">
        <f>ROC2010f2carbon1!G137</f>
        <v>277726</v>
      </c>
      <c r="BT117" s="15">
        <f t="shared" si="138"/>
        <v>2438</v>
      </c>
      <c r="BU117" s="15">
        <f t="shared" si="139"/>
        <v>2438</v>
      </c>
      <c r="BV117" s="15">
        <f t="shared" si="140"/>
        <v>2438</v>
      </c>
      <c r="BW117" s="39">
        <f t="shared" si="120"/>
        <v>280363.67499999999</v>
      </c>
      <c r="BX117" s="11">
        <f t="shared" si="143"/>
        <v>0.75</v>
      </c>
      <c r="BY117" s="11">
        <f t="shared" si="143"/>
        <v>1</v>
      </c>
      <c r="BZ117" s="11">
        <f t="shared" si="143"/>
        <v>1.25</v>
      </c>
      <c r="CA117" s="11">
        <f t="shared" si="143"/>
        <v>1.5</v>
      </c>
    </row>
    <row r="118" spans="1:79" x14ac:dyDescent="0.25">
      <c r="A118" s="11">
        <f t="shared" si="129"/>
        <v>58</v>
      </c>
      <c r="B118" s="11">
        <f t="shared" si="75"/>
        <v>0</v>
      </c>
      <c r="C118" s="11">
        <f t="shared" si="76"/>
        <v>0.54984833538082278</v>
      </c>
      <c r="D118" s="11">
        <f t="shared" si="77"/>
        <v>0.86359618449144682</v>
      </c>
      <c r="E118" s="11">
        <f t="shared" si="78"/>
        <v>1.1540457229346848</v>
      </c>
      <c r="F118" s="11">
        <f t="shared" si="79"/>
        <v>1.4577851428149529</v>
      </c>
      <c r="G118" s="11">
        <f t="shared" si="80"/>
        <v>1.4889589387783564</v>
      </c>
      <c r="H118" s="11">
        <f t="shared" si="81"/>
        <v>1.4889589387783564</v>
      </c>
      <c r="I118" s="11"/>
      <c r="J118" s="11"/>
      <c r="K118" s="11"/>
      <c r="L118" s="11"/>
      <c r="M118" s="11"/>
      <c r="N118" s="11">
        <f t="shared" si="133"/>
        <v>0</v>
      </c>
      <c r="O118" s="11">
        <f t="shared" si="142"/>
        <v>0.58899959345325104</v>
      </c>
      <c r="P118" s="11">
        <f t="shared" si="142"/>
        <v>0.87277097032737438</v>
      </c>
      <c r="Q118" s="11">
        <f t="shared" si="142"/>
        <v>1.1664501752701637</v>
      </c>
      <c r="R118" s="11">
        <f t="shared" si="142"/>
        <v>4.4065895510206188</v>
      </c>
      <c r="S118" s="11"/>
      <c r="T118" s="11">
        <f t="shared" si="82"/>
        <v>0</v>
      </c>
      <c r="U118" s="11">
        <f t="shared" si="83"/>
        <v>0.93290911544417998</v>
      </c>
      <c r="V118" s="11">
        <f t="shared" si="84"/>
        <v>1.4730760611426621</v>
      </c>
      <c r="W118" s="11">
        <f t="shared" si="85"/>
        <v>1.1298541449952451</v>
      </c>
      <c r="X118" s="11">
        <f t="shared" si="86"/>
        <v>1.9783105164905737</v>
      </c>
      <c r="Y118" s="11">
        <f t="shared" si="87"/>
        <v>2.51207247322017</v>
      </c>
      <c r="Z118" s="11">
        <f t="shared" si="88"/>
        <v>2.5671705841006145</v>
      </c>
      <c r="AA118" s="11">
        <f t="shared" si="89"/>
        <v>40.542760188244081</v>
      </c>
      <c r="AB118" s="11">
        <f t="shared" si="90"/>
        <v>56.435512339459876</v>
      </c>
      <c r="AC118" s="11">
        <f t="shared" si="91"/>
        <v>58.000000000000064</v>
      </c>
      <c r="AD118" s="11">
        <f t="shared" si="92"/>
        <v>77.80675636725708</v>
      </c>
      <c r="AE118" s="11">
        <f t="shared" si="93"/>
        <v>37.263996179012999</v>
      </c>
      <c r="AF118" s="11">
        <f t="shared" si="94"/>
        <v>1.5644876605401876</v>
      </c>
      <c r="AG118" s="28">
        <f t="shared" si="95"/>
        <v>34.432905274504868</v>
      </c>
      <c r="AH118" s="28">
        <f t="shared" si="96"/>
        <v>47.930595782825883</v>
      </c>
      <c r="AI118" s="28">
        <f t="shared" si="97"/>
        <v>49.259312800818464</v>
      </c>
      <c r="AJ118" s="28">
        <f t="shared" si="98"/>
        <v>66.081161205375622</v>
      </c>
      <c r="AK118" s="16">
        <f t="shared" si="99"/>
        <v>31.648255930870754</v>
      </c>
      <c r="AM118" s="16">
        <f t="shared" si="134"/>
        <v>2.2689452908185088</v>
      </c>
      <c r="AN118" s="16">
        <f t="shared" si="135"/>
        <v>3.1583712939869573</v>
      </c>
      <c r="AO118" s="16">
        <f t="shared" si="136"/>
        <v>3.2459266773265361</v>
      </c>
      <c r="AP118" s="16">
        <f t="shared" si="137"/>
        <v>4.3543970029090655</v>
      </c>
      <c r="AQ118" s="8">
        <f t="shared" si="100"/>
        <v>3.1173795963403528E-2</v>
      </c>
      <c r="AR118" s="8">
        <f t="shared" si="101"/>
        <v>1.4577851428149529</v>
      </c>
      <c r="AS118" s="8">
        <f t="shared" si="102"/>
        <v>56.542214857185044</v>
      </c>
      <c r="AT118" s="8">
        <f t="shared" si="103"/>
        <v>41.968826204036603</v>
      </c>
      <c r="AU118" s="8">
        <f t="shared" si="104"/>
        <v>0.33491321584367162</v>
      </c>
      <c r="AV118" s="8">
        <f t="shared" si="105"/>
        <v>1.1540457229346848</v>
      </c>
      <c r="AW118" s="8">
        <f t="shared" si="106"/>
        <v>56.845954277065317</v>
      </c>
      <c r="AX118" s="8">
        <f t="shared" si="107"/>
        <v>41.66508678415633</v>
      </c>
      <c r="AY118" s="11">
        <f t="shared" si="108"/>
        <v>56.511041061221647</v>
      </c>
      <c r="AZ118" s="11">
        <f t="shared" si="109"/>
        <v>6.2347591926801726E-2</v>
      </c>
      <c r="BA118" s="11">
        <f t="shared" si="110"/>
        <v>0.66982643168734057</v>
      </c>
      <c r="BB118" s="30">
        <f>ROCbolivia_carbon_saatchi_negat!E138</f>
        <v>5627</v>
      </c>
      <c r="BC118" s="30">
        <f>'ROC2005-2010floss2distance2prox'!E138</f>
        <v>7108</v>
      </c>
      <c r="BD118" s="30">
        <f>ROC2010f2carbon1!E138</f>
        <v>2681</v>
      </c>
      <c r="BE118" s="14">
        <f>'2010F2CARBON1RANK6'!B120</f>
        <v>143.248514</v>
      </c>
      <c r="BF118" s="14">
        <f>'2005-2010floss2distance2rank4'!B121</f>
        <v>135.80374699999999</v>
      </c>
      <c r="BG118" s="14">
        <f>'2010F2CARBON1RANK6reverse'!B121</f>
        <v>122.94531600000001</v>
      </c>
      <c r="BH118" s="8">
        <f t="shared" si="111"/>
        <v>0.62536275428690957</v>
      </c>
      <c r="BI118" s="8">
        <f t="shared" si="112"/>
        <v>0.86359618449144682</v>
      </c>
      <c r="BJ118" s="8">
        <f t="shared" si="113"/>
        <v>57.136403815508551</v>
      </c>
      <c r="BK118" s="8">
        <f t="shared" si="114"/>
        <v>41.374637245713096</v>
      </c>
      <c r="BL118" s="11">
        <f t="shared" si="115"/>
        <v>59.488958938778353</v>
      </c>
      <c r="BM118" s="11">
        <f t="shared" si="116"/>
        <v>58.389262268016708</v>
      </c>
      <c r="BN118" s="11">
        <f t="shared" si="117"/>
        <v>57.761766569795462</v>
      </c>
      <c r="BO118" s="11">
        <f t="shared" si="118"/>
        <v>57.180867492908988</v>
      </c>
      <c r="BP118" s="11">
        <f t="shared" si="119"/>
        <v>56.573388653148449</v>
      </c>
      <c r="BQ118" s="30">
        <f>ROCbolivia_carbon_saatchi_negat!G138</f>
        <v>277175</v>
      </c>
      <c r="BR118" s="30">
        <f>'ROC2005-2010floss2distance2prox'!G138</f>
        <v>275695</v>
      </c>
      <c r="BS118" s="30">
        <f>ROC2010f2carbon1!G138</f>
        <v>280121</v>
      </c>
      <c r="BT118" s="15">
        <f t="shared" si="138"/>
        <v>2438</v>
      </c>
      <c r="BU118" s="15">
        <f t="shared" si="139"/>
        <v>2438</v>
      </c>
      <c r="BV118" s="15">
        <f t="shared" si="140"/>
        <v>2438</v>
      </c>
      <c r="BW118" s="39">
        <f t="shared" si="120"/>
        <v>282801.62</v>
      </c>
      <c r="BX118" s="11">
        <f t="shared" si="143"/>
        <v>0.75</v>
      </c>
      <c r="BY118" s="11">
        <f t="shared" si="143"/>
        <v>1</v>
      </c>
      <c r="BZ118" s="11">
        <f t="shared" si="143"/>
        <v>1.25</v>
      </c>
      <c r="CA118" s="11">
        <f t="shared" si="143"/>
        <v>1.5</v>
      </c>
    </row>
    <row r="119" spans="1:79" x14ac:dyDescent="0.25">
      <c r="A119" s="11">
        <f t="shared" si="129"/>
        <v>58.5</v>
      </c>
      <c r="B119" s="11">
        <f t="shared" si="75"/>
        <v>0</v>
      </c>
      <c r="C119" s="11">
        <f t="shared" si="76"/>
        <v>0.5586672381862593</v>
      </c>
      <c r="D119" s="11">
        <f t="shared" si="77"/>
        <v>0.87104097918533852</v>
      </c>
      <c r="E119" s="11">
        <f t="shared" si="78"/>
        <v>1.1610188088738671</v>
      </c>
      <c r="F119" s="11">
        <f t="shared" si="79"/>
        <v>1.4588105966295384</v>
      </c>
      <c r="G119" s="11">
        <f t="shared" si="80"/>
        <v>1.4889589387783564</v>
      </c>
      <c r="H119" s="11">
        <f t="shared" si="81"/>
        <v>1.4889589387783564</v>
      </c>
      <c r="I119" s="11"/>
      <c r="J119" s="11"/>
      <c r="K119" s="11"/>
      <c r="L119" s="11"/>
      <c r="M119" s="11"/>
      <c r="N119" s="11">
        <f t="shared" si="133"/>
        <v>0</v>
      </c>
      <c r="O119" s="11">
        <f t="shared" si="142"/>
        <v>0.59395008850275599</v>
      </c>
      <c r="P119" s="11">
        <f t="shared" si="142"/>
        <v>0.88010654138036215</v>
      </c>
      <c r="Q119" s="11">
        <f t="shared" si="142"/>
        <v>1.1762540968387913</v>
      </c>
      <c r="R119" s="11">
        <f t="shared" si="142"/>
        <v>4.443626588057656</v>
      </c>
      <c r="S119" s="11"/>
      <c r="T119" s="11">
        <f t="shared" si="82"/>
        <v>0</v>
      </c>
      <c r="U119" s="11">
        <f t="shared" si="83"/>
        <v>0.94003785308813048</v>
      </c>
      <c r="V119" s="11">
        <f t="shared" si="84"/>
        <v>1.4733958996673282</v>
      </c>
      <c r="W119" s="11">
        <f t="shared" si="85"/>
        <v>1.1298541449952451</v>
      </c>
      <c r="X119" s="11">
        <f t="shared" si="86"/>
        <v>1.973583991399483</v>
      </c>
      <c r="Y119" s="11">
        <f t="shared" si="87"/>
        <v>2.4924088490290357</v>
      </c>
      <c r="Z119" s="11">
        <f t="shared" si="88"/>
        <v>2.5452289551766776</v>
      </c>
      <c r="AA119" s="11">
        <f t="shared" si="89"/>
        <v>41.158292742725727</v>
      </c>
      <c r="AB119" s="11">
        <f t="shared" si="90"/>
        <v>56.938623596745707</v>
      </c>
      <c r="AC119" s="11">
        <f t="shared" si="91"/>
        <v>58.500000000000071</v>
      </c>
      <c r="AD119" s="11">
        <f t="shared" si="92"/>
        <v>78.327217875245765</v>
      </c>
      <c r="AE119" s="11">
        <f t="shared" si="93"/>
        <v>37.168925132520037</v>
      </c>
      <c r="AF119" s="11">
        <f t="shared" si="94"/>
        <v>1.5613764032543642</v>
      </c>
      <c r="AG119" s="28">
        <f t="shared" si="95"/>
        <v>34.95567614761346</v>
      </c>
      <c r="AH119" s="28">
        <f t="shared" si="96"/>
        <v>48.357887417244079</v>
      </c>
      <c r="AI119" s="28">
        <f t="shared" si="97"/>
        <v>49.683962049101382</v>
      </c>
      <c r="AJ119" s="28">
        <f t="shared" si="98"/>
        <v>66.523188381630789</v>
      </c>
      <c r="AK119" s="16">
        <f t="shared" si="99"/>
        <v>31.567512234017329</v>
      </c>
      <c r="AM119" s="16">
        <f t="shared" si="134"/>
        <v>2.3033931104625593</v>
      </c>
      <c r="AN119" s="16">
        <f t="shared" si="135"/>
        <v>3.1865275397057045</v>
      </c>
      <c r="AO119" s="16">
        <f t="shared" si="136"/>
        <v>3.2739088038552131</v>
      </c>
      <c r="AP119" s="16">
        <f t="shared" si="137"/>
        <v>4.3835242424487557</v>
      </c>
      <c r="AQ119" s="8">
        <f t="shared" si="100"/>
        <v>3.0148342148818008E-2</v>
      </c>
      <c r="AR119" s="8">
        <f t="shared" si="101"/>
        <v>1.4588105966295384</v>
      </c>
      <c r="AS119" s="8">
        <f t="shared" si="102"/>
        <v>57.04118940337046</v>
      </c>
      <c r="AT119" s="8">
        <f t="shared" si="103"/>
        <v>41.469851657851187</v>
      </c>
      <c r="AU119" s="8">
        <f t="shared" si="104"/>
        <v>0.32794012990448929</v>
      </c>
      <c r="AV119" s="8">
        <f t="shared" si="105"/>
        <v>1.1610188088738671</v>
      </c>
      <c r="AW119" s="8">
        <f t="shared" si="106"/>
        <v>57.33898119112613</v>
      </c>
      <c r="AX119" s="8">
        <f t="shared" si="107"/>
        <v>41.172059870095516</v>
      </c>
      <c r="AY119" s="11">
        <f t="shared" si="108"/>
        <v>57.011041061221647</v>
      </c>
      <c r="AZ119" s="11">
        <f t="shared" si="109"/>
        <v>6.0296684297632908E-2</v>
      </c>
      <c r="BA119" s="11">
        <f t="shared" si="110"/>
        <v>0.65588025980897413</v>
      </c>
      <c r="BB119" s="30">
        <f>ROCbolivia_carbon_saatchi_negat!E139</f>
        <v>5661</v>
      </c>
      <c r="BC119" s="30">
        <f>'ROC2005-2010floss2distance2prox'!E139</f>
        <v>7113</v>
      </c>
      <c r="BD119" s="30">
        <f>ROC2010f2carbon1!E139</f>
        <v>2724</v>
      </c>
      <c r="BE119" s="14">
        <f>'2010F2CARBON1RANK6'!B121</f>
        <v>144.16752600000001</v>
      </c>
      <c r="BF119" s="14">
        <f>'2005-2010floss2distance2rank4'!B122</f>
        <v>117.836668</v>
      </c>
      <c r="BG119" s="14">
        <f>'2010F2CARBON1RANK6reverse'!B122</f>
        <v>121.900373</v>
      </c>
      <c r="BH119" s="8">
        <f t="shared" si="111"/>
        <v>0.61791795959301787</v>
      </c>
      <c r="BI119" s="8">
        <f t="shared" si="112"/>
        <v>0.87104097918533852</v>
      </c>
      <c r="BJ119" s="8">
        <f t="shared" si="113"/>
        <v>57.628959020814662</v>
      </c>
      <c r="BK119" s="8">
        <f t="shared" si="114"/>
        <v>40.882082040406985</v>
      </c>
      <c r="BL119" s="11">
        <f t="shared" si="115"/>
        <v>59.988958938778353</v>
      </c>
      <c r="BM119" s="11">
        <f t="shared" si="116"/>
        <v>58.87162446240584</v>
      </c>
      <c r="BN119" s="11">
        <f t="shared" si="117"/>
        <v>58.246876980407677</v>
      </c>
      <c r="BO119" s="11">
        <f t="shared" si="118"/>
        <v>57.666921321030621</v>
      </c>
      <c r="BP119" s="11">
        <f t="shared" si="119"/>
        <v>57.07133774551928</v>
      </c>
      <c r="BQ119" s="30">
        <f>ROCbolivia_carbon_saatchi_negat!G139</f>
        <v>279579</v>
      </c>
      <c r="BR119" s="30">
        <f>'ROC2005-2010floss2distance2prox'!G139</f>
        <v>278128</v>
      </c>
      <c r="BS119" s="30">
        <f>ROC2010f2carbon1!G139</f>
        <v>282516</v>
      </c>
      <c r="BT119" s="15">
        <f t="shared" si="138"/>
        <v>2438</v>
      </c>
      <c r="BU119" s="15">
        <f t="shared" si="139"/>
        <v>2438</v>
      </c>
      <c r="BV119" s="15">
        <f t="shared" si="140"/>
        <v>2438</v>
      </c>
      <c r="BW119" s="39">
        <f t="shared" si="120"/>
        <v>285239.565</v>
      </c>
      <c r="BX119" s="11">
        <f t="shared" si="143"/>
        <v>0.75</v>
      </c>
      <c r="BY119" s="11">
        <f t="shared" si="143"/>
        <v>1</v>
      </c>
      <c r="BZ119" s="11">
        <f t="shared" si="143"/>
        <v>1.25</v>
      </c>
      <c r="CA119" s="11">
        <f t="shared" si="143"/>
        <v>1.5</v>
      </c>
    </row>
    <row r="120" spans="1:79" x14ac:dyDescent="0.25">
      <c r="A120" s="11">
        <f t="shared" si="129"/>
        <v>59</v>
      </c>
      <c r="B120" s="11">
        <f t="shared" si="75"/>
        <v>0</v>
      </c>
      <c r="C120" s="11">
        <f t="shared" si="76"/>
        <v>0.56789632251753008</v>
      </c>
      <c r="D120" s="11">
        <f t="shared" si="77"/>
        <v>0.87848577387923033</v>
      </c>
      <c r="E120" s="11">
        <f t="shared" si="78"/>
        <v>1.1651206241322096</v>
      </c>
      <c r="F120" s="11">
        <f t="shared" si="79"/>
        <v>1.4598360504441241</v>
      </c>
      <c r="G120" s="11">
        <f t="shared" si="80"/>
        <v>1.4889589387783564</v>
      </c>
      <c r="H120" s="11">
        <f t="shared" si="81"/>
        <v>1.4889589387783564</v>
      </c>
      <c r="I120" s="11"/>
      <c r="J120" s="11"/>
      <c r="K120" s="11"/>
      <c r="L120" s="11"/>
      <c r="M120" s="11"/>
      <c r="N120" s="11">
        <f t="shared" si="133"/>
        <v>0</v>
      </c>
      <c r="O120" s="11">
        <f t="shared" si="142"/>
        <v>0.59890058355226095</v>
      </c>
      <c r="P120" s="11">
        <f t="shared" si="142"/>
        <v>0.88744211243335003</v>
      </c>
      <c r="Q120" s="11">
        <f t="shared" si="142"/>
        <v>1.1860580184074188</v>
      </c>
      <c r="R120" s="11">
        <f t="shared" si="142"/>
        <v>4.4806636250946932</v>
      </c>
      <c r="S120" s="11"/>
      <c r="T120" s="11">
        <f t="shared" si="82"/>
        <v>0</v>
      </c>
      <c r="U120" s="11">
        <f t="shared" si="83"/>
        <v>0.94774074043776979</v>
      </c>
      <c r="V120" s="11">
        <f t="shared" si="84"/>
        <v>1.4737104526063645</v>
      </c>
      <c r="W120" s="11">
        <f t="shared" si="85"/>
        <v>1.1298541449952451</v>
      </c>
      <c r="X120" s="11">
        <f t="shared" si="86"/>
        <v>1.9640007410723443</v>
      </c>
      <c r="Y120" s="11">
        <f t="shared" si="87"/>
        <v>2.4730776589814916</v>
      </c>
      <c r="Z120" s="11">
        <f t="shared" si="88"/>
        <v>2.523659218268401</v>
      </c>
      <c r="AA120" s="11">
        <f t="shared" si="89"/>
        <v>41.773731144770501</v>
      </c>
      <c r="AB120" s="11">
        <f t="shared" si="90"/>
        <v>57.49091897355364</v>
      </c>
      <c r="AC120" s="11">
        <f t="shared" si="91"/>
        <v>59.000000000000064</v>
      </c>
      <c r="AD120" s="11">
        <f t="shared" si="92"/>
        <v>78.843155420978135</v>
      </c>
      <c r="AE120" s="11">
        <f t="shared" si="93"/>
        <v>37.069424276207634</v>
      </c>
      <c r="AF120" s="11">
        <f t="shared" si="94"/>
        <v>1.5090810264464238</v>
      </c>
      <c r="AG120" s="28">
        <f t="shared" si="95"/>
        <v>35.478367057198966</v>
      </c>
      <c r="AH120" s="28">
        <f t="shared" si="96"/>
        <v>48.826951050427319</v>
      </c>
      <c r="AI120" s="28">
        <f t="shared" si="97"/>
        <v>50.1086112973843</v>
      </c>
      <c r="AJ120" s="28">
        <f t="shared" si="98"/>
        <v>66.96137336354316</v>
      </c>
      <c r="AK120" s="16">
        <f t="shared" si="99"/>
        <v>31.483006306344194</v>
      </c>
      <c r="AM120" s="16">
        <f t="shared" si="134"/>
        <v>2.3378356609358066</v>
      </c>
      <c r="AN120" s="16">
        <f t="shared" si="135"/>
        <v>3.2174363379357906</v>
      </c>
      <c r="AO120" s="16">
        <f t="shared" si="136"/>
        <v>3.3018909303838901</v>
      </c>
      <c r="AP120" s="16">
        <f t="shared" si="137"/>
        <v>4.4123983018199127</v>
      </c>
      <c r="AQ120" s="8">
        <f t="shared" si="100"/>
        <v>2.9122888334232266E-2</v>
      </c>
      <c r="AR120" s="8">
        <f t="shared" si="101"/>
        <v>1.4598360504441241</v>
      </c>
      <c r="AS120" s="8">
        <f t="shared" si="102"/>
        <v>57.540163949555875</v>
      </c>
      <c r="AT120" s="8">
        <f t="shared" si="103"/>
        <v>40.970877111665772</v>
      </c>
      <c r="AU120" s="8">
        <f t="shared" si="104"/>
        <v>0.32383831464614676</v>
      </c>
      <c r="AV120" s="8">
        <f t="shared" si="105"/>
        <v>1.1651206241322096</v>
      </c>
      <c r="AW120" s="8">
        <f t="shared" si="106"/>
        <v>57.834879375867793</v>
      </c>
      <c r="AX120" s="8">
        <f t="shared" si="107"/>
        <v>40.676161685353854</v>
      </c>
      <c r="AY120" s="11">
        <f t="shared" si="108"/>
        <v>57.511041061221647</v>
      </c>
      <c r="AZ120" s="11">
        <f t="shared" si="109"/>
        <v>5.8245776668464089E-2</v>
      </c>
      <c r="BA120" s="11">
        <f t="shared" si="110"/>
        <v>0.64767662929229175</v>
      </c>
      <c r="BB120" s="30">
        <f>ROCbolivia_carbon_saatchi_negat!E140</f>
        <v>5681</v>
      </c>
      <c r="BC120" s="30">
        <f>'ROC2005-2010floss2distance2prox'!E140</f>
        <v>7118</v>
      </c>
      <c r="BD120" s="30">
        <f>ROC2010f2carbon1!E140</f>
        <v>2769</v>
      </c>
      <c r="BE120" s="14">
        <f>'2010F2CARBON1RANK6'!B122</f>
        <v>144.14547400000001</v>
      </c>
      <c r="BF120" s="14">
        <f>'2005-2010floss2distance2rank4'!B123</f>
        <v>129.35637199999999</v>
      </c>
      <c r="BG120" s="14">
        <f>'2010F2CARBON1RANK6reverse'!B123</f>
        <v>120.840789</v>
      </c>
      <c r="BH120" s="8">
        <f t="shared" si="111"/>
        <v>0.61047316489912606</v>
      </c>
      <c r="BI120" s="8">
        <f t="shared" si="112"/>
        <v>0.87848577387923033</v>
      </c>
      <c r="BJ120" s="8">
        <f t="shared" si="113"/>
        <v>58.121514226120773</v>
      </c>
      <c r="BK120" s="8">
        <f t="shared" si="114"/>
        <v>40.389526835100874</v>
      </c>
      <c r="BL120" s="11">
        <f t="shared" si="115"/>
        <v>60.488958938778353</v>
      </c>
      <c r="BM120" s="11">
        <f t="shared" si="116"/>
        <v>59.3531662937433</v>
      </c>
      <c r="BN120" s="11">
        <f t="shared" si="117"/>
        <v>58.731987391019899</v>
      </c>
      <c r="BO120" s="11">
        <f t="shared" si="118"/>
        <v>58.158717690513939</v>
      </c>
      <c r="BP120" s="11">
        <f t="shared" si="119"/>
        <v>57.569286837890111</v>
      </c>
      <c r="BQ120" s="30">
        <f>ROCbolivia_carbon_saatchi_negat!G140</f>
        <v>281997</v>
      </c>
      <c r="BR120" s="30">
        <f>'ROC2005-2010floss2distance2prox'!G140</f>
        <v>280561</v>
      </c>
      <c r="BS120" s="30">
        <f>ROC2010f2carbon1!G140</f>
        <v>284909</v>
      </c>
      <c r="BT120" s="15">
        <f t="shared" si="138"/>
        <v>2438</v>
      </c>
      <c r="BU120" s="15">
        <f t="shared" si="139"/>
        <v>2438</v>
      </c>
      <c r="BV120" s="15">
        <f t="shared" si="140"/>
        <v>2438</v>
      </c>
      <c r="BW120" s="39">
        <f t="shared" si="120"/>
        <v>287677.51</v>
      </c>
      <c r="BX120" s="11">
        <f t="shared" si="143"/>
        <v>0.75</v>
      </c>
      <c r="BY120" s="11">
        <f t="shared" si="143"/>
        <v>1</v>
      </c>
      <c r="BZ120" s="11">
        <f t="shared" si="143"/>
        <v>1.25</v>
      </c>
      <c r="CA120" s="11">
        <f t="shared" si="143"/>
        <v>1.5</v>
      </c>
    </row>
    <row r="121" spans="1:79" x14ac:dyDescent="0.25">
      <c r="A121" s="11">
        <f t="shared" si="129"/>
        <v>59.5</v>
      </c>
      <c r="B121" s="11">
        <f t="shared" si="75"/>
        <v>0</v>
      </c>
      <c r="C121" s="11">
        <f t="shared" si="76"/>
        <v>0.5797915867667236</v>
      </c>
      <c r="D121" s="11">
        <f t="shared" si="77"/>
        <v>0.88593056857312202</v>
      </c>
      <c r="E121" s="11">
        <f t="shared" si="78"/>
        <v>1.1704529839680551</v>
      </c>
      <c r="F121" s="11">
        <f t="shared" si="79"/>
        <v>1.4606564134957927</v>
      </c>
      <c r="G121" s="11">
        <f t="shared" si="80"/>
        <v>1.4889589387783564</v>
      </c>
      <c r="H121" s="11">
        <f t="shared" si="81"/>
        <v>1.4889589387783564</v>
      </c>
      <c r="I121" s="11"/>
      <c r="J121" s="11"/>
      <c r="K121" s="11"/>
      <c r="L121" s="11"/>
      <c r="M121" s="11"/>
      <c r="N121" s="11">
        <f t="shared" si="133"/>
        <v>0</v>
      </c>
      <c r="O121" s="11">
        <f t="shared" si="142"/>
        <v>0.6038510786017659</v>
      </c>
      <c r="P121" s="11">
        <f t="shared" si="142"/>
        <v>0.8947776834863379</v>
      </c>
      <c r="Q121" s="11">
        <f t="shared" si="142"/>
        <v>1.1958619399760462</v>
      </c>
      <c r="R121" s="11">
        <f t="shared" si="142"/>
        <v>4.5177006621317295</v>
      </c>
      <c r="S121" s="11"/>
      <c r="T121" s="11">
        <f t="shared" si="82"/>
        <v>0</v>
      </c>
      <c r="U121" s="11">
        <f t="shared" si="83"/>
        <v>0.95977417365845641</v>
      </c>
      <c r="V121" s="11">
        <f t="shared" si="84"/>
        <v>1.4740198499087658</v>
      </c>
      <c r="W121" s="11">
        <f t="shared" si="85"/>
        <v>1.1298541449952451</v>
      </c>
      <c r="X121" s="11">
        <f t="shared" si="86"/>
        <v>1.9566737170805806</v>
      </c>
      <c r="Y121" s="11">
        <f t="shared" si="87"/>
        <v>2.4537175621216982</v>
      </c>
      <c r="Z121" s="11">
        <f t="shared" si="88"/>
        <v>2.5024519979468174</v>
      </c>
      <c r="AA121" s="11">
        <f t="shared" si="89"/>
        <v>42.393612903962925</v>
      </c>
      <c r="AB121" s="11">
        <f t="shared" si="90"/>
        <v>58.027151070223546</v>
      </c>
      <c r="AC121" s="11">
        <f t="shared" si="91"/>
        <v>59.500000000000071</v>
      </c>
      <c r="AD121" s="11">
        <f t="shared" si="92"/>
        <v>79.354250926166756</v>
      </c>
      <c r="AE121" s="11">
        <f t="shared" si="93"/>
        <v>36.960638022203831</v>
      </c>
      <c r="AF121" s="11">
        <f t="shared" si="94"/>
        <v>1.472848929776525</v>
      </c>
      <c r="AG121" s="28">
        <f t="shared" si="95"/>
        <v>36.004831703329678</v>
      </c>
      <c r="AH121" s="28">
        <f t="shared" si="96"/>
        <v>49.282372163939421</v>
      </c>
      <c r="AI121" s="28">
        <f t="shared" si="97"/>
        <v>50.533260545667218</v>
      </c>
      <c r="AJ121" s="28">
        <f t="shared" si="98"/>
        <v>67.395446007701423</v>
      </c>
      <c r="AK121" s="16">
        <f t="shared" si="99"/>
        <v>31.390614304371745</v>
      </c>
      <c r="AM121" s="16">
        <f t="shared" si="134"/>
        <v>2.3725268805728894</v>
      </c>
      <c r="AN121" s="16">
        <f t="shared" si="135"/>
        <v>3.2474461666913008</v>
      </c>
      <c r="AO121" s="16">
        <f t="shared" si="136"/>
        <v>3.3298730569125672</v>
      </c>
      <c r="AP121" s="16">
        <f t="shared" si="137"/>
        <v>4.4410013800087649</v>
      </c>
      <c r="AQ121" s="8">
        <f t="shared" si="100"/>
        <v>2.8302525282563717E-2</v>
      </c>
      <c r="AR121" s="8">
        <f t="shared" si="101"/>
        <v>1.4606564134957927</v>
      </c>
      <c r="AS121" s="8">
        <f t="shared" si="102"/>
        <v>58.039343586504209</v>
      </c>
      <c r="AT121" s="8">
        <f t="shared" si="103"/>
        <v>40.471697474717438</v>
      </c>
      <c r="AU121" s="8">
        <f t="shared" si="104"/>
        <v>0.31850595481030131</v>
      </c>
      <c r="AV121" s="8">
        <f t="shared" si="105"/>
        <v>1.1704529839680551</v>
      </c>
      <c r="AW121" s="8">
        <f t="shared" si="106"/>
        <v>58.329547016031945</v>
      </c>
      <c r="AX121" s="8">
        <f t="shared" si="107"/>
        <v>40.181494045189702</v>
      </c>
      <c r="AY121" s="11">
        <f t="shared" si="108"/>
        <v>58.011041061221647</v>
      </c>
      <c r="AZ121" s="11">
        <f t="shared" si="109"/>
        <v>5.660505056512477E-2</v>
      </c>
      <c r="BA121" s="11">
        <f t="shared" si="110"/>
        <v>0.63701190962059684</v>
      </c>
      <c r="BB121" s="30">
        <f>ROCbolivia_carbon_saatchi_negat!E141</f>
        <v>5707</v>
      </c>
      <c r="BC121" s="30">
        <f>'ROC2005-2010floss2distance2prox'!E141</f>
        <v>7122</v>
      </c>
      <c r="BD121" s="30">
        <f>ROC2010f2carbon1!E141</f>
        <v>2827</v>
      </c>
      <c r="BE121" s="14">
        <f>'2010F2CARBON1RANK6'!B123</f>
        <v>145.18617900000001</v>
      </c>
      <c r="BF121" s="14">
        <f>'2005-2010floss2distance2rank4'!B124</f>
        <v>125.59409599999999</v>
      </c>
      <c r="BG121" s="14">
        <f>'2010F2CARBON1RANK6reverse'!B124</f>
        <v>119.706706</v>
      </c>
      <c r="BH121" s="8">
        <f t="shared" si="111"/>
        <v>0.60302837020523437</v>
      </c>
      <c r="BI121" s="8">
        <f t="shared" si="112"/>
        <v>0.88593056857312202</v>
      </c>
      <c r="BJ121" s="8">
        <f t="shared" si="113"/>
        <v>58.614069431426877</v>
      </c>
      <c r="BK121" s="8">
        <f t="shared" si="114"/>
        <v>39.89697162979477</v>
      </c>
      <c r="BL121" s="11">
        <f t="shared" si="115"/>
        <v>60.988958938778353</v>
      </c>
      <c r="BM121" s="11">
        <f t="shared" si="116"/>
        <v>59.829375765244912</v>
      </c>
      <c r="BN121" s="11">
        <f t="shared" si="117"/>
        <v>59.217097801632114</v>
      </c>
      <c r="BO121" s="11">
        <f t="shared" si="118"/>
        <v>58.648052970842244</v>
      </c>
      <c r="BP121" s="11">
        <f t="shared" si="119"/>
        <v>58.067646111786772</v>
      </c>
      <c r="BQ121" s="30">
        <f>ROCbolivia_carbon_saatchi_negat!G141</f>
        <v>284408</v>
      </c>
      <c r="BR121" s="30">
        <f>'ROC2005-2010floss2distance2prox'!G141</f>
        <v>282994</v>
      </c>
      <c r="BS121" s="30">
        <f>ROC2010f2carbon1!G141</f>
        <v>287288</v>
      </c>
      <c r="BT121" s="15">
        <f t="shared" si="138"/>
        <v>2437</v>
      </c>
      <c r="BU121" s="15">
        <f t="shared" si="139"/>
        <v>2437</v>
      </c>
      <c r="BV121" s="15">
        <f t="shared" si="140"/>
        <v>2437</v>
      </c>
      <c r="BW121" s="39">
        <f t="shared" si="120"/>
        <v>290115.45500000002</v>
      </c>
      <c r="BX121" s="11">
        <f t="shared" si="143"/>
        <v>0.75</v>
      </c>
      <c r="BY121" s="11">
        <f t="shared" si="143"/>
        <v>1</v>
      </c>
      <c r="BZ121" s="11">
        <f t="shared" si="143"/>
        <v>1.25</v>
      </c>
      <c r="CA121" s="11">
        <f t="shared" si="143"/>
        <v>1.5</v>
      </c>
    </row>
    <row r="122" spans="1:79" x14ac:dyDescent="0.25">
      <c r="A122" s="11">
        <f t="shared" si="129"/>
        <v>60</v>
      </c>
      <c r="B122" s="11">
        <f t="shared" si="75"/>
        <v>0</v>
      </c>
      <c r="C122" s="11">
        <f t="shared" si="76"/>
        <v>0.58799521728340876</v>
      </c>
      <c r="D122" s="11">
        <f t="shared" si="77"/>
        <v>0.89337536326701383</v>
      </c>
      <c r="E122" s="11">
        <f t="shared" si="78"/>
        <v>1.1745547992263976</v>
      </c>
      <c r="F122" s="11">
        <f t="shared" si="79"/>
        <v>1.4606564134957927</v>
      </c>
      <c r="G122" s="11">
        <f t="shared" si="80"/>
        <v>1.4889589387783564</v>
      </c>
      <c r="H122" s="11">
        <f t="shared" si="81"/>
        <v>1.4889589387783564</v>
      </c>
      <c r="I122" s="11"/>
      <c r="J122" s="11"/>
      <c r="K122" s="11"/>
      <c r="L122" s="11"/>
      <c r="M122" s="11"/>
      <c r="N122" s="11">
        <f t="shared" si="133"/>
        <v>0</v>
      </c>
      <c r="O122" s="11">
        <f t="shared" ref="O122:R141" si="144">($AL$21+$A122)*O$204/(100+O$204)</f>
        <v>0.60880157365127086</v>
      </c>
      <c r="P122" s="11">
        <f t="shared" si="144"/>
        <v>0.90211325453932589</v>
      </c>
      <c r="Q122" s="11">
        <f t="shared" si="144"/>
        <v>1.2056658615446736</v>
      </c>
      <c r="R122" s="11">
        <f t="shared" si="144"/>
        <v>4.5547376991687667</v>
      </c>
      <c r="S122" s="11"/>
      <c r="T122" s="11">
        <f t="shared" si="82"/>
        <v>0</v>
      </c>
      <c r="U122" s="11">
        <f t="shared" si="83"/>
        <v>0.96549410937462121</v>
      </c>
      <c r="V122" s="11">
        <f t="shared" si="84"/>
        <v>1.4743242172983313</v>
      </c>
      <c r="W122" s="11">
        <f t="shared" si="85"/>
        <v>1.1298541449952451</v>
      </c>
      <c r="X122" s="11">
        <f t="shared" si="86"/>
        <v>1.9473868903832345</v>
      </c>
      <c r="Y122" s="11">
        <f t="shared" si="87"/>
        <v>2.4332795565568377</v>
      </c>
      <c r="Z122" s="11">
        <f t="shared" si="88"/>
        <v>2.4815982312972609</v>
      </c>
      <c r="AA122" s="11">
        <f t="shared" si="89"/>
        <v>43.013835515299974</v>
      </c>
      <c r="AB122" s="11">
        <f t="shared" si="90"/>
        <v>58.511547216576091</v>
      </c>
      <c r="AC122" s="11">
        <f t="shared" si="91"/>
        <v>60.000000000000064</v>
      </c>
      <c r="AD122" s="11">
        <f t="shared" si="92"/>
        <v>79.860255534973803</v>
      </c>
      <c r="AE122" s="11">
        <f t="shared" si="93"/>
        <v>36.846420019673829</v>
      </c>
      <c r="AF122" s="11">
        <f t="shared" si="94"/>
        <v>1.4884527834239734</v>
      </c>
      <c r="AG122" s="28">
        <f t="shared" si="95"/>
        <v>36.531585834674374</v>
      </c>
      <c r="AH122" s="28">
        <f t="shared" si="96"/>
        <v>49.693769082778921</v>
      </c>
      <c r="AI122" s="28">
        <f t="shared" si="97"/>
        <v>50.957909793950137</v>
      </c>
      <c r="AJ122" s="28">
        <f t="shared" si="98"/>
        <v>67.82519496121661</v>
      </c>
      <c r="AK122" s="16">
        <f t="shared" si="99"/>
        <v>31.293609126542236</v>
      </c>
      <c r="AM122" s="16">
        <f t="shared" si="134"/>
        <v>2.407237175745649</v>
      </c>
      <c r="AN122" s="16">
        <f t="shared" si="135"/>
        <v>3.2745550352057817</v>
      </c>
      <c r="AO122" s="16">
        <f t="shared" si="136"/>
        <v>3.3578551834412442</v>
      </c>
      <c r="AP122" s="16">
        <f t="shared" si="137"/>
        <v>4.4693195499842293</v>
      </c>
      <c r="AQ122" s="8">
        <f t="shared" si="100"/>
        <v>2.8302525282563717E-2</v>
      </c>
      <c r="AR122" s="8">
        <f t="shared" si="101"/>
        <v>1.4606564134957927</v>
      </c>
      <c r="AS122" s="8">
        <f t="shared" si="102"/>
        <v>58.539343586504209</v>
      </c>
      <c r="AT122" s="8">
        <f t="shared" si="103"/>
        <v>39.971697474717438</v>
      </c>
      <c r="AU122" s="8">
        <f t="shared" si="104"/>
        <v>0.31440413955195878</v>
      </c>
      <c r="AV122" s="8">
        <f t="shared" si="105"/>
        <v>1.1745547992263976</v>
      </c>
      <c r="AW122" s="8">
        <f t="shared" si="106"/>
        <v>58.825445200773601</v>
      </c>
      <c r="AX122" s="8">
        <f t="shared" si="107"/>
        <v>39.685595860448046</v>
      </c>
      <c r="AY122" s="11">
        <f t="shared" si="108"/>
        <v>58.511041061221647</v>
      </c>
      <c r="AZ122" s="11">
        <f t="shared" si="109"/>
        <v>5.660505056512477E-2</v>
      </c>
      <c r="BA122" s="11">
        <f t="shared" si="110"/>
        <v>0.62880827910391446</v>
      </c>
      <c r="BB122" s="30">
        <f>ROCbolivia_carbon_saatchi_negat!E142</f>
        <v>5727</v>
      </c>
      <c r="BC122" s="30">
        <f>'ROC2005-2010floss2distance2prox'!E142</f>
        <v>7122</v>
      </c>
      <c r="BD122" s="30">
        <f>ROC2010f2carbon1!E142</f>
        <v>2867</v>
      </c>
      <c r="BE122" s="14">
        <f>'2010F2CARBON1RANK6'!B124</f>
        <v>145.26601199999999</v>
      </c>
      <c r="BF122" s="14">
        <f>'2005-2010floss2distance2rank4'!B125</f>
        <v>113.45329099999999</v>
      </c>
      <c r="BG122" s="14">
        <f>'2010F2CARBON1RANK6reverse'!B125</f>
        <v>118.514337</v>
      </c>
      <c r="BH122" s="8">
        <f t="shared" si="111"/>
        <v>0.59558357551134256</v>
      </c>
      <c r="BI122" s="8">
        <f t="shared" si="112"/>
        <v>0.89337536326701383</v>
      </c>
      <c r="BJ122" s="8">
        <f t="shared" si="113"/>
        <v>59.106624636732988</v>
      </c>
      <c r="BK122" s="8">
        <f t="shared" si="114"/>
        <v>39.404416424488659</v>
      </c>
      <c r="BL122" s="11">
        <f t="shared" si="115"/>
        <v>61.488958938778353</v>
      </c>
      <c r="BM122" s="11">
        <f t="shared" si="116"/>
        <v>60.31296850421154</v>
      </c>
      <c r="BN122" s="11">
        <f t="shared" si="117"/>
        <v>59.702208212244329</v>
      </c>
      <c r="BO122" s="11">
        <f t="shared" si="118"/>
        <v>59.139849340325561</v>
      </c>
      <c r="BP122" s="11">
        <f t="shared" si="119"/>
        <v>58.567646111786772</v>
      </c>
      <c r="BQ122" s="30">
        <f>ROCbolivia_carbon_saatchi_negat!G142</f>
        <v>286826</v>
      </c>
      <c r="BR122" s="30">
        <f>'ROC2005-2010floss2distance2prox'!G142</f>
        <v>285432</v>
      </c>
      <c r="BS122" s="30">
        <f>ROC2010f2carbon1!G142</f>
        <v>289686</v>
      </c>
      <c r="BT122" s="15">
        <f t="shared" si="138"/>
        <v>2438</v>
      </c>
      <c r="BU122" s="15">
        <f t="shared" si="139"/>
        <v>2438</v>
      </c>
      <c r="BV122" s="15">
        <f t="shared" si="140"/>
        <v>2438</v>
      </c>
      <c r="BW122" s="39">
        <f t="shared" si="120"/>
        <v>292553.40000000002</v>
      </c>
      <c r="BX122" s="11">
        <f t="shared" ref="BX122:CA141" si="145">($A122+$A$5-ABS($A122-$A$5)-BX$206)/2</f>
        <v>0.75</v>
      </c>
      <c r="BY122" s="11">
        <f t="shared" si="145"/>
        <v>1</v>
      </c>
      <c r="BZ122" s="11">
        <f t="shared" si="145"/>
        <v>1.25</v>
      </c>
      <c r="CA122" s="11">
        <f t="shared" si="145"/>
        <v>1.5</v>
      </c>
    </row>
    <row r="123" spans="1:79" x14ac:dyDescent="0.25">
      <c r="A123" s="11">
        <f t="shared" si="129"/>
        <v>60.5</v>
      </c>
      <c r="B123" s="11">
        <f t="shared" si="75"/>
        <v>0</v>
      </c>
      <c r="C123" s="11">
        <f t="shared" si="76"/>
        <v>0.59660902932592819</v>
      </c>
      <c r="D123" s="11">
        <f t="shared" si="77"/>
        <v>0.90082015796090564</v>
      </c>
      <c r="E123" s="11">
        <f t="shared" si="78"/>
        <v>1.1784515237218232</v>
      </c>
      <c r="F123" s="11">
        <f t="shared" si="79"/>
        <v>1.461271685784544</v>
      </c>
      <c r="G123" s="11">
        <f t="shared" si="80"/>
        <v>1.4889589387783564</v>
      </c>
      <c r="H123" s="11">
        <f t="shared" si="81"/>
        <v>1.4889589387783564</v>
      </c>
      <c r="I123" s="11"/>
      <c r="J123" s="11"/>
      <c r="K123" s="11"/>
      <c r="L123" s="11"/>
      <c r="M123" s="11"/>
      <c r="N123" s="11">
        <f t="shared" si="133"/>
        <v>0</v>
      </c>
      <c r="O123" s="11">
        <f t="shared" si="144"/>
        <v>0.61375206870077581</v>
      </c>
      <c r="P123" s="11">
        <f t="shared" si="144"/>
        <v>0.90944882559231377</v>
      </c>
      <c r="Q123" s="11">
        <f t="shared" si="144"/>
        <v>1.215469783113301</v>
      </c>
      <c r="R123" s="11">
        <f t="shared" si="144"/>
        <v>4.5917747362058039</v>
      </c>
      <c r="S123" s="11"/>
      <c r="T123" s="11">
        <f t="shared" si="82"/>
        <v>0</v>
      </c>
      <c r="U123" s="11">
        <f t="shared" si="83"/>
        <v>0.97179702390585598</v>
      </c>
      <c r="V123" s="11">
        <f t="shared" si="84"/>
        <v>1.4746236764440039</v>
      </c>
      <c r="W123" s="11">
        <f t="shared" si="85"/>
        <v>1.1298541449952451</v>
      </c>
      <c r="X123" s="11">
        <f t="shared" si="86"/>
        <v>1.9379077297915155</v>
      </c>
      <c r="Y123" s="11">
        <f t="shared" si="87"/>
        <v>2.414220255396041</v>
      </c>
      <c r="Z123" s="11">
        <f t="shared" si="88"/>
        <v>2.4610891550055478</v>
      </c>
      <c r="AA123" s="11">
        <f t="shared" si="89"/>
        <v>43.635368195545922</v>
      </c>
      <c r="AB123" s="11">
        <f t="shared" si="90"/>
        <v>59.111199219742197</v>
      </c>
      <c r="AC123" s="11">
        <f t="shared" si="91"/>
        <v>60.500000000000071</v>
      </c>
      <c r="AD123" s="11">
        <f t="shared" si="92"/>
        <v>80.361165912869367</v>
      </c>
      <c r="AE123" s="11">
        <f t="shared" si="93"/>
        <v>36.725797717323445</v>
      </c>
      <c r="AF123" s="11">
        <f t="shared" si="94"/>
        <v>1.3888007802578741</v>
      </c>
      <c r="AG123" s="28">
        <f t="shared" si="95"/>
        <v>37.059452605573789</v>
      </c>
      <c r="AH123" s="28">
        <f t="shared" si="96"/>
        <v>50.203052627530582</v>
      </c>
      <c r="AI123" s="28">
        <f t="shared" si="97"/>
        <v>51.382559042233055</v>
      </c>
      <c r="AJ123" s="28">
        <f t="shared" si="98"/>
        <v>68.250617392077544</v>
      </c>
      <c r="AK123" s="16">
        <f t="shared" si="99"/>
        <v>31.191164786503755</v>
      </c>
      <c r="AM123" s="16">
        <f t="shared" si="134"/>
        <v>2.4420207879463485</v>
      </c>
      <c r="AN123" s="16">
        <f t="shared" si="135"/>
        <v>3.3081141116573187</v>
      </c>
      <c r="AO123" s="16">
        <f t="shared" si="136"/>
        <v>3.3858373099699213</v>
      </c>
      <c r="AP123" s="16">
        <f t="shared" si="137"/>
        <v>4.4973526251318319</v>
      </c>
      <c r="AQ123" s="8">
        <f t="shared" si="100"/>
        <v>2.7687252993812361E-2</v>
      </c>
      <c r="AR123" s="8">
        <f t="shared" si="101"/>
        <v>1.461271685784544</v>
      </c>
      <c r="AS123" s="8">
        <f t="shared" si="102"/>
        <v>59.038728314215454</v>
      </c>
      <c r="AT123" s="8">
        <f t="shared" si="103"/>
        <v>39.472312747006193</v>
      </c>
      <c r="AU123" s="8">
        <f t="shared" si="104"/>
        <v>0.31050741505653323</v>
      </c>
      <c r="AV123" s="8">
        <f t="shared" si="105"/>
        <v>1.1784515237218232</v>
      </c>
      <c r="AW123" s="8">
        <f t="shared" si="106"/>
        <v>59.321548476278174</v>
      </c>
      <c r="AX123" s="8">
        <f t="shared" si="107"/>
        <v>39.189492584943473</v>
      </c>
      <c r="AY123" s="11">
        <f t="shared" si="108"/>
        <v>59.011041061221647</v>
      </c>
      <c r="AZ123" s="11">
        <f t="shared" si="109"/>
        <v>5.5374505987622058E-2</v>
      </c>
      <c r="BA123" s="11">
        <f t="shared" si="110"/>
        <v>0.62101483011306158</v>
      </c>
      <c r="BB123" s="30">
        <f>ROCbolivia_carbon_saatchi_negat!E143</f>
        <v>5746</v>
      </c>
      <c r="BC123" s="30">
        <f>'ROC2005-2010floss2distance2prox'!E143</f>
        <v>7125</v>
      </c>
      <c r="BD123" s="30">
        <f>ROC2010f2carbon1!E143</f>
        <v>2909</v>
      </c>
      <c r="BE123" s="14">
        <f>'2010F2CARBON1RANK6'!B125</f>
        <v>145.57285100000001</v>
      </c>
      <c r="BF123" s="14">
        <f>'2005-2010floss2distance2rank4'!B126</f>
        <v>140.448048</v>
      </c>
      <c r="BG123" s="14">
        <f>'2010F2CARBON1RANK6reverse'!B126</f>
        <v>117.32118699999999</v>
      </c>
      <c r="BH123" s="8">
        <f t="shared" si="111"/>
        <v>0.58813878081745075</v>
      </c>
      <c r="BI123" s="8">
        <f t="shared" si="112"/>
        <v>0.90082015796090564</v>
      </c>
      <c r="BJ123" s="8">
        <f t="shared" si="113"/>
        <v>59.599179842039092</v>
      </c>
      <c r="BK123" s="8">
        <f t="shared" si="114"/>
        <v>38.911861219182555</v>
      </c>
      <c r="BL123" s="11">
        <f t="shared" si="115"/>
        <v>61.988958938778353</v>
      </c>
      <c r="BM123" s="11">
        <f t="shared" si="116"/>
        <v>60.795740880126502</v>
      </c>
      <c r="BN123" s="11">
        <f t="shared" si="117"/>
        <v>60.187318622856544</v>
      </c>
      <c r="BO123" s="11">
        <f t="shared" si="118"/>
        <v>59.632055891334709</v>
      </c>
      <c r="BP123" s="11">
        <f t="shared" si="119"/>
        <v>59.066415567209269</v>
      </c>
      <c r="BQ123" s="30">
        <f>ROCbolivia_carbon_saatchi_negat!G143</f>
        <v>289245</v>
      </c>
      <c r="BR123" s="30">
        <f>'ROC2005-2010floss2distance2prox'!G143</f>
        <v>287867</v>
      </c>
      <c r="BS123" s="30">
        <f>ROC2010f2carbon1!G143</f>
        <v>292082</v>
      </c>
      <c r="BT123" s="15">
        <f t="shared" si="138"/>
        <v>2438</v>
      </c>
      <c r="BU123" s="15">
        <f t="shared" si="139"/>
        <v>2438</v>
      </c>
      <c r="BV123" s="15">
        <f t="shared" si="140"/>
        <v>2438</v>
      </c>
      <c r="BW123" s="39">
        <f t="shared" si="120"/>
        <v>294991.34499999997</v>
      </c>
      <c r="BX123" s="11">
        <f t="shared" si="145"/>
        <v>0.75</v>
      </c>
      <c r="BY123" s="11">
        <f t="shared" si="145"/>
        <v>1</v>
      </c>
      <c r="BZ123" s="11">
        <f t="shared" si="145"/>
        <v>1.25</v>
      </c>
      <c r="CA123" s="11">
        <f t="shared" si="145"/>
        <v>1.5</v>
      </c>
    </row>
    <row r="124" spans="1:79" x14ac:dyDescent="0.25">
      <c r="A124" s="11">
        <f t="shared" si="129"/>
        <v>61</v>
      </c>
      <c r="B124" s="11">
        <f t="shared" si="75"/>
        <v>0</v>
      </c>
      <c r="C124" s="11">
        <f t="shared" si="76"/>
        <v>0.60747883976053607</v>
      </c>
      <c r="D124" s="11">
        <f t="shared" si="77"/>
        <v>0.90826495265479734</v>
      </c>
      <c r="E124" s="11">
        <f t="shared" si="78"/>
        <v>1.1829635205059998</v>
      </c>
      <c r="F124" s="11">
        <f t="shared" si="79"/>
        <v>1.4618869580732954</v>
      </c>
      <c r="G124" s="11">
        <f t="shared" si="80"/>
        <v>1.4889589387783564</v>
      </c>
      <c r="H124" s="11">
        <f t="shared" si="81"/>
        <v>1.4889589387783564</v>
      </c>
      <c r="I124" s="11"/>
      <c r="J124" s="11"/>
      <c r="K124" s="11"/>
      <c r="L124" s="11"/>
      <c r="M124" s="11"/>
      <c r="N124" s="11">
        <f t="shared" si="133"/>
        <v>0</v>
      </c>
      <c r="O124" s="11">
        <f t="shared" si="144"/>
        <v>0.61870256375028077</v>
      </c>
      <c r="P124" s="11">
        <f t="shared" si="144"/>
        <v>0.91678439664530165</v>
      </c>
      <c r="Q124" s="11">
        <f t="shared" si="144"/>
        <v>1.2252737046819284</v>
      </c>
      <c r="R124" s="11">
        <f t="shared" si="144"/>
        <v>4.6288117732428411</v>
      </c>
      <c r="S124" s="11"/>
      <c r="T124" s="11">
        <f t="shared" si="82"/>
        <v>0</v>
      </c>
      <c r="U124" s="11">
        <f t="shared" si="83"/>
        <v>0.98168117308845371</v>
      </c>
      <c r="V124" s="11">
        <f t="shared" si="84"/>
        <v>1.4749183451220338</v>
      </c>
      <c r="W124" s="11">
        <f t="shared" si="85"/>
        <v>1.1298541449952451</v>
      </c>
      <c r="X124" s="11">
        <f t="shared" si="86"/>
        <v>1.9296049471752246</v>
      </c>
      <c r="Y124" s="11">
        <f t="shared" si="87"/>
        <v>2.3954728788815238</v>
      </c>
      <c r="Z124" s="11">
        <f t="shared" si="88"/>
        <v>2.4409162930792729</v>
      </c>
      <c r="AA124" s="11">
        <f t="shared" si="89"/>
        <v>44.260268934575087</v>
      </c>
      <c r="AB124" s="11">
        <f t="shared" si="90"/>
        <v>59.599495361382843</v>
      </c>
      <c r="AC124" s="11">
        <f t="shared" si="91"/>
        <v>61.000000000000064</v>
      </c>
      <c r="AD124" s="11">
        <f t="shared" si="92"/>
        <v>80.856802686908694</v>
      </c>
      <c r="AE124" s="11">
        <f t="shared" si="93"/>
        <v>36.596533752333606</v>
      </c>
      <c r="AF124" s="11">
        <f t="shared" si="94"/>
        <v>1.4005046386172211</v>
      </c>
      <c r="AG124" s="28">
        <f t="shared" si="95"/>
        <v>37.590179863734143</v>
      </c>
      <c r="AH124" s="28">
        <f t="shared" si="96"/>
        <v>50.61776180650488</v>
      </c>
      <c r="AI124" s="28">
        <f t="shared" si="97"/>
        <v>51.807208290515973</v>
      </c>
      <c r="AJ124" s="28">
        <f t="shared" si="98"/>
        <v>68.671560959111886</v>
      </c>
      <c r="AK124" s="16">
        <f t="shared" si="99"/>
        <v>31.081381095377743</v>
      </c>
      <c r="AM124" s="16">
        <f t="shared" si="134"/>
        <v>2.4769928910411045</v>
      </c>
      <c r="AN124" s="16">
        <f t="shared" si="135"/>
        <v>3.3354412404950255</v>
      </c>
      <c r="AO124" s="16">
        <f t="shared" si="136"/>
        <v>3.4138194364985983</v>
      </c>
      <c r="AP124" s="16">
        <f t="shared" si="137"/>
        <v>4.5250905669786992</v>
      </c>
      <c r="AQ124" s="8">
        <f t="shared" si="100"/>
        <v>2.7071980705061005E-2</v>
      </c>
      <c r="AR124" s="8">
        <f t="shared" si="101"/>
        <v>1.4618869580732954</v>
      </c>
      <c r="AS124" s="8">
        <f t="shared" si="102"/>
        <v>59.538113041926707</v>
      </c>
      <c r="AT124" s="8">
        <f t="shared" si="103"/>
        <v>38.97292801929494</v>
      </c>
      <c r="AU124" s="8">
        <f t="shared" si="104"/>
        <v>0.30599541827235655</v>
      </c>
      <c r="AV124" s="8">
        <f t="shared" si="105"/>
        <v>1.1829635205059998</v>
      </c>
      <c r="AW124" s="8">
        <f t="shared" si="106"/>
        <v>59.817036479494</v>
      </c>
      <c r="AX124" s="8">
        <f t="shared" si="107"/>
        <v>38.694004581727647</v>
      </c>
      <c r="AY124" s="11">
        <f t="shared" si="108"/>
        <v>59.511041061221647</v>
      </c>
      <c r="AZ124" s="11">
        <f t="shared" si="109"/>
        <v>5.4143961410119346E-2</v>
      </c>
      <c r="BA124" s="11">
        <f t="shared" si="110"/>
        <v>0.61199083654470599</v>
      </c>
      <c r="BB124" s="30">
        <f>ROCbolivia_carbon_saatchi_negat!E144</f>
        <v>5768</v>
      </c>
      <c r="BC124" s="30">
        <f>'ROC2005-2010floss2distance2prox'!E144</f>
        <v>7128</v>
      </c>
      <c r="BD124" s="30">
        <f>ROC2010f2carbon1!E144</f>
        <v>2962</v>
      </c>
      <c r="BE124" s="14">
        <f>'2010F2CARBON1RANK6'!B126</f>
        <v>146.361704</v>
      </c>
      <c r="BF124" s="14">
        <f>'2005-2010floss2distance2rank4'!B127</f>
        <v>114.366732</v>
      </c>
      <c r="BG124" s="14">
        <f>'2010F2CARBON1RANK6reverse'!B127</f>
        <v>116.08602500000001</v>
      </c>
      <c r="BH124" s="8">
        <f t="shared" si="111"/>
        <v>0.58069398612355905</v>
      </c>
      <c r="BI124" s="8">
        <f t="shared" si="112"/>
        <v>0.90826495265479734</v>
      </c>
      <c r="BJ124" s="8">
        <f t="shared" si="113"/>
        <v>60.091735047345203</v>
      </c>
      <c r="BK124" s="8">
        <f t="shared" si="114"/>
        <v>38.419306013876444</v>
      </c>
      <c r="BL124" s="11">
        <f t="shared" si="115"/>
        <v>62.488958938778353</v>
      </c>
      <c r="BM124" s="11">
        <f t="shared" si="116"/>
        <v>61.274001259257282</v>
      </c>
      <c r="BN124" s="11">
        <f t="shared" si="117"/>
        <v>60.672429033468759</v>
      </c>
      <c r="BO124" s="11">
        <f t="shared" si="118"/>
        <v>60.123031897766353</v>
      </c>
      <c r="BP124" s="11">
        <f t="shared" si="119"/>
        <v>59.565185022631766</v>
      </c>
      <c r="BQ124" s="30">
        <f>ROCbolivia_carbon_saatchi_negat!G144</f>
        <v>291661</v>
      </c>
      <c r="BR124" s="30">
        <f>'ROC2005-2010floss2distance2prox'!G144</f>
        <v>290302</v>
      </c>
      <c r="BS124" s="30">
        <f>ROC2010f2carbon1!G144</f>
        <v>294467</v>
      </c>
      <c r="BT124" s="15">
        <f t="shared" si="138"/>
        <v>2438</v>
      </c>
      <c r="BU124" s="15">
        <f t="shared" si="139"/>
        <v>2438</v>
      </c>
      <c r="BV124" s="15">
        <f t="shared" si="140"/>
        <v>2438</v>
      </c>
      <c r="BW124" s="39">
        <f t="shared" si="120"/>
        <v>297429.28999999998</v>
      </c>
      <c r="BX124" s="11">
        <f t="shared" si="145"/>
        <v>0.75</v>
      </c>
      <c r="BY124" s="11">
        <f t="shared" si="145"/>
        <v>1</v>
      </c>
      <c r="BZ124" s="11">
        <f t="shared" si="145"/>
        <v>1.25</v>
      </c>
      <c r="CA124" s="11">
        <f t="shared" si="145"/>
        <v>1.5</v>
      </c>
    </row>
    <row r="125" spans="1:79" x14ac:dyDescent="0.25">
      <c r="A125" s="11">
        <f t="shared" si="129"/>
        <v>61.5</v>
      </c>
      <c r="B125" s="11">
        <f t="shared" si="75"/>
        <v>0</v>
      </c>
      <c r="C125" s="11">
        <f t="shared" si="76"/>
        <v>0.61916901324681239</v>
      </c>
      <c r="D125" s="11">
        <f t="shared" si="77"/>
        <v>0.91570974734868915</v>
      </c>
      <c r="E125" s="11">
        <f t="shared" si="78"/>
        <v>1.1874755172901768</v>
      </c>
      <c r="F125" s="11">
        <f t="shared" si="79"/>
        <v>1.4625022303620467</v>
      </c>
      <c r="G125" s="11">
        <f t="shared" si="80"/>
        <v>1.4889589387783564</v>
      </c>
      <c r="H125" s="11">
        <f t="shared" si="81"/>
        <v>1.4889589387783564</v>
      </c>
      <c r="I125" s="11"/>
      <c r="J125" s="11"/>
      <c r="K125" s="11"/>
      <c r="L125" s="11"/>
      <c r="M125" s="11"/>
      <c r="N125" s="11">
        <f t="shared" si="133"/>
        <v>0</v>
      </c>
      <c r="O125" s="11">
        <f t="shared" si="144"/>
        <v>0.62365305879978572</v>
      </c>
      <c r="P125" s="11">
        <f t="shared" si="144"/>
        <v>0.92411996769828952</v>
      </c>
      <c r="Q125" s="11">
        <f t="shared" si="144"/>
        <v>1.2350776262505558</v>
      </c>
      <c r="R125" s="11">
        <f t="shared" si="144"/>
        <v>4.6658488102798783</v>
      </c>
      <c r="S125" s="11"/>
      <c r="T125" s="11">
        <f t="shared" si="82"/>
        <v>0</v>
      </c>
      <c r="U125" s="11">
        <f t="shared" si="83"/>
        <v>0.99273865438073394</v>
      </c>
      <c r="V125" s="11">
        <f t="shared" si="84"/>
        <v>1.475208337370423</v>
      </c>
      <c r="W125" s="11">
        <f t="shared" si="85"/>
        <v>1.1298541449952451</v>
      </c>
      <c r="X125" s="11">
        <f t="shared" si="86"/>
        <v>1.921435298229905</v>
      </c>
      <c r="Y125" s="11">
        <f t="shared" si="87"/>
        <v>2.3770298317243888</v>
      </c>
      <c r="Z125" s="11">
        <f t="shared" si="88"/>
        <v>2.4210714451680593</v>
      </c>
      <c r="AA125" s="11">
        <f t="shared" si="89"/>
        <v>44.885185095271318</v>
      </c>
      <c r="AB125" s="11">
        <f t="shared" si="90"/>
        <v>60.118017765521337</v>
      </c>
      <c r="AC125" s="11">
        <f t="shared" si="91"/>
        <v>61.500000000000071</v>
      </c>
      <c r="AD125" s="11">
        <f t="shared" si="92"/>
        <v>81.346935590937889</v>
      </c>
      <c r="AE125" s="11">
        <f t="shared" si="93"/>
        <v>36.461750495666571</v>
      </c>
      <c r="AF125" s="11">
        <f t="shared" si="94"/>
        <v>1.381982234478734</v>
      </c>
      <c r="AG125" s="28">
        <f t="shared" si="95"/>
        <v>38.120920219493144</v>
      </c>
      <c r="AH125" s="28">
        <f t="shared" si="96"/>
        <v>51.058142104775406</v>
      </c>
      <c r="AI125" s="28">
        <f t="shared" si="97"/>
        <v>52.231857538798891</v>
      </c>
      <c r="AJ125" s="28">
        <f t="shared" si="98"/>
        <v>69.087830097621335</v>
      </c>
      <c r="AK125" s="16">
        <f t="shared" si="99"/>
        <v>30.966909878128192</v>
      </c>
      <c r="AM125" s="16">
        <f t="shared" si="134"/>
        <v>2.5119658571979384</v>
      </c>
      <c r="AN125" s="16">
        <f t="shared" si="135"/>
        <v>3.36445995953614</v>
      </c>
      <c r="AO125" s="16">
        <f t="shared" si="136"/>
        <v>3.4418015630272754</v>
      </c>
      <c r="AP125" s="16">
        <f t="shared" si="137"/>
        <v>4.5525204888515249</v>
      </c>
      <c r="AQ125" s="8">
        <f t="shared" si="100"/>
        <v>2.6456708416309649E-2</v>
      </c>
      <c r="AR125" s="8">
        <f t="shared" si="101"/>
        <v>1.4625022303620467</v>
      </c>
      <c r="AS125" s="8">
        <f t="shared" si="102"/>
        <v>60.037497769637952</v>
      </c>
      <c r="AT125" s="8">
        <f t="shared" si="103"/>
        <v>38.473543291583695</v>
      </c>
      <c r="AU125" s="8">
        <f t="shared" si="104"/>
        <v>0.30148342148817964</v>
      </c>
      <c r="AV125" s="8">
        <f t="shared" si="105"/>
        <v>1.1874755172901768</v>
      </c>
      <c r="AW125" s="8">
        <f t="shared" si="106"/>
        <v>60.312524482709826</v>
      </c>
      <c r="AX125" s="8">
        <f t="shared" si="107"/>
        <v>38.198516578511821</v>
      </c>
      <c r="AY125" s="11">
        <f t="shared" si="108"/>
        <v>60.011041061221647</v>
      </c>
      <c r="AZ125" s="11">
        <f t="shared" si="109"/>
        <v>5.2913416832616633E-2</v>
      </c>
      <c r="BA125" s="11">
        <f t="shared" si="110"/>
        <v>0.6029668429763575</v>
      </c>
      <c r="BB125" s="30">
        <f>ROCbolivia_carbon_saatchi_negat!E145</f>
        <v>5790</v>
      </c>
      <c r="BC125" s="30">
        <f>'ROC2005-2010floss2distance2prox'!E145</f>
        <v>7131</v>
      </c>
      <c r="BD125" s="30">
        <f>ROC2010f2carbon1!E145</f>
        <v>3019</v>
      </c>
      <c r="BE125" s="14">
        <f>'2010F2CARBON1RANK6'!B127</f>
        <v>146.36531600000001</v>
      </c>
      <c r="BF125" s="14">
        <f>'2005-2010floss2distance2rank4'!B128</f>
        <v>121.44620399999999</v>
      </c>
      <c r="BG125" s="14">
        <f>'2010F2CARBON1RANK6reverse'!B128</f>
        <v>114.796931</v>
      </c>
      <c r="BH125" s="8">
        <f t="shared" si="111"/>
        <v>0.57324919142966724</v>
      </c>
      <c r="BI125" s="8">
        <f t="shared" si="112"/>
        <v>0.91570974734868915</v>
      </c>
      <c r="BJ125" s="8">
        <f t="shared" si="113"/>
        <v>60.584290252651314</v>
      </c>
      <c r="BK125" s="8">
        <f t="shared" si="114"/>
        <v>37.926750808570333</v>
      </c>
      <c r="BL125" s="11">
        <f t="shared" si="115"/>
        <v>62.988958938778353</v>
      </c>
      <c r="BM125" s="11">
        <f t="shared" si="116"/>
        <v>61.750620912284731</v>
      </c>
      <c r="BN125" s="11">
        <f t="shared" si="117"/>
        <v>61.157539444080982</v>
      </c>
      <c r="BO125" s="11">
        <f t="shared" si="118"/>
        <v>60.614007904198004</v>
      </c>
      <c r="BP125" s="11">
        <f t="shared" si="119"/>
        <v>60.063954478054264</v>
      </c>
      <c r="BQ125" s="30">
        <f>ROCbolivia_carbon_saatchi_negat!G145</f>
        <v>294077</v>
      </c>
      <c r="BR125" s="30">
        <f>'ROC2005-2010floss2distance2prox'!G145</f>
        <v>292737</v>
      </c>
      <c r="BS125" s="30">
        <f>ROC2010f2carbon1!G145</f>
        <v>296848</v>
      </c>
      <c r="BT125" s="15">
        <f t="shared" si="138"/>
        <v>2438</v>
      </c>
      <c r="BU125" s="15">
        <f t="shared" si="139"/>
        <v>2438</v>
      </c>
      <c r="BV125" s="15">
        <f t="shared" si="140"/>
        <v>2438</v>
      </c>
      <c r="BW125" s="39">
        <f t="shared" si="120"/>
        <v>299867.23499999999</v>
      </c>
      <c r="BX125" s="11">
        <f t="shared" si="145"/>
        <v>0.75</v>
      </c>
      <c r="BY125" s="11">
        <f t="shared" si="145"/>
        <v>1</v>
      </c>
      <c r="BZ125" s="11">
        <f t="shared" si="145"/>
        <v>1.25</v>
      </c>
      <c r="CA125" s="11">
        <f t="shared" si="145"/>
        <v>1.5</v>
      </c>
    </row>
    <row r="126" spans="1:79" x14ac:dyDescent="0.25">
      <c r="A126" s="11">
        <f t="shared" si="129"/>
        <v>62</v>
      </c>
      <c r="B126" s="11">
        <f t="shared" si="75"/>
        <v>0</v>
      </c>
      <c r="C126" s="11">
        <f t="shared" si="76"/>
        <v>0.6281930068151661</v>
      </c>
      <c r="D126" s="11">
        <f t="shared" si="77"/>
        <v>0.92315454204258107</v>
      </c>
      <c r="E126" s="11">
        <f t="shared" si="78"/>
        <v>1.1917824233114365</v>
      </c>
      <c r="F126" s="11">
        <f t="shared" si="79"/>
        <v>1.4627073211249639</v>
      </c>
      <c r="G126" s="11">
        <f t="shared" si="80"/>
        <v>1.4889589387783564</v>
      </c>
      <c r="H126" s="11">
        <f t="shared" si="81"/>
        <v>1.4889589387783564</v>
      </c>
      <c r="I126" s="11"/>
      <c r="J126" s="11"/>
      <c r="K126" s="11"/>
      <c r="L126" s="11"/>
      <c r="M126" s="11"/>
      <c r="N126" s="11">
        <f t="shared" si="133"/>
        <v>0</v>
      </c>
      <c r="O126" s="11">
        <f t="shared" si="144"/>
        <v>0.62860355384929067</v>
      </c>
      <c r="P126" s="11">
        <f t="shared" si="144"/>
        <v>0.9314555387512774</v>
      </c>
      <c r="Q126" s="11">
        <f t="shared" si="144"/>
        <v>1.2448815478191835</v>
      </c>
      <c r="R126" s="11">
        <f t="shared" si="144"/>
        <v>4.7028858473169146</v>
      </c>
      <c r="S126" s="11"/>
      <c r="T126" s="11">
        <f t="shared" si="82"/>
        <v>0</v>
      </c>
      <c r="U126" s="38">
        <f t="shared" si="83"/>
        <v>0.99934036358240597</v>
      </c>
      <c r="V126" s="11">
        <f t="shared" si="84"/>
        <v>1.4754937636360743</v>
      </c>
      <c r="W126" s="11">
        <f t="shared" si="85"/>
        <v>1.1298541449952451</v>
      </c>
      <c r="X126" s="11">
        <f t="shared" si="86"/>
        <v>1.9130600935269435</v>
      </c>
      <c r="Y126" s="11">
        <f t="shared" si="87"/>
        <v>2.3582068607683859</v>
      </c>
      <c r="Z126" s="11">
        <f t="shared" si="88"/>
        <v>2.4015466754489618</v>
      </c>
      <c r="AA126" s="11">
        <f t="shared" si="89"/>
        <v>45.512824653203346</v>
      </c>
      <c r="AB126" s="11">
        <f t="shared" si="90"/>
        <v>60.681933300145708</v>
      </c>
      <c r="AC126" s="11">
        <f t="shared" si="91"/>
        <v>62.000000000000071</v>
      </c>
      <c r="AD126" s="11">
        <f t="shared" si="92"/>
        <v>81.831340212376006</v>
      </c>
      <c r="AE126" s="11">
        <f t="shared" si="93"/>
        <v>36.31851555917266</v>
      </c>
      <c r="AF126" s="11">
        <f t="shared" si="94"/>
        <v>1.3180666998543629</v>
      </c>
      <c r="AG126" s="28">
        <f t="shared" si="95"/>
        <v>38.653973552430053</v>
      </c>
      <c r="AH126" s="28">
        <f t="shared" si="96"/>
        <v>51.537074720522007</v>
      </c>
      <c r="AI126" s="28">
        <f t="shared" si="97"/>
        <v>52.65650678708181</v>
      </c>
      <c r="AJ126" s="28">
        <f t="shared" si="98"/>
        <v>69.499234214338273</v>
      </c>
      <c r="AK126" s="16">
        <f t="shared" si="99"/>
        <v>30.84526066190822</v>
      </c>
      <c r="AM126" s="16">
        <f t="shared" si="134"/>
        <v>2.5470912362468519</v>
      </c>
      <c r="AN126" s="16">
        <f t="shared" si="135"/>
        <v>3.3960190712188312</v>
      </c>
      <c r="AO126" s="16">
        <f t="shared" si="136"/>
        <v>3.4697836895559524</v>
      </c>
      <c r="AP126" s="16">
        <f t="shared" si="137"/>
        <v>4.5796298316678401</v>
      </c>
      <c r="AQ126" s="8">
        <f t="shared" si="100"/>
        <v>2.6251617653392456E-2</v>
      </c>
      <c r="AR126" s="8">
        <f t="shared" si="101"/>
        <v>1.4627073211249639</v>
      </c>
      <c r="AS126" s="8">
        <f t="shared" si="102"/>
        <v>60.537292678875033</v>
      </c>
      <c r="AT126" s="8">
        <f t="shared" si="103"/>
        <v>37.973748382346614</v>
      </c>
      <c r="AU126" s="8">
        <f t="shared" si="104"/>
        <v>0.29717651546691992</v>
      </c>
      <c r="AV126" s="8">
        <f t="shared" si="105"/>
        <v>1.1917824233114365</v>
      </c>
      <c r="AW126" s="8">
        <f t="shared" si="106"/>
        <v>60.808217576688563</v>
      </c>
      <c r="AX126" s="8">
        <f t="shared" si="107"/>
        <v>37.702823484533084</v>
      </c>
      <c r="AY126" s="11">
        <f t="shared" si="108"/>
        <v>60.511041061221647</v>
      </c>
      <c r="AZ126" s="11">
        <f t="shared" si="109"/>
        <v>5.2503235306780027E-2</v>
      </c>
      <c r="BA126" s="11">
        <f t="shared" si="110"/>
        <v>0.59435303093383851</v>
      </c>
      <c r="BB126" s="30">
        <f>ROCbolivia_carbon_saatchi_negat!E146</f>
        <v>5811</v>
      </c>
      <c r="BC126" s="30">
        <f>'ROC2005-2010floss2distance2prox'!E146</f>
        <v>7132</v>
      </c>
      <c r="BD126" s="30">
        <f>ROC2010f2carbon1!E146</f>
        <v>3063</v>
      </c>
      <c r="BE126" s="14">
        <f>'2010F2CARBON1RANK6'!B128</f>
        <v>147.00317899999999</v>
      </c>
      <c r="BF126" s="14">
        <f>'2005-2010floss2distance2rank4'!B129</f>
        <v>132.07799800000001</v>
      </c>
      <c r="BG126" s="14">
        <f>'2010F2CARBON1RANK6reverse'!B129</f>
        <v>113.455276</v>
      </c>
      <c r="BH126" s="8">
        <f t="shared" si="111"/>
        <v>0.56580439673577532</v>
      </c>
      <c r="BI126" s="8">
        <f t="shared" si="112"/>
        <v>0.92315454204258107</v>
      </c>
      <c r="BJ126" s="8">
        <f t="shared" si="113"/>
        <v>61.076845457957418</v>
      </c>
      <c r="BK126" s="8">
        <f t="shared" si="114"/>
        <v>37.434195603264229</v>
      </c>
      <c r="BL126" s="11">
        <f t="shared" si="115"/>
        <v>63.488958938778353</v>
      </c>
      <c r="BM126" s="11">
        <f t="shared" si="116"/>
        <v>62.232572925148027</v>
      </c>
      <c r="BN126" s="11">
        <f t="shared" si="117"/>
        <v>61.642649854693197</v>
      </c>
      <c r="BO126" s="11">
        <f t="shared" si="118"/>
        <v>61.105394092155485</v>
      </c>
      <c r="BP126" s="11">
        <f t="shared" si="119"/>
        <v>60.563544296528427</v>
      </c>
      <c r="BQ126" s="30">
        <f>ROCbolivia_carbon_saatchi_negat!G146</f>
        <v>296494</v>
      </c>
      <c r="BR126" s="30">
        <f>'ROC2005-2010floss2distance2prox'!G146</f>
        <v>295174</v>
      </c>
      <c r="BS126" s="30">
        <f>ROC2010f2carbon1!G146</f>
        <v>299242</v>
      </c>
      <c r="BT126" s="15">
        <f t="shared" si="138"/>
        <v>2438</v>
      </c>
      <c r="BU126" s="15">
        <f t="shared" si="139"/>
        <v>2438</v>
      </c>
      <c r="BV126" s="15">
        <f t="shared" si="140"/>
        <v>2438</v>
      </c>
      <c r="BW126" s="39">
        <f t="shared" si="120"/>
        <v>302305.18</v>
      </c>
      <c r="BX126" s="11">
        <f t="shared" si="145"/>
        <v>0.75</v>
      </c>
      <c r="BY126" s="11">
        <f t="shared" si="145"/>
        <v>1</v>
      </c>
      <c r="BZ126" s="11">
        <f t="shared" si="145"/>
        <v>1.25</v>
      </c>
      <c r="CA126" s="11">
        <f t="shared" si="145"/>
        <v>1.5</v>
      </c>
    </row>
    <row r="127" spans="1:79" x14ac:dyDescent="0.25">
      <c r="A127" s="11">
        <f t="shared" si="129"/>
        <v>62.5</v>
      </c>
      <c r="B127" s="11">
        <f t="shared" si="75"/>
        <v>0</v>
      </c>
      <c r="C127" s="11">
        <f t="shared" si="76"/>
        <v>0.6386526357239396</v>
      </c>
      <c r="D127" s="11">
        <f t="shared" si="77"/>
        <v>0.93059933673647277</v>
      </c>
      <c r="E127" s="11">
        <f t="shared" si="78"/>
        <v>1.1942435124664421</v>
      </c>
      <c r="F127" s="11">
        <f t="shared" si="79"/>
        <v>1.4633225934137153</v>
      </c>
      <c r="G127" s="11">
        <f t="shared" si="80"/>
        <v>1.4889589387783564</v>
      </c>
      <c r="H127" s="11">
        <f t="shared" si="81"/>
        <v>1.4889589387783564</v>
      </c>
      <c r="I127" s="11"/>
      <c r="J127" s="11"/>
      <c r="K127" s="11"/>
      <c r="L127" s="11"/>
      <c r="M127" s="11"/>
      <c r="N127" s="11">
        <f t="shared" si="133"/>
        <v>0</v>
      </c>
      <c r="O127" s="11">
        <f t="shared" si="144"/>
        <v>0.63355404889879563</v>
      </c>
      <c r="P127" s="11">
        <f t="shared" si="144"/>
        <v>0.93879110980426528</v>
      </c>
      <c r="Q127" s="11">
        <f t="shared" si="144"/>
        <v>1.2546854693878109</v>
      </c>
      <c r="R127" s="11">
        <f t="shared" si="144"/>
        <v>4.7399228843539518</v>
      </c>
      <c r="S127" s="11"/>
      <c r="T127" s="11">
        <f t="shared" si="82"/>
        <v>0</v>
      </c>
      <c r="U127" s="11">
        <f t="shared" si="83"/>
        <v>1.008128725800884</v>
      </c>
      <c r="V127" s="11">
        <f t="shared" si="84"/>
        <v>1.4757747309150415</v>
      </c>
      <c r="W127" s="11">
        <f t="shared" si="85"/>
        <v>1.1298541449952451</v>
      </c>
      <c r="X127" s="11">
        <f t="shared" si="86"/>
        <v>1.9018216809467958</v>
      </c>
      <c r="Y127" s="11">
        <f t="shared" si="87"/>
        <v>2.3403561785936136</v>
      </c>
      <c r="Z127" s="11">
        <f t="shared" si="88"/>
        <v>2.3823343020453702</v>
      </c>
      <c r="AA127" s="11">
        <f t="shared" si="89"/>
        <v>46.142565276646181</v>
      </c>
      <c r="AB127" s="11">
        <f t="shared" si="90"/>
        <v>61.151769710585512</v>
      </c>
      <c r="AC127" s="11">
        <f t="shared" si="91"/>
        <v>62.500000000000071</v>
      </c>
      <c r="AD127" s="11">
        <f t="shared" si="92"/>
        <v>82.309503571584685</v>
      </c>
      <c r="AE127" s="11">
        <f t="shared" si="93"/>
        <v>36.166938294938504</v>
      </c>
      <c r="AF127" s="11">
        <f t="shared" si="94"/>
        <v>1.348230289414559</v>
      </c>
      <c r="AG127" s="28">
        <f t="shared" si="95"/>
        <v>39.188811317146488</v>
      </c>
      <c r="AH127" s="28">
        <f t="shared" si="96"/>
        <v>51.936106077540416</v>
      </c>
      <c r="AI127" s="28">
        <f t="shared" si="97"/>
        <v>53.081156035364728</v>
      </c>
      <c r="AJ127" s="28">
        <f t="shared" si="98"/>
        <v>69.905337636427063</v>
      </c>
      <c r="AK127" s="16">
        <f t="shared" si="99"/>
        <v>30.716526319280575</v>
      </c>
      <c r="AM127" s="16">
        <f t="shared" si="134"/>
        <v>2.5823341998577027</v>
      </c>
      <c r="AN127" s="16">
        <f t="shared" si="135"/>
        <v>3.4223131149882429</v>
      </c>
      <c r="AO127" s="16">
        <f t="shared" si="136"/>
        <v>3.4977658160846294</v>
      </c>
      <c r="AP127" s="16">
        <f t="shared" si="137"/>
        <v>4.6063898869053483</v>
      </c>
      <c r="AQ127" s="8">
        <f t="shared" si="100"/>
        <v>2.56363453646411E-2</v>
      </c>
      <c r="AR127" s="8">
        <f t="shared" si="101"/>
        <v>1.4633225934137153</v>
      </c>
      <c r="AS127" s="8">
        <f t="shared" si="102"/>
        <v>61.036677406586286</v>
      </c>
      <c r="AT127" s="8">
        <f t="shared" si="103"/>
        <v>37.474363654635361</v>
      </c>
      <c r="AU127" s="8">
        <f t="shared" si="104"/>
        <v>0.29471542631191427</v>
      </c>
      <c r="AV127" s="8">
        <f t="shared" si="105"/>
        <v>1.1942435124664421</v>
      </c>
      <c r="AW127" s="8">
        <f t="shared" si="106"/>
        <v>61.305756487533557</v>
      </c>
      <c r="AX127" s="8">
        <f t="shared" si="107"/>
        <v>37.20528457368809</v>
      </c>
      <c r="AY127" s="11">
        <f t="shared" si="108"/>
        <v>61.011041061221647</v>
      </c>
      <c r="AZ127" s="11">
        <f t="shared" si="109"/>
        <v>5.1272690729277315E-2</v>
      </c>
      <c r="BA127" s="11">
        <f t="shared" si="110"/>
        <v>0.58943085262382766</v>
      </c>
      <c r="BB127" s="30">
        <f>ROCbolivia_carbon_saatchi_negat!E147</f>
        <v>5823</v>
      </c>
      <c r="BC127" s="30">
        <f>'ROC2005-2010floss2distance2prox'!E147</f>
        <v>7135</v>
      </c>
      <c r="BD127" s="30">
        <f>ROC2010f2carbon1!E147</f>
        <v>3114</v>
      </c>
      <c r="BE127" s="14">
        <f>'2010F2CARBON1RANK6'!B129</f>
        <v>147.495282</v>
      </c>
      <c r="BF127" s="14">
        <f>'2005-2010floss2distance2rank4'!B130</f>
        <v>110.04316900000001</v>
      </c>
      <c r="BG127" s="14">
        <f>'2010F2CARBON1RANK6reverse'!B130</f>
        <v>111.99347299999999</v>
      </c>
      <c r="BH127" s="8">
        <f t="shared" si="111"/>
        <v>0.55835960204188362</v>
      </c>
      <c r="BI127" s="8">
        <f t="shared" si="112"/>
        <v>0.93059933673647277</v>
      </c>
      <c r="BJ127" s="8">
        <f t="shared" si="113"/>
        <v>61.569400663263529</v>
      </c>
      <c r="BK127" s="8">
        <f t="shared" si="114"/>
        <v>36.941640397958118</v>
      </c>
      <c r="BL127" s="11">
        <f t="shared" si="115"/>
        <v>63.988958938778353</v>
      </c>
      <c r="BM127" s="11">
        <f t="shared" si="116"/>
        <v>62.711653667330481</v>
      </c>
      <c r="BN127" s="11">
        <f t="shared" si="117"/>
        <v>62.127760265305412</v>
      </c>
      <c r="BO127" s="11">
        <f t="shared" si="118"/>
        <v>61.600471913845475</v>
      </c>
      <c r="BP127" s="11">
        <f t="shared" si="119"/>
        <v>61.062313751950924</v>
      </c>
      <c r="BQ127" s="30">
        <f>ROCbolivia_carbon_saatchi_negat!G147</f>
        <v>298920</v>
      </c>
      <c r="BR127" s="30">
        <f>'ROC2005-2010floss2distance2prox'!G147</f>
        <v>297609</v>
      </c>
      <c r="BS127" s="30">
        <f>ROC2010f2carbon1!G147</f>
        <v>301629</v>
      </c>
      <c r="BT127" s="15">
        <f t="shared" si="138"/>
        <v>2438</v>
      </c>
      <c r="BU127" s="15">
        <f t="shared" si="139"/>
        <v>2438</v>
      </c>
      <c r="BV127" s="15">
        <f t="shared" si="140"/>
        <v>2438</v>
      </c>
      <c r="BW127" s="39">
        <f t="shared" si="120"/>
        <v>304743.125</v>
      </c>
      <c r="BX127" s="11">
        <f t="shared" si="145"/>
        <v>0.75</v>
      </c>
      <c r="BY127" s="11">
        <f t="shared" si="145"/>
        <v>1</v>
      </c>
      <c r="BZ127" s="11">
        <f t="shared" si="145"/>
        <v>1.25</v>
      </c>
      <c r="CA127" s="11">
        <f t="shared" si="145"/>
        <v>1.5</v>
      </c>
    </row>
    <row r="128" spans="1:79" x14ac:dyDescent="0.25">
      <c r="A128" s="11">
        <f t="shared" si="129"/>
        <v>63</v>
      </c>
      <c r="B128" s="11">
        <f t="shared" si="75"/>
        <v>0</v>
      </c>
      <c r="C128" s="11">
        <f t="shared" si="76"/>
        <v>0.6476766292922933</v>
      </c>
      <c r="D128" s="11">
        <f t="shared" si="77"/>
        <v>0.93804413143036458</v>
      </c>
      <c r="E128" s="11">
        <f t="shared" si="78"/>
        <v>1.1985504184877018</v>
      </c>
      <c r="F128" s="11">
        <f t="shared" si="79"/>
        <v>1.4639378657024666</v>
      </c>
      <c r="G128" s="11">
        <f t="shared" si="80"/>
        <v>1.4889589387783564</v>
      </c>
      <c r="H128" s="11">
        <f t="shared" si="81"/>
        <v>1.4889589387783564</v>
      </c>
      <c r="I128" s="11"/>
      <c r="J128" s="11"/>
      <c r="K128" s="11"/>
      <c r="L128" s="11"/>
      <c r="M128" s="11"/>
      <c r="N128" s="11">
        <f t="shared" si="133"/>
        <v>0</v>
      </c>
      <c r="O128" s="11">
        <f t="shared" si="144"/>
        <v>0.63850454394830047</v>
      </c>
      <c r="P128" s="11">
        <f t="shared" si="144"/>
        <v>0.94612668085725316</v>
      </c>
      <c r="Q128" s="11">
        <f t="shared" si="144"/>
        <v>1.2644893909564383</v>
      </c>
      <c r="R128" s="11">
        <f t="shared" si="144"/>
        <v>4.776959921390989</v>
      </c>
      <c r="S128" s="11"/>
      <c r="T128" s="11">
        <f t="shared" si="82"/>
        <v>0</v>
      </c>
      <c r="U128" s="11">
        <f t="shared" si="83"/>
        <v>1.0145106831540822</v>
      </c>
      <c r="V128" s="11">
        <f t="shared" si="84"/>
        <v>1.4760513428862625</v>
      </c>
      <c r="W128" s="11">
        <f t="shared" si="85"/>
        <v>1.1298541449952451</v>
      </c>
      <c r="X128" s="11">
        <f t="shared" si="86"/>
        <v>1.8937315250595219</v>
      </c>
      <c r="Y128" s="11">
        <f t="shared" si="87"/>
        <v>2.3227883795628861</v>
      </c>
      <c r="Z128" s="11">
        <f t="shared" si="88"/>
        <v>2.3634268869497723</v>
      </c>
      <c r="AA128" s="11">
        <f t="shared" si="89"/>
        <v>46.773080044719762</v>
      </c>
      <c r="AB128" s="11">
        <f t="shared" si="90"/>
        <v>61.74379534501675</v>
      </c>
      <c r="AC128" s="11">
        <f t="shared" si="91"/>
        <v>63.000000000000071</v>
      </c>
      <c r="AD128" s="11">
        <f t="shared" si="92"/>
        <v>82.781259629469105</v>
      </c>
      <c r="AE128" s="11">
        <f t="shared" si="93"/>
        <v>36.008179584749342</v>
      </c>
      <c r="AF128" s="11">
        <f t="shared" si="94"/>
        <v>1.2562046549833212</v>
      </c>
      <c r="AG128" s="28">
        <f t="shared" si="95"/>
        <v>39.724306561733933</v>
      </c>
      <c r="AH128" s="28">
        <f t="shared" si="96"/>
        <v>52.438912558791301</v>
      </c>
      <c r="AI128" s="28">
        <f t="shared" si="97"/>
        <v>53.505805283647646</v>
      </c>
      <c r="AJ128" s="28">
        <f t="shared" si="98"/>
        <v>70.305999347134133</v>
      </c>
      <c r="AK128" s="16">
        <f t="shared" si="99"/>
        <v>30.5816927854002</v>
      </c>
      <c r="AM128" s="16">
        <f t="shared" si="134"/>
        <v>2.6176204878945715</v>
      </c>
      <c r="AN128" s="16">
        <f t="shared" si="135"/>
        <v>3.4554453874099935</v>
      </c>
      <c r="AO128" s="16">
        <f t="shared" si="136"/>
        <v>3.5257479426133065</v>
      </c>
      <c r="AP128" s="16">
        <f t="shared" si="137"/>
        <v>4.6327913623101322</v>
      </c>
      <c r="AQ128" s="8">
        <f t="shared" si="100"/>
        <v>2.5021073075889744E-2</v>
      </c>
      <c r="AR128" s="8">
        <f t="shared" si="101"/>
        <v>1.4639378657024666</v>
      </c>
      <c r="AS128" s="8">
        <f t="shared" si="102"/>
        <v>61.536062134297531</v>
      </c>
      <c r="AT128" s="8">
        <f t="shared" si="103"/>
        <v>36.974978926924116</v>
      </c>
      <c r="AU128" s="8">
        <f t="shared" si="104"/>
        <v>0.29040852029065456</v>
      </c>
      <c r="AV128" s="8">
        <f t="shared" si="105"/>
        <v>1.1985504184877018</v>
      </c>
      <c r="AW128" s="8">
        <f t="shared" si="106"/>
        <v>61.801449581512301</v>
      </c>
      <c r="AX128" s="8">
        <f t="shared" si="107"/>
        <v>36.709591479709346</v>
      </c>
      <c r="AY128" s="11">
        <f t="shared" si="108"/>
        <v>61.511041061221647</v>
      </c>
      <c r="AZ128" s="11">
        <f t="shared" si="109"/>
        <v>5.0042146151774602E-2</v>
      </c>
      <c r="BA128" s="11">
        <f t="shared" si="110"/>
        <v>0.58081704058130867</v>
      </c>
      <c r="BB128" s="30">
        <f>ROCbolivia_carbon_saatchi_negat!E148</f>
        <v>5844</v>
      </c>
      <c r="BC128" s="30">
        <f>'ROC2005-2010floss2distance2prox'!E148</f>
        <v>7138</v>
      </c>
      <c r="BD128" s="30">
        <f>ROC2010f2carbon1!E148</f>
        <v>3158</v>
      </c>
      <c r="BE128" s="14">
        <f>'2010F2CARBON1RANK6'!B130</f>
        <v>147.67659900000001</v>
      </c>
      <c r="BF128" s="14">
        <f>'2005-2010floss2distance2rank4'!B131</f>
        <v>138.66183100000001</v>
      </c>
      <c r="BG128" s="14">
        <f>'2010F2CARBON1RANK6reverse'!B131</f>
        <v>110.49278099999999</v>
      </c>
      <c r="BH128" s="8">
        <f t="shared" si="111"/>
        <v>0.55091480734799181</v>
      </c>
      <c r="BI128" s="8">
        <f t="shared" si="112"/>
        <v>0.93804413143036458</v>
      </c>
      <c r="BJ128" s="8">
        <f t="shared" si="113"/>
        <v>62.061955868569633</v>
      </c>
      <c r="BK128" s="8">
        <f t="shared" si="114"/>
        <v>36.449085192652014</v>
      </c>
      <c r="BL128" s="11">
        <f t="shared" si="115"/>
        <v>64.488958938778353</v>
      </c>
      <c r="BM128" s="11">
        <f t="shared" si="116"/>
        <v>63.19360568019377</v>
      </c>
      <c r="BN128" s="11">
        <f t="shared" si="117"/>
        <v>62.612870675917627</v>
      </c>
      <c r="BO128" s="11">
        <f t="shared" si="118"/>
        <v>62.091858101802956</v>
      </c>
      <c r="BP128" s="11">
        <f t="shared" si="119"/>
        <v>61.561083207373422</v>
      </c>
      <c r="BQ128" s="30">
        <f>ROCbolivia_carbon_saatchi_negat!G148</f>
        <v>301337</v>
      </c>
      <c r="BR128" s="30">
        <f>'ROC2005-2010floss2distance2prox'!G148</f>
        <v>300044</v>
      </c>
      <c r="BS128" s="30">
        <f>ROC2010f2carbon1!G148</f>
        <v>304023</v>
      </c>
      <c r="BT128" s="15">
        <f t="shared" si="138"/>
        <v>2438</v>
      </c>
      <c r="BU128" s="15">
        <f t="shared" si="139"/>
        <v>2438</v>
      </c>
      <c r="BV128" s="15">
        <f t="shared" si="140"/>
        <v>2438</v>
      </c>
      <c r="BW128" s="39">
        <f t="shared" si="120"/>
        <v>307181.07</v>
      </c>
      <c r="BX128" s="11">
        <f t="shared" si="145"/>
        <v>0.75</v>
      </c>
      <c r="BY128" s="11">
        <f t="shared" si="145"/>
        <v>1</v>
      </c>
      <c r="BZ128" s="11">
        <f t="shared" si="145"/>
        <v>1.25</v>
      </c>
      <c r="CA128" s="11">
        <f t="shared" si="145"/>
        <v>1.5</v>
      </c>
    </row>
    <row r="129" spans="1:79" x14ac:dyDescent="0.25">
      <c r="A129" s="11">
        <f t="shared" si="129"/>
        <v>63.5</v>
      </c>
      <c r="B129" s="11">
        <f t="shared" si="75"/>
        <v>0</v>
      </c>
      <c r="C129" s="11">
        <f t="shared" si="76"/>
        <v>0.65649553209772982</v>
      </c>
      <c r="D129" s="11">
        <f t="shared" si="77"/>
        <v>0.94548892612425628</v>
      </c>
      <c r="E129" s="11">
        <f t="shared" si="78"/>
        <v>1.2026522337460444</v>
      </c>
      <c r="F129" s="11">
        <f t="shared" si="79"/>
        <v>1.4641429564653838</v>
      </c>
      <c r="G129" s="11">
        <f t="shared" si="80"/>
        <v>1.4889589387783564</v>
      </c>
      <c r="H129" s="11">
        <f t="shared" si="81"/>
        <v>1.4889589387783564</v>
      </c>
      <c r="I129" s="11"/>
      <c r="J129" s="11"/>
      <c r="K129" s="11"/>
      <c r="L129" s="11"/>
      <c r="M129" s="11"/>
      <c r="N129" s="11">
        <f t="shared" si="133"/>
        <v>0</v>
      </c>
      <c r="O129" s="11">
        <f t="shared" si="144"/>
        <v>0.64345503899780543</v>
      </c>
      <c r="P129" s="11">
        <f t="shared" si="144"/>
        <v>0.95346225191024103</v>
      </c>
      <c r="Q129" s="11">
        <f t="shared" si="144"/>
        <v>1.2742933125250657</v>
      </c>
      <c r="R129" s="11">
        <f t="shared" si="144"/>
        <v>4.8139969584280262</v>
      </c>
      <c r="S129" s="11"/>
      <c r="T129" s="11">
        <f t="shared" si="82"/>
        <v>0</v>
      </c>
      <c r="U129" s="11">
        <f t="shared" si="83"/>
        <v>1.0204731753355427</v>
      </c>
      <c r="V129" s="11">
        <f t="shared" si="84"/>
        <v>1.4763237000391154</v>
      </c>
      <c r="W129" s="11">
        <f t="shared" si="85"/>
        <v>1.1298541449952451</v>
      </c>
      <c r="X129" s="11">
        <f t="shared" si="86"/>
        <v>1.8854395180888615</v>
      </c>
      <c r="Y129" s="11">
        <f t="shared" si="87"/>
        <v>2.3048362027101992</v>
      </c>
      <c r="Z129" s="11">
        <f t="shared" si="88"/>
        <v>2.3448172264226086</v>
      </c>
      <c r="AA129" s="11">
        <f t="shared" si="89"/>
        <v>47.407553856158813</v>
      </c>
      <c r="AB129" s="11">
        <f t="shared" si="90"/>
        <v>62.25141438717889</v>
      </c>
      <c r="AC129" s="11">
        <f t="shared" si="91"/>
        <v>63.500000000000078</v>
      </c>
      <c r="AD129" s="11">
        <f t="shared" si="92"/>
        <v>83.24699915365278</v>
      </c>
      <c r="AE129" s="11">
        <f t="shared" si="93"/>
        <v>35.839445297493967</v>
      </c>
      <c r="AF129" s="11">
        <f t="shared" si="94"/>
        <v>1.2485856128211879</v>
      </c>
      <c r="AG129" s="28">
        <f t="shared" si="95"/>
        <v>40.263164215899515</v>
      </c>
      <c r="AH129" s="28">
        <f t="shared" si="96"/>
        <v>52.870032648127797</v>
      </c>
      <c r="AI129" s="28">
        <f t="shared" si="97"/>
        <v>53.930454531930565</v>
      </c>
      <c r="AJ129" s="28">
        <f t="shared" si="98"/>
        <v>70.701551224814608</v>
      </c>
      <c r="AK129" s="16">
        <f t="shared" si="99"/>
        <v>30.438387008915093</v>
      </c>
      <c r="AM129" s="16">
        <f t="shared" si="134"/>
        <v>2.6531283408362105</v>
      </c>
      <c r="AN129" s="16">
        <f t="shared" si="135"/>
        <v>3.483853907942287</v>
      </c>
      <c r="AO129" s="16">
        <f t="shared" si="136"/>
        <v>3.5537300691419835</v>
      </c>
      <c r="AP129" s="16">
        <f t="shared" si="137"/>
        <v>4.6588561269003588</v>
      </c>
      <c r="AQ129" s="8">
        <f t="shared" si="100"/>
        <v>2.4815982312972551E-2</v>
      </c>
      <c r="AR129" s="8">
        <f t="shared" si="101"/>
        <v>1.4641429564653838</v>
      </c>
      <c r="AS129" s="8">
        <f t="shared" si="102"/>
        <v>62.035857043534619</v>
      </c>
      <c r="AT129" s="8">
        <f t="shared" si="103"/>
        <v>36.475184017687027</v>
      </c>
      <c r="AU129" s="8">
        <f t="shared" si="104"/>
        <v>0.28630670503231204</v>
      </c>
      <c r="AV129" s="8">
        <f t="shared" si="105"/>
        <v>1.2026522337460444</v>
      </c>
      <c r="AW129" s="8">
        <f t="shared" si="106"/>
        <v>62.297347766253957</v>
      </c>
      <c r="AX129" s="8">
        <f t="shared" si="107"/>
        <v>36.21369329496769</v>
      </c>
      <c r="AY129" s="11">
        <f t="shared" si="108"/>
        <v>62.011041061221647</v>
      </c>
      <c r="AZ129" s="11">
        <f t="shared" si="109"/>
        <v>4.9631964625945102E-2</v>
      </c>
      <c r="BA129" s="11">
        <f t="shared" si="110"/>
        <v>0.57261341006461919</v>
      </c>
      <c r="BB129" s="30">
        <f>ROCbolivia_carbon_saatchi_negat!E149</f>
        <v>5864</v>
      </c>
      <c r="BC129" s="30">
        <f>'ROC2005-2010floss2distance2prox'!E149</f>
        <v>7139</v>
      </c>
      <c r="BD129" s="30">
        <f>ROC2010f2carbon1!E149</f>
        <v>3201</v>
      </c>
      <c r="BE129" s="14">
        <f>'2010F2CARBON1RANK6'!B131</f>
        <v>148.60387</v>
      </c>
      <c r="BF129" s="14">
        <f>'2005-2010floss2distance2rank4'!B132</f>
        <v>118.89246300000001</v>
      </c>
      <c r="BG129" s="14">
        <f>'2010F2CARBON1RANK6reverse'!B132</f>
        <v>109.083613</v>
      </c>
      <c r="BH129" s="8">
        <f t="shared" si="111"/>
        <v>0.54347001265410011</v>
      </c>
      <c r="BI129" s="8">
        <f t="shared" si="112"/>
        <v>0.94548892612425628</v>
      </c>
      <c r="BJ129" s="8">
        <f t="shared" si="113"/>
        <v>62.554511073875744</v>
      </c>
      <c r="BK129" s="8">
        <f t="shared" si="114"/>
        <v>35.956529987345903</v>
      </c>
      <c r="BL129" s="11">
        <f t="shared" si="115"/>
        <v>64.988958938778353</v>
      </c>
      <c r="BM129" s="11">
        <f t="shared" si="116"/>
        <v>63.675967874582895</v>
      </c>
      <c r="BN129" s="11">
        <f t="shared" si="117"/>
        <v>63.097981086529842</v>
      </c>
      <c r="BO129" s="11">
        <f t="shared" si="118"/>
        <v>62.583654471286266</v>
      </c>
      <c r="BP129" s="11">
        <f t="shared" si="119"/>
        <v>62.060673025847592</v>
      </c>
      <c r="BQ129" s="30">
        <f>ROCbolivia_carbon_saatchi_negat!G149</f>
        <v>303755</v>
      </c>
      <c r="BR129" s="30">
        <f>'ROC2005-2010floss2distance2prox'!G149</f>
        <v>302481</v>
      </c>
      <c r="BS129" s="30">
        <f>ROC2010f2carbon1!G149</f>
        <v>306418</v>
      </c>
      <c r="BT129" s="15">
        <f t="shared" si="138"/>
        <v>2438</v>
      </c>
      <c r="BU129" s="15">
        <f t="shared" si="139"/>
        <v>2438</v>
      </c>
      <c r="BV129" s="15">
        <f t="shared" si="140"/>
        <v>2438</v>
      </c>
      <c r="BW129" s="39">
        <f t="shared" si="120"/>
        <v>309619.01500000001</v>
      </c>
      <c r="BX129" s="11">
        <f t="shared" si="145"/>
        <v>0.75</v>
      </c>
      <c r="BY129" s="11">
        <f t="shared" si="145"/>
        <v>1</v>
      </c>
      <c r="BZ129" s="11">
        <f t="shared" si="145"/>
        <v>1.25</v>
      </c>
      <c r="CA129" s="11">
        <f t="shared" si="145"/>
        <v>1.5</v>
      </c>
    </row>
    <row r="130" spans="1:79" x14ac:dyDescent="0.25">
      <c r="A130" s="11">
        <f t="shared" si="129"/>
        <v>64</v>
      </c>
      <c r="B130" s="11">
        <f t="shared" ref="B130:B193" si="146">MAX(0,$A130-$AL$6+$AL$21)</f>
        <v>0</v>
      </c>
      <c r="C130" s="11">
        <f t="shared" ref="C130:C193" si="147">$AL$6*BD130/$AL$19</f>
        <v>0.66921115939859188</v>
      </c>
      <c r="D130" s="11">
        <f t="shared" ref="D130:D193" si="148">A130*AL$21/AL$6</f>
        <v>0.95293372081814809</v>
      </c>
      <c r="E130" s="11">
        <f t="shared" ref="E130:E193" si="149">$AL$6*BB130/$AL$19</f>
        <v>1.2065489582414697</v>
      </c>
      <c r="F130" s="11">
        <f t="shared" ref="F130:F193" si="150">$AL$6*BC130/$AL$19</f>
        <v>1.4651684102799694</v>
      </c>
      <c r="G130" s="11">
        <f t="shared" ref="G130:G193" si="151">MIN(A130,AL$21)</f>
        <v>1.4889589387783564</v>
      </c>
      <c r="H130" s="11">
        <f t="shared" ref="H130:H193" si="152">AL$21</f>
        <v>1.4889589387783564</v>
      </c>
      <c r="I130" s="11"/>
      <c r="J130" s="11"/>
      <c r="K130" s="11"/>
      <c r="L130" s="11"/>
      <c r="M130" s="11"/>
      <c r="N130" s="11">
        <f t="shared" si="133"/>
        <v>0</v>
      </c>
      <c r="O130" s="11">
        <f t="shared" si="144"/>
        <v>0.64840553404731038</v>
      </c>
      <c r="P130" s="11">
        <f t="shared" si="144"/>
        <v>0.9607978229632288</v>
      </c>
      <c r="Q130" s="11">
        <f t="shared" si="144"/>
        <v>1.2840972340936931</v>
      </c>
      <c r="R130" s="11">
        <f t="shared" si="144"/>
        <v>4.8510339954650634</v>
      </c>
      <c r="S130" s="11"/>
      <c r="T130" s="11">
        <f t="shared" ref="T130:T193" si="153">$AL$6*B130/($A130+$AL$21-B130)</f>
        <v>0</v>
      </c>
      <c r="U130" s="11">
        <f t="shared" ref="U130:U193" si="154">$AL$6*C130/($A130+$AL$21-C130)</f>
        <v>1.0324186414243948</v>
      </c>
      <c r="V130" s="11">
        <f t="shared" ref="V130:V193" si="155">$AL$6*D130/($A130+$AL$21-D130)</f>
        <v>1.4765918997951384</v>
      </c>
      <c r="W130" s="11">
        <f t="shared" ref="W130:W193" si="156">AL$20</f>
        <v>1.1298541449952451</v>
      </c>
      <c r="X130" s="11">
        <f t="shared" ref="X130:X193" si="157">$AL$6*E130/($A130+$AL$21-E130)</f>
        <v>1.876950410861669</v>
      </c>
      <c r="Y130" s="11">
        <f t="shared" ref="Y130:Y193" si="158">$AL$6*F130/($A130+$AL$21-F130)</f>
        <v>2.2884749531157347</v>
      </c>
      <c r="Z130" s="11">
        <f t="shared" ref="Z130:Z193" si="159">$AL$6*G130/($A130+$AL$21-G130)</f>
        <v>2.326498341841182</v>
      </c>
      <c r="AA130" s="11">
        <f t="shared" ref="AA130:AA193" si="160">$AL$6*AM130/$AL$23</f>
        <v>48.04203151874507</v>
      </c>
      <c r="AB130" s="11">
        <f t="shared" ref="AB130:AB193" si="161">$AL$6*AN130/$AL$23</f>
        <v>62.756299550324322</v>
      </c>
      <c r="AC130" s="11">
        <f t="shared" ref="AC130:AC193" si="162">$AL$6*AO130/$AL$23</f>
        <v>64.000000000000071</v>
      </c>
      <c r="AD130" s="11">
        <f t="shared" ref="AD130:AD193" si="163">$AL$6*AP130/$AL$23</f>
        <v>83.706357574560144</v>
      </c>
      <c r="AE130" s="11">
        <f t="shared" ref="AE130:AE193" si="164">AD130-AA130</f>
        <v>35.664326055815074</v>
      </c>
      <c r="AF130" s="11">
        <f t="shared" ref="AF130:AF193" si="165">AC130-AB130</f>
        <v>1.2437004496757496</v>
      </c>
      <c r="AG130" s="28">
        <f t="shared" ref="AG130:AG193" si="166">AM130/$AL$22</f>
        <v>40.80202514083863</v>
      </c>
      <c r="AH130" s="28">
        <f t="shared" ref="AH130:AH193" si="167">AN130/$AL$22</f>
        <v>53.298830858125612</v>
      </c>
      <c r="AI130" s="28">
        <f t="shared" ref="AI130:AI193" si="168">AO130/$AL$22</f>
        <v>54.355103780213483</v>
      </c>
      <c r="AJ130" s="28">
        <f t="shared" ref="AJ130:AJ193" si="169">AP130/$AL$22</f>
        <v>71.091683641076088</v>
      </c>
      <c r="AK130" s="16">
        <f t="shared" ref="AK130:AK193" si="170">AJ130-AG130</f>
        <v>30.289658500237458</v>
      </c>
      <c r="AM130" s="16">
        <f t="shared" si="134"/>
        <v>2.6886364093044262</v>
      </c>
      <c r="AN130" s="16">
        <f t="shared" si="135"/>
        <v>3.5121094289774617</v>
      </c>
      <c r="AO130" s="16">
        <f t="shared" si="136"/>
        <v>3.5817121956706606</v>
      </c>
      <c r="AP130" s="16">
        <f t="shared" si="137"/>
        <v>4.6845637778120448</v>
      </c>
      <c r="AQ130" s="8">
        <f t="shared" ref="AQ130:AQ193" si="171">H130-F130</f>
        <v>2.3790528498387031E-2</v>
      </c>
      <c r="AR130" s="8">
        <f t="shared" ref="AR130:AR193" si="172">F130</f>
        <v>1.4651684102799694</v>
      </c>
      <c r="AS130" s="8">
        <f t="shared" ref="AS130:AS193" si="173">A130-AR130</f>
        <v>62.534831589720028</v>
      </c>
      <c r="AT130" s="8">
        <f t="shared" ref="AT130:AT193" si="174">$AL$6-SUM(AQ130:AS130)</f>
        <v>35.976209471501619</v>
      </c>
      <c r="AU130" s="8">
        <f t="shared" ref="AU130:AU193" si="175">H130-AV130</f>
        <v>0.28240998053688671</v>
      </c>
      <c r="AV130" s="8">
        <f t="shared" ref="AV130:AV193" si="176">E130</f>
        <v>1.2065489582414697</v>
      </c>
      <c r="AW130" s="8">
        <f t="shared" ref="AW130:AW193" si="177">A130-AV130</f>
        <v>62.79345104175853</v>
      </c>
      <c r="AX130" s="8">
        <f t="shared" ref="AX130:AX193" si="178">$AL$6-SUM(AU130:AW130)</f>
        <v>35.717590019463117</v>
      </c>
      <c r="AY130" s="11">
        <f t="shared" ref="AY130:AY193" si="179">ABS(A130-AL$21)</f>
        <v>62.511041061221647</v>
      </c>
      <c r="AZ130" s="11">
        <f t="shared" ref="AZ130:AZ193" si="180">AQ130+AS130-AY130</f>
        <v>4.7581056996769178E-2</v>
      </c>
      <c r="BA130" s="11">
        <f t="shared" ref="BA130:BA193" si="181">AU130+AW130-AY130</f>
        <v>0.56481996107376631</v>
      </c>
      <c r="BB130" s="30">
        <f>ROCbolivia_carbon_saatchi_negat!E150</f>
        <v>5883</v>
      </c>
      <c r="BC130" s="30">
        <f>'ROC2005-2010floss2distance2prox'!E150</f>
        <v>7144</v>
      </c>
      <c r="BD130" s="30">
        <f>ROC2010f2carbon1!E150</f>
        <v>3263</v>
      </c>
      <c r="BE130" s="14">
        <f>'2010F2CARBON1RANK6'!B132</f>
        <v>148.604772</v>
      </c>
      <c r="BF130" s="14">
        <f>'2005-2010floss2distance2rank4'!B133</f>
        <v>118.252145</v>
      </c>
      <c r="BG130" s="14">
        <f>'2010F2CARBON1RANK6reverse'!B133</f>
        <v>107.589057</v>
      </c>
      <c r="BH130" s="8">
        <f t="shared" ref="BH130:BH193" si="182">H130-BI130</f>
        <v>0.5360252179602083</v>
      </c>
      <c r="BI130" s="8">
        <f t="shared" ref="BI130:BI193" si="183">D130</f>
        <v>0.95293372081814809</v>
      </c>
      <c r="BJ130" s="8">
        <f t="shared" ref="BJ130:BJ193" si="184">A130-BI130</f>
        <v>63.047066279181848</v>
      </c>
      <c r="BK130" s="8">
        <f t="shared" ref="BK130:BK193" si="185">$AL$6-SUM(BH130:BJ130)</f>
        <v>35.463974782039799</v>
      </c>
      <c r="BL130" s="11">
        <f t="shared" ref="BL130:BL193" si="186">AL$21+A130-2*B130</f>
        <v>65.488958938778353</v>
      </c>
      <c r="BM130" s="11">
        <f t="shared" ref="BM130:BM193" si="187">($H130-C130)+($A130-C130)</f>
        <v>64.150536619981168</v>
      </c>
      <c r="BN130" s="11">
        <f t="shared" ref="BN130:BN193" si="188">($H130-D130)+($A130-D130)</f>
        <v>63.583091497142057</v>
      </c>
      <c r="BO130" s="11">
        <f t="shared" ref="BO130:BO193" si="189">($H130-E130)+($A130-E130)</f>
        <v>63.075861022295413</v>
      </c>
      <c r="BP130" s="11">
        <f t="shared" ref="BP130:BP193" si="190">($H130-F130)+($A130-F130)</f>
        <v>62.558622118218416</v>
      </c>
      <c r="BQ130" s="30">
        <f>ROCbolivia_carbon_saatchi_negat!G150</f>
        <v>306174</v>
      </c>
      <c r="BR130" s="30">
        <f>'ROC2005-2010floss2distance2prox'!G150</f>
        <v>304914</v>
      </c>
      <c r="BS130" s="30">
        <f>ROC2010f2carbon1!G150</f>
        <v>308794</v>
      </c>
      <c r="BT130" s="15">
        <f t="shared" si="138"/>
        <v>2438</v>
      </c>
      <c r="BU130" s="15">
        <f t="shared" si="139"/>
        <v>2438</v>
      </c>
      <c r="BV130" s="15">
        <f t="shared" si="140"/>
        <v>2438</v>
      </c>
      <c r="BW130" s="39">
        <f t="shared" ref="BW130:BW193" si="191">AL$19*A130/AL$6</f>
        <v>312056.96000000002</v>
      </c>
      <c r="BX130" s="11">
        <f t="shared" si="145"/>
        <v>0.75</v>
      </c>
      <c r="BY130" s="11">
        <f t="shared" si="145"/>
        <v>1</v>
      </c>
      <c r="BZ130" s="11">
        <f t="shared" si="145"/>
        <v>1.25</v>
      </c>
      <c r="CA130" s="11">
        <f t="shared" si="145"/>
        <v>1.5</v>
      </c>
    </row>
    <row r="131" spans="1:79" x14ac:dyDescent="0.25">
      <c r="A131" s="11">
        <f t="shared" si="129"/>
        <v>64.5</v>
      </c>
      <c r="B131" s="11">
        <f t="shared" si="146"/>
        <v>0</v>
      </c>
      <c r="C131" s="11">
        <f t="shared" si="147"/>
        <v>0.67926060678153122</v>
      </c>
      <c r="D131" s="11">
        <f t="shared" si="148"/>
        <v>0.9603785155120399</v>
      </c>
      <c r="E131" s="11">
        <f t="shared" si="149"/>
        <v>1.2104456827368952</v>
      </c>
      <c r="F131" s="11">
        <f t="shared" si="150"/>
        <v>1.4659887733316379</v>
      </c>
      <c r="G131" s="11">
        <f t="shared" si="151"/>
        <v>1.4889589387783564</v>
      </c>
      <c r="H131" s="11">
        <f t="shared" si="152"/>
        <v>1.4889589387783564</v>
      </c>
      <c r="I131" s="11"/>
      <c r="J131" s="11"/>
      <c r="K131" s="11"/>
      <c r="L131" s="11"/>
      <c r="M131" s="11"/>
      <c r="N131" s="11">
        <f t="shared" ref="N131:N162" si="192">($A131+$A$5-ABS($A131-$A$5)-N$204)/2</f>
        <v>0</v>
      </c>
      <c r="O131" s="11">
        <f t="shared" si="144"/>
        <v>0.65335602909681534</v>
      </c>
      <c r="P131" s="11">
        <f t="shared" si="144"/>
        <v>0.9681333940162169</v>
      </c>
      <c r="Q131" s="11">
        <f t="shared" si="144"/>
        <v>1.2939011556623206</v>
      </c>
      <c r="R131" s="11">
        <f t="shared" si="144"/>
        <v>4.8880710325021006</v>
      </c>
      <c r="S131" s="11"/>
      <c r="T131" s="11">
        <f t="shared" si="153"/>
        <v>0</v>
      </c>
      <c r="U131" s="11">
        <f t="shared" si="154"/>
        <v>1.040060854865019</v>
      </c>
      <c r="V131" s="11">
        <f t="shared" si="155"/>
        <v>1.4768560366242129</v>
      </c>
      <c r="W131" s="11">
        <f t="shared" si="156"/>
        <v>1.1298541449952451</v>
      </c>
      <c r="X131" s="11">
        <f t="shared" si="157"/>
        <v>1.868591330511904</v>
      </c>
      <c r="Y131" s="11">
        <f t="shared" si="158"/>
        <v>2.27204167689835</v>
      </c>
      <c r="Z131" s="11">
        <f t="shared" si="159"/>
        <v>2.3084634709741962</v>
      </c>
      <c r="AA131" s="11">
        <f t="shared" si="160"/>
        <v>48.679512282008623</v>
      </c>
      <c r="AB131" s="11">
        <f t="shared" si="161"/>
        <v>63.318662974426942</v>
      </c>
      <c r="AC131" s="11">
        <f t="shared" si="162"/>
        <v>64.500000000000071</v>
      </c>
      <c r="AD131" s="11">
        <f t="shared" si="163"/>
        <v>84.158468708558004</v>
      </c>
      <c r="AE131" s="11">
        <f t="shared" si="164"/>
        <v>35.478956426549381</v>
      </c>
      <c r="AF131" s="11">
        <f t="shared" si="165"/>
        <v>1.1813370255731286</v>
      </c>
      <c r="AG131" s="28">
        <f t="shared" si="166"/>
        <v>41.343436594668006</v>
      </c>
      <c r="AH131" s="28">
        <f t="shared" si="167"/>
        <v>53.776445268739579</v>
      </c>
      <c r="AI131" s="28">
        <f t="shared" si="168"/>
        <v>54.779753028496401</v>
      </c>
      <c r="AJ131" s="28">
        <f t="shared" si="169"/>
        <v>71.475660947461151</v>
      </c>
      <c r="AK131" s="16">
        <f t="shared" si="170"/>
        <v>30.132224352793145</v>
      </c>
      <c r="AM131" s="16">
        <f t="shared" ref="AM131:AM162" si="193">AM130+BE131*$AL$17*$AL$16/$AL$7</f>
        <v>2.7243125440589031</v>
      </c>
      <c r="AN131" s="16">
        <f t="shared" ref="AN131:AN162" si="194">AN130+BF131*$AL$17*$AL$16/$AL$7</f>
        <v>3.5435816779541409</v>
      </c>
      <c r="AO131" s="16">
        <f t="shared" ref="AO131:AO162" si="195">AO130+AL$15*$AL$17*$AL$16/$AL$7</f>
        <v>3.6096943221993376</v>
      </c>
      <c r="AP131" s="16">
        <f t="shared" ref="AP131:AP162" si="196">AP130+BG131*$AL$17*$AL$16/$AL$7</f>
        <v>4.7098658397251487</v>
      </c>
      <c r="AQ131" s="8">
        <f t="shared" si="171"/>
        <v>2.2970165446718482E-2</v>
      </c>
      <c r="AR131" s="8">
        <f t="shared" si="172"/>
        <v>1.4659887733316379</v>
      </c>
      <c r="AS131" s="8">
        <f t="shared" si="173"/>
        <v>63.034011226668362</v>
      </c>
      <c r="AT131" s="8">
        <f t="shared" si="174"/>
        <v>35.477029834553278</v>
      </c>
      <c r="AU131" s="8">
        <f t="shared" si="175"/>
        <v>0.27851325604146115</v>
      </c>
      <c r="AV131" s="8">
        <f t="shared" si="176"/>
        <v>1.2104456827368952</v>
      </c>
      <c r="AW131" s="8">
        <f t="shared" si="177"/>
        <v>63.289554317263104</v>
      </c>
      <c r="AX131" s="8">
        <f t="shared" si="178"/>
        <v>35.221486743958536</v>
      </c>
      <c r="AY131" s="11">
        <f t="shared" si="179"/>
        <v>63.011041061221647</v>
      </c>
      <c r="AZ131" s="11">
        <f t="shared" si="180"/>
        <v>4.5940330893429859E-2</v>
      </c>
      <c r="BA131" s="11">
        <f t="shared" si="181"/>
        <v>0.55702651208292053</v>
      </c>
      <c r="BB131" s="30">
        <f>ROCbolivia_carbon_saatchi_negat!E151</f>
        <v>5902</v>
      </c>
      <c r="BC131" s="30">
        <f>'ROC2005-2010floss2distance2prox'!E151</f>
        <v>7148</v>
      </c>
      <c r="BD131" s="30">
        <f>ROC2010f2carbon1!E151</f>
        <v>3312</v>
      </c>
      <c r="BE131" s="14">
        <f>'2010F2CARBON1RANK6'!B133</f>
        <v>149.30814599999999</v>
      </c>
      <c r="BF131" s="14">
        <f>'2005-2010floss2distance2rank4'!B134</f>
        <v>131.71446900000001</v>
      </c>
      <c r="BG131" s="14">
        <f>'2010F2CARBON1RANK6reverse'!B134</f>
        <v>105.891627</v>
      </c>
      <c r="BH131" s="8">
        <f t="shared" si="182"/>
        <v>0.52858042326631649</v>
      </c>
      <c r="BI131" s="8">
        <f t="shared" si="183"/>
        <v>0.9603785155120399</v>
      </c>
      <c r="BJ131" s="8">
        <f t="shared" si="184"/>
        <v>63.539621484487959</v>
      </c>
      <c r="BK131" s="8">
        <f t="shared" si="185"/>
        <v>34.97141957673368</v>
      </c>
      <c r="BL131" s="11">
        <f t="shared" si="186"/>
        <v>65.988958938778353</v>
      </c>
      <c r="BM131" s="11">
        <f t="shared" si="187"/>
        <v>64.630437725215288</v>
      </c>
      <c r="BN131" s="11">
        <f t="shared" si="188"/>
        <v>64.068201907754272</v>
      </c>
      <c r="BO131" s="11">
        <f t="shared" si="189"/>
        <v>63.568067573304567</v>
      </c>
      <c r="BP131" s="11">
        <f t="shared" si="190"/>
        <v>63.056981392115077</v>
      </c>
      <c r="BQ131" s="30">
        <f>ROCbolivia_carbon_saatchi_negat!G151</f>
        <v>308593</v>
      </c>
      <c r="BR131" s="30">
        <f>'ROC2005-2010floss2distance2prox'!G151</f>
        <v>307348</v>
      </c>
      <c r="BS131" s="30">
        <f>ROC2010f2carbon1!G151</f>
        <v>311183</v>
      </c>
      <c r="BT131" s="15">
        <f t="shared" ref="BT131:BT162" si="197">BB131+BQ131-(BB130+BQ130)</f>
        <v>2438</v>
      </c>
      <c r="BU131" s="15">
        <f t="shared" ref="BU131:BU162" si="198">BC131+BR131-(BC130+BR130)</f>
        <v>2438</v>
      </c>
      <c r="BV131" s="15">
        <f t="shared" ref="BV131:BV162" si="199">BD131+BS131-(BD130+BS130)</f>
        <v>2438</v>
      </c>
      <c r="BW131" s="39">
        <f t="shared" si="191"/>
        <v>314494.90500000003</v>
      </c>
      <c r="BX131" s="11">
        <f t="shared" si="145"/>
        <v>0.75</v>
      </c>
      <c r="BY131" s="11">
        <f t="shared" si="145"/>
        <v>1</v>
      </c>
      <c r="BZ131" s="11">
        <f t="shared" si="145"/>
        <v>1.25</v>
      </c>
      <c r="CA131" s="11">
        <f t="shared" si="145"/>
        <v>1.5</v>
      </c>
    </row>
    <row r="132" spans="1:79" x14ac:dyDescent="0.25">
      <c r="A132" s="11">
        <f t="shared" si="129"/>
        <v>65</v>
      </c>
      <c r="B132" s="11">
        <f t="shared" si="146"/>
        <v>0</v>
      </c>
      <c r="C132" s="11">
        <f t="shared" si="147"/>
        <v>0.68725914653529918</v>
      </c>
      <c r="D132" s="11">
        <f t="shared" si="148"/>
        <v>0.9678233102059316</v>
      </c>
      <c r="E132" s="11">
        <f t="shared" si="149"/>
        <v>1.2153678610469063</v>
      </c>
      <c r="F132" s="11">
        <f t="shared" si="150"/>
        <v>1.4661938640945551</v>
      </c>
      <c r="G132" s="11">
        <f t="shared" si="151"/>
        <v>1.4889589387783564</v>
      </c>
      <c r="H132" s="11">
        <f t="shared" si="152"/>
        <v>1.4889589387783564</v>
      </c>
      <c r="I132" s="11"/>
      <c r="J132" s="11"/>
      <c r="K132" s="11"/>
      <c r="L132" s="11"/>
      <c r="M132" s="11"/>
      <c r="N132" s="11">
        <f t="shared" si="192"/>
        <v>0</v>
      </c>
      <c r="O132" s="11">
        <f t="shared" si="144"/>
        <v>0.65830652414632029</v>
      </c>
      <c r="P132" s="11">
        <f t="shared" si="144"/>
        <v>0.97546896506920477</v>
      </c>
      <c r="Q132" s="11">
        <f t="shared" si="144"/>
        <v>1.3037050772309482</v>
      </c>
      <c r="R132" s="11">
        <f t="shared" si="144"/>
        <v>4.9251080695391369</v>
      </c>
      <c r="S132" s="11"/>
      <c r="T132" s="11">
        <f t="shared" si="153"/>
        <v>0</v>
      </c>
      <c r="U132" s="11">
        <f t="shared" si="154"/>
        <v>1.0444398073381012</v>
      </c>
      <c r="V132" s="11">
        <f t="shared" si="155"/>
        <v>1.4771162021555129</v>
      </c>
      <c r="W132" s="11">
        <f t="shared" si="156"/>
        <v>1.1298541449952451</v>
      </c>
      <c r="X132" s="11">
        <f t="shared" si="157"/>
        <v>1.861959547467793</v>
      </c>
      <c r="Y132" s="11">
        <f t="shared" si="158"/>
        <v>2.2548931322906909</v>
      </c>
      <c r="Z132" s="11">
        <f t="shared" si="159"/>
        <v>2.2907060596590099</v>
      </c>
      <c r="AA132" s="11">
        <f t="shared" si="160"/>
        <v>49.318780378912237</v>
      </c>
      <c r="AB132" s="11">
        <f t="shared" si="161"/>
        <v>63.813290218473767</v>
      </c>
      <c r="AC132" s="11">
        <f t="shared" si="162"/>
        <v>65.000000000000071</v>
      </c>
      <c r="AD132" s="11">
        <f t="shared" si="163"/>
        <v>84.603383483012024</v>
      </c>
      <c r="AE132" s="11">
        <f t="shared" si="164"/>
        <v>35.284603104099787</v>
      </c>
      <c r="AF132" s="11">
        <f t="shared" si="165"/>
        <v>1.1867097815263037</v>
      </c>
      <c r="AG132" s="28">
        <f t="shared" si="166"/>
        <v>41.886366028270743</v>
      </c>
      <c r="AH132" s="28">
        <f t="shared" si="167"/>
        <v>54.196531443469048</v>
      </c>
      <c r="AI132" s="28">
        <f t="shared" si="168"/>
        <v>55.204402276779312</v>
      </c>
      <c r="AJ132" s="28">
        <f t="shared" si="169"/>
        <v>71.853526396504876</v>
      </c>
      <c r="AK132" s="16">
        <f t="shared" si="170"/>
        <v>29.967160368234133</v>
      </c>
      <c r="AM132" s="16">
        <f t="shared" si="193"/>
        <v>2.7600887056055097</v>
      </c>
      <c r="AN132" s="16">
        <f t="shared" si="194"/>
        <v>3.571263122209039</v>
      </c>
      <c r="AO132" s="16">
        <f t="shared" si="195"/>
        <v>3.6376764487280147</v>
      </c>
      <c r="AP132" s="16">
        <f t="shared" si="196"/>
        <v>4.7347651627516489</v>
      </c>
      <c r="AQ132" s="8">
        <f t="shared" si="171"/>
        <v>2.276507468380129E-2</v>
      </c>
      <c r="AR132" s="8">
        <f t="shared" si="172"/>
        <v>1.4661938640945551</v>
      </c>
      <c r="AS132" s="8">
        <f t="shared" si="173"/>
        <v>63.533806135905444</v>
      </c>
      <c r="AT132" s="8">
        <f t="shared" si="174"/>
        <v>34.977234925316196</v>
      </c>
      <c r="AU132" s="8">
        <f t="shared" si="175"/>
        <v>0.27359107773145008</v>
      </c>
      <c r="AV132" s="8">
        <f t="shared" si="176"/>
        <v>1.2153678610469063</v>
      </c>
      <c r="AW132" s="8">
        <f t="shared" si="177"/>
        <v>63.784632138953093</v>
      </c>
      <c r="AX132" s="8">
        <f t="shared" si="178"/>
        <v>34.726408922268547</v>
      </c>
      <c r="AY132" s="11">
        <f t="shared" si="179"/>
        <v>63.511041061221647</v>
      </c>
      <c r="AZ132" s="11">
        <f t="shared" si="180"/>
        <v>4.5530149367600359E-2</v>
      </c>
      <c r="BA132" s="11">
        <f t="shared" si="181"/>
        <v>0.54718215546289173</v>
      </c>
      <c r="BB132" s="30">
        <f>ROCbolivia_carbon_saatchi_negat!E152</f>
        <v>5926</v>
      </c>
      <c r="BC132" s="30">
        <f>'ROC2005-2010floss2distance2prox'!E152</f>
        <v>7149</v>
      </c>
      <c r="BD132" s="30">
        <f>ROC2010f2carbon1!E152</f>
        <v>3351</v>
      </c>
      <c r="BE132" s="14">
        <f>'2010F2CARBON1RANK6'!B134</f>
        <v>149.72676799999999</v>
      </c>
      <c r="BF132" s="14">
        <f>'2005-2010floss2distance2rank4'!B135</f>
        <v>115.849577</v>
      </c>
      <c r="BG132" s="14">
        <f>'2010F2CARBON1RANK6reverse'!B135</f>
        <v>104.206125</v>
      </c>
      <c r="BH132" s="8">
        <f t="shared" si="182"/>
        <v>0.52113562857242479</v>
      </c>
      <c r="BI132" s="8">
        <f t="shared" si="183"/>
        <v>0.9678233102059316</v>
      </c>
      <c r="BJ132" s="8">
        <f t="shared" si="184"/>
        <v>64.032176689794071</v>
      </c>
      <c r="BK132" s="8">
        <f t="shared" si="185"/>
        <v>34.478864371427576</v>
      </c>
      <c r="BL132" s="11">
        <f t="shared" si="186"/>
        <v>66.488958938778353</v>
      </c>
      <c r="BM132" s="11">
        <f t="shared" si="187"/>
        <v>65.114440645707759</v>
      </c>
      <c r="BN132" s="11">
        <f t="shared" si="188"/>
        <v>64.553312318366494</v>
      </c>
      <c r="BO132" s="11">
        <f t="shared" si="189"/>
        <v>64.058223216684539</v>
      </c>
      <c r="BP132" s="11">
        <f t="shared" si="190"/>
        <v>63.556571210589247</v>
      </c>
      <c r="BQ132" s="30">
        <f>ROCbolivia_carbon_saatchi_negat!G152</f>
        <v>311007</v>
      </c>
      <c r="BR132" s="30">
        <f>'ROC2005-2010floss2distance2prox'!G152</f>
        <v>309785</v>
      </c>
      <c r="BS132" s="30">
        <f>ROC2010f2carbon1!G152</f>
        <v>313582</v>
      </c>
      <c r="BT132" s="15">
        <f t="shared" si="197"/>
        <v>2438</v>
      </c>
      <c r="BU132" s="15">
        <f t="shared" si="198"/>
        <v>2438</v>
      </c>
      <c r="BV132" s="15">
        <f t="shared" si="199"/>
        <v>2438</v>
      </c>
      <c r="BW132" s="39">
        <f t="shared" si="191"/>
        <v>316932.84999999998</v>
      </c>
      <c r="BX132" s="11">
        <f t="shared" si="145"/>
        <v>0.75</v>
      </c>
      <c r="BY132" s="11">
        <f t="shared" si="145"/>
        <v>1</v>
      </c>
      <c r="BZ132" s="11">
        <f t="shared" si="145"/>
        <v>1.25</v>
      </c>
      <c r="CA132" s="11">
        <f t="shared" si="145"/>
        <v>1.5</v>
      </c>
    </row>
    <row r="133" spans="1:79" x14ac:dyDescent="0.25">
      <c r="A133" s="11">
        <f t="shared" ref="A133:A196" si="200">A132+$A$3</f>
        <v>65.5</v>
      </c>
      <c r="B133" s="11">
        <f t="shared" si="146"/>
        <v>0</v>
      </c>
      <c r="C133" s="11">
        <f t="shared" si="147"/>
        <v>0.69771877544407279</v>
      </c>
      <c r="D133" s="11">
        <f t="shared" si="148"/>
        <v>0.97526810489982341</v>
      </c>
      <c r="E133" s="11">
        <f t="shared" si="149"/>
        <v>1.2200849485940002</v>
      </c>
      <c r="F133" s="11">
        <f t="shared" si="150"/>
        <v>1.4670142271462236</v>
      </c>
      <c r="G133" s="11">
        <f t="shared" si="151"/>
        <v>1.4889589387783564</v>
      </c>
      <c r="H133" s="11">
        <f t="shared" si="152"/>
        <v>1.4889589387783564</v>
      </c>
      <c r="I133" s="11"/>
      <c r="J133" s="11"/>
      <c r="K133" s="11"/>
      <c r="L133" s="11"/>
      <c r="M133" s="11"/>
      <c r="N133" s="11">
        <f t="shared" si="192"/>
        <v>0</v>
      </c>
      <c r="O133" s="11">
        <f t="shared" si="144"/>
        <v>0.66325701919582525</v>
      </c>
      <c r="P133" s="11">
        <f t="shared" si="144"/>
        <v>0.98280453612219254</v>
      </c>
      <c r="Q133" s="11">
        <f t="shared" si="144"/>
        <v>1.3135089987995756</v>
      </c>
      <c r="R133" s="11">
        <f t="shared" si="144"/>
        <v>4.9621451065761741</v>
      </c>
      <c r="S133" s="11"/>
      <c r="T133" s="11">
        <f t="shared" si="153"/>
        <v>0</v>
      </c>
      <c r="U133" s="11">
        <f t="shared" si="154"/>
        <v>1.0525052385880411</v>
      </c>
      <c r="V133" s="11">
        <f t="shared" si="155"/>
        <v>1.4773724852834791</v>
      </c>
      <c r="W133" s="11">
        <f t="shared" si="156"/>
        <v>1.1298541449952451</v>
      </c>
      <c r="X133" s="11">
        <f t="shared" si="157"/>
        <v>1.8551099852737198</v>
      </c>
      <c r="Y133" s="11">
        <f t="shared" si="158"/>
        <v>2.2389662480298518</v>
      </c>
      <c r="Z133" s="11">
        <f t="shared" si="159"/>
        <v>2.273219753860086</v>
      </c>
      <c r="AA133" s="11">
        <f t="shared" si="160"/>
        <v>49.958219894561907</v>
      </c>
      <c r="AB133" s="11">
        <f t="shared" si="161"/>
        <v>64.38919685921951</v>
      </c>
      <c r="AC133" s="11">
        <f t="shared" si="162"/>
        <v>65.500000000000085</v>
      </c>
      <c r="AD133" s="11">
        <f t="shared" si="163"/>
        <v>85.040822472002375</v>
      </c>
      <c r="AE133" s="11">
        <f t="shared" si="164"/>
        <v>35.082602577440468</v>
      </c>
      <c r="AF133" s="11">
        <f t="shared" si="165"/>
        <v>1.1108031407805754</v>
      </c>
      <c r="AG133" s="28">
        <f t="shared" si="166"/>
        <v>42.429441047556793</v>
      </c>
      <c r="AH133" s="28">
        <f t="shared" si="167"/>
        <v>54.685648087616684</v>
      </c>
      <c r="AI133" s="28">
        <f t="shared" si="168"/>
        <v>55.629051525062231</v>
      </c>
      <c r="AJ133" s="28">
        <f t="shared" si="169"/>
        <v>72.225042672193666</v>
      </c>
      <c r="AK133" s="16">
        <f t="shared" si="170"/>
        <v>29.795601624636873</v>
      </c>
      <c r="AM133" s="16">
        <f t="shared" si="193"/>
        <v>2.7958744604741996</v>
      </c>
      <c r="AN133" s="16">
        <f t="shared" si="194"/>
        <v>3.6034933071891442</v>
      </c>
      <c r="AO133" s="16">
        <f t="shared" si="195"/>
        <v>3.6656585752566917</v>
      </c>
      <c r="AP133" s="16">
        <f t="shared" si="196"/>
        <v>4.7592461090286582</v>
      </c>
      <c r="AQ133" s="8">
        <f t="shared" si="171"/>
        <v>2.1944711632132741E-2</v>
      </c>
      <c r="AR133" s="8">
        <f t="shared" si="172"/>
        <v>1.4670142271462236</v>
      </c>
      <c r="AS133" s="8">
        <f t="shared" si="173"/>
        <v>64.032985772853777</v>
      </c>
      <c r="AT133" s="8">
        <f t="shared" si="174"/>
        <v>34.478055288367869</v>
      </c>
      <c r="AU133" s="8">
        <f t="shared" si="175"/>
        <v>0.2688739901843562</v>
      </c>
      <c r="AV133" s="8">
        <f t="shared" si="176"/>
        <v>1.2200849485940002</v>
      </c>
      <c r="AW133" s="8">
        <f t="shared" si="177"/>
        <v>64.279915051405993</v>
      </c>
      <c r="AX133" s="8">
        <f t="shared" si="178"/>
        <v>34.231126009815654</v>
      </c>
      <c r="AY133" s="11">
        <f t="shared" si="179"/>
        <v>64.011041061221647</v>
      </c>
      <c r="AZ133" s="11">
        <f t="shared" si="180"/>
        <v>4.388942326426104E-2</v>
      </c>
      <c r="BA133" s="11">
        <f t="shared" si="181"/>
        <v>0.53774798036870664</v>
      </c>
      <c r="BB133" s="30">
        <f>ROCbolivia_carbon_saatchi_negat!E153</f>
        <v>5949</v>
      </c>
      <c r="BC133" s="30">
        <f>'ROC2005-2010floss2distance2prox'!E153</f>
        <v>7153</v>
      </c>
      <c r="BD133" s="30">
        <f>ROC2010f2carbon1!E153</f>
        <v>3402</v>
      </c>
      <c r="BE133" s="14">
        <f>'2010F2CARBON1RANK6'!B135</f>
        <v>149.76691700000001</v>
      </c>
      <c r="BF133" s="14">
        <f>'2005-2010floss2distance2rank4'!B136</f>
        <v>134.886506</v>
      </c>
      <c r="BG133" s="14">
        <f>'2010F2CARBON1RANK6reverse'!B136</f>
        <v>102.45517700000001</v>
      </c>
      <c r="BH133" s="8">
        <f t="shared" si="182"/>
        <v>0.51369083387853298</v>
      </c>
      <c r="BI133" s="8">
        <f t="shared" si="183"/>
        <v>0.97526810489982341</v>
      </c>
      <c r="BJ133" s="8">
        <f t="shared" si="184"/>
        <v>64.524731895100174</v>
      </c>
      <c r="BK133" s="8">
        <f t="shared" si="185"/>
        <v>33.986309166121472</v>
      </c>
      <c r="BL133" s="11">
        <f t="shared" si="186"/>
        <v>66.988958938778353</v>
      </c>
      <c r="BM133" s="11">
        <f t="shared" si="187"/>
        <v>65.593521387890206</v>
      </c>
      <c r="BN133" s="11">
        <f t="shared" si="188"/>
        <v>65.038422728978702</v>
      </c>
      <c r="BO133" s="11">
        <f t="shared" si="189"/>
        <v>64.548789041590354</v>
      </c>
      <c r="BP133" s="11">
        <f t="shared" si="190"/>
        <v>64.054930484485908</v>
      </c>
      <c r="BQ133" s="30">
        <f>ROCbolivia_carbon_saatchi_negat!G153</f>
        <v>313422</v>
      </c>
      <c r="BR133" s="30">
        <f>'ROC2005-2010floss2distance2prox'!G153</f>
        <v>312219</v>
      </c>
      <c r="BS133" s="30">
        <f>ROC2010f2carbon1!G153</f>
        <v>315969</v>
      </c>
      <c r="BT133" s="15">
        <f t="shared" si="197"/>
        <v>2438</v>
      </c>
      <c r="BU133" s="15">
        <f t="shared" si="198"/>
        <v>2438</v>
      </c>
      <c r="BV133" s="15">
        <f t="shared" si="199"/>
        <v>2438</v>
      </c>
      <c r="BW133" s="39">
        <f t="shared" si="191"/>
        <v>319370.79499999998</v>
      </c>
      <c r="BX133" s="11">
        <f t="shared" si="145"/>
        <v>0.75</v>
      </c>
      <c r="BY133" s="11">
        <f t="shared" si="145"/>
        <v>1</v>
      </c>
      <c r="BZ133" s="11">
        <f t="shared" si="145"/>
        <v>1.25</v>
      </c>
      <c r="CA133" s="11">
        <f t="shared" si="145"/>
        <v>1.5</v>
      </c>
    </row>
    <row r="134" spans="1:79" x14ac:dyDescent="0.25">
      <c r="A134" s="11">
        <f t="shared" si="200"/>
        <v>66</v>
      </c>
      <c r="B134" s="11">
        <f t="shared" si="146"/>
        <v>0</v>
      </c>
      <c r="C134" s="11">
        <f t="shared" si="147"/>
        <v>0.70551222443492367</v>
      </c>
      <c r="D134" s="11">
        <f t="shared" si="148"/>
        <v>0.98271289959371511</v>
      </c>
      <c r="E134" s="11">
        <f t="shared" si="149"/>
        <v>1.2239816730894257</v>
      </c>
      <c r="F134" s="11">
        <f t="shared" si="150"/>
        <v>1.4672193179091406</v>
      </c>
      <c r="G134" s="11">
        <f t="shared" si="151"/>
        <v>1.4889589387783564</v>
      </c>
      <c r="H134" s="11">
        <f t="shared" si="152"/>
        <v>1.4889589387783564</v>
      </c>
      <c r="I134" s="11"/>
      <c r="J134" s="11"/>
      <c r="K134" s="11"/>
      <c r="L134" s="11"/>
      <c r="M134" s="11"/>
      <c r="N134" s="11">
        <f t="shared" si="192"/>
        <v>0</v>
      </c>
      <c r="O134" s="11">
        <f t="shared" si="144"/>
        <v>0.6682075142453302</v>
      </c>
      <c r="P134" s="11">
        <f t="shared" si="144"/>
        <v>0.99014010717518042</v>
      </c>
      <c r="Q134" s="11">
        <f t="shared" si="144"/>
        <v>1.323312920368203</v>
      </c>
      <c r="R134" s="11">
        <f t="shared" si="144"/>
        <v>4.9991821436132113</v>
      </c>
      <c r="S134" s="11"/>
      <c r="T134" s="11">
        <f t="shared" si="153"/>
        <v>0</v>
      </c>
      <c r="U134" s="11">
        <f t="shared" si="154"/>
        <v>1.0564178088211746</v>
      </c>
      <c r="V134" s="11">
        <f t="shared" si="155"/>
        <v>1.4776249722690906</v>
      </c>
      <c r="W134" s="11">
        <f t="shared" si="156"/>
        <v>1.1298541449952451</v>
      </c>
      <c r="X134" s="11">
        <f t="shared" si="157"/>
        <v>1.8471019286430606</v>
      </c>
      <c r="Y134" s="11">
        <f t="shared" si="158"/>
        <v>2.2223275641245879</v>
      </c>
      <c r="Z134" s="11">
        <f t="shared" si="159"/>
        <v>2.255998392088419</v>
      </c>
      <c r="AA134" s="11">
        <f t="shared" si="160"/>
        <v>50.602105525497912</v>
      </c>
      <c r="AB134" s="11">
        <f t="shared" si="161"/>
        <v>64.935849677752884</v>
      </c>
      <c r="AC134" s="11">
        <f t="shared" si="162"/>
        <v>66.000000000000071</v>
      </c>
      <c r="AD134" s="11">
        <f t="shared" si="163"/>
        <v>85.47098603765302</v>
      </c>
      <c r="AE134" s="11">
        <f t="shared" si="164"/>
        <v>34.868880512155108</v>
      </c>
      <c r="AF134" s="11">
        <f t="shared" si="165"/>
        <v>1.0641503222471869</v>
      </c>
      <c r="AG134" s="28">
        <f t="shared" si="166"/>
        <v>42.976292145871092</v>
      </c>
      <c r="AH134" s="28">
        <f t="shared" si="167"/>
        <v>55.149919504540563</v>
      </c>
      <c r="AI134" s="28">
        <f t="shared" si="168"/>
        <v>56.053700773345149</v>
      </c>
      <c r="AJ134" s="28">
        <f t="shared" si="169"/>
        <v>72.590379941778153</v>
      </c>
      <c r="AK134" s="16">
        <f t="shared" si="170"/>
        <v>29.614087795907061</v>
      </c>
      <c r="AM134" s="16">
        <f t="shared" si="193"/>
        <v>2.8319090388638966</v>
      </c>
      <c r="AN134" s="16">
        <f t="shared" si="194"/>
        <v>3.6340863238600623</v>
      </c>
      <c r="AO134" s="16">
        <f t="shared" si="195"/>
        <v>3.6936407017853687</v>
      </c>
      <c r="AP134" s="16">
        <f t="shared" si="196"/>
        <v>4.7833198916727842</v>
      </c>
      <c r="AQ134" s="8">
        <f t="shared" si="171"/>
        <v>2.173962086921577E-2</v>
      </c>
      <c r="AR134" s="8">
        <f t="shared" si="172"/>
        <v>1.4672193179091406</v>
      </c>
      <c r="AS134" s="8">
        <f t="shared" si="173"/>
        <v>64.532780682090859</v>
      </c>
      <c r="AT134" s="8">
        <f t="shared" si="174"/>
        <v>33.978260379130788</v>
      </c>
      <c r="AU134" s="8">
        <f t="shared" si="175"/>
        <v>0.26497726568893065</v>
      </c>
      <c r="AV134" s="8">
        <f t="shared" si="176"/>
        <v>1.2239816730894257</v>
      </c>
      <c r="AW134" s="8">
        <f t="shared" si="177"/>
        <v>64.776018326910574</v>
      </c>
      <c r="AX134" s="8">
        <f t="shared" si="178"/>
        <v>33.735022734311073</v>
      </c>
      <c r="AY134" s="11">
        <f t="shared" si="179"/>
        <v>64.511041061221647</v>
      </c>
      <c r="AZ134" s="11">
        <f t="shared" si="180"/>
        <v>4.3479241738424435E-2</v>
      </c>
      <c r="BA134" s="11">
        <f t="shared" si="181"/>
        <v>0.52995453137785375</v>
      </c>
      <c r="BB134" s="30">
        <f>ROCbolivia_carbon_saatchi_negat!E154</f>
        <v>5968</v>
      </c>
      <c r="BC134" s="30">
        <f>'ROC2005-2010floss2distance2prox'!E154</f>
        <v>7154</v>
      </c>
      <c r="BD134" s="30">
        <f>ROC2010f2carbon1!E154</f>
        <v>3440</v>
      </c>
      <c r="BE134" s="14">
        <f>'2010F2CARBON1RANK6'!B136</f>
        <v>150.808268</v>
      </c>
      <c r="BF134" s="14">
        <f>'2005-2010floss2distance2rank4'!B137</f>
        <v>128.034795</v>
      </c>
      <c r="BG134" s="14">
        <f>'2010F2CARBON1RANK6reverse'!B137</f>
        <v>100.75115700000001</v>
      </c>
      <c r="BH134" s="8">
        <f t="shared" si="182"/>
        <v>0.50624603918464128</v>
      </c>
      <c r="BI134" s="8">
        <f t="shared" si="183"/>
        <v>0.98271289959371511</v>
      </c>
      <c r="BJ134" s="8">
        <f t="shared" si="184"/>
        <v>65.017287100406278</v>
      </c>
      <c r="BK134" s="8">
        <f t="shared" si="185"/>
        <v>33.493753960815368</v>
      </c>
      <c r="BL134" s="11">
        <f t="shared" si="186"/>
        <v>67.488958938778353</v>
      </c>
      <c r="BM134" s="11">
        <f t="shared" si="187"/>
        <v>66.0779344899085</v>
      </c>
      <c r="BN134" s="11">
        <f t="shared" si="188"/>
        <v>65.523533139590924</v>
      </c>
      <c r="BO134" s="11">
        <f t="shared" si="189"/>
        <v>65.040995592599501</v>
      </c>
      <c r="BP134" s="11">
        <f t="shared" si="190"/>
        <v>64.554520302960071</v>
      </c>
      <c r="BQ134" s="30">
        <f>ROCbolivia_carbon_saatchi_negat!G154</f>
        <v>315841</v>
      </c>
      <c r="BR134" s="30">
        <f>'ROC2005-2010floss2distance2prox'!G154</f>
        <v>314656</v>
      </c>
      <c r="BS134" s="30">
        <f>ROC2010f2carbon1!G154</f>
        <v>318369</v>
      </c>
      <c r="BT134" s="15">
        <f t="shared" si="197"/>
        <v>2438</v>
      </c>
      <c r="BU134" s="15">
        <f t="shared" si="198"/>
        <v>2438</v>
      </c>
      <c r="BV134" s="15">
        <f t="shared" si="199"/>
        <v>2438</v>
      </c>
      <c r="BW134" s="39">
        <f t="shared" si="191"/>
        <v>321808.74</v>
      </c>
      <c r="BX134" s="11">
        <f t="shared" si="145"/>
        <v>0.75</v>
      </c>
      <c r="BY134" s="11">
        <f t="shared" si="145"/>
        <v>1</v>
      </c>
      <c r="BZ134" s="11">
        <f t="shared" si="145"/>
        <v>1.25</v>
      </c>
      <c r="CA134" s="11">
        <f t="shared" si="145"/>
        <v>1.5</v>
      </c>
    </row>
    <row r="135" spans="1:79" x14ac:dyDescent="0.25">
      <c r="A135" s="11">
        <f t="shared" si="200"/>
        <v>66.5</v>
      </c>
      <c r="B135" s="11">
        <f t="shared" si="146"/>
        <v>0</v>
      </c>
      <c r="C135" s="11">
        <f t="shared" si="147"/>
        <v>0.7186380332616199</v>
      </c>
      <c r="D135" s="11">
        <f t="shared" si="148"/>
        <v>0.99015769428760703</v>
      </c>
      <c r="E135" s="11">
        <f t="shared" si="149"/>
        <v>1.2280834883477683</v>
      </c>
      <c r="F135" s="11">
        <f t="shared" si="150"/>
        <v>1.467834590197892</v>
      </c>
      <c r="G135" s="11">
        <f t="shared" si="151"/>
        <v>1.4889589387783564</v>
      </c>
      <c r="H135" s="11">
        <f t="shared" si="152"/>
        <v>1.4889589387783564</v>
      </c>
      <c r="I135" s="11"/>
      <c r="J135" s="11"/>
      <c r="K135" s="11"/>
      <c r="L135" s="11"/>
      <c r="M135" s="11"/>
      <c r="N135" s="11">
        <f t="shared" si="192"/>
        <v>0</v>
      </c>
      <c r="O135" s="11">
        <f t="shared" si="144"/>
        <v>0.67315800929483516</v>
      </c>
      <c r="P135" s="11">
        <f t="shared" si="144"/>
        <v>0.99747567822816829</v>
      </c>
      <c r="Q135" s="11">
        <f t="shared" si="144"/>
        <v>1.3331168419368304</v>
      </c>
      <c r="R135" s="11">
        <f t="shared" si="144"/>
        <v>5.0362191806502485</v>
      </c>
      <c r="S135" s="11"/>
      <c r="T135" s="11">
        <f t="shared" si="153"/>
        <v>0</v>
      </c>
      <c r="U135" s="11">
        <f t="shared" si="154"/>
        <v>1.0682839379805686</v>
      </c>
      <c r="V135" s="11">
        <f t="shared" si="155"/>
        <v>1.4778737468366672</v>
      </c>
      <c r="W135" s="11">
        <f t="shared" si="156"/>
        <v>1.1298541449952451</v>
      </c>
      <c r="X135" s="11">
        <f t="shared" si="157"/>
        <v>1.8395257402812375</v>
      </c>
      <c r="Y135" s="11">
        <f t="shared" si="158"/>
        <v>2.2065691230746842</v>
      </c>
      <c r="Z135" s="11">
        <f t="shared" si="159"/>
        <v>2.239035998162942</v>
      </c>
      <c r="AA135" s="11">
        <f t="shared" si="160"/>
        <v>51.246012030334875</v>
      </c>
      <c r="AB135" s="11">
        <f t="shared" si="161"/>
        <v>65.421425120522528</v>
      </c>
      <c r="AC135" s="11">
        <f t="shared" si="162"/>
        <v>66.500000000000085</v>
      </c>
      <c r="AD135" s="11">
        <f t="shared" si="163"/>
        <v>85.893700408687849</v>
      </c>
      <c r="AE135" s="11">
        <f t="shared" si="164"/>
        <v>34.647688378352974</v>
      </c>
      <c r="AF135" s="11">
        <f t="shared" si="165"/>
        <v>1.0785748794775571</v>
      </c>
      <c r="AG135" s="28">
        <f t="shared" si="166"/>
        <v>43.523160972358085</v>
      </c>
      <c r="AH135" s="28">
        <f t="shared" si="167"/>
        <v>55.562317998054112</v>
      </c>
      <c r="AI135" s="28">
        <f t="shared" si="168"/>
        <v>56.478350021628067</v>
      </c>
      <c r="AJ135" s="28">
        <f t="shared" si="169"/>
        <v>72.949390621574793</v>
      </c>
      <c r="AK135" s="16">
        <f t="shared" si="170"/>
        <v>29.426229649216708</v>
      </c>
      <c r="AM135" s="16">
        <f t="shared" si="193"/>
        <v>2.8679447854458688</v>
      </c>
      <c r="AN135" s="16">
        <f t="shared" si="194"/>
        <v>3.6612611908176591</v>
      </c>
      <c r="AO135" s="16">
        <f t="shared" si="195"/>
        <v>3.7216228283140458</v>
      </c>
      <c r="AP135" s="16">
        <f t="shared" si="196"/>
        <v>4.8069767857043573</v>
      </c>
      <c r="AQ135" s="8">
        <f t="shared" si="171"/>
        <v>2.1124348580464414E-2</v>
      </c>
      <c r="AR135" s="8">
        <f t="shared" si="172"/>
        <v>1.467834590197892</v>
      </c>
      <c r="AS135" s="8">
        <f t="shared" si="173"/>
        <v>65.032165409802104</v>
      </c>
      <c r="AT135" s="8">
        <f t="shared" si="174"/>
        <v>33.478875651419543</v>
      </c>
      <c r="AU135" s="8">
        <f t="shared" si="175"/>
        <v>0.26087545043058813</v>
      </c>
      <c r="AV135" s="8">
        <f t="shared" si="176"/>
        <v>1.2280834883477683</v>
      </c>
      <c r="AW135" s="8">
        <f t="shared" si="177"/>
        <v>65.271916511652236</v>
      </c>
      <c r="AX135" s="8">
        <f t="shared" si="178"/>
        <v>33.239124549569411</v>
      </c>
      <c r="AY135" s="11">
        <f t="shared" si="179"/>
        <v>65.011041061221647</v>
      </c>
      <c r="AZ135" s="11">
        <f t="shared" si="180"/>
        <v>4.2248697160914617E-2</v>
      </c>
      <c r="BA135" s="11">
        <f t="shared" si="181"/>
        <v>0.52175090086117848</v>
      </c>
      <c r="BB135" s="30">
        <f>ROCbolivia_carbon_saatchi_negat!E155</f>
        <v>5988</v>
      </c>
      <c r="BC135" s="30">
        <f>'ROC2005-2010floss2distance2prox'!E155</f>
        <v>7157</v>
      </c>
      <c r="BD135" s="30">
        <f>ROC2010f2carbon1!E155</f>
        <v>3504</v>
      </c>
      <c r="BE135" s="14">
        <f>'2010F2CARBON1RANK6'!B137</f>
        <v>150.81315699999999</v>
      </c>
      <c r="BF135" s="14">
        <f>'2005-2010floss2distance2rank4'!B138</f>
        <v>113.729501</v>
      </c>
      <c r="BG135" s="14">
        <f>'2010F2CARBON1RANK6reverse'!B138</f>
        <v>99.006437000000005</v>
      </c>
      <c r="BH135" s="8">
        <f t="shared" si="182"/>
        <v>0.49880124449074936</v>
      </c>
      <c r="BI135" s="8">
        <f t="shared" si="183"/>
        <v>0.99015769428760703</v>
      </c>
      <c r="BJ135" s="8">
        <f t="shared" si="184"/>
        <v>65.509842305712397</v>
      </c>
      <c r="BK135" s="8">
        <f t="shared" si="185"/>
        <v>33.00119875550925</v>
      </c>
      <c r="BL135" s="11">
        <f t="shared" si="186"/>
        <v>67.988958938778353</v>
      </c>
      <c r="BM135" s="11">
        <f t="shared" si="187"/>
        <v>66.551682872255114</v>
      </c>
      <c r="BN135" s="11">
        <f t="shared" si="188"/>
        <v>66.008643550203146</v>
      </c>
      <c r="BO135" s="11">
        <f t="shared" si="189"/>
        <v>65.532791962082825</v>
      </c>
      <c r="BP135" s="11">
        <f t="shared" si="190"/>
        <v>65.053289758382562</v>
      </c>
      <c r="BQ135" s="30">
        <f>ROCbolivia_carbon_saatchi_negat!G155</f>
        <v>318259</v>
      </c>
      <c r="BR135" s="30">
        <f>'ROC2005-2010floss2distance2prox'!G155</f>
        <v>317091</v>
      </c>
      <c r="BS135" s="30">
        <f>ROC2010f2carbon1!G155</f>
        <v>320743</v>
      </c>
      <c r="BT135" s="15">
        <f t="shared" si="197"/>
        <v>2438</v>
      </c>
      <c r="BU135" s="15">
        <f t="shared" si="198"/>
        <v>2438</v>
      </c>
      <c r="BV135" s="15">
        <f t="shared" si="199"/>
        <v>2438</v>
      </c>
      <c r="BW135" s="39">
        <f t="shared" si="191"/>
        <v>324246.685</v>
      </c>
      <c r="BX135" s="11">
        <f t="shared" si="145"/>
        <v>0.75</v>
      </c>
      <c r="BY135" s="11">
        <f t="shared" si="145"/>
        <v>1</v>
      </c>
      <c r="BZ135" s="11">
        <f t="shared" si="145"/>
        <v>1.25</v>
      </c>
      <c r="CA135" s="11">
        <f t="shared" si="145"/>
        <v>1.5</v>
      </c>
    </row>
    <row r="136" spans="1:79" x14ac:dyDescent="0.25">
      <c r="A136" s="11">
        <f t="shared" si="200"/>
        <v>67</v>
      </c>
      <c r="B136" s="11">
        <f t="shared" si="146"/>
        <v>0</v>
      </c>
      <c r="C136" s="11">
        <f t="shared" si="147"/>
        <v>0.72848238988164216</v>
      </c>
      <c r="D136" s="11">
        <f t="shared" si="148"/>
        <v>0.99760248898149884</v>
      </c>
      <c r="E136" s="11">
        <f t="shared" si="149"/>
        <v>1.2317751220802766</v>
      </c>
      <c r="F136" s="11">
        <f t="shared" si="150"/>
        <v>1.4682447717237264</v>
      </c>
      <c r="G136" s="11">
        <f t="shared" si="151"/>
        <v>1.4889589387783564</v>
      </c>
      <c r="H136" s="11">
        <f t="shared" si="152"/>
        <v>1.4889589387783564</v>
      </c>
      <c r="I136" s="11"/>
      <c r="J136" s="11"/>
      <c r="K136" s="11"/>
      <c r="L136" s="11"/>
      <c r="M136" s="11"/>
      <c r="N136" s="11">
        <f t="shared" si="192"/>
        <v>0</v>
      </c>
      <c r="O136" s="11">
        <f t="shared" si="144"/>
        <v>0.67810850434434011</v>
      </c>
      <c r="P136" s="11">
        <f t="shared" si="144"/>
        <v>1.0048112492811563</v>
      </c>
      <c r="Q136" s="11">
        <f t="shared" si="144"/>
        <v>1.3429207635054579</v>
      </c>
      <c r="R136" s="11">
        <f t="shared" si="144"/>
        <v>5.0732562176872857</v>
      </c>
      <c r="S136" s="11"/>
      <c r="T136" s="11">
        <f t="shared" si="153"/>
        <v>0</v>
      </c>
      <c r="U136" s="11">
        <f t="shared" si="154"/>
        <v>1.0750845138403966</v>
      </c>
      <c r="V136" s="11">
        <f t="shared" si="155"/>
        <v>1.4781188902664313</v>
      </c>
      <c r="W136" s="11">
        <f t="shared" si="156"/>
        <v>1.1298541449952451</v>
      </c>
      <c r="X136" s="11">
        <f t="shared" si="157"/>
        <v>1.8314402301430608</v>
      </c>
      <c r="Y136" s="11">
        <f t="shared" si="158"/>
        <v>2.1907328054786257</v>
      </c>
      <c r="Z136" s="11">
        <f t="shared" si="159"/>
        <v>2.2223267742960546</v>
      </c>
      <c r="AA136" s="11">
        <f t="shared" si="160"/>
        <v>51.891765903158657</v>
      </c>
      <c r="AB136" s="11">
        <f t="shared" si="161"/>
        <v>65.943859466190673</v>
      </c>
      <c r="AC136" s="11">
        <f t="shared" si="162"/>
        <v>67.000000000000071</v>
      </c>
      <c r="AD136" s="11">
        <f t="shared" si="163"/>
        <v>86.308309109674369</v>
      </c>
      <c r="AE136" s="11">
        <f t="shared" si="164"/>
        <v>34.416543206515712</v>
      </c>
      <c r="AF136" s="11">
        <f t="shared" si="165"/>
        <v>1.0561405338093977</v>
      </c>
      <c r="AG136" s="28">
        <f t="shared" si="166"/>
        <v>44.071598765698887</v>
      </c>
      <c r="AH136" s="28">
        <f t="shared" si="167"/>
        <v>56.006020702384419</v>
      </c>
      <c r="AI136" s="28">
        <f t="shared" si="168"/>
        <v>56.902999269910985</v>
      </c>
      <c r="AJ136" s="28">
        <f t="shared" si="169"/>
        <v>73.301517167985764</v>
      </c>
      <c r="AK136" s="16">
        <f t="shared" si="170"/>
        <v>29.229918402286877</v>
      </c>
      <c r="AM136" s="16">
        <f t="shared" si="193"/>
        <v>2.9040839185973453</v>
      </c>
      <c r="AN136" s="16">
        <f t="shared" si="194"/>
        <v>3.6904988387444844</v>
      </c>
      <c r="AO136" s="16">
        <f t="shared" si="195"/>
        <v>3.7496049548427228</v>
      </c>
      <c r="AP136" s="16">
        <f t="shared" si="196"/>
        <v>4.8301800519661482</v>
      </c>
      <c r="AQ136" s="8">
        <f t="shared" si="171"/>
        <v>2.0714167054630028E-2</v>
      </c>
      <c r="AR136" s="8">
        <f t="shared" si="172"/>
        <v>1.4682447717237264</v>
      </c>
      <c r="AS136" s="8">
        <f t="shared" si="173"/>
        <v>65.531755228276268</v>
      </c>
      <c r="AT136" s="8">
        <f t="shared" si="174"/>
        <v>32.979285832945379</v>
      </c>
      <c r="AU136" s="8">
        <f t="shared" si="175"/>
        <v>0.25718381669807977</v>
      </c>
      <c r="AV136" s="8">
        <f t="shared" si="176"/>
        <v>1.2317751220802766</v>
      </c>
      <c r="AW136" s="8">
        <f t="shared" si="177"/>
        <v>65.768224877919721</v>
      </c>
      <c r="AX136" s="8">
        <f t="shared" si="178"/>
        <v>32.742816183301926</v>
      </c>
      <c r="AY136" s="11">
        <f t="shared" si="179"/>
        <v>65.511041061221647</v>
      </c>
      <c r="AZ136" s="11">
        <f t="shared" si="180"/>
        <v>4.1428334109255616E-2</v>
      </c>
      <c r="BA136" s="11">
        <f t="shared" si="181"/>
        <v>0.51436763339614799</v>
      </c>
      <c r="BB136" s="30">
        <f>ROCbolivia_carbon_saatchi_negat!E156</f>
        <v>6006</v>
      </c>
      <c r="BC136" s="30">
        <f>'ROC2005-2010floss2distance2prox'!E156</f>
        <v>7159</v>
      </c>
      <c r="BD136" s="30">
        <f>ROC2010f2carbon1!E156</f>
        <v>3552</v>
      </c>
      <c r="BE136" s="14">
        <f>'2010F2CARBON1RANK6'!B138</f>
        <v>151.24583999999999</v>
      </c>
      <c r="BF136" s="14">
        <f>'2005-2010floss2distance2rank4'!B139</f>
        <v>122.362443</v>
      </c>
      <c r="BG136" s="14">
        <f>'2010F2CARBON1RANK6reverse'!B139</f>
        <v>97.107960000000006</v>
      </c>
      <c r="BH136" s="8">
        <f t="shared" si="182"/>
        <v>0.49135644979685755</v>
      </c>
      <c r="BI136" s="8">
        <f t="shared" si="183"/>
        <v>0.99760248898149884</v>
      </c>
      <c r="BJ136" s="8">
        <f t="shared" si="184"/>
        <v>66.002397511018501</v>
      </c>
      <c r="BK136" s="8">
        <f t="shared" si="185"/>
        <v>32.508643550203146</v>
      </c>
      <c r="BL136" s="11">
        <f t="shared" si="186"/>
        <v>68.488958938778353</v>
      </c>
      <c r="BM136" s="11">
        <f t="shared" si="187"/>
        <v>67.031994159015071</v>
      </c>
      <c r="BN136" s="11">
        <f t="shared" si="188"/>
        <v>66.493753960815354</v>
      </c>
      <c r="BO136" s="11">
        <f t="shared" si="189"/>
        <v>66.025408694617795</v>
      </c>
      <c r="BP136" s="11">
        <f t="shared" si="190"/>
        <v>65.552469395330903</v>
      </c>
      <c r="BQ136" s="30">
        <f>ROCbolivia_carbon_saatchi_negat!G156</f>
        <v>320679</v>
      </c>
      <c r="BR136" s="30">
        <f>'ROC2005-2010floss2distance2prox'!G156</f>
        <v>319527</v>
      </c>
      <c r="BS136" s="30">
        <f>ROC2010f2carbon1!G156</f>
        <v>323133</v>
      </c>
      <c r="BT136" s="15">
        <f t="shared" si="197"/>
        <v>2438</v>
      </c>
      <c r="BU136" s="15">
        <f t="shared" si="198"/>
        <v>2438</v>
      </c>
      <c r="BV136" s="15">
        <f t="shared" si="199"/>
        <v>2438</v>
      </c>
      <c r="BW136" s="39">
        <f t="shared" si="191"/>
        <v>326684.63</v>
      </c>
      <c r="BX136" s="11">
        <f t="shared" si="145"/>
        <v>0.75</v>
      </c>
      <c r="BY136" s="11">
        <f t="shared" si="145"/>
        <v>1</v>
      </c>
      <c r="BZ136" s="11">
        <f t="shared" si="145"/>
        <v>1.25</v>
      </c>
      <c r="CA136" s="11">
        <f t="shared" si="145"/>
        <v>1.5</v>
      </c>
    </row>
    <row r="137" spans="1:79" x14ac:dyDescent="0.25">
      <c r="A137" s="11">
        <f t="shared" si="200"/>
        <v>67.5</v>
      </c>
      <c r="B137" s="11">
        <f t="shared" si="146"/>
        <v>0</v>
      </c>
      <c r="C137" s="11">
        <f t="shared" si="147"/>
        <v>0.7399674726050014</v>
      </c>
      <c r="D137" s="11">
        <f t="shared" si="148"/>
        <v>1.0050472836753905</v>
      </c>
      <c r="E137" s="11">
        <f t="shared" si="149"/>
        <v>1.2360820281015363</v>
      </c>
      <c r="F137" s="11">
        <f t="shared" si="150"/>
        <v>1.4686549532495605</v>
      </c>
      <c r="G137" s="11">
        <f t="shared" si="151"/>
        <v>1.4889589387783564</v>
      </c>
      <c r="H137" s="11">
        <f t="shared" si="152"/>
        <v>1.4889589387783564</v>
      </c>
      <c r="I137" s="11"/>
      <c r="J137" s="11"/>
      <c r="K137" s="11"/>
      <c r="L137" s="11"/>
      <c r="M137" s="11"/>
      <c r="N137" s="11">
        <f t="shared" si="192"/>
        <v>0</v>
      </c>
      <c r="O137" s="11">
        <f t="shared" si="144"/>
        <v>0.68305899939384507</v>
      </c>
      <c r="P137" s="11">
        <f t="shared" si="144"/>
        <v>1.0121468203341442</v>
      </c>
      <c r="Q137" s="11">
        <f t="shared" si="144"/>
        <v>1.3527246850740853</v>
      </c>
      <c r="R137" s="11">
        <f t="shared" si="144"/>
        <v>5.1102932547243221</v>
      </c>
      <c r="S137" s="11"/>
      <c r="T137" s="11">
        <f t="shared" si="153"/>
        <v>0</v>
      </c>
      <c r="U137" s="11">
        <f t="shared" si="154"/>
        <v>1.0842174466003001</v>
      </c>
      <c r="V137" s="11">
        <f t="shared" si="155"/>
        <v>1.4783604814830487</v>
      </c>
      <c r="W137" s="11">
        <f t="shared" si="156"/>
        <v>1.1298541449952451</v>
      </c>
      <c r="X137" s="11">
        <f t="shared" si="157"/>
        <v>1.8243978476827583</v>
      </c>
      <c r="Y137" s="11">
        <f t="shared" si="158"/>
        <v>2.1751308370358169</v>
      </c>
      <c r="Z137" s="11">
        <f t="shared" si="159"/>
        <v>2.205865094486454</v>
      </c>
      <c r="AA137" s="11">
        <f t="shared" si="160"/>
        <v>52.540484352379046</v>
      </c>
      <c r="AB137" s="11">
        <f t="shared" si="161"/>
        <v>66.500977188041219</v>
      </c>
      <c r="AC137" s="11">
        <f t="shared" si="162"/>
        <v>67.500000000000085</v>
      </c>
      <c r="AD137" s="11">
        <f t="shared" si="163"/>
        <v>86.715667372812788</v>
      </c>
      <c r="AE137" s="11">
        <f t="shared" si="164"/>
        <v>34.175183020433742</v>
      </c>
      <c r="AF137" s="11">
        <f t="shared" si="165"/>
        <v>0.99902281195886644</v>
      </c>
      <c r="AG137" s="28">
        <f t="shared" si="166"/>
        <v>44.622554369316283</v>
      </c>
      <c r="AH137" s="28">
        <f t="shared" si="167"/>
        <v>56.479179945962265</v>
      </c>
      <c r="AI137" s="28">
        <f t="shared" si="168"/>
        <v>57.327648518193904</v>
      </c>
      <c r="AJ137" s="28">
        <f t="shared" si="169"/>
        <v>73.6474859284329</v>
      </c>
      <c r="AK137" s="16">
        <f t="shared" si="170"/>
        <v>29.024931559116617</v>
      </c>
      <c r="AM137" s="16">
        <f t="shared" si="193"/>
        <v>2.9403889620524892</v>
      </c>
      <c r="AN137" s="16">
        <f t="shared" si="194"/>
        <v>3.7216775159128646</v>
      </c>
      <c r="AO137" s="16">
        <f t="shared" si="195"/>
        <v>3.7775870813713999</v>
      </c>
      <c r="AP137" s="16">
        <f t="shared" si="196"/>
        <v>4.8529775528894312</v>
      </c>
      <c r="AQ137" s="8">
        <f t="shared" si="171"/>
        <v>2.0303985528795865E-2</v>
      </c>
      <c r="AR137" s="8">
        <f t="shared" si="172"/>
        <v>1.4686549532495605</v>
      </c>
      <c r="AS137" s="8">
        <f t="shared" si="173"/>
        <v>66.031345046750445</v>
      </c>
      <c r="AT137" s="8">
        <f t="shared" si="174"/>
        <v>32.479696014471202</v>
      </c>
      <c r="AU137" s="8">
        <f t="shared" si="175"/>
        <v>0.25287691067682005</v>
      </c>
      <c r="AV137" s="8">
        <f t="shared" si="176"/>
        <v>1.2360820281015363</v>
      </c>
      <c r="AW137" s="8">
        <f t="shared" si="177"/>
        <v>66.263917971898465</v>
      </c>
      <c r="AX137" s="8">
        <f t="shared" si="178"/>
        <v>32.247123089323182</v>
      </c>
      <c r="AY137" s="11">
        <f t="shared" si="179"/>
        <v>66.011041061221647</v>
      </c>
      <c r="AZ137" s="11">
        <f t="shared" si="180"/>
        <v>4.0607971057596615E-2</v>
      </c>
      <c r="BA137" s="11">
        <f t="shared" si="181"/>
        <v>0.50575382135363611</v>
      </c>
      <c r="BB137" s="30">
        <f>ROCbolivia_carbon_saatchi_negat!E157</f>
        <v>6027</v>
      </c>
      <c r="BC137" s="30">
        <f>'ROC2005-2010floss2distance2prox'!E157</f>
        <v>7161</v>
      </c>
      <c r="BD137" s="30">
        <f>ROC2010f2carbon1!E157</f>
        <v>3608</v>
      </c>
      <c r="BE137" s="14">
        <f>'2010F2CARBON1RANK6'!B139</f>
        <v>151.940191</v>
      </c>
      <c r="BF137" s="14">
        <f>'2005-2010floss2distance2rank4'!B140</f>
        <v>130.48584199999999</v>
      </c>
      <c r="BG137" s="14">
        <f>'2010F2CARBON1RANK6reverse'!B140</f>
        <v>95.409791999999996</v>
      </c>
      <c r="BH137" s="8">
        <f t="shared" si="182"/>
        <v>0.48391165510296585</v>
      </c>
      <c r="BI137" s="8">
        <f t="shared" si="183"/>
        <v>1.0050472836753905</v>
      </c>
      <c r="BJ137" s="8">
        <f t="shared" si="184"/>
        <v>66.494952716324605</v>
      </c>
      <c r="BK137" s="8">
        <f t="shared" si="185"/>
        <v>32.016088344897042</v>
      </c>
      <c r="BL137" s="11">
        <f t="shared" si="186"/>
        <v>68.988958938778353</v>
      </c>
      <c r="BM137" s="11">
        <f t="shared" si="187"/>
        <v>67.509023993568348</v>
      </c>
      <c r="BN137" s="11">
        <f t="shared" si="188"/>
        <v>66.978864371427576</v>
      </c>
      <c r="BO137" s="11">
        <f t="shared" si="189"/>
        <v>66.516794882575283</v>
      </c>
      <c r="BP137" s="11">
        <f t="shared" si="190"/>
        <v>66.051649032279244</v>
      </c>
      <c r="BQ137" s="30">
        <f>ROCbolivia_carbon_saatchi_negat!G157</f>
        <v>323096</v>
      </c>
      <c r="BR137" s="30">
        <f>'ROC2005-2010floss2distance2prox'!G157</f>
        <v>321963</v>
      </c>
      <c r="BS137" s="30">
        <f>ROC2010f2carbon1!G157</f>
        <v>325515</v>
      </c>
      <c r="BT137" s="15">
        <f t="shared" si="197"/>
        <v>2438</v>
      </c>
      <c r="BU137" s="15">
        <f t="shared" si="198"/>
        <v>2438</v>
      </c>
      <c r="BV137" s="15">
        <f t="shared" si="199"/>
        <v>2438</v>
      </c>
      <c r="BW137" s="39">
        <f t="shared" si="191"/>
        <v>329122.57500000001</v>
      </c>
      <c r="BX137" s="11">
        <f t="shared" si="145"/>
        <v>0.75</v>
      </c>
      <c r="BY137" s="11">
        <f t="shared" si="145"/>
        <v>1</v>
      </c>
      <c r="BZ137" s="11">
        <f t="shared" si="145"/>
        <v>1.25</v>
      </c>
      <c r="CA137" s="11">
        <f t="shared" si="145"/>
        <v>1.5</v>
      </c>
    </row>
    <row r="138" spans="1:79" x14ac:dyDescent="0.25">
      <c r="A138" s="11">
        <f t="shared" si="200"/>
        <v>68</v>
      </c>
      <c r="B138" s="11">
        <f t="shared" si="146"/>
        <v>0</v>
      </c>
      <c r="C138" s="11">
        <f t="shared" si="147"/>
        <v>0.74919655693627218</v>
      </c>
      <c r="D138" s="11">
        <f t="shared" si="148"/>
        <v>1.0124920783692823</v>
      </c>
      <c r="E138" s="11">
        <f t="shared" si="149"/>
        <v>1.2383380264936248</v>
      </c>
      <c r="F138" s="11">
        <f t="shared" si="150"/>
        <v>1.4690651347753949</v>
      </c>
      <c r="G138" s="11">
        <f t="shared" si="151"/>
        <v>1.4889589387783564</v>
      </c>
      <c r="H138" s="11">
        <f t="shared" si="152"/>
        <v>1.4889589387783564</v>
      </c>
      <c r="I138" s="11"/>
      <c r="J138" s="11"/>
      <c r="K138" s="11"/>
      <c r="L138" s="11"/>
      <c r="M138" s="11"/>
      <c r="N138" s="11">
        <f t="shared" si="192"/>
        <v>0</v>
      </c>
      <c r="O138" s="11">
        <f t="shared" si="144"/>
        <v>0.68800949444335002</v>
      </c>
      <c r="P138" s="11">
        <f t="shared" si="144"/>
        <v>1.0194823913871318</v>
      </c>
      <c r="Q138" s="11">
        <f t="shared" si="144"/>
        <v>1.3625286066427129</v>
      </c>
      <c r="R138" s="11">
        <f t="shared" si="144"/>
        <v>5.1473302917613593</v>
      </c>
      <c r="S138" s="11"/>
      <c r="T138" s="11">
        <f t="shared" si="153"/>
        <v>0</v>
      </c>
      <c r="U138" s="11">
        <f t="shared" si="154"/>
        <v>1.0899027447528329</v>
      </c>
      <c r="V138" s="11">
        <f t="shared" si="155"/>
        <v>1.4785985971403457</v>
      </c>
      <c r="W138" s="11">
        <f t="shared" si="156"/>
        <v>1.1298541449952451</v>
      </c>
      <c r="X138" s="11">
        <f t="shared" si="157"/>
        <v>1.8143981841353929</v>
      </c>
      <c r="Y138" s="11">
        <f t="shared" si="158"/>
        <v>2.1597580540311583</v>
      </c>
      <c r="Z138" s="11">
        <f t="shared" si="159"/>
        <v>2.1896454982034652</v>
      </c>
      <c r="AA138" s="11">
        <f t="shared" si="160"/>
        <v>53.189210358728644</v>
      </c>
      <c r="AB138" s="11">
        <f t="shared" si="161"/>
        <v>67.018563870149137</v>
      </c>
      <c r="AC138" s="11">
        <f t="shared" si="162"/>
        <v>68.000000000000071</v>
      </c>
      <c r="AD138" s="11">
        <f t="shared" si="163"/>
        <v>87.115251689718576</v>
      </c>
      <c r="AE138" s="11">
        <f t="shared" si="164"/>
        <v>33.926041330989932</v>
      </c>
      <c r="AF138" s="11">
        <f t="shared" si="165"/>
        <v>0.98143612985093398</v>
      </c>
      <c r="AG138" s="28">
        <f t="shared" si="166"/>
        <v>45.173516391192152</v>
      </c>
      <c r="AH138" s="28">
        <f t="shared" si="167"/>
        <v>56.918765536919025</v>
      </c>
      <c r="AI138" s="28">
        <f t="shared" si="168"/>
        <v>57.752297766476822</v>
      </c>
      <c r="AJ138" s="28">
        <f t="shared" si="169"/>
        <v>73.986852288032281</v>
      </c>
      <c r="AK138" s="16">
        <f t="shared" si="170"/>
        <v>28.81333589684013</v>
      </c>
      <c r="AM138" s="16">
        <f t="shared" si="193"/>
        <v>2.9766944284367245</v>
      </c>
      <c r="AN138" s="16">
        <f t="shared" si="194"/>
        <v>3.7506438679694685</v>
      </c>
      <c r="AO138" s="16">
        <f t="shared" si="195"/>
        <v>3.8055692079000769</v>
      </c>
      <c r="AP138" s="16">
        <f t="shared" si="196"/>
        <v>4.8753399907184969</v>
      </c>
      <c r="AQ138" s="8">
        <f t="shared" si="171"/>
        <v>1.9893804002961479E-2</v>
      </c>
      <c r="AR138" s="8">
        <f t="shared" si="172"/>
        <v>1.4690651347753949</v>
      </c>
      <c r="AS138" s="8">
        <f t="shared" si="173"/>
        <v>66.530934865224609</v>
      </c>
      <c r="AT138" s="8">
        <f t="shared" si="174"/>
        <v>31.980106195997038</v>
      </c>
      <c r="AU138" s="8">
        <f t="shared" si="175"/>
        <v>0.2506209122847316</v>
      </c>
      <c r="AV138" s="8">
        <f t="shared" si="176"/>
        <v>1.2383380264936248</v>
      </c>
      <c r="AW138" s="8">
        <f t="shared" si="177"/>
        <v>66.761661973506378</v>
      </c>
      <c r="AX138" s="8">
        <f t="shared" si="178"/>
        <v>31.749379087715269</v>
      </c>
      <c r="AY138" s="11">
        <f t="shared" si="179"/>
        <v>66.511041061221647</v>
      </c>
      <c r="AZ138" s="11">
        <f t="shared" si="180"/>
        <v>3.9787608005923403E-2</v>
      </c>
      <c r="BA138" s="11">
        <f t="shared" si="181"/>
        <v>0.50124182456946187</v>
      </c>
      <c r="BB138" s="30">
        <f>ROCbolivia_carbon_saatchi_negat!E158</f>
        <v>6038</v>
      </c>
      <c r="BC138" s="30">
        <f>'ROC2005-2010floss2distance2prox'!E158</f>
        <v>7163</v>
      </c>
      <c r="BD138" s="30">
        <f>ROC2010f2carbon1!E158</f>
        <v>3653</v>
      </c>
      <c r="BE138" s="14">
        <f>'2010F2CARBON1RANK6'!B140</f>
        <v>151.94196099999999</v>
      </c>
      <c r="BF138" s="14">
        <f>'2005-2010floss2distance2rank4'!B141</f>
        <v>121.22704299999999</v>
      </c>
      <c r="BG138" s="14">
        <f>'2010F2CARBON1RANK6reverse'!B141</f>
        <v>93.589010000000002</v>
      </c>
      <c r="BH138" s="8">
        <f t="shared" si="182"/>
        <v>0.47646686040907404</v>
      </c>
      <c r="BI138" s="8">
        <f t="shared" si="183"/>
        <v>1.0124920783692823</v>
      </c>
      <c r="BJ138" s="8">
        <f t="shared" si="184"/>
        <v>66.987507921630723</v>
      </c>
      <c r="BK138" s="8">
        <f t="shared" si="185"/>
        <v>31.523533139590924</v>
      </c>
      <c r="BL138" s="11">
        <f t="shared" si="186"/>
        <v>69.488958938778353</v>
      </c>
      <c r="BM138" s="11">
        <f t="shared" si="187"/>
        <v>67.990565824905815</v>
      </c>
      <c r="BN138" s="11">
        <f t="shared" si="188"/>
        <v>67.463974782039799</v>
      </c>
      <c r="BO138" s="11">
        <f t="shared" si="189"/>
        <v>67.012282885791109</v>
      </c>
      <c r="BP138" s="11">
        <f t="shared" si="190"/>
        <v>66.55082866922757</v>
      </c>
      <c r="BQ138" s="30">
        <f>ROCbolivia_carbon_saatchi_negat!G158</f>
        <v>325524</v>
      </c>
      <c r="BR138" s="30">
        <f>'ROC2005-2010floss2distance2prox'!G158</f>
        <v>324399</v>
      </c>
      <c r="BS138" s="30">
        <f>ROC2010f2carbon1!G158</f>
        <v>327908</v>
      </c>
      <c r="BT138" s="15">
        <f t="shared" si="197"/>
        <v>2439</v>
      </c>
      <c r="BU138" s="15">
        <f t="shared" si="198"/>
        <v>2438</v>
      </c>
      <c r="BV138" s="15">
        <f t="shared" si="199"/>
        <v>2438</v>
      </c>
      <c r="BW138" s="39">
        <f t="shared" si="191"/>
        <v>331560.52</v>
      </c>
      <c r="BX138" s="11">
        <f t="shared" si="145"/>
        <v>0.75</v>
      </c>
      <c r="BY138" s="11">
        <f t="shared" si="145"/>
        <v>1</v>
      </c>
      <c r="BZ138" s="11">
        <f t="shared" si="145"/>
        <v>1.25</v>
      </c>
      <c r="CA138" s="11">
        <f t="shared" si="145"/>
        <v>1.5</v>
      </c>
    </row>
    <row r="139" spans="1:79" x14ac:dyDescent="0.25">
      <c r="A139" s="11">
        <f t="shared" si="200"/>
        <v>68.5</v>
      </c>
      <c r="B139" s="11">
        <f t="shared" si="146"/>
        <v>0</v>
      </c>
      <c r="C139" s="11">
        <f t="shared" si="147"/>
        <v>0.76170709347421706</v>
      </c>
      <c r="D139" s="11">
        <f t="shared" si="148"/>
        <v>1.0199368730631742</v>
      </c>
      <c r="E139" s="11">
        <f t="shared" si="149"/>
        <v>1.241824569463216</v>
      </c>
      <c r="F139" s="11">
        <f t="shared" si="150"/>
        <v>1.4694753163012291</v>
      </c>
      <c r="G139" s="11">
        <f t="shared" si="151"/>
        <v>1.4889589387783564</v>
      </c>
      <c r="H139" s="11">
        <f t="shared" si="152"/>
        <v>1.4889589387783564</v>
      </c>
      <c r="I139" s="11"/>
      <c r="J139" s="11"/>
      <c r="K139" s="11"/>
      <c r="L139" s="11"/>
      <c r="M139" s="11"/>
      <c r="N139" s="11">
        <f t="shared" si="192"/>
        <v>0</v>
      </c>
      <c r="O139" s="11">
        <f t="shared" si="144"/>
        <v>0.69295998949285498</v>
      </c>
      <c r="P139" s="11">
        <f t="shared" si="144"/>
        <v>1.0268179624401199</v>
      </c>
      <c r="Q139" s="11">
        <f t="shared" si="144"/>
        <v>1.3723325282113403</v>
      </c>
      <c r="R139" s="11">
        <f t="shared" si="144"/>
        <v>5.1843673287983965</v>
      </c>
      <c r="S139" s="11"/>
      <c r="T139" s="11">
        <f t="shared" si="153"/>
        <v>0</v>
      </c>
      <c r="U139" s="11">
        <f t="shared" si="154"/>
        <v>1.1002994820252794</v>
      </c>
      <c r="V139" s="11">
        <f t="shared" si="155"/>
        <v>1.4788333117023991</v>
      </c>
      <c r="W139" s="11">
        <f t="shared" si="156"/>
        <v>1.1298541449952451</v>
      </c>
      <c r="X139" s="11">
        <f t="shared" si="157"/>
        <v>1.8063655756064456</v>
      </c>
      <c r="Y139" s="11">
        <f t="shared" si="158"/>
        <v>2.1446094433484353</v>
      </c>
      <c r="Z139" s="11">
        <f t="shared" si="159"/>
        <v>2.1736626843479656</v>
      </c>
      <c r="AA139" s="11">
        <f t="shared" si="160"/>
        <v>53.842214430304914</v>
      </c>
      <c r="AB139" s="11">
        <f t="shared" si="161"/>
        <v>67.510974761903867</v>
      </c>
      <c r="AC139" s="11">
        <f t="shared" si="162"/>
        <v>68.500000000000085</v>
      </c>
      <c r="AD139" s="11">
        <f t="shared" si="163"/>
        <v>87.507024996302135</v>
      </c>
      <c r="AE139" s="11">
        <f t="shared" si="164"/>
        <v>33.664810565997222</v>
      </c>
      <c r="AF139" s="11">
        <f t="shared" si="165"/>
        <v>0.98902523809621812</v>
      </c>
      <c r="AG139" s="28">
        <f t="shared" si="166"/>
        <v>45.728111767433248</v>
      </c>
      <c r="AH139" s="28">
        <f t="shared" si="167"/>
        <v>57.336969366978963</v>
      </c>
      <c r="AI139" s="28">
        <f t="shared" si="168"/>
        <v>58.17694701475974</v>
      </c>
      <c r="AJ139" s="28">
        <f t="shared" si="169"/>
        <v>74.319584768308303</v>
      </c>
      <c r="AK139" s="16">
        <f t="shared" si="170"/>
        <v>28.591473000875055</v>
      </c>
      <c r="AM139" s="16">
        <f t="shared" si="193"/>
        <v>3.0132393135459017</v>
      </c>
      <c r="AN139" s="16">
        <f t="shared" si="194"/>
        <v>3.7782012757238279</v>
      </c>
      <c r="AO139" s="16">
        <f t="shared" si="195"/>
        <v>3.833551334428754</v>
      </c>
      <c r="AP139" s="16">
        <f t="shared" si="196"/>
        <v>4.8972652911892549</v>
      </c>
      <c r="AQ139" s="8">
        <f t="shared" si="171"/>
        <v>1.9483622477127316E-2</v>
      </c>
      <c r="AR139" s="8">
        <f t="shared" si="172"/>
        <v>1.4694753163012291</v>
      </c>
      <c r="AS139" s="8">
        <f t="shared" si="173"/>
        <v>67.030524683698772</v>
      </c>
      <c r="AT139" s="8">
        <f t="shared" si="174"/>
        <v>31.480516377522875</v>
      </c>
      <c r="AU139" s="8">
        <f t="shared" si="175"/>
        <v>0.24713436931514043</v>
      </c>
      <c r="AV139" s="8">
        <f t="shared" si="176"/>
        <v>1.241824569463216</v>
      </c>
      <c r="AW139" s="8">
        <f t="shared" si="177"/>
        <v>67.258175430536781</v>
      </c>
      <c r="AX139" s="8">
        <f t="shared" si="178"/>
        <v>31.252865630684866</v>
      </c>
      <c r="AY139" s="11">
        <f t="shared" si="179"/>
        <v>67.011041061221647</v>
      </c>
      <c r="AZ139" s="11">
        <f t="shared" si="180"/>
        <v>3.8967244954250191E-2</v>
      </c>
      <c r="BA139" s="11">
        <f t="shared" si="181"/>
        <v>0.49426873863026799</v>
      </c>
      <c r="BB139" s="30">
        <f>ROCbolivia_carbon_saatchi_negat!E159</f>
        <v>6055</v>
      </c>
      <c r="BC139" s="30">
        <f>'ROC2005-2010floss2distance2prox'!E159</f>
        <v>7165</v>
      </c>
      <c r="BD139" s="30">
        <f>ROC2010f2carbon1!E159</f>
        <v>3714</v>
      </c>
      <c r="BE139" s="14">
        <f>'2010F2CARBON1RANK6'!B141</f>
        <v>152.943952</v>
      </c>
      <c r="BF139" s="14">
        <f>'2005-2010floss2distance2rank4'!B142</f>
        <v>115.330472</v>
      </c>
      <c r="BG139" s="14">
        <f>'2010F2CARBON1RANK6reverse'!B142</f>
        <v>91.759546999999998</v>
      </c>
      <c r="BH139" s="8">
        <f t="shared" si="182"/>
        <v>0.46902206571518223</v>
      </c>
      <c r="BI139" s="8">
        <f t="shared" si="183"/>
        <v>1.0199368730631742</v>
      </c>
      <c r="BJ139" s="8">
        <f t="shared" si="184"/>
        <v>67.480063126936827</v>
      </c>
      <c r="BK139" s="8">
        <f t="shared" si="185"/>
        <v>31.03097793428482</v>
      </c>
      <c r="BL139" s="11">
        <f t="shared" si="186"/>
        <v>69.988958938778353</v>
      </c>
      <c r="BM139" s="11">
        <f t="shared" si="187"/>
        <v>68.465544751829924</v>
      </c>
      <c r="BN139" s="11">
        <f t="shared" si="188"/>
        <v>67.949085192652007</v>
      </c>
      <c r="BO139" s="11">
        <f t="shared" si="189"/>
        <v>67.505309799851915</v>
      </c>
      <c r="BP139" s="11">
        <f t="shared" si="190"/>
        <v>67.050008306175897</v>
      </c>
      <c r="BQ139" s="30">
        <f>ROCbolivia_carbon_saatchi_negat!G159</f>
        <v>327943</v>
      </c>
      <c r="BR139" s="30">
        <f>'ROC2005-2010floss2distance2prox'!G159</f>
        <v>326834</v>
      </c>
      <c r="BS139" s="30">
        <f>ROC2010f2carbon1!G159</f>
        <v>330284</v>
      </c>
      <c r="BT139" s="15">
        <f t="shared" si="197"/>
        <v>2436</v>
      </c>
      <c r="BU139" s="15">
        <f t="shared" si="198"/>
        <v>2437</v>
      </c>
      <c r="BV139" s="15">
        <f t="shared" si="199"/>
        <v>2437</v>
      </c>
      <c r="BW139" s="39">
        <f t="shared" si="191"/>
        <v>333998.46500000003</v>
      </c>
      <c r="BX139" s="11">
        <f t="shared" si="145"/>
        <v>0.75</v>
      </c>
      <c r="BY139" s="11">
        <f t="shared" si="145"/>
        <v>1</v>
      </c>
      <c r="BZ139" s="11">
        <f t="shared" si="145"/>
        <v>1.25</v>
      </c>
      <c r="CA139" s="11">
        <f t="shared" si="145"/>
        <v>1.5</v>
      </c>
    </row>
    <row r="140" spans="1:79" x14ac:dyDescent="0.25">
      <c r="A140" s="11">
        <f t="shared" si="200"/>
        <v>69</v>
      </c>
      <c r="B140" s="11">
        <f t="shared" si="146"/>
        <v>0</v>
      </c>
      <c r="C140" s="11">
        <f t="shared" si="147"/>
        <v>0.77401253924924474</v>
      </c>
      <c r="D140" s="11">
        <f t="shared" si="148"/>
        <v>1.027381667757066</v>
      </c>
      <c r="E140" s="11">
        <f t="shared" si="149"/>
        <v>1.2463365662473929</v>
      </c>
      <c r="F140" s="11">
        <f t="shared" si="150"/>
        <v>1.4696804070641463</v>
      </c>
      <c r="G140" s="11">
        <f t="shared" si="151"/>
        <v>1.4889589387783564</v>
      </c>
      <c r="H140" s="11">
        <f t="shared" si="152"/>
        <v>1.4889589387783564</v>
      </c>
      <c r="I140" s="11"/>
      <c r="J140" s="11"/>
      <c r="K140" s="11"/>
      <c r="L140" s="11"/>
      <c r="M140" s="11"/>
      <c r="N140" s="11">
        <f t="shared" si="192"/>
        <v>0</v>
      </c>
      <c r="O140" s="11">
        <f t="shared" si="144"/>
        <v>0.69791048454235993</v>
      </c>
      <c r="P140" s="11">
        <f t="shared" si="144"/>
        <v>1.0341535334931078</v>
      </c>
      <c r="Q140" s="11">
        <f t="shared" si="144"/>
        <v>1.3821364497799677</v>
      </c>
      <c r="R140" s="11">
        <f t="shared" si="144"/>
        <v>5.2214043658354337</v>
      </c>
      <c r="S140" s="11"/>
      <c r="T140" s="11">
        <f t="shared" si="153"/>
        <v>0</v>
      </c>
      <c r="U140" s="11">
        <f t="shared" si="154"/>
        <v>1.110253366349103</v>
      </c>
      <c r="V140" s="11">
        <f t="shared" si="155"/>
        <v>1.4790646975211719</v>
      </c>
      <c r="W140" s="11">
        <f t="shared" si="156"/>
        <v>1.1298541449952451</v>
      </c>
      <c r="X140" s="11">
        <f t="shared" si="157"/>
        <v>1.7999557549134988</v>
      </c>
      <c r="Y140" s="11">
        <f t="shared" si="158"/>
        <v>2.1293766587096838</v>
      </c>
      <c r="Z140" s="11">
        <f t="shared" si="159"/>
        <v>2.1579115054758788</v>
      </c>
      <c r="AA140" s="11">
        <f t="shared" si="160"/>
        <v>54.495715598739558</v>
      </c>
      <c r="AB140" s="11">
        <f t="shared" si="161"/>
        <v>68.103605385088997</v>
      </c>
      <c r="AC140" s="11">
        <f t="shared" si="162"/>
        <v>69.000000000000085</v>
      </c>
      <c r="AD140" s="11">
        <f t="shared" si="163"/>
        <v>87.891207273336377</v>
      </c>
      <c r="AE140" s="11">
        <f t="shared" si="164"/>
        <v>33.395491674596819</v>
      </c>
      <c r="AF140" s="11">
        <f t="shared" si="165"/>
        <v>0.89639461491108818</v>
      </c>
      <c r="AG140" s="28">
        <f t="shared" si="166"/>
        <v>46.283129327288805</v>
      </c>
      <c r="AH140" s="28">
        <f t="shared" si="167"/>
        <v>57.840289664268965</v>
      </c>
      <c r="AI140" s="28">
        <f t="shared" si="168"/>
        <v>58.601596263042659</v>
      </c>
      <c r="AJ140" s="28">
        <f t="shared" si="169"/>
        <v>74.645870198600733</v>
      </c>
      <c r="AK140" s="16">
        <f t="shared" si="170"/>
        <v>28.362740871311928</v>
      </c>
      <c r="AM140" s="16">
        <f t="shared" si="193"/>
        <v>3.0498120183094546</v>
      </c>
      <c r="AN140" s="16">
        <f t="shared" si="194"/>
        <v>3.8113674058892979</v>
      </c>
      <c r="AO140" s="16">
        <f t="shared" si="195"/>
        <v>3.861533460957431</v>
      </c>
      <c r="AP140" s="16">
        <f t="shared" si="196"/>
        <v>4.9187657653613499</v>
      </c>
      <c r="AQ140" s="8">
        <f t="shared" si="171"/>
        <v>1.9278531714210123E-2</v>
      </c>
      <c r="AR140" s="8">
        <f t="shared" si="172"/>
        <v>1.4696804070641463</v>
      </c>
      <c r="AS140" s="8">
        <f t="shared" si="173"/>
        <v>67.530319592935854</v>
      </c>
      <c r="AT140" s="8">
        <f t="shared" si="174"/>
        <v>30.980721468285793</v>
      </c>
      <c r="AU140" s="8">
        <f t="shared" si="175"/>
        <v>0.24262237253096353</v>
      </c>
      <c r="AV140" s="8">
        <f t="shared" si="176"/>
        <v>1.2463365662473929</v>
      </c>
      <c r="AW140" s="8">
        <f t="shared" si="177"/>
        <v>67.753663433752607</v>
      </c>
      <c r="AX140" s="8">
        <f t="shared" si="178"/>
        <v>30.75737762746904</v>
      </c>
      <c r="AY140" s="11">
        <f t="shared" si="179"/>
        <v>67.511041061221647</v>
      </c>
      <c r="AZ140" s="11">
        <f t="shared" si="180"/>
        <v>3.8557063428413585E-2</v>
      </c>
      <c r="BA140" s="11">
        <f t="shared" si="181"/>
        <v>0.4852447450619195</v>
      </c>
      <c r="BB140" s="30">
        <f>ROCbolivia_carbon_saatchi_negat!E160</f>
        <v>6077</v>
      </c>
      <c r="BC140" s="30">
        <f>'ROC2005-2010floss2distance2prox'!E160</f>
        <v>7166</v>
      </c>
      <c r="BD140" s="30">
        <f>ROC2010f2carbon1!E160</f>
        <v>3774</v>
      </c>
      <c r="BE140" s="14">
        <f>'2010F2CARBON1RANK6'!B142</f>
        <v>153.06038000000001</v>
      </c>
      <c r="BF140" s="14">
        <f>'2005-2010floss2distance2rank4'!B143</f>
        <v>138.803529</v>
      </c>
      <c r="BG140" s="14">
        <f>'2010F2CARBON1RANK6reverse'!B143</f>
        <v>89.981606999999997</v>
      </c>
      <c r="BH140" s="8">
        <f t="shared" si="182"/>
        <v>0.46157727102129043</v>
      </c>
      <c r="BI140" s="8">
        <f t="shared" si="183"/>
        <v>1.027381667757066</v>
      </c>
      <c r="BJ140" s="8">
        <f t="shared" si="184"/>
        <v>67.972618332242931</v>
      </c>
      <c r="BK140" s="8">
        <f t="shared" si="185"/>
        <v>30.538422728978716</v>
      </c>
      <c r="BL140" s="11">
        <f t="shared" si="186"/>
        <v>70.488958938778353</v>
      </c>
      <c r="BM140" s="11">
        <f t="shared" si="187"/>
        <v>68.94093386027987</v>
      </c>
      <c r="BN140" s="11">
        <f t="shared" si="188"/>
        <v>68.434195603264214</v>
      </c>
      <c r="BO140" s="11">
        <f t="shared" si="189"/>
        <v>67.996285806283566</v>
      </c>
      <c r="BP140" s="11">
        <f t="shared" si="190"/>
        <v>67.549598124650061</v>
      </c>
      <c r="BQ140" s="30">
        <f>ROCbolivia_carbon_saatchi_negat!G160</f>
        <v>330359</v>
      </c>
      <c r="BR140" s="30">
        <f>'ROC2005-2010floss2distance2prox'!G160</f>
        <v>329271</v>
      </c>
      <c r="BS140" s="30">
        <f>ROC2010f2carbon1!G160</f>
        <v>332662</v>
      </c>
      <c r="BT140" s="15">
        <f t="shared" si="197"/>
        <v>2438</v>
      </c>
      <c r="BU140" s="15">
        <f t="shared" si="198"/>
        <v>2438</v>
      </c>
      <c r="BV140" s="15">
        <f t="shared" si="199"/>
        <v>2438</v>
      </c>
      <c r="BW140" s="39">
        <f t="shared" si="191"/>
        <v>336436.41</v>
      </c>
      <c r="BX140" s="11">
        <f t="shared" si="145"/>
        <v>0.75</v>
      </c>
      <c r="BY140" s="11">
        <f t="shared" si="145"/>
        <v>1</v>
      </c>
      <c r="BZ140" s="11">
        <f t="shared" si="145"/>
        <v>1.25</v>
      </c>
      <c r="CA140" s="11">
        <f t="shared" si="145"/>
        <v>1.5</v>
      </c>
    </row>
    <row r="141" spans="1:79" x14ac:dyDescent="0.25">
      <c r="A141" s="11">
        <f t="shared" si="200"/>
        <v>69.5</v>
      </c>
      <c r="B141" s="11">
        <f t="shared" si="146"/>
        <v>0</v>
      </c>
      <c r="C141" s="11">
        <f t="shared" si="147"/>
        <v>0.7836518051063498</v>
      </c>
      <c r="D141" s="11">
        <f t="shared" si="148"/>
        <v>1.0348264624509576</v>
      </c>
      <c r="E141" s="11">
        <f t="shared" si="149"/>
        <v>1.2504383815057354</v>
      </c>
      <c r="F141" s="11">
        <f t="shared" si="150"/>
        <v>1.470910951641649</v>
      </c>
      <c r="G141" s="11">
        <f t="shared" si="151"/>
        <v>1.4889589387783564</v>
      </c>
      <c r="H141" s="11">
        <f t="shared" si="152"/>
        <v>1.4889589387783564</v>
      </c>
      <c r="I141" s="11"/>
      <c r="J141" s="11"/>
      <c r="K141" s="11"/>
      <c r="L141" s="11"/>
      <c r="M141" s="11"/>
      <c r="N141" s="11">
        <f t="shared" si="192"/>
        <v>0</v>
      </c>
      <c r="O141" s="11">
        <f t="shared" si="144"/>
        <v>0.70286097959186489</v>
      </c>
      <c r="P141" s="11">
        <f t="shared" si="144"/>
        <v>1.0414891045460957</v>
      </c>
      <c r="Q141" s="11">
        <f t="shared" si="144"/>
        <v>1.3919403713485952</v>
      </c>
      <c r="R141" s="11">
        <f t="shared" si="144"/>
        <v>5.2584414028724709</v>
      </c>
      <c r="S141" s="11"/>
      <c r="T141" s="11">
        <f t="shared" si="153"/>
        <v>0</v>
      </c>
      <c r="U141" s="11">
        <f t="shared" si="154"/>
        <v>1.1162287255780599</v>
      </c>
      <c r="V141" s="11">
        <f t="shared" si="155"/>
        <v>1.4792928249108721</v>
      </c>
      <c r="W141" s="11">
        <f t="shared" si="156"/>
        <v>1.1298541449952451</v>
      </c>
      <c r="X141" s="11">
        <f t="shared" si="157"/>
        <v>1.7930382972188452</v>
      </c>
      <c r="Y141" s="11">
        <f t="shared" si="158"/>
        <v>2.1158691796320572</v>
      </c>
      <c r="Z141" s="11">
        <f t="shared" si="159"/>
        <v>2.1423869622710163</v>
      </c>
      <c r="AA141" s="11">
        <f t="shared" si="160"/>
        <v>55.150557205495545</v>
      </c>
      <c r="AB141" s="11">
        <f t="shared" si="161"/>
        <v>68.629636104503277</v>
      </c>
      <c r="AC141" s="11">
        <f t="shared" si="162"/>
        <v>69.500000000000085</v>
      </c>
      <c r="AD141" s="11">
        <f t="shared" si="163"/>
        <v>88.266674826943017</v>
      </c>
      <c r="AE141" s="11">
        <f t="shared" si="164"/>
        <v>33.116117621447472</v>
      </c>
      <c r="AF141" s="11">
        <f t="shared" si="165"/>
        <v>0.87036389549680848</v>
      </c>
      <c r="AG141" s="28">
        <f t="shared" si="166"/>
        <v>46.839285319395429</v>
      </c>
      <c r="AH141" s="28">
        <f t="shared" si="167"/>
        <v>58.287046763414963</v>
      </c>
      <c r="AI141" s="28">
        <f t="shared" si="168"/>
        <v>59.026245511325577</v>
      </c>
      <c r="AJ141" s="28">
        <f t="shared" si="169"/>
        <v>74.964754227388113</v>
      </c>
      <c r="AK141" s="16">
        <f t="shared" si="170"/>
        <v>28.125468907992683</v>
      </c>
      <c r="AM141" s="16">
        <f t="shared" si="193"/>
        <v>3.0864597397024314</v>
      </c>
      <c r="AN141" s="16">
        <f t="shared" si="194"/>
        <v>3.8408063221865407</v>
      </c>
      <c r="AO141" s="16">
        <f t="shared" si="195"/>
        <v>3.889515587486108</v>
      </c>
      <c r="AP141" s="16">
        <f t="shared" si="196"/>
        <v>4.9397785265462177</v>
      </c>
      <c r="AQ141" s="8">
        <f t="shared" si="171"/>
        <v>1.8047987136707411E-2</v>
      </c>
      <c r="AR141" s="8">
        <f t="shared" si="172"/>
        <v>1.470910951641649</v>
      </c>
      <c r="AS141" s="8">
        <f t="shared" si="173"/>
        <v>68.029089048358344</v>
      </c>
      <c r="AT141" s="8">
        <f t="shared" si="174"/>
        <v>30.481952012863303</v>
      </c>
      <c r="AU141" s="8">
        <f t="shared" si="175"/>
        <v>0.238520557272621</v>
      </c>
      <c r="AV141" s="8">
        <f t="shared" si="176"/>
        <v>1.2504383815057354</v>
      </c>
      <c r="AW141" s="8">
        <f t="shared" si="177"/>
        <v>68.249561618494269</v>
      </c>
      <c r="AX141" s="8">
        <f t="shared" si="178"/>
        <v>30.261479442727378</v>
      </c>
      <c r="AY141" s="11">
        <f t="shared" si="179"/>
        <v>68.011041061221647</v>
      </c>
      <c r="AZ141" s="11">
        <f t="shared" si="180"/>
        <v>3.609597427340816E-2</v>
      </c>
      <c r="BA141" s="11">
        <f t="shared" si="181"/>
        <v>0.47704111454524423</v>
      </c>
      <c r="BB141" s="30">
        <f>ROCbolivia_carbon_saatchi_negat!E161</f>
        <v>6097</v>
      </c>
      <c r="BC141" s="30">
        <f>'ROC2005-2010floss2distance2prox'!E161</f>
        <v>7172</v>
      </c>
      <c r="BD141" s="30">
        <f>ROC2010f2carbon1!E161</f>
        <v>3821</v>
      </c>
      <c r="BE141" s="14">
        <f>'2010F2CARBON1RANK6'!B143</f>
        <v>153.37433200000001</v>
      </c>
      <c r="BF141" s="14">
        <f>'2005-2010floss2distance2rank4'!B144</f>
        <v>123.20477099999999</v>
      </c>
      <c r="BG141" s="14">
        <f>'2010F2CARBON1RANK6reverse'!B144</f>
        <v>87.940479999999994</v>
      </c>
      <c r="BH141" s="8">
        <f t="shared" si="182"/>
        <v>0.45413247632739884</v>
      </c>
      <c r="BI141" s="8">
        <f t="shared" si="183"/>
        <v>1.0348264624509576</v>
      </c>
      <c r="BJ141" s="8">
        <f t="shared" si="184"/>
        <v>68.465173537549049</v>
      </c>
      <c r="BK141" s="8">
        <f t="shared" si="185"/>
        <v>30.045867523672598</v>
      </c>
      <c r="BL141" s="11">
        <f t="shared" si="186"/>
        <v>70.988958938778353</v>
      </c>
      <c r="BM141" s="11">
        <f t="shared" si="187"/>
        <v>69.421655328565663</v>
      </c>
      <c r="BN141" s="11">
        <f t="shared" si="188"/>
        <v>68.919306013876451</v>
      </c>
      <c r="BO141" s="11">
        <f t="shared" si="189"/>
        <v>68.488082175766891</v>
      </c>
      <c r="BP141" s="11">
        <f t="shared" si="190"/>
        <v>68.047137035495055</v>
      </c>
      <c r="BQ141" s="30">
        <f>ROCbolivia_carbon_saatchi_negat!G161</f>
        <v>332777</v>
      </c>
      <c r="BR141" s="30">
        <f>'ROC2005-2010floss2distance2prox'!G161</f>
        <v>331703</v>
      </c>
      <c r="BS141" s="30">
        <f>ROC2010f2carbon1!G161</f>
        <v>335053</v>
      </c>
      <c r="BT141" s="15">
        <f t="shared" si="197"/>
        <v>2438</v>
      </c>
      <c r="BU141" s="15">
        <f t="shared" si="198"/>
        <v>2438</v>
      </c>
      <c r="BV141" s="15">
        <f t="shared" si="199"/>
        <v>2438</v>
      </c>
      <c r="BW141" s="39">
        <f t="shared" si="191"/>
        <v>338874.35499999998</v>
      </c>
      <c r="BX141" s="11">
        <f t="shared" si="145"/>
        <v>0.75</v>
      </c>
      <c r="BY141" s="11">
        <f t="shared" si="145"/>
        <v>1</v>
      </c>
      <c r="BZ141" s="11">
        <f t="shared" si="145"/>
        <v>1.25</v>
      </c>
      <c r="CA141" s="11">
        <f t="shared" si="145"/>
        <v>1.5</v>
      </c>
    </row>
    <row r="142" spans="1:79" x14ac:dyDescent="0.25">
      <c r="A142" s="11">
        <f t="shared" si="200"/>
        <v>70</v>
      </c>
      <c r="B142" s="11">
        <f t="shared" si="146"/>
        <v>0</v>
      </c>
      <c r="C142" s="11">
        <f t="shared" si="147"/>
        <v>0.79534197859262612</v>
      </c>
      <c r="D142" s="11">
        <f t="shared" si="148"/>
        <v>1.0422712571448494</v>
      </c>
      <c r="E142" s="11">
        <f t="shared" si="149"/>
        <v>1.2551554690528293</v>
      </c>
      <c r="F142" s="11">
        <f t="shared" si="150"/>
        <v>1.4711160424045662</v>
      </c>
      <c r="G142" s="11">
        <f t="shared" si="151"/>
        <v>1.4889589387783564</v>
      </c>
      <c r="H142" s="11">
        <f t="shared" si="152"/>
        <v>1.4889589387783564</v>
      </c>
      <c r="I142" s="11"/>
      <c r="J142" s="11"/>
      <c r="K142" s="11"/>
      <c r="L142" s="11"/>
      <c r="M142" s="11"/>
      <c r="N142" s="11">
        <f t="shared" si="192"/>
        <v>0</v>
      </c>
      <c r="O142" s="11">
        <f t="shared" ref="O142:R161" si="201">($AL$21+$A142)*O$204/(100+O$204)</f>
        <v>0.70781147464136984</v>
      </c>
      <c r="P142" s="11">
        <f t="shared" si="201"/>
        <v>1.0488246755990835</v>
      </c>
      <c r="Q142" s="11">
        <f t="shared" si="201"/>
        <v>1.4017442929172226</v>
      </c>
      <c r="R142" s="11">
        <f t="shared" si="201"/>
        <v>5.2954784399095081</v>
      </c>
      <c r="S142" s="11"/>
      <c r="T142" s="11">
        <f t="shared" si="153"/>
        <v>0</v>
      </c>
      <c r="U142" s="11">
        <f t="shared" si="154"/>
        <v>1.1250548674579184</v>
      </c>
      <c r="V142" s="11">
        <f t="shared" si="155"/>
        <v>1.4795177622191951</v>
      </c>
      <c r="W142" s="11">
        <f t="shared" si="156"/>
        <v>1.1298541449952451</v>
      </c>
      <c r="X142" s="11">
        <f t="shared" si="157"/>
        <v>1.7871102048372867</v>
      </c>
      <c r="Y142" s="11">
        <f t="shared" si="158"/>
        <v>2.1010587895171429</v>
      </c>
      <c r="Z142" s="11">
        <f t="shared" si="159"/>
        <v>2.1270841982547948</v>
      </c>
      <c r="AA142" s="11">
        <f t="shared" si="160"/>
        <v>55.80876456120037</v>
      </c>
      <c r="AB142" s="11">
        <f t="shared" si="161"/>
        <v>69.135875876654723</v>
      </c>
      <c r="AC142" s="11">
        <f t="shared" si="162"/>
        <v>70.000000000000085</v>
      </c>
      <c r="AD142" s="11">
        <f t="shared" si="163"/>
        <v>88.633594921581846</v>
      </c>
      <c r="AE142" s="11">
        <f t="shared" si="164"/>
        <v>32.824830360381476</v>
      </c>
      <c r="AF142" s="11">
        <f t="shared" si="165"/>
        <v>0.8641241233453627</v>
      </c>
      <c r="AG142" s="28">
        <f t="shared" si="166"/>
        <v>47.398299837024105</v>
      </c>
      <c r="AH142" s="28">
        <f t="shared" si="167"/>
        <v>58.716995440805015</v>
      </c>
      <c r="AI142" s="28">
        <f t="shared" si="168"/>
        <v>59.450894759608495</v>
      </c>
      <c r="AJ142" s="28">
        <f t="shared" si="169"/>
        <v>75.276378912124656</v>
      </c>
      <c r="AK142" s="16">
        <f t="shared" si="170"/>
        <v>27.878079075100551</v>
      </c>
      <c r="AM142" s="16">
        <f t="shared" si="193"/>
        <v>3.1232958227213077</v>
      </c>
      <c r="AN142" s="16">
        <f t="shared" si="194"/>
        <v>3.8691376529029213</v>
      </c>
      <c r="AO142" s="16">
        <f t="shared" si="195"/>
        <v>3.9174977140147851</v>
      </c>
      <c r="AP142" s="16">
        <f t="shared" si="196"/>
        <v>4.9603129355744136</v>
      </c>
      <c r="AQ142" s="8">
        <f t="shared" si="171"/>
        <v>1.7842896373790218E-2</v>
      </c>
      <c r="AR142" s="8">
        <f t="shared" si="172"/>
        <v>1.4711160424045662</v>
      </c>
      <c r="AS142" s="8">
        <f t="shared" si="173"/>
        <v>68.52888395759544</v>
      </c>
      <c r="AT142" s="8">
        <f t="shared" si="174"/>
        <v>29.982157103626207</v>
      </c>
      <c r="AU142" s="8">
        <f t="shared" si="175"/>
        <v>0.23380346972552712</v>
      </c>
      <c r="AV142" s="8">
        <f t="shared" si="176"/>
        <v>1.2551554690528293</v>
      </c>
      <c r="AW142" s="8">
        <f t="shared" si="177"/>
        <v>68.744844530947177</v>
      </c>
      <c r="AX142" s="8">
        <f t="shared" si="178"/>
        <v>29.76619653027447</v>
      </c>
      <c r="AY142" s="11">
        <f t="shared" si="179"/>
        <v>68.511041061221647</v>
      </c>
      <c r="AZ142" s="11">
        <f t="shared" si="180"/>
        <v>3.5685792747585765E-2</v>
      </c>
      <c r="BA142" s="11">
        <f t="shared" si="181"/>
        <v>0.46760693945105913</v>
      </c>
      <c r="BB142" s="30">
        <f>ROCbolivia_carbon_saatchi_negat!E162</f>
        <v>6120</v>
      </c>
      <c r="BC142" s="30">
        <f>'ROC2005-2010floss2distance2prox'!E162</f>
        <v>7173</v>
      </c>
      <c r="BD142" s="30">
        <f>ROC2010f2carbon1!E162</f>
        <v>3878</v>
      </c>
      <c r="BE142" s="14">
        <f>'2010F2CARBON1RANK6'!B144</f>
        <v>154.162644</v>
      </c>
      <c r="BF142" s="14">
        <f>'2005-2010floss2distance2rank4'!B145</f>
        <v>118.569416</v>
      </c>
      <c r="BG142" s="14">
        <f>'2010F2CARBON1RANK6reverse'!B145</f>
        <v>85.938529000000003</v>
      </c>
      <c r="BH142" s="8">
        <f t="shared" si="182"/>
        <v>0.44668768163350703</v>
      </c>
      <c r="BI142" s="8">
        <f t="shared" si="183"/>
        <v>1.0422712571448494</v>
      </c>
      <c r="BJ142" s="8">
        <f t="shared" si="184"/>
        <v>68.957728742855153</v>
      </c>
      <c r="BK142" s="8">
        <f t="shared" si="185"/>
        <v>29.553312318366494</v>
      </c>
      <c r="BL142" s="11">
        <f t="shared" si="186"/>
        <v>71.488958938778353</v>
      </c>
      <c r="BM142" s="11">
        <f t="shared" si="187"/>
        <v>69.898274981593104</v>
      </c>
      <c r="BN142" s="11">
        <f t="shared" si="188"/>
        <v>69.404416424488659</v>
      </c>
      <c r="BO142" s="11">
        <f t="shared" si="189"/>
        <v>68.978648000672706</v>
      </c>
      <c r="BP142" s="11">
        <f t="shared" si="190"/>
        <v>68.546726853969233</v>
      </c>
      <c r="BQ142" s="30">
        <f>ROCbolivia_carbon_saatchi_negat!G162</f>
        <v>335192</v>
      </c>
      <c r="BR142" s="30">
        <f>'ROC2005-2010floss2distance2prox'!G162</f>
        <v>334140</v>
      </c>
      <c r="BS142" s="30">
        <f>ROC2010f2carbon1!G162</f>
        <v>337434</v>
      </c>
      <c r="BT142" s="15">
        <f t="shared" si="197"/>
        <v>2438</v>
      </c>
      <c r="BU142" s="15">
        <f t="shared" si="198"/>
        <v>2438</v>
      </c>
      <c r="BV142" s="15">
        <f t="shared" si="199"/>
        <v>2438</v>
      </c>
      <c r="BW142" s="39">
        <f t="shared" si="191"/>
        <v>341312.3</v>
      </c>
      <c r="BX142" s="11">
        <f t="shared" ref="BX142:CA161" si="202">($A142+$A$5-ABS($A142-$A$5)-BX$206)/2</f>
        <v>0.75</v>
      </c>
      <c r="BY142" s="11">
        <f t="shared" si="202"/>
        <v>1</v>
      </c>
      <c r="BZ142" s="11">
        <f t="shared" si="202"/>
        <v>1.25</v>
      </c>
      <c r="CA142" s="11">
        <f t="shared" si="202"/>
        <v>1.5</v>
      </c>
    </row>
    <row r="143" spans="1:79" x14ac:dyDescent="0.25">
      <c r="A143" s="11">
        <f t="shared" si="200"/>
        <v>70.5</v>
      </c>
      <c r="B143" s="11">
        <f t="shared" si="146"/>
        <v>0</v>
      </c>
      <c r="C143" s="11">
        <f t="shared" si="147"/>
        <v>0.80641687979015109</v>
      </c>
      <c r="D143" s="11">
        <f t="shared" si="148"/>
        <v>1.0497160518387414</v>
      </c>
      <c r="E143" s="11">
        <f t="shared" si="149"/>
        <v>1.2598725565999234</v>
      </c>
      <c r="F143" s="11">
        <f t="shared" si="150"/>
        <v>1.4713211331674834</v>
      </c>
      <c r="G143" s="11">
        <f t="shared" si="151"/>
        <v>1.4889589387783564</v>
      </c>
      <c r="H143" s="11">
        <f t="shared" si="152"/>
        <v>1.4889589387783564</v>
      </c>
      <c r="I143" s="11"/>
      <c r="J143" s="11"/>
      <c r="K143" s="11"/>
      <c r="L143" s="11"/>
      <c r="M143" s="11"/>
      <c r="N143" s="11">
        <f t="shared" si="192"/>
        <v>0</v>
      </c>
      <c r="O143" s="11">
        <f t="shared" si="201"/>
        <v>0.7127619696908748</v>
      </c>
      <c r="P143" s="11">
        <f t="shared" si="201"/>
        <v>1.0561602466520714</v>
      </c>
      <c r="Q143" s="11">
        <f t="shared" si="201"/>
        <v>1.41154821448585</v>
      </c>
      <c r="R143" s="11">
        <f t="shared" si="201"/>
        <v>5.3325154769465444</v>
      </c>
      <c r="S143" s="11"/>
      <c r="T143" s="11">
        <f t="shared" si="153"/>
        <v>0</v>
      </c>
      <c r="U143" s="43">
        <f t="shared" si="154"/>
        <v>1.1328857560634489</v>
      </c>
      <c r="V143" s="11">
        <f t="shared" si="155"/>
        <v>1.4797395758955882</v>
      </c>
      <c r="W143" s="16">
        <f t="shared" si="156"/>
        <v>1.1298541449952451</v>
      </c>
      <c r="X143" s="11">
        <f t="shared" si="157"/>
        <v>1.7812651358060989</v>
      </c>
      <c r="Y143" s="11">
        <f t="shared" si="158"/>
        <v>2.0864583371657051</v>
      </c>
      <c r="Z143" s="11">
        <f t="shared" si="159"/>
        <v>2.1119984947210728</v>
      </c>
      <c r="AA143" s="11">
        <f t="shared" si="160"/>
        <v>56.467046446423517</v>
      </c>
      <c r="AB143" s="11">
        <f t="shared" si="161"/>
        <v>69.658827552647523</v>
      </c>
      <c r="AC143" s="11">
        <f t="shared" si="162"/>
        <v>70.500000000000085</v>
      </c>
      <c r="AD143" s="11">
        <f t="shared" si="163"/>
        <v>88.991723952979385</v>
      </c>
      <c r="AE143" s="11">
        <f t="shared" si="164"/>
        <v>32.524677506555868</v>
      </c>
      <c r="AF143" s="11">
        <f t="shared" si="165"/>
        <v>0.84117244735256236</v>
      </c>
      <c r="AG143" s="28">
        <f t="shared" si="166"/>
        <v>47.957377652460643</v>
      </c>
      <c r="AH143" s="28">
        <f t="shared" si="167"/>
        <v>59.161137513002274</v>
      </c>
      <c r="AI143" s="28">
        <f t="shared" si="168"/>
        <v>59.875544007891413</v>
      </c>
      <c r="AJ143" s="28">
        <f t="shared" si="169"/>
        <v>75.580537360067169</v>
      </c>
      <c r="AK143" s="16">
        <f t="shared" si="170"/>
        <v>27.623159707606526</v>
      </c>
      <c r="AM143" s="16">
        <f t="shared" si="193"/>
        <v>3.1601360767290076</v>
      </c>
      <c r="AN143" s="16">
        <f t="shared" si="194"/>
        <v>3.8984042528349492</v>
      </c>
      <c r="AO143" s="16">
        <f t="shared" si="195"/>
        <v>3.9454798405434621</v>
      </c>
      <c r="AP143" s="16">
        <f t="shared" si="196"/>
        <v>4.9803553593147303</v>
      </c>
      <c r="AQ143" s="8">
        <f t="shared" si="171"/>
        <v>1.7637805610873025E-2</v>
      </c>
      <c r="AR143" s="8">
        <f t="shared" si="172"/>
        <v>1.4713211331674834</v>
      </c>
      <c r="AS143" s="8">
        <f t="shared" si="173"/>
        <v>69.028678866832522</v>
      </c>
      <c r="AT143" s="8">
        <f t="shared" si="174"/>
        <v>29.482362194389125</v>
      </c>
      <c r="AU143" s="8">
        <f t="shared" si="175"/>
        <v>0.22908638217843302</v>
      </c>
      <c r="AV143" s="8">
        <f t="shared" si="176"/>
        <v>1.2598725565999234</v>
      </c>
      <c r="AW143" s="8">
        <f t="shared" si="177"/>
        <v>69.24012744340007</v>
      </c>
      <c r="AX143" s="8">
        <f t="shared" si="178"/>
        <v>29.270913617821577</v>
      </c>
      <c r="AY143" s="11">
        <f t="shared" si="179"/>
        <v>69.011041061221647</v>
      </c>
      <c r="AZ143" s="11">
        <f t="shared" si="180"/>
        <v>3.5275611221749159E-2</v>
      </c>
      <c r="BA143" s="11">
        <f t="shared" si="181"/>
        <v>0.45817276435685983</v>
      </c>
      <c r="BB143" s="30">
        <f>ROCbolivia_carbon_saatchi_negat!E163</f>
        <v>6143</v>
      </c>
      <c r="BC143" s="30">
        <f>'ROC2005-2010floss2distance2prox'!E163</f>
        <v>7174</v>
      </c>
      <c r="BD143" s="30">
        <f>ROC2010f2carbon1!E163</f>
        <v>3932</v>
      </c>
      <c r="BE143" s="14">
        <f>'2010F2CARBON1RANK6'!B145</f>
        <v>154.18010000000001</v>
      </c>
      <c r="BF143" s="14">
        <f>'2005-2010floss2distance2rank4'!B146</f>
        <v>122.48361</v>
      </c>
      <c r="BG143" s="14">
        <f>'2010F2CARBON1RANK6reverse'!B146</f>
        <v>83.879521999999994</v>
      </c>
      <c r="BH143" s="8">
        <f t="shared" si="182"/>
        <v>0.439242886939615</v>
      </c>
      <c r="BI143" s="8">
        <f t="shared" si="183"/>
        <v>1.0497160518387414</v>
      </c>
      <c r="BJ143" s="8">
        <f t="shared" si="184"/>
        <v>69.450283948161257</v>
      </c>
      <c r="BK143" s="8">
        <f t="shared" si="185"/>
        <v>29.06075711306039</v>
      </c>
      <c r="BL143" s="11">
        <f t="shared" si="186"/>
        <v>71.988958938778353</v>
      </c>
      <c r="BM143" s="11">
        <f t="shared" si="187"/>
        <v>70.376125179198056</v>
      </c>
      <c r="BN143" s="11">
        <f t="shared" si="188"/>
        <v>69.889526835100867</v>
      </c>
      <c r="BO143" s="11">
        <f t="shared" si="189"/>
        <v>69.469213825578507</v>
      </c>
      <c r="BP143" s="11">
        <f t="shared" si="190"/>
        <v>69.046316672443396</v>
      </c>
      <c r="BQ143" s="30">
        <f>ROCbolivia_carbon_saatchi_negat!G163</f>
        <v>337607</v>
      </c>
      <c r="BR143" s="30">
        <f>'ROC2005-2010floss2distance2prox'!G163</f>
        <v>336577</v>
      </c>
      <c r="BS143" s="30">
        <f>ROC2010f2carbon1!G163</f>
        <v>339818</v>
      </c>
      <c r="BT143" s="15">
        <f t="shared" si="197"/>
        <v>2438</v>
      </c>
      <c r="BU143" s="15">
        <f t="shared" si="198"/>
        <v>2438</v>
      </c>
      <c r="BV143" s="15">
        <f t="shared" si="199"/>
        <v>2438</v>
      </c>
      <c r="BW143" s="39">
        <f t="shared" si="191"/>
        <v>343750.245</v>
      </c>
      <c r="BX143" s="11">
        <f t="shared" si="202"/>
        <v>0.75</v>
      </c>
      <c r="BY143" s="11">
        <f t="shared" si="202"/>
        <v>1</v>
      </c>
      <c r="BZ143" s="11">
        <f t="shared" si="202"/>
        <v>1.25</v>
      </c>
      <c r="CA143" s="11">
        <f t="shared" si="202"/>
        <v>1.5</v>
      </c>
    </row>
    <row r="144" spans="1:79" x14ac:dyDescent="0.25">
      <c r="A144" s="11">
        <f t="shared" si="200"/>
        <v>71</v>
      </c>
      <c r="B144" s="11">
        <f t="shared" si="146"/>
        <v>0</v>
      </c>
      <c r="C144" s="11">
        <f t="shared" si="147"/>
        <v>0.81933759785393023</v>
      </c>
      <c r="D144" s="11">
        <f t="shared" si="148"/>
        <v>1.057160846532633</v>
      </c>
      <c r="E144" s="11">
        <f t="shared" si="149"/>
        <v>1.2629489180436801</v>
      </c>
      <c r="F144" s="11">
        <f t="shared" si="150"/>
        <v>1.4717313146933175</v>
      </c>
      <c r="G144" s="11">
        <f t="shared" si="151"/>
        <v>1.4889589387783564</v>
      </c>
      <c r="H144" s="11">
        <f t="shared" si="152"/>
        <v>1.4889589387783564</v>
      </c>
      <c r="I144" s="11"/>
      <c r="J144" s="11"/>
      <c r="K144" s="11"/>
      <c r="L144" s="11"/>
      <c r="M144" s="11"/>
      <c r="N144" s="11">
        <f t="shared" si="192"/>
        <v>0</v>
      </c>
      <c r="O144" s="11">
        <f t="shared" si="201"/>
        <v>0.71771246474037975</v>
      </c>
      <c r="P144" s="11">
        <f t="shared" si="201"/>
        <v>1.0634958177050593</v>
      </c>
      <c r="Q144" s="11">
        <f t="shared" si="201"/>
        <v>1.4213521360544774</v>
      </c>
      <c r="R144" s="11">
        <f t="shared" si="201"/>
        <v>5.3695525139835816</v>
      </c>
      <c r="S144" s="11"/>
      <c r="T144" s="11">
        <f t="shared" si="153"/>
        <v>0</v>
      </c>
      <c r="U144" s="11">
        <f t="shared" si="154"/>
        <v>1.1432146319797509</v>
      </c>
      <c r="V144" s="11">
        <f t="shared" si="155"/>
        <v>1.4799583305567008</v>
      </c>
      <c r="W144" s="11">
        <f t="shared" si="156"/>
        <v>1.1298541449952451</v>
      </c>
      <c r="X144" s="11">
        <f t="shared" si="157"/>
        <v>1.7731569094998048</v>
      </c>
      <c r="Y144" s="11">
        <f t="shared" si="158"/>
        <v>2.0723581642522317</v>
      </c>
      <c r="Z144" s="11">
        <f t="shared" si="159"/>
        <v>2.0971252658850092</v>
      </c>
      <c r="AA144" s="11">
        <f t="shared" si="160"/>
        <v>57.126626078592331</v>
      </c>
      <c r="AB144" s="11">
        <f t="shared" si="161"/>
        <v>70.226292837373407</v>
      </c>
      <c r="AC144" s="11">
        <f t="shared" si="162"/>
        <v>71.000000000000085</v>
      </c>
      <c r="AD144" s="11">
        <f t="shared" si="163"/>
        <v>89.340121865497068</v>
      </c>
      <c r="AE144" s="11">
        <f t="shared" si="164"/>
        <v>32.213495786904737</v>
      </c>
      <c r="AF144" s="11">
        <f t="shared" si="165"/>
        <v>0.77370716262667827</v>
      </c>
      <c r="AG144" s="28">
        <f t="shared" si="166"/>
        <v>48.517557642427064</v>
      </c>
      <c r="AH144" s="28">
        <f t="shared" si="167"/>
        <v>59.64308492617328</v>
      </c>
      <c r="AI144" s="28">
        <f t="shared" si="168"/>
        <v>60.300193256174332</v>
      </c>
      <c r="AJ144" s="28">
        <f t="shared" si="169"/>
        <v>75.876431183375118</v>
      </c>
      <c r="AK144" s="16">
        <f t="shared" si="170"/>
        <v>27.358873540948053</v>
      </c>
      <c r="AM144" s="16">
        <f t="shared" si="193"/>
        <v>3.1970489581751798</v>
      </c>
      <c r="AN144" s="16">
        <f t="shared" si="194"/>
        <v>3.9301620236306127</v>
      </c>
      <c r="AO144" s="16">
        <f t="shared" si="195"/>
        <v>3.9734619670721392</v>
      </c>
      <c r="AP144" s="16">
        <f t="shared" si="196"/>
        <v>4.9998531882555239</v>
      </c>
      <c r="AQ144" s="8">
        <f t="shared" si="171"/>
        <v>1.7227624085038862E-2</v>
      </c>
      <c r="AR144" s="8">
        <f t="shared" si="172"/>
        <v>1.4717313146933175</v>
      </c>
      <c r="AS144" s="8">
        <f t="shared" si="173"/>
        <v>69.528268685306685</v>
      </c>
      <c r="AT144" s="8">
        <f t="shared" si="174"/>
        <v>28.982772375914962</v>
      </c>
      <c r="AU144" s="8">
        <f t="shared" si="175"/>
        <v>0.22601002073467624</v>
      </c>
      <c r="AV144" s="8">
        <f t="shared" si="176"/>
        <v>1.2629489180436801</v>
      </c>
      <c r="AW144" s="8">
        <f t="shared" si="177"/>
        <v>69.737051081956324</v>
      </c>
      <c r="AX144" s="8">
        <f t="shared" si="178"/>
        <v>28.773989979265323</v>
      </c>
      <c r="AY144" s="11">
        <f t="shared" si="179"/>
        <v>69.511041061221647</v>
      </c>
      <c r="AZ144" s="11">
        <f t="shared" si="180"/>
        <v>3.4455248170075947E-2</v>
      </c>
      <c r="BA144" s="11">
        <f t="shared" si="181"/>
        <v>0.45202004146935337</v>
      </c>
      <c r="BB144" s="30">
        <f>ROCbolivia_carbon_saatchi_negat!E164</f>
        <v>6158</v>
      </c>
      <c r="BC144" s="30">
        <f>'ROC2005-2010floss2distance2prox'!E164</f>
        <v>7176</v>
      </c>
      <c r="BD144" s="30">
        <f>ROC2010f2carbon1!E164</f>
        <v>3995</v>
      </c>
      <c r="BE144" s="14">
        <f>'2010F2CARBON1RANK6'!B146</f>
        <v>154.48405299999999</v>
      </c>
      <c r="BF144" s="14">
        <f>'2005-2010floss2distance2rank4'!B147</f>
        <v>132.90940599999999</v>
      </c>
      <c r="BG144" s="14">
        <f>'2010F2CARBON1RANK6reverse'!B147</f>
        <v>81.600339000000005</v>
      </c>
      <c r="BH144" s="8">
        <f t="shared" si="182"/>
        <v>0.43179809224572341</v>
      </c>
      <c r="BI144" s="8">
        <f t="shared" si="183"/>
        <v>1.057160846532633</v>
      </c>
      <c r="BJ144" s="8">
        <f t="shared" si="184"/>
        <v>69.942839153467361</v>
      </c>
      <c r="BK144" s="8">
        <f t="shared" si="185"/>
        <v>28.568201907754286</v>
      </c>
      <c r="BL144" s="11">
        <f t="shared" si="186"/>
        <v>72.488958938778353</v>
      </c>
      <c r="BM144" s="11">
        <f t="shared" si="187"/>
        <v>70.850283743070491</v>
      </c>
      <c r="BN144" s="11">
        <f t="shared" si="188"/>
        <v>70.374637245713089</v>
      </c>
      <c r="BO144" s="11">
        <f t="shared" si="189"/>
        <v>69.963061102691</v>
      </c>
      <c r="BP144" s="11">
        <f t="shared" si="190"/>
        <v>69.545496309391723</v>
      </c>
      <c r="BQ144" s="30">
        <f>ROCbolivia_carbon_saatchi_negat!G164</f>
        <v>340030</v>
      </c>
      <c r="BR144" s="30">
        <f>'ROC2005-2010floss2distance2prox'!G164</f>
        <v>339013</v>
      </c>
      <c r="BS144" s="30">
        <f>ROC2010f2carbon1!G164</f>
        <v>342193</v>
      </c>
      <c r="BT144" s="15">
        <f t="shared" si="197"/>
        <v>2438</v>
      </c>
      <c r="BU144" s="15">
        <f t="shared" si="198"/>
        <v>2438</v>
      </c>
      <c r="BV144" s="15">
        <f t="shared" si="199"/>
        <v>2438</v>
      </c>
      <c r="BW144" s="39">
        <f t="shared" si="191"/>
        <v>346188.19</v>
      </c>
      <c r="BX144" s="11">
        <f t="shared" si="202"/>
        <v>0.75</v>
      </c>
      <c r="BY144" s="11">
        <f t="shared" si="202"/>
        <v>1</v>
      </c>
      <c r="BZ144" s="11">
        <f t="shared" si="202"/>
        <v>1.25</v>
      </c>
      <c r="CA144" s="11">
        <f t="shared" si="202"/>
        <v>1.5</v>
      </c>
    </row>
    <row r="145" spans="1:79" x14ac:dyDescent="0.25">
      <c r="A145" s="11">
        <f t="shared" si="200"/>
        <v>71.5</v>
      </c>
      <c r="B145" s="11">
        <f t="shared" si="146"/>
        <v>0</v>
      </c>
      <c r="C145" s="11">
        <f t="shared" si="147"/>
        <v>0.83102777134020656</v>
      </c>
      <c r="D145" s="11">
        <f t="shared" si="148"/>
        <v>1.0646056412265248</v>
      </c>
      <c r="E145" s="11">
        <f t="shared" si="149"/>
        <v>1.2666405517761885</v>
      </c>
      <c r="F145" s="11">
        <f t="shared" si="150"/>
        <v>1.4723465869820689</v>
      </c>
      <c r="G145" s="11">
        <f t="shared" si="151"/>
        <v>1.4889589387783564</v>
      </c>
      <c r="H145" s="11">
        <f t="shared" si="152"/>
        <v>1.4889589387783564</v>
      </c>
      <c r="I145" s="11"/>
      <c r="J145" s="11"/>
      <c r="K145" s="11"/>
      <c r="L145" s="11"/>
      <c r="M145" s="11"/>
      <c r="N145" s="11">
        <f t="shared" si="192"/>
        <v>0</v>
      </c>
      <c r="O145" s="11">
        <f t="shared" si="201"/>
        <v>0.72266295978988471</v>
      </c>
      <c r="P145" s="11">
        <f t="shared" si="201"/>
        <v>1.0708313887580472</v>
      </c>
      <c r="Q145" s="11">
        <f t="shared" si="201"/>
        <v>1.431156057623105</v>
      </c>
      <c r="R145" s="11">
        <f t="shared" si="201"/>
        <v>5.4065895510206188</v>
      </c>
      <c r="S145" s="11"/>
      <c r="T145" s="11">
        <f t="shared" si="153"/>
        <v>0</v>
      </c>
      <c r="U145" s="11">
        <f t="shared" si="154"/>
        <v>1.1516790433082906</v>
      </c>
      <c r="V145" s="11">
        <f t="shared" si="155"/>
        <v>1.4801740890491426</v>
      </c>
      <c r="W145" s="11">
        <f t="shared" si="156"/>
        <v>1.1298541449952451</v>
      </c>
      <c r="X145" s="11">
        <f t="shared" si="157"/>
        <v>1.7660340327282766</v>
      </c>
      <c r="Y145" s="11">
        <f t="shared" si="158"/>
        <v>2.0587476651431293</v>
      </c>
      <c r="Z145" s="11">
        <f t="shared" si="159"/>
        <v>2.0824600542354634</v>
      </c>
      <c r="AA145" s="11">
        <f t="shared" si="160"/>
        <v>57.789624107710111</v>
      </c>
      <c r="AB145" s="11">
        <f t="shared" si="161"/>
        <v>70.749981128524794</v>
      </c>
      <c r="AC145" s="11">
        <f t="shared" si="162"/>
        <v>71.500000000000085</v>
      </c>
      <c r="AD145" s="11">
        <f t="shared" si="163"/>
        <v>89.678650867479021</v>
      </c>
      <c r="AE145" s="11">
        <f t="shared" si="164"/>
        <v>31.88902675976891</v>
      </c>
      <c r="AF145" s="11">
        <f t="shared" si="165"/>
        <v>0.75001887147529089</v>
      </c>
      <c r="AG145" s="28">
        <f t="shared" si="166"/>
        <v>49.080640871782904</v>
      </c>
      <c r="AH145" s="28">
        <f t="shared" si="167"/>
        <v>60.087852604517273</v>
      </c>
      <c r="AI145" s="28">
        <f t="shared" si="168"/>
        <v>60.72484250445725</v>
      </c>
      <c r="AJ145" s="28">
        <f t="shared" si="169"/>
        <v>76.163943355802303</v>
      </c>
      <c r="AK145" s="16">
        <f t="shared" si="170"/>
        <v>27.083302484019399</v>
      </c>
      <c r="AM145" s="16">
        <f t="shared" si="193"/>
        <v>3.2341531476532541</v>
      </c>
      <c r="AN145" s="16">
        <f t="shared" si="194"/>
        <v>3.9594698476797814</v>
      </c>
      <c r="AO145" s="16">
        <f t="shared" si="195"/>
        <v>4.0014440936008162</v>
      </c>
      <c r="AP145" s="16">
        <f t="shared" si="196"/>
        <v>5.018798710989695</v>
      </c>
      <c r="AQ145" s="8">
        <f t="shared" si="171"/>
        <v>1.6612351796287506E-2</v>
      </c>
      <c r="AR145" s="8">
        <f t="shared" si="172"/>
        <v>1.4723465869820689</v>
      </c>
      <c r="AS145" s="8">
        <f t="shared" si="173"/>
        <v>70.02765341301793</v>
      </c>
      <c r="AT145" s="8">
        <f t="shared" si="174"/>
        <v>28.483387648203717</v>
      </c>
      <c r="AU145" s="8">
        <f t="shared" si="175"/>
        <v>0.22231838700216788</v>
      </c>
      <c r="AV145" s="8">
        <f t="shared" si="176"/>
        <v>1.2666405517761885</v>
      </c>
      <c r="AW145" s="8">
        <f t="shared" si="177"/>
        <v>70.233359448223808</v>
      </c>
      <c r="AX145" s="8">
        <f t="shared" si="178"/>
        <v>28.277681612997839</v>
      </c>
      <c r="AY145" s="11">
        <f t="shared" si="179"/>
        <v>70.011041061221647</v>
      </c>
      <c r="AZ145" s="11">
        <f t="shared" si="180"/>
        <v>3.3224703592566129E-2</v>
      </c>
      <c r="BA145" s="11">
        <f t="shared" si="181"/>
        <v>0.44463677400432289</v>
      </c>
      <c r="BB145" s="30">
        <f>ROCbolivia_carbon_saatchi_negat!E165</f>
        <v>6176</v>
      </c>
      <c r="BC145" s="30">
        <f>'ROC2005-2010floss2distance2prox'!E165</f>
        <v>7179</v>
      </c>
      <c r="BD145" s="30">
        <f>ROC2010f2carbon1!E165</f>
        <v>4052</v>
      </c>
      <c r="BE145" s="14">
        <f>'2010F2CARBON1RANK6'!B147</f>
        <v>155.284696</v>
      </c>
      <c r="BF145" s="14">
        <f>'2005-2010floss2distance2rank4'!B148</f>
        <v>122.656137</v>
      </c>
      <c r="BG145" s="14">
        <f>'2010F2CARBON1RANK6reverse'!B148</f>
        <v>79.288882999999998</v>
      </c>
      <c r="BH145" s="8">
        <f t="shared" si="182"/>
        <v>0.4243532975518316</v>
      </c>
      <c r="BI145" s="8">
        <f t="shared" si="183"/>
        <v>1.0646056412265248</v>
      </c>
      <c r="BJ145" s="8">
        <f t="shared" si="184"/>
        <v>70.435394358773479</v>
      </c>
      <c r="BK145" s="8">
        <f t="shared" si="185"/>
        <v>28.075646702448168</v>
      </c>
      <c r="BL145" s="11">
        <f t="shared" si="186"/>
        <v>72.988958938778353</v>
      </c>
      <c r="BM145" s="11">
        <f t="shared" si="187"/>
        <v>71.326903396097947</v>
      </c>
      <c r="BN145" s="11">
        <f t="shared" si="188"/>
        <v>70.859747656325311</v>
      </c>
      <c r="BO145" s="11">
        <f t="shared" si="189"/>
        <v>70.45567783522597</v>
      </c>
      <c r="BP145" s="11">
        <f t="shared" si="190"/>
        <v>70.044265764814213</v>
      </c>
      <c r="BQ145" s="30">
        <f>ROCbolivia_carbon_saatchi_negat!G165</f>
        <v>342450</v>
      </c>
      <c r="BR145" s="30">
        <f>'ROC2005-2010floss2distance2prox'!G165</f>
        <v>341448</v>
      </c>
      <c r="BS145" s="30">
        <f>ROC2010f2carbon1!G165</f>
        <v>344574</v>
      </c>
      <c r="BT145" s="15">
        <f t="shared" si="197"/>
        <v>2438</v>
      </c>
      <c r="BU145" s="15">
        <f t="shared" si="198"/>
        <v>2438</v>
      </c>
      <c r="BV145" s="15">
        <f t="shared" si="199"/>
        <v>2438</v>
      </c>
      <c r="BW145" s="39">
        <f t="shared" si="191"/>
        <v>348626.13500000001</v>
      </c>
      <c r="BX145" s="11">
        <f t="shared" si="202"/>
        <v>0.75</v>
      </c>
      <c r="BY145" s="11">
        <f t="shared" si="202"/>
        <v>1</v>
      </c>
      <c r="BZ145" s="11">
        <f t="shared" si="202"/>
        <v>1.25</v>
      </c>
      <c r="CA145" s="11">
        <f t="shared" si="202"/>
        <v>1.5</v>
      </c>
    </row>
    <row r="146" spans="1:79" x14ac:dyDescent="0.25">
      <c r="A146" s="11">
        <f t="shared" si="200"/>
        <v>72</v>
      </c>
      <c r="B146" s="11">
        <f t="shared" si="146"/>
        <v>0</v>
      </c>
      <c r="C146" s="11">
        <f t="shared" si="147"/>
        <v>0.84333321711523435</v>
      </c>
      <c r="D146" s="11">
        <f t="shared" si="148"/>
        <v>1.0720504359204166</v>
      </c>
      <c r="E146" s="11">
        <f t="shared" si="149"/>
        <v>1.2697169132199455</v>
      </c>
      <c r="F146" s="11">
        <f t="shared" si="150"/>
        <v>1.4731669500337374</v>
      </c>
      <c r="G146" s="11">
        <f t="shared" si="151"/>
        <v>1.4889589387783564</v>
      </c>
      <c r="H146" s="11">
        <f t="shared" si="152"/>
        <v>1.4889589387783564</v>
      </c>
      <c r="I146" s="11"/>
      <c r="J146" s="11"/>
      <c r="K146" s="11"/>
      <c r="L146" s="11"/>
      <c r="M146" s="11"/>
      <c r="N146" s="11">
        <f t="shared" si="192"/>
        <v>0</v>
      </c>
      <c r="O146" s="11">
        <f t="shared" si="201"/>
        <v>0.72761345483938966</v>
      </c>
      <c r="P146" s="11">
        <f t="shared" si="201"/>
        <v>1.0781669598110351</v>
      </c>
      <c r="Q146" s="11">
        <f t="shared" si="201"/>
        <v>1.4409599791917325</v>
      </c>
      <c r="R146" s="11">
        <f t="shared" si="201"/>
        <v>5.443626588057656</v>
      </c>
      <c r="S146" s="11"/>
      <c r="T146" s="11">
        <f t="shared" si="153"/>
        <v>0</v>
      </c>
      <c r="U146" s="11">
        <f t="shared" si="154"/>
        <v>1.1608864384297679</v>
      </c>
      <c r="V146" s="11">
        <f t="shared" si="155"/>
        <v>1.4803869125096774</v>
      </c>
      <c r="W146" s="11">
        <f t="shared" si="156"/>
        <v>1.1298541449952451</v>
      </c>
      <c r="X146" s="11">
        <f t="shared" si="157"/>
        <v>1.7581421205869103</v>
      </c>
      <c r="Y146" s="11">
        <f t="shared" si="158"/>
        <v>2.0456165368062322</v>
      </c>
      <c r="Z146" s="11">
        <f t="shared" si="159"/>
        <v>2.0679985260810505</v>
      </c>
      <c r="AA146" s="11">
        <f t="shared" si="160"/>
        <v>58.452641546268211</v>
      </c>
      <c r="AB146" s="11">
        <f t="shared" si="161"/>
        <v>71.245771346443519</v>
      </c>
      <c r="AC146" s="11">
        <f t="shared" si="162"/>
        <v>72.000000000000085</v>
      </c>
      <c r="AD146" s="11">
        <f t="shared" si="163"/>
        <v>90.005943998069057</v>
      </c>
      <c r="AE146" s="11">
        <f t="shared" si="164"/>
        <v>31.553302451800846</v>
      </c>
      <c r="AF146" s="11">
        <f t="shared" si="165"/>
        <v>0.75422865355656654</v>
      </c>
      <c r="AG146" s="28">
        <f t="shared" si="166"/>
        <v>49.643740585547235</v>
      </c>
      <c r="AH146" s="28">
        <f t="shared" si="167"/>
        <v>60.508926491207703</v>
      </c>
      <c r="AI146" s="28">
        <f t="shared" si="168"/>
        <v>61.149491752740168</v>
      </c>
      <c r="AJ146" s="28">
        <f t="shared" si="169"/>
        <v>76.441912919548756</v>
      </c>
      <c r="AK146" s="16">
        <f t="shared" si="170"/>
        <v>26.798172334001521</v>
      </c>
      <c r="AM146" s="16">
        <f t="shared" si="193"/>
        <v>3.2712584233661586</v>
      </c>
      <c r="AN146" s="16">
        <f t="shared" si="194"/>
        <v>3.9872163768987465</v>
      </c>
      <c r="AO146" s="16">
        <f t="shared" si="195"/>
        <v>4.0294262201294933</v>
      </c>
      <c r="AP146" s="16">
        <f t="shared" si="196"/>
        <v>5.0371154265739699</v>
      </c>
      <c r="AQ146" s="8">
        <f t="shared" si="171"/>
        <v>1.5791988744618957E-2</v>
      </c>
      <c r="AR146" s="8">
        <f t="shared" si="172"/>
        <v>1.4731669500337374</v>
      </c>
      <c r="AS146" s="8">
        <f t="shared" si="173"/>
        <v>70.526833049966257</v>
      </c>
      <c r="AT146" s="8">
        <f t="shared" si="174"/>
        <v>27.98420801125539</v>
      </c>
      <c r="AU146" s="8">
        <f t="shared" si="175"/>
        <v>0.21924202555841088</v>
      </c>
      <c r="AV146" s="8">
        <f t="shared" si="176"/>
        <v>1.2697169132199455</v>
      </c>
      <c r="AW146" s="8">
        <f t="shared" si="177"/>
        <v>70.730283086780048</v>
      </c>
      <c r="AX146" s="8">
        <f t="shared" si="178"/>
        <v>27.780757974441599</v>
      </c>
      <c r="AY146" s="11">
        <f t="shared" si="179"/>
        <v>70.511041061221647</v>
      </c>
      <c r="AZ146" s="11">
        <f t="shared" si="180"/>
        <v>3.1583977489233916E-2</v>
      </c>
      <c r="BA146" s="11">
        <f t="shared" si="181"/>
        <v>0.43848405111681643</v>
      </c>
      <c r="BB146" s="30">
        <f>ROCbolivia_carbon_saatchi_negat!E166</f>
        <v>6191</v>
      </c>
      <c r="BC146" s="30">
        <f>'ROC2005-2010floss2distance2prox'!E166</f>
        <v>7183</v>
      </c>
      <c r="BD146" s="30">
        <f>ROC2010f2carbon1!E166</f>
        <v>4112</v>
      </c>
      <c r="BE146" s="14">
        <f>'2010F2CARBON1RANK6'!B148</f>
        <v>155.289242</v>
      </c>
      <c r="BF146" s="14">
        <f>'2005-2010floss2distance2rank4'!B149</f>
        <v>116.12196400000001</v>
      </c>
      <c r="BG146" s="14">
        <f>'2010F2CARBON1RANK6reverse'!B149</f>
        <v>76.657263</v>
      </c>
      <c r="BH146" s="8">
        <f t="shared" si="182"/>
        <v>0.41690850285793979</v>
      </c>
      <c r="BI146" s="8">
        <f t="shared" si="183"/>
        <v>1.0720504359204166</v>
      </c>
      <c r="BJ146" s="8">
        <f t="shared" si="184"/>
        <v>70.927949564079583</v>
      </c>
      <c r="BK146" s="8">
        <f t="shared" si="185"/>
        <v>27.583091497142064</v>
      </c>
      <c r="BL146" s="11">
        <f t="shared" si="186"/>
        <v>73.488958938778353</v>
      </c>
      <c r="BM146" s="11">
        <f t="shared" si="187"/>
        <v>71.802292504547893</v>
      </c>
      <c r="BN146" s="11">
        <f t="shared" si="188"/>
        <v>71.344858066937519</v>
      </c>
      <c r="BO146" s="11">
        <f t="shared" si="189"/>
        <v>70.949525112338463</v>
      </c>
      <c r="BP146" s="11">
        <f t="shared" si="190"/>
        <v>70.542625038710881</v>
      </c>
      <c r="BQ146" s="30">
        <f>ROCbolivia_carbon_saatchi_negat!G166</f>
        <v>344873</v>
      </c>
      <c r="BR146" s="30">
        <f>'ROC2005-2010floss2distance2prox'!G166</f>
        <v>343882</v>
      </c>
      <c r="BS146" s="30">
        <f>ROC2010f2carbon1!G166</f>
        <v>346952</v>
      </c>
      <c r="BT146" s="15">
        <f t="shared" si="197"/>
        <v>2438</v>
      </c>
      <c r="BU146" s="15">
        <f t="shared" si="198"/>
        <v>2438</v>
      </c>
      <c r="BV146" s="15">
        <f t="shared" si="199"/>
        <v>2438</v>
      </c>
      <c r="BW146" s="39">
        <f t="shared" si="191"/>
        <v>351064.08</v>
      </c>
      <c r="BX146" s="11">
        <f t="shared" si="202"/>
        <v>0.75</v>
      </c>
      <c r="BY146" s="11">
        <f t="shared" si="202"/>
        <v>1</v>
      </c>
      <c r="BZ146" s="11">
        <f t="shared" si="202"/>
        <v>1.25</v>
      </c>
      <c r="CA146" s="11">
        <f t="shared" si="202"/>
        <v>1.5</v>
      </c>
    </row>
    <row r="147" spans="1:79" x14ac:dyDescent="0.25">
      <c r="A147" s="11">
        <f t="shared" si="200"/>
        <v>72.5</v>
      </c>
      <c r="B147" s="11">
        <f t="shared" si="146"/>
        <v>0</v>
      </c>
      <c r="C147" s="11">
        <f t="shared" si="147"/>
        <v>0.85953538738568758</v>
      </c>
      <c r="D147" s="11">
        <f t="shared" si="148"/>
        <v>1.0794952306143084</v>
      </c>
      <c r="E147" s="11">
        <f t="shared" si="149"/>
        <v>1.2729983654266195</v>
      </c>
      <c r="F147" s="11">
        <f t="shared" si="150"/>
        <v>1.4743974946112401</v>
      </c>
      <c r="G147" s="11">
        <f t="shared" si="151"/>
        <v>1.4889589387783564</v>
      </c>
      <c r="H147" s="11">
        <f t="shared" si="152"/>
        <v>1.4889589387783564</v>
      </c>
      <c r="I147" s="11"/>
      <c r="J147" s="11"/>
      <c r="K147" s="11"/>
      <c r="L147" s="11"/>
      <c r="M147" s="11"/>
      <c r="N147" s="11">
        <f t="shared" si="192"/>
        <v>0</v>
      </c>
      <c r="O147" s="11">
        <f t="shared" si="201"/>
        <v>0.73256394988889462</v>
      </c>
      <c r="P147" s="11">
        <f t="shared" si="201"/>
        <v>1.0855025308640229</v>
      </c>
      <c r="Q147" s="11">
        <f t="shared" si="201"/>
        <v>1.4507639007603599</v>
      </c>
      <c r="R147" s="11">
        <f t="shared" si="201"/>
        <v>5.4806636250946932</v>
      </c>
      <c r="S147" s="11"/>
      <c r="T147" s="11">
        <f t="shared" si="153"/>
        <v>0</v>
      </c>
      <c r="U147" s="11">
        <f t="shared" si="154"/>
        <v>1.1753619072104919</v>
      </c>
      <c r="V147" s="11">
        <f t="shared" si="155"/>
        <v>1.4805968604229793</v>
      </c>
      <c r="W147" s="11">
        <f t="shared" si="156"/>
        <v>1.1298541449952451</v>
      </c>
      <c r="X147" s="11">
        <f t="shared" si="157"/>
        <v>1.7506450514980008</v>
      </c>
      <c r="Y147" s="11">
        <f t="shared" si="158"/>
        <v>2.0332433448507561</v>
      </c>
      <c r="Z147" s="11">
        <f t="shared" si="159"/>
        <v>2.0537364672804919</v>
      </c>
      <c r="AA147" s="11">
        <f t="shared" si="160"/>
        <v>59.117571156263473</v>
      </c>
      <c r="AB147" s="11">
        <f t="shared" si="161"/>
        <v>71.777607883740629</v>
      </c>
      <c r="AC147" s="11">
        <f t="shared" si="162"/>
        <v>72.500000000000085</v>
      </c>
      <c r="AD147" s="11">
        <f t="shared" si="163"/>
        <v>90.320798473975657</v>
      </c>
      <c r="AE147" s="11">
        <f t="shared" si="164"/>
        <v>31.203227317712184</v>
      </c>
      <c r="AF147" s="11">
        <f t="shared" si="165"/>
        <v>0.72239211625945643</v>
      </c>
      <c r="AG147" s="28">
        <f t="shared" si="166"/>
        <v>50.208464303638323</v>
      </c>
      <c r="AH147" s="28">
        <f t="shared" si="167"/>
        <v>60.960614462752908</v>
      </c>
      <c r="AI147" s="28">
        <f t="shared" si="168"/>
        <v>61.574141001023087</v>
      </c>
      <c r="AJ147" s="28">
        <f t="shared" si="169"/>
        <v>76.709318352573263</v>
      </c>
      <c r="AK147" s="16">
        <f t="shared" si="170"/>
        <v>26.50085404893494</v>
      </c>
      <c r="AM147" s="16">
        <f t="shared" si="193"/>
        <v>3.3084707123252612</v>
      </c>
      <c r="AN147" s="16">
        <f t="shared" si="194"/>
        <v>4.016980211457188</v>
      </c>
      <c r="AO147" s="16">
        <f t="shared" si="195"/>
        <v>4.0574083466581703</v>
      </c>
      <c r="AP147" s="16">
        <f t="shared" si="196"/>
        <v>5.0547360221398474</v>
      </c>
      <c r="AQ147" s="8">
        <f t="shared" si="171"/>
        <v>1.4561444167116244E-2</v>
      </c>
      <c r="AR147" s="8">
        <f t="shared" si="172"/>
        <v>1.4743974946112401</v>
      </c>
      <c r="AS147" s="8">
        <f t="shared" si="173"/>
        <v>71.025602505388761</v>
      </c>
      <c r="AT147" s="8">
        <f t="shared" si="174"/>
        <v>27.485438555832886</v>
      </c>
      <c r="AU147" s="8">
        <f t="shared" si="175"/>
        <v>0.21596057335173691</v>
      </c>
      <c r="AV147" s="8">
        <f t="shared" si="176"/>
        <v>1.2729983654266195</v>
      </c>
      <c r="AW147" s="8">
        <f t="shared" si="177"/>
        <v>71.227001634573384</v>
      </c>
      <c r="AX147" s="8">
        <f t="shared" si="178"/>
        <v>27.284039426648263</v>
      </c>
      <c r="AY147" s="11">
        <f t="shared" si="179"/>
        <v>71.011041061221647</v>
      </c>
      <c r="AZ147" s="11">
        <f t="shared" si="180"/>
        <v>2.9122888334228492E-2</v>
      </c>
      <c r="BA147" s="11">
        <f t="shared" si="181"/>
        <v>0.43192114670347337</v>
      </c>
      <c r="BB147" s="30">
        <f>ROCbolivia_carbon_saatchi_negat!E167</f>
        <v>6207</v>
      </c>
      <c r="BC147" s="30">
        <f>'ROC2005-2010floss2distance2prox'!E167</f>
        <v>7189</v>
      </c>
      <c r="BD147" s="30">
        <f>ROC2010f2carbon1!E167</f>
        <v>4191</v>
      </c>
      <c r="BE147" s="14">
        <f>'2010F2CARBON1RANK6'!B149</f>
        <v>155.73710299999999</v>
      </c>
      <c r="BF147" s="14">
        <f>'2005-2010floss2distance2rank4'!B150</f>
        <v>124.56458600000001</v>
      </c>
      <c r="BG147" s="14">
        <f>'2010F2CARBON1RANK6reverse'!B150</f>
        <v>73.743932000000001</v>
      </c>
      <c r="BH147" s="8">
        <f t="shared" si="182"/>
        <v>0.40946370816404798</v>
      </c>
      <c r="BI147" s="8">
        <f t="shared" si="183"/>
        <v>1.0794952306143084</v>
      </c>
      <c r="BJ147" s="8">
        <f t="shared" si="184"/>
        <v>71.420504769385687</v>
      </c>
      <c r="BK147" s="8">
        <f t="shared" si="185"/>
        <v>27.09053629183596</v>
      </c>
      <c r="BL147" s="11">
        <f t="shared" si="186"/>
        <v>73.988958938778353</v>
      </c>
      <c r="BM147" s="11">
        <f t="shared" si="187"/>
        <v>72.269888164006971</v>
      </c>
      <c r="BN147" s="11">
        <f t="shared" si="188"/>
        <v>71.829968477549741</v>
      </c>
      <c r="BO147" s="11">
        <f t="shared" si="189"/>
        <v>71.44296220792512</v>
      </c>
      <c r="BP147" s="11">
        <f t="shared" si="190"/>
        <v>71.040163949555875</v>
      </c>
      <c r="BQ147" s="30">
        <f>ROCbolivia_carbon_saatchi_negat!G167</f>
        <v>347295</v>
      </c>
      <c r="BR147" s="30">
        <f>'ROC2005-2010floss2distance2prox'!G167</f>
        <v>346314</v>
      </c>
      <c r="BS147" s="30">
        <f>ROC2010f2carbon1!G167</f>
        <v>349311</v>
      </c>
      <c r="BT147" s="15">
        <f t="shared" si="197"/>
        <v>2438</v>
      </c>
      <c r="BU147" s="15">
        <f t="shared" si="198"/>
        <v>2438</v>
      </c>
      <c r="BV147" s="15">
        <f t="shared" si="199"/>
        <v>2438</v>
      </c>
      <c r="BW147" s="39">
        <f t="shared" si="191"/>
        <v>353502.02500000002</v>
      </c>
      <c r="BX147" s="11">
        <f t="shared" si="202"/>
        <v>0.75</v>
      </c>
      <c r="BY147" s="11">
        <f t="shared" si="202"/>
        <v>1</v>
      </c>
      <c r="BZ147" s="11">
        <f t="shared" si="202"/>
        <v>1.25</v>
      </c>
      <c r="CA147" s="11">
        <f t="shared" si="202"/>
        <v>1.5</v>
      </c>
    </row>
    <row r="148" spans="1:79" x14ac:dyDescent="0.25">
      <c r="A148" s="11">
        <f t="shared" si="200"/>
        <v>73</v>
      </c>
      <c r="B148" s="11">
        <f t="shared" si="146"/>
        <v>0</v>
      </c>
      <c r="C148" s="11">
        <f t="shared" si="147"/>
        <v>0.87307137773821808</v>
      </c>
      <c r="D148" s="11">
        <f t="shared" si="148"/>
        <v>1.0869400253082002</v>
      </c>
      <c r="E148" s="11">
        <f t="shared" si="149"/>
        <v>1.2777154529737136</v>
      </c>
      <c r="F148" s="11">
        <f t="shared" si="150"/>
        <v>1.4754229484258259</v>
      </c>
      <c r="G148" s="11">
        <f t="shared" si="151"/>
        <v>1.4889589387783564</v>
      </c>
      <c r="H148" s="11">
        <f t="shared" si="152"/>
        <v>1.4889589387783564</v>
      </c>
      <c r="I148" s="11"/>
      <c r="J148" s="11"/>
      <c r="K148" s="11"/>
      <c r="L148" s="11"/>
      <c r="M148" s="11"/>
      <c r="N148" s="11">
        <f t="shared" si="192"/>
        <v>0</v>
      </c>
      <c r="O148" s="11">
        <f t="shared" si="201"/>
        <v>0.73751444493839957</v>
      </c>
      <c r="P148" s="11">
        <f t="shared" si="201"/>
        <v>1.0928381019170108</v>
      </c>
      <c r="Q148" s="11">
        <f t="shared" si="201"/>
        <v>1.4605678223289873</v>
      </c>
      <c r="R148" s="11">
        <f t="shared" si="201"/>
        <v>5.5177006621317295</v>
      </c>
      <c r="S148" s="11"/>
      <c r="T148" s="11">
        <f t="shared" si="153"/>
        <v>0</v>
      </c>
      <c r="U148" s="11">
        <f t="shared" si="154"/>
        <v>1.1859822745657898</v>
      </c>
      <c r="V148" s="11">
        <f t="shared" si="155"/>
        <v>1.4808039906770651</v>
      </c>
      <c r="W148" s="11">
        <f t="shared" si="156"/>
        <v>1.1298541449952451</v>
      </c>
      <c r="X148" s="11">
        <f t="shared" si="157"/>
        <v>1.7452448451055982</v>
      </c>
      <c r="Y148" s="11">
        <f t="shared" si="158"/>
        <v>2.0207526295134883</v>
      </c>
      <c r="Z148" s="11">
        <f t="shared" si="159"/>
        <v>2.0396697791484337</v>
      </c>
      <c r="AA148" s="11">
        <f t="shared" si="160"/>
        <v>59.785328204242838</v>
      </c>
      <c r="AB148" s="11">
        <f t="shared" si="161"/>
        <v>72.353054436213284</v>
      </c>
      <c r="AC148" s="11">
        <f t="shared" si="162"/>
        <v>73.000000000000085</v>
      </c>
      <c r="AD148" s="11">
        <f t="shared" si="163"/>
        <v>90.62104273917771</v>
      </c>
      <c r="AE148" s="11">
        <f t="shared" si="164"/>
        <v>30.835714534934873</v>
      </c>
      <c r="AF148" s="11">
        <f t="shared" si="165"/>
        <v>0.6469455637868009</v>
      </c>
      <c r="AG148" s="28">
        <f t="shared" si="166"/>
        <v>50.775589360558435</v>
      </c>
      <c r="AH148" s="28">
        <f t="shared" si="167"/>
        <v>61.449340354621938</v>
      </c>
      <c r="AI148" s="28">
        <f t="shared" si="168"/>
        <v>61.998790249306005</v>
      </c>
      <c r="AJ148" s="28">
        <f t="shared" si="169"/>
        <v>76.964315355611873</v>
      </c>
      <c r="AK148" s="16">
        <f t="shared" si="170"/>
        <v>26.188725995053439</v>
      </c>
      <c r="AM148" s="16">
        <f t="shared" si="193"/>
        <v>3.3458412367392101</v>
      </c>
      <c r="AN148" s="16">
        <f t="shared" si="194"/>
        <v>4.0491846479407503</v>
      </c>
      <c r="AO148" s="16">
        <f t="shared" si="195"/>
        <v>4.0853904731868473</v>
      </c>
      <c r="AP148" s="16">
        <f t="shared" si="196"/>
        <v>5.0715389681766343</v>
      </c>
      <c r="AQ148" s="8">
        <f t="shared" si="171"/>
        <v>1.3535990352530503E-2</v>
      </c>
      <c r="AR148" s="8">
        <f t="shared" si="172"/>
        <v>1.4754229484258259</v>
      </c>
      <c r="AS148" s="8">
        <f t="shared" si="173"/>
        <v>71.52457705157417</v>
      </c>
      <c r="AT148" s="8">
        <f t="shared" si="174"/>
        <v>26.986464009647477</v>
      </c>
      <c r="AU148" s="8">
        <f t="shared" si="175"/>
        <v>0.21124348580464281</v>
      </c>
      <c r="AV148" s="8">
        <f t="shared" si="176"/>
        <v>1.2777154529737136</v>
      </c>
      <c r="AW148" s="8">
        <f t="shared" si="177"/>
        <v>71.722284547026291</v>
      </c>
      <c r="AX148" s="8">
        <f t="shared" si="178"/>
        <v>26.788756514195356</v>
      </c>
      <c r="AY148" s="11">
        <f t="shared" si="179"/>
        <v>71.511041061221647</v>
      </c>
      <c r="AZ148" s="11">
        <f t="shared" si="180"/>
        <v>2.7071980705059673E-2</v>
      </c>
      <c r="BA148" s="11">
        <f t="shared" si="181"/>
        <v>0.42248697160928828</v>
      </c>
      <c r="BB148" s="30">
        <f>ROCbolivia_carbon_saatchi_negat!E168</f>
        <v>6230</v>
      </c>
      <c r="BC148" s="30">
        <f>'ROC2005-2010floss2distance2prox'!E168</f>
        <v>7194</v>
      </c>
      <c r="BD148" s="30">
        <f>ROC2010f2carbon1!E168</f>
        <v>4257</v>
      </c>
      <c r="BE148" s="14">
        <f>'2010F2CARBON1RANK6'!B150</f>
        <v>156.39933400000001</v>
      </c>
      <c r="BF148" s="14">
        <f>'2005-2010floss2distance2rank4'!B151</f>
        <v>134.77874600000001</v>
      </c>
      <c r="BG148" s="14">
        <f>'2010F2CARBON1RANK6reverse'!B151</f>
        <v>70.321988000000005</v>
      </c>
      <c r="BH148" s="8">
        <f t="shared" si="182"/>
        <v>0.40201891347015617</v>
      </c>
      <c r="BI148" s="8">
        <f t="shared" si="183"/>
        <v>1.0869400253082002</v>
      </c>
      <c r="BJ148" s="8">
        <f t="shared" si="184"/>
        <v>71.913059974691805</v>
      </c>
      <c r="BK148" s="8">
        <f t="shared" si="185"/>
        <v>26.597981086529842</v>
      </c>
      <c r="BL148" s="11">
        <f t="shared" si="186"/>
        <v>74.488958938778353</v>
      </c>
      <c r="BM148" s="11">
        <f t="shared" si="187"/>
        <v>72.742816183301926</v>
      </c>
      <c r="BN148" s="11">
        <f t="shared" si="188"/>
        <v>72.315078888161963</v>
      </c>
      <c r="BO148" s="11">
        <f t="shared" si="189"/>
        <v>71.933528032830935</v>
      </c>
      <c r="BP148" s="11">
        <f t="shared" si="190"/>
        <v>71.538113041926707</v>
      </c>
      <c r="BQ148" s="30">
        <f>ROCbolivia_carbon_saatchi_negat!G168</f>
        <v>349710</v>
      </c>
      <c r="BR148" s="30">
        <f>'ROC2005-2010floss2distance2prox'!G168</f>
        <v>348747</v>
      </c>
      <c r="BS148" s="30">
        <f>ROC2010f2carbon1!G168</f>
        <v>351683</v>
      </c>
      <c r="BT148" s="15">
        <f t="shared" si="197"/>
        <v>2438</v>
      </c>
      <c r="BU148" s="15">
        <f t="shared" si="198"/>
        <v>2438</v>
      </c>
      <c r="BV148" s="15">
        <f t="shared" si="199"/>
        <v>2438</v>
      </c>
      <c r="BW148" s="39">
        <f t="shared" si="191"/>
        <v>355939.97</v>
      </c>
      <c r="BX148" s="11">
        <f t="shared" si="202"/>
        <v>0.75</v>
      </c>
      <c r="BY148" s="11">
        <f t="shared" si="202"/>
        <v>1</v>
      </c>
      <c r="BZ148" s="11">
        <f t="shared" si="202"/>
        <v>1.25</v>
      </c>
      <c r="CA148" s="11">
        <f t="shared" si="202"/>
        <v>1.5</v>
      </c>
    </row>
    <row r="149" spans="1:79" x14ac:dyDescent="0.25">
      <c r="A149" s="11">
        <f t="shared" si="200"/>
        <v>73.5</v>
      </c>
      <c r="B149" s="11">
        <f t="shared" si="146"/>
        <v>0</v>
      </c>
      <c r="C149" s="11">
        <f t="shared" si="147"/>
        <v>0.88701754961658286</v>
      </c>
      <c r="D149" s="11">
        <f t="shared" si="148"/>
        <v>1.0943848200020918</v>
      </c>
      <c r="E149" s="11">
        <f t="shared" si="149"/>
        <v>1.2816121774691389</v>
      </c>
      <c r="F149" s="11">
        <f t="shared" si="150"/>
        <v>1.47583312995166</v>
      </c>
      <c r="G149" s="11">
        <f t="shared" si="151"/>
        <v>1.4889589387783564</v>
      </c>
      <c r="H149" s="11">
        <f t="shared" si="152"/>
        <v>1.4889589387783564</v>
      </c>
      <c r="I149" s="11"/>
      <c r="J149" s="11"/>
      <c r="K149" s="11"/>
      <c r="L149" s="11"/>
      <c r="M149" s="11"/>
      <c r="N149" s="11">
        <f t="shared" si="192"/>
        <v>0</v>
      </c>
      <c r="O149" s="11">
        <f t="shared" si="201"/>
        <v>0.74246493998790453</v>
      </c>
      <c r="P149" s="11">
        <f t="shared" si="201"/>
        <v>1.1001736729699987</v>
      </c>
      <c r="Q149" s="11">
        <f t="shared" si="201"/>
        <v>1.4703717438976147</v>
      </c>
      <c r="R149" s="11">
        <f t="shared" si="201"/>
        <v>5.5547376991687667</v>
      </c>
      <c r="S149" s="11"/>
      <c r="T149" s="11">
        <f t="shared" si="153"/>
        <v>0</v>
      </c>
      <c r="U149" s="11">
        <f t="shared" si="154"/>
        <v>1.1970233613154959</v>
      </c>
      <c r="V149" s="11">
        <f t="shared" si="155"/>
        <v>1.4810083596165065</v>
      </c>
      <c r="W149" s="11">
        <f t="shared" si="156"/>
        <v>1.1298541449952451</v>
      </c>
      <c r="X149" s="11">
        <f t="shared" si="157"/>
        <v>1.7387848481637229</v>
      </c>
      <c r="Y149" s="11">
        <f t="shared" si="158"/>
        <v>2.0075777131142716</v>
      </c>
      <c r="Z149" s="11">
        <f t="shared" si="159"/>
        <v>2.025794474528376</v>
      </c>
      <c r="AA149" s="11">
        <f t="shared" si="160"/>
        <v>60.453008165234735</v>
      </c>
      <c r="AB149" s="11">
        <f t="shared" si="161"/>
        <v>72.871238024789449</v>
      </c>
      <c r="AC149" s="11">
        <f t="shared" si="162"/>
        <v>73.500000000000085</v>
      </c>
      <c r="AD149" s="11">
        <f t="shared" si="163"/>
        <v>90.904228565603418</v>
      </c>
      <c r="AE149" s="11">
        <f t="shared" si="164"/>
        <v>30.451220400368683</v>
      </c>
      <c r="AF149" s="11">
        <f t="shared" si="165"/>
        <v>0.62876197521063659</v>
      </c>
      <c r="AG149" s="28">
        <f t="shared" si="166"/>
        <v>51.342648947615984</v>
      </c>
      <c r="AH149" s="28">
        <f t="shared" si="167"/>
        <v>61.889432897344754</v>
      </c>
      <c r="AI149" s="28">
        <f t="shared" si="168"/>
        <v>62.423439497588923</v>
      </c>
      <c r="AJ149" s="28">
        <f t="shared" si="169"/>
        <v>77.204824652243985</v>
      </c>
      <c r="AK149" s="16">
        <f t="shared" si="170"/>
        <v>25.862175704628001</v>
      </c>
      <c r="AM149" s="16">
        <f t="shared" si="193"/>
        <v>3.3832074470374844</v>
      </c>
      <c r="AN149" s="16">
        <f t="shared" si="194"/>
        <v>4.078184405421994</v>
      </c>
      <c r="AO149" s="16">
        <f t="shared" si="195"/>
        <v>4.1133725997155244</v>
      </c>
      <c r="AP149" s="16">
        <f t="shared" si="196"/>
        <v>5.0873872514289786</v>
      </c>
      <c r="AQ149" s="8">
        <f t="shared" si="171"/>
        <v>1.3125808826696339E-2</v>
      </c>
      <c r="AR149" s="8">
        <f t="shared" si="172"/>
        <v>1.47583312995166</v>
      </c>
      <c r="AS149" s="8">
        <f t="shared" si="173"/>
        <v>72.024166870048333</v>
      </c>
      <c r="AT149" s="8">
        <f t="shared" si="174"/>
        <v>26.486874191173314</v>
      </c>
      <c r="AU149" s="8">
        <f t="shared" si="175"/>
        <v>0.20734676130921748</v>
      </c>
      <c r="AV149" s="8">
        <f t="shared" si="176"/>
        <v>1.2816121774691389</v>
      </c>
      <c r="AW149" s="8">
        <f t="shared" si="177"/>
        <v>72.218387822530858</v>
      </c>
      <c r="AX149" s="8">
        <f t="shared" si="178"/>
        <v>26.292653238690789</v>
      </c>
      <c r="AY149" s="11">
        <f t="shared" si="179"/>
        <v>72.011041061221647</v>
      </c>
      <c r="AZ149" s="11">
        <f t="shared" si="180"/>
        <v>2.6251617653386461E-2</v>
      </c>
      <c r="BA149" s="11">
        <f t="shared" si="181"/>
        <v>0.41469352261842118</v>
      </c>
      <c r="BB149" s="30">
        <f>ROCbolivia_carbon_saatchi_negat!E169</f>
        <v>6249</v>
      </c>
      <c r="BC149" s="30">
        <f>'ROC2005-2010floss2distance2prox'!E169</f>
        <v>7196</v>
      </c>
      <c r="BD149" s="30">
        <f>ROC2010f2carbon1!E169</f>
        <v>4325</v>
      </c>
      <c r="BE149" s="14">
        <f>'2010F2CARBON1RANK6'!B151</f>
        <v>156.38127900000001</v>
      </c>
      <c r="BF149" s="14">
        <f>'2005-2010floss2distance2rank4'!B152</f>
        <v>121.366848</v>
      </c>
      <c r="BG149" s="14">
        <f>'2010F2CARBON1RANK6reverse'!B152</f>
        <v>66.326629999999994</v>
      </c>
      <c r="BH149" s="8">
        <f t="shared" si="182"/>
        <v>0.39457411877626458</v>
      </c>
      <c r="BI149" s="8">
        <f t="shared" si="183"/>
        <v>1.0943848200020918</v>
      </c>
      <c r="BJ149" s="8">
        <f t="shared" si="184"/>
        <v>72.405615179997909</v>
      </c>
      <c r="BK149" s="8">
        <f t="shared" si="185"/>
        <v>26.105425881223738</v>
      </c>
      <c r="BL149" s="11">
        <f t="shared" si="186"/>
        <v>74.988958938778353</v>
      </c>
      <c r="BM149" s="11">
        <f t="shared" si="187"/>
        <v>73.214923839545193</v>
      </c>
      <c r="BN149" s="11">
        <f t="shared" si="188"/>
        <v>72.800189298774171</v>
      </c>
      <c r="BO149" s="11">
        <f t="shared" si="189"/>
        <v>72.425734583840068</v>
      </c>
      <c r="BP149" s="11">
        <f t="shared" si="190"/>
        <v>72.037292678875033</v>
      </c>
      <c r="BQ149" s="30">
        <f>ROCbolivia_carbon_saatchi_negat!G169</f>
        <v>352129</v>
      </c>
      <c r="BR149" s="30">
        <f>'ROC2005-2010floss2distance2prox'!G169</f>
        <v>351183</v>
      </c>
      <c r="BS149" s="30">
        <f>ROC2010f2carbon1!G169</f>
        <v>354053</v>
      </c>
      <c r="BT149" s="15">
        <f t="shared" si="197"/>
        <v>2438</v>
      </c>
      <c r="BU149" s="15">
        <f t="shared" si="198"/>
        <v>2438</v>
      </c>
      <c r="BV149" s="15">
        <f t="shared" si="199"/>
        <v>2438</v>
      </c>
      <c r="BW149" s="39">
        <f t="shared" si="191"/>
        <v>358377.91499999998</v>
      </c>
      <c r="BX149" s="11">
        <f t="shared" si="202"/>
        <v>0.75</v>
      </c>
      <c r="BY149" s="11">
        <f t="shared" si="202"/>
        <v>1</v>
      </c>
      <c r="BZ149" s="11">
        <f t="shared" si="202"/>
        <v>1.25</v>
      </c>
      <c r="CA149" s="11">
        <f t="shared" si="202"/>
        <v>1.5</v>
      </c>
    </row>
    <row r="150" spans="1:79" x14ac:dyDescent="0.25">
      <c r="A150" s="11">
        <f t="shared" si="200"/>
        <v>74</v>
      </c>
      <c r="B150" s="11">
        <f t="shared" si="146"/>
        <v>0</v>
      </c>
      <c r="C150" s="11">
        <f t="shared" si="147"/>
        <v>0.89317027250409664</v>
      </c>
      <c r="D150" s="11">
        <f t="shared" si="148"/>
        <v>1.1018296146959836</v>
      </c>
      <c r="E150" s="11">
        <f t="shared" si="149"/>
        <v>1.2850987204387301</v>
      </c>
      <c r="F150" s="11">
        <f t="shared" si="150"/>
        <v>1.47726876529208</v>
      </c>
      <c r="G150" s="11">
        <f t="shared" si="151"/>
        <v>1.4889589387783564</v>
      </c>
      <c r="H150" s="11">
        <f t="shared" si="152"/>
        <v>1.4889589387783564</v>
      </c>
      <c r="I150" s="11"/>
      <c r="J150" s="11"/>
      <c r="K150" s="11"/>
      <c r="L150" s="11"/>
      <c r="M150" s="11"/>
      <c r="N150" s="11">
        <f t="shared" si="192"/>
        <v>0</v>
      </c>
      <c r="O150" s="11">
        <f t="shared" si="201"/>
        <v>0.74741543503740948</v>
      </c>
      <c r="P150" s="11">
        <f t="shared" si="201"/>
        <v>1.1075092440229866</v>
      </c>
      <c r="Q150" s="11">
        <f t="shared" si="201"/>
        <v>1.4801756654662421</v>
      </c>
      <c r="R150" s="11">
        <f t="shared" si="201"/>
        <v>5.5917747362058039</v>
      </c>
      <c r="S150" s="11"/>
      <c r="T150" s="11">
        <f t="shared" si="153"/>
        <v>0</v>
      </c>
      <c r="U150" s="11">
        <f t="shared" si="154"/>
        <v>1.1973467785158101</v>
      </c>
      <c r="V150" s="11">
        <f t="shared" si="155"/>
        <v>1.4812100220935307</v>
      </c>
      <c r="W150" s="11">
        <f t="shared" si="156"/>
        <v>1.1298541449952451</v>
      </c>
      <c r="X150" s="11">
        <f t="shared" si="157"/>
        <v>1.7318488777503187</v>
      </c>
      <c r="Y150" s="11">
        <f t="shared" si="158"/>
        <v>1.9959938245286721</v>
      </c>
      <c r="Z150" s="11">
        <f t="shared" si="159"/>
        <v>2.0121066740248059</v>
      </c>
      <c r="AA150" s="11">
        <f t="shared" si="160"/>
        <v>61.12441201478682</v>
      </c>
      <c r="AB150" s="11">
        <f t="shared" si="161"/>
        <v>73.389764489283806</v>
      </c>
      <c r="AC150" s="11">
        <f t="shared" si="162"/>
        <v>74.000000000000085</v>
      </c>
      <c r="AD150" s="11">
        <f t="shared" si="163"/>
        <v>91.176718616279913</v>
      </c>
      <c r="AE150" s="11">
        <f t="shared" si="164"/>
        <v>30.052306601493093</v>
      </c>
      <c r="AF150" s="11">
        <f t="shared" si="165"/>
        <v>0.61023551071627935</v>
      </c>
      <c r="AG150" s="28">
        <f t="shared" si="166"/>
        <v>51.912871227629083</v>
      </c>
      <c r="AH150" s="28">
        <f t="shared" si="167"/>
        <v>62.32981664406941</v>
      </c>
      <c r="AI150" s="28">
        <f t="shared" si="168"/>
        <v>62.848088745871841</v>
      </c>
      <c r="AJ150" s="28">
        <f t="shared" si="169"/>
        <v>77.43625004261267</v>
      </c>
      <c r="AK150" s="16">
        <f t="shared" si="170"/>
        <v>25.523378814983587</v>
      </c>
      <c r="AM150" s="16">
        <f t="shared" si="193"/>
        <v>3.4207820619774991</v>
      </c>
      <c r="AN150" s="16">
        <f t="shared" si="194"/>
        <v>4.1072033516978914</v>
      </c>
      <c r="AO150" s="16">
        <f t="shared" si="195"/>
        <v>4.1413547262442014</v>
      </c>
      <c r="AP150" s="16">
        <f t="shared" si="196"/>
        <v>5.1026369535806486</v>
      </c>
      <c r="AQ150" s="8">
        <f t="shared" si="171"/>
        <v>1.1690173486276434E-2</v>
      </c>
      <c r="AR150" s="8">
        <f t="shared" si="172"/>
        <v>1.47726876529208</v>
      </c>
      <c r="AS150" s="8">
        <f t="shared" si="173"/>
        <v>72.522731234707919</v>
      </c>
      <c r="AT150" s="8">
        <f t="shared" si="174"/>
        <v>25.988309826513728</v>
      </c>
      <c r="AU150" s="8">
        <f t="shared" si="175"/>
        <v>0.20386021833962631</v>
      </c>
      <c r="AV150" s="8">
        <f t="shared" si="176"/>
        <v>1.2850987204387301</v>
      </c>
      <c r="AW150" s="8">
        <f t="shared" si="177"/>
        <v>72.714901279561275</v>
      </c>
      <c r="AX150" s="8">
        <f t="shared" si="178"/>
        <v>25.796139781660372</v>
      </c>
      <c r="AY150" s="11">
        <f t="shared" si="179"/>
        <v>72.511041061221647</v>
      </c>
      <c r="AZ150" s="11">
        <f t="shared" si="180"/>
        <v>2.338034697254443E-2</v>
      </c>
      <c r="BA150" s="11">
        <f t="shared" si="181"/>
        <v>0.40772043667925573</v>
      </c>
      <c r="BB150" s="30">
        <f>ROCbolivia_carbon_saatchi_negat!E170</f>
        <v>6266</v>
      </c>
      <c r="BC150" s="30">
        <f>'ROC2005-2010floss2distance2prox'!E170</f>
        <v>7203</v>
      </c>
      <c r="BD150" s="30">
        <f>ROC2010f2carbon1!E170</f>
        <v>4355</v>
      </c>
      <c r="BE150" s="14">
        <f>'2010F2CARBON1RANK6'!B152</f>
        <v>157.25347300000001</v>
      </c>
      <c r="BF150" s="14">
        <f>'2005-2010floss2distance2rank4'!B153</f>
        <v>121.447155</v>
      </c>
      <c r="BG150" s="14">
        <f>'2010F2CARBON1RANK6reverse'!B153</f>
        <v>63.821508999999999</v>
      </c>
      <c r="BH150" s="8">
        <f t="shared" si="182"/>
        <v>0.38712932408237277</v>
      </c>
      <c r="BI150" s="8">
        <f t="shared" si="183"/>
        <v>1.1018296146959836</v>
      </c>
      <c r="BJ150" s="8">
        <f t="shared" si="184"/>
        <v>72.898170385304013</v>
      </c>
      <c r="BK150" s="8">
        <f t="shared" si="185"/>
        <v>25.612870675917634</v>
      </c>
      <c r="BL150" s="11">
        <f t="shared" si="186"/>
        <v>75.488958938778353</v>
      </c>
      <c r="BM150" s="11">
        <f t="shared" si="187"/>
        <v>73.702618393770166</v>
      </c>
      <c r="BN150" s="11">
        <f t="shared" si="188"/>
        <v>73.285299709386379</v>
      </c>
      <c r="BO150" s="11">
        <f t="shared" si="189"/>
        <v>72.918761497900903</v>
      </c>
      <c r="BP150" s="11">
        <f t="shared" si="190"/>
        <v>72.534421408194191</v>
      </c>
      <c r="BQ150" s="30">
        <f>ROCbolivia_carbon_saatchi_negat!G170</f>
        <v>354550</v>
      </c>
      <c r="BR150" s="30">
        <f>'ROC2005-2010floss2distance2prox'!G170</f>
        <v>353614</v>
      </c>
      <c r="BS150" s="30">
        <f>ROC2010f2carbon1!G170</f>
        <v>356461</v>
      </c>
      <c r="BT150" s="15">
        <f t="shared" si="197"/>
        <v>2438</v>
      </c>
      <c r="BU150" s="15">
        <f t="shared" si="198"/>
        <v>2438</v>
      </c>
      <c r="BV150" s="15">
        <f t="shared" si="199"/>
        <v>2438</v>
      </c>
      <c r="BW150" s="39">
        <f t="shared" si="191"/>
        <v>360815.86</v>
      </c>
      <c r="BX150" s="11">
        <f t="shared" si="202"/>
        <v>0.75</v>
      </c>
      <c r="BY150" s="11">
        <f t="shared" si="202"/>
        <v>1</v>
      </c>
      <c r="BZ150" s="11">
        <f t="shared" si="202"/>
        <v>1.25</v>
      </c>
      <c r="CA150" s="11">
        <f t="shared" si="202"/>
        <v>1.5</v>
      </c>
    </row>
    <row r="151" spans="1:79" x14ac:dyDescent="0.25">
      <c r="A151" s="11">
        <f t="shared" si="200"/>
        <v>74.5</v>
      </c>
      <c r="B151" s="11">
        <f t="shared" si="146"/>
        <v>0</v>
      </c>
      <c r="C151" s="11">
        <f t="shared" si="147"/>
        <v>0.90034844920619617</v>
      </c>
      <c r="D151" s="11">
        <f t="shared" si="148"/>
        <v>1.1092744093898754</v>
      </c>
      <c r="E151" s="11">
        <f t="shared" si="149"/>
        <v>1.289610717222907</v>
      </c>
      <c r="F151" s="11">
        <f t="shared" si="150"/>
        <v>1.4776789468179143</v>
      </c>
      <c r="G151" s="11">
        <f t="shared" si="151"/>
        <v>1.4889589387783564</v>
      </c>
      <c r="H151" s="11">
        <f t="shared" si="152"/>
        <v>1.4889589387783564</v>
      </c>
      <c r="I151" s="11"/>
      <c r="J151" s="11"/>
      <c r="K151" s="11"/>
      <c r="L151" s="11"/>
      <c r="M151" s="11"/>
      <c r="N151" s="11">
        <f t="shared" si="192"/>
        <v>0</v>
      </c>
      <c r="O151" s="11">
        <f t="shared" si="201"/>
        <v>0.75236593008691444</v>
      </c>
      <c r="P151" s="11">
        <f t="shared" si="201"/>
        <v>1.1148448150759744</v>
      </c>
      <c r="Q151" s="11">
        <f t="shared" si="201"/>
        <v>1.4899795870348698</v>
      </c>
      <c r="R151" s="11">
        <f t="shared" si="201"/>
        <v>5.6288117732428411</v>
      </c>
      <c r="S151" s="11"/>
      <c r="T151" s="11">
        <f t="shared" si="153"/>
        <v>0</v>
      </c>
      <c r="U151" s="11">
        <f t="shared" si="154"/>
        <v>1.1990479559229972</v>
      </c>
      <c r="V151" s="11">
        <f t="shared" si="155"/>
        <v>1.4814090315171022</v>
      </c>
      <c r="W151" s="11">
        <f t="shared" si="156"/>
        <v>1.1298541449952451</v>
      </c>
      <c r="X151" s="11">
        <f t="shared" si="157"/>
        <v>1.726401565644148</v>
      </c>
      <c r="Y151" s="11">
        <f t="shared" si="158"/>
        <v>1.9831614045247268</v>
      </c>
      <c r="Z151" s="11">
        <f t="shared" si="159"/>
        <v>1.9986026023870556</v>
      </c>
      <c r="AA151" s="11">
        <f t="shared" si="160"/>
        <v>61.79688364826977</v>
      </c>
      <c r="AB151" s="11">
        <f t="shared" si="161"/>
        <v>73.905519459898002</v>
      </c>
      <c r="AC151" s="11">
        <f t="shared" si="162"/>
        <v>74.500000000000085</v>
      </c>
      <c r="AD151" s="11">
        <f t="shared" si="163"/>
        <v>91.444016176286965</v>
      </c>
      <c r="AE151" s="11">
        <f t="shared" si="164"/>
        <v>29.647132528017195</v>
      </c>
      <c r="AF151" s="11">
        <f t="shared" si="165"/>
        <v>0.59448054010208295</v>
      </c>
      <c r="AG151" s="28">
        <f t="shared" si="166"/>
        <v>52.48400037492933</v>
      </c>
      <c r="AH151" s="28">
        <f t="shared" si="167"/>
        <v>62.767846565208409</v>
      </c>
      <c r="AI151" s="28">
        <f t="shared" si="168"/>
        <v>63.272737994154753</v>
      </c>
      <c r="AJ151" s="28">
        <f t="shared" si="169"/>
        <v>77.663265458462377</v>
      </c>
      <c r="AK151" s="16">
        <f t="shared" si="170"/>
        <v>25.179265083533046</v>
      </c>
      <c r="AM151" s="16">
        <f t="shared" si="193"/>
        <v>3.4584164346476314</v>
      </c>
      <c r="AN151" s="16">
        <f t="shared" si="194"/>
        <v>4.136067193388933</v>
      </c>
      <c r="AO151" s="16">
        <f t="shared" si="195"/>
        <v>4.1693368527728785</v>
      </c>
      <c r="AP151" s="16">
        <f t="shared" si="196"/>
        <v>5.117596061870497</v>
      </c>
      <c r="AQ151" s="8">
        <f t="shared" si="171"/>
        <v>1.1279991960442048E-2</v>
      </c>
      <c r="AR151" s="8">
        <f t="shared" si="172"/>
        <v>1.4776789468179143</v>
      </c>
      <c r="AS151" s="8">
        <f t="shared" si="173"/>
        <v>73.022321053182083</v>
      </c>
      <c r="AT151" s="8">
        <f t="shared" si="174"/>
        <v>25.488720008039564</v>
      </c>
      <c r="AU151" s="8">
        <f t="shared" si="175"/>
        <v>0.1993482215554494</v>
      </c>
      <c r="AV151" s="8">
        <f t="shared" si="176"/>
        <v>1.289610717222907</v>
      </c>
      <c r="AW151" s="8">
        <f t="shared" si="177"/>
        <v>73.210389282777086</v>
      </c>
      <c r="AX151" s="8">
        <f t="shared" si="178"/>
        <v>25.300651778444561</v>
      </c>
      <c r="AY151" s="11">
        <f t="shared" si="179"/>
        <v>73.011041061221647</v>
      </c>
      <c r="AZ151" s="11">
        <f t="shared" si="180"/>
        <v>2.2559983920871218E-2</v>
      </c>
      <c r="BA151" s="11">
        <f t="shared" si="181"/>
        <v>0.39869644311089303</v>
      </c>
      <c r="BB151" s="30">
        <f>ROCbolivia_carbon_saatchi_negat!E171</f>
        <v>6288</v>
      </c>
      <c r="BC151" s="30">
        <f>'ROC2005-2010floss2distance2prox'!E171</f>
        <v>7205</v>
      </c>
      <c r="BD151" s="30">
        <f>ROC2010f2carbon1!E171</f>
        <v>4390</v>
      </c>
      <c r="BE151" s="14">
        <f>'2010F2CARBON1RANK6'!B153</f>
        <v>157.50356500000001</v>
      </c>
      <c r="BF151" s="14">
        <f>'2005-2010floss2distance2rank4'!B154</f>
        <v>120.798027</v>
      </c>
      <c r="BG151" s="14">
        <f>'2010F2CARBON1RANK6reverse'!B154</f>
        <v>62.605345</v>
      </c>
      <c r="BH151" s="8">
        <f t="shared" si="182"/>
        <v>0.37968452938848096</v>
      </c>
      <c r="BI151" s="8">
        <f t="shared" si="183"/>
        <v>1.1092744093898754</v>
      </c>
      <c r="BJ151" s="8">
        <f t="shared" si="184"/>
        <v>73.390725590610131</v>
      </c>
      <c r="BK151" s="8">
        <f t="shared" si="185"/>
        <v>25.120315470611516</v>
      </c>
      <c r="BL151" s="11">
        <f t="shared" si="186"/>
        <v>75.988958938778353</v>
      </c>
      <c r="BM151" s="11">
        <f t="shared" si="187"/>
        <v>74.18826204036597</v>
      </c>
      <c r="BN151" s="11">
        <f t="shared" si="188"/>
        <v>73.770410119998616</v>
      </c>
      <c r="BO151" s="11">
        <f t="shared" si="189"/>
        <v>73.40973750433254</v>
      </c>
      <c r="BP151" s="11">
        <f t="shared" si="190"/>
        <v>73.033601045142518</v>
      </c>
      <c r="BQ151" s="30">
        <f>ROCbolivia_carbon_saatchi_negat!G171</f>
        <v>356966</v>
      </c>
      <c r="BR151" s="30">
        <f>'ROC2005-2010floss2distance2prox'!G171</f>
        <v>356050</v>
      </c>
      <c r="BS151" s="30">
        <f>ROC2010f2carbon1!G171</f>
        <v>358864</v>
      </c>
      <c r="BT151" s="15">
        <f t="shared" si="197"/>
        <v>2438</v>
      </c>
      <c r="BU151" s="15">
        <f t="shared" si="198"/>
        <v>2438</v>
      </c>
      <c r="BV151" s="15">
        <f t="shared" si="199"/>
        <v>2438</v>
      </c>
      <c r="BW151" s="39">
        <f t="shared" si="191"/>
        <v>363253.80499999999</v>
      </c>
      <c r="BX151" s="11">
        <f t="shared" si="202"/>
        <v>0.75</v>
      </c>
      <c r="BY151" s="11">
        <f t="shared" si="202"/>
        <v>1</v>
      </c>
      <c r="BZ151" s="11">
        <f t="shared" si="202"/>
        <v>1.25</v>
      </c>
      <c r="CA151" s="11">
        <f t="shared" si="202"/>
        <v>1.5</v>
      </c>
    </row>
    <row r="152" spans="1:79" x14ac:dyDescent="0.25">
      <c r="A152" s="11">
        <f t="shared" si="200"/>
        <v>75</v>
      </c>
      <c r="B152" s="11">
        <f t="shared" si="146"/>
        <v>0</v>
      </c>
      <c r="C152" s="11">
        <f t="shared" si="147"/>
        <v>0.90937244277454987</v>
      </c>
      <c r="D152" s="11">
        <f t="shared" si="148"/>
        <v>1.1167192040837675</v>
      </c>
      <c r="E152" s="11">
        <f t="shared" si="149"/>
        <v>1.292892169429581</v>
      </c>
      <c r="F152" s="11">
        <f t="shared" si="150"/>
        <v>1.4782942191066657</v>
      </c>
      <c r="G152" s="11">
        <f t="shared" si="151"/>
        <v>1.4889589387783564</v>
      </c>
      <c r="H152" s="11">
        <f t="shared" si="152"/>
        <v>1.4889589387783564</v>
      </c>
      <c r="I152" s="11"/>
      <c r="J152" s="11"/>
      <c r="K152" s="11"/>
      <c r="L152" s="11"/>
      <c r="M152" s="11"/>
      <c r="N152" s="11">
        <f t="shared" si="192"/>
        <v>0</v>
      </c>
      <c r="O152" s="11">
        <f t="shared" si="201"/>
        <v>0.75731642513641939</v>
      </c>
      <c r="P152" s="11">
        <f t="shared" si="201"/>
        <v>1.1221803861289623</v>
      </c>
      <c r="Q152" s="11">
        <f t="shared" si="201"/>
        <v>1.4997835086034972</v>
      </c>
      <c r="R152" s="11">
        <f t="shared" si="201"/>
        <v>5.6658488102798783</v>
      </c>
      <c r="S152" s="11"/>
      <c r="T152" s="11">
        <f t="shared" si="153"/>
        <v>0</v>
      </c>
      <c r="U152" s="11">
        <f t="shared" si="154"/>
        <v>1.2031984890822764</v>
      </c>
      <c r="V152" s="11">
        <f t="shared" si="155"/>
        <v>1.4816054399000838</v>
      </c>
      <c r="W152" s="11">
        <f t="shared" si="156"/>
        <v>1.1298541449952451</v>
      </c>
      <c r="X152" s="11">
        <f t="shared" si="157"/>
        <v>1.7193614306919924</v>
      </c>
      <c r="Y152" s="11">
        <f t="shared" si="158"/>
        <v>1.9707787214409</v>
      </c>
      <c r="Z152" s="11">
        <f t="shared" si="159"/>
        <v>1.9852785850378085</v>
      </c>
      <c r="AA152" s="11">
        <f t="shared" si="160"/>
        <v>62.470570826772629</v>
      </c>
      <c r="AB152" s="11">
        <f t="shared" si="161"/>
        <v>74.446620738733344</v>
      </c>
      <c r="AC152" s="11">
        <f t="shared" si="162"/>
        <v>75.000000000000085</v>
      </c>
      <c r="AD152" s="11">
        <f t="shared" si="163"/>
        <v>91.706681455185773</v>
      </c>
      <c r="AE152" s="11">
        <f t="shared" si="164"/>
        <v>29.236110628413144</v>
      </c>
      <c r="AF152" s="11">
        <f t="shared" si="165"/>
        <v>0.5533792612667412</v>
      </c>
      <c r="AG152" s="28">
        <f t="shared" si="166"/>
        <v>53.056161882787485</v>
      </c>
      <c r="AH152" s="28">
        <f t="shared" si="167"/>
        <v>63.227403067813114</v>
      </c>
      <c r="AI152" s="28">
        <f t="shared" si="168"/>
        <v>63.697387242437671</v>
      </c>
      <c r="AJ152" s="28">
        <f t="shared" si="169"/>
        <v>77.886346684931183</v>
      </c>
      <c r="AK152" s="16">
        <f t="shared" si="170"/>
        <v>24.830184802143698</v>
      </c>
      <c r="AM152" s="16">
        <f t="shared" si="193"/>
        <v>3.4961188343868601</v>
      </c>
      <c r="AN152" s="16">
        <f t="shared" si="194"/>
        <v>4.1663495222873319</v>
      </c>
      <c r="AO152" s="16">
        <f t="shared" si="195"/>
        <v>4.1973189793015555</v>
      </c>
      <c r="AP152" s="16">
        <f t="shared" si="196"/>
        <v>5.1322959280081699</v>
      </c>
      <c r="AQ152" s="8">
        <f t="shared" si="171"/>
        <v>1.0664719671690692E-2</v>
      </c>
      <c r="AR152" s="8">
        <f t="shared" si="172"/>
        <v>1.4782942191066657</v>
      </c>
      <c r="AS152" s="8">
        <f t="shared" si="173"/>
        <v>73.521705780893328</v>
      </c>
      <c r="AT152" s="8">
        <f t="shared" si="174"/>
        <v>24.989335280328319</v>
      </c>
      <c r="AU152" s="8">
        <f t="shared" si="175"/>
        <v>0.19606676934877543</v>
      </c>
      <c r="AV152" s="8">
        <f t="shared" si="176"/>
        <v>1.292892169429581</v>
      </c>
      <c r="AW152" s="8">
        <f t="shared" si="177"/>
        <v>73.707107830570422</v>
      </c>
      <c r="AX152" s="8">
        <f t="shared" si="178"/>
        <v>24.803933230651225</v>
      </c>
      <c r="AY152" s="11">
        <f t="shared" si="179"/>
        <v>73.511041061221647</v>
      </c>
      <c r="AZ152" s="11">
        <f t="shared" si="180"/>
        <v>2.1329439343375611E-2</v>
      </c>
      <c r="BA152" s="11">
        <f t="shared" si="181"/>
        <v>0.39213353869754997</v>
      </c>
      <c r="BB152" s="30">
        <f>ROCbolivia_carbon_saatchi_negat!E172</f>
        <v>6304</v>
      </c>
      <c r="BC152" s="30">
        <f>'ROC2005-2010floss2distance2prox'!E172</f>
        <v>7208</v>
      </c>
      <c r="BD152" s="30">
        <f>ROC2010f2carbon1!E172</f>
        <v>4434</v>
      </c>
      <c r="BE152" s="14">
        <f>'2010F2CARBON1RANK6'!B154</f>
        <v>157.788265</v>
      </c>
      <c r="BF152" s="14">
        <f>'2005-2010floss2distance2rank4'!B155</f>
        <v>126.73453600000001</v>
      </c>
      <c r="BG152" s="14">
        <f>'2010F2CARBON1RANK6reverse'!B155</f>
        <v>61.520390999999996</v>
      </c>
      <c r="BH152" s="8">
        <f t="shared" si="182"/>
        <v>0.37223973469458893</v>
      </c>
      <c r="BI152" s="8">
        <f t="shared" si="183"/>
        <v>1.1167192040837675</v>
      </c>
      <c r="BJ152" s="8">
        <f t="shared" si="184"/>
        <v>73.883280795916235</v>
      </c>
      <c r="BK152" s="8">
        <f t="shared" si="185"/>
        <v>24.627760265305412</v>
      </c>
      <c r="BL152" s="11">
        <f t="shared" si="186"/>
        <v>76.488958938778353</v>
      </c>
      <c r="BM152" s="11">
        <f t="shared" si="187"/>
        <v>74.670214053229259</v>
      </c>
      <c r="BN152" s="11">
        <f t="shared" si="188"/>
        <v>74.255520530610823</v>
      </c>
      <c r="BO152" s="11">
        <f t="shared" si="189"/>
        <v>73.903174599919197</v>
      </c>
      <c r="BP152" s="11">
        <f t="shared" si="190"/>
        <v>73.532370500565023</v>
      </c>
      <c r="BQ152" s="30">
        <f>ROCbolivia_carbon_saatchi_negat!G172</f>
        <v>359388</v>
      </c>
      <c r="BR152" s="30">
        <f>'ROC2005-2010floss2distance2prox'!G172</f>
        <v>358484</v>
      </c>
      <c r="BS152" s="30">
        <f>ROC2010f2carbon1!G172</f>
        <v>361258</v>
      </c>
      <c r="BT152" s="15">
        <f t="shared" si="197"/>
        <v>2438</v>
      </c>
      <c r="BU152" s="15">
        <f t="shared" si="198"/>
        <v>2437</v>
      </c>
      <c r="BV152" s="15">
        <f t="shared" si="199"/>
        <v>2438</v>
      </c>
      <c r="BW152" s="39">
        <f t="shared" si="191"/>
        <v>365691.75</v>
      </c>
      <c r="BX152" s="11">
        <f t="shared" si="202"/>
        <v>0.75</v>
      </c>
      <c r="BY152" s="11">
        <f t="shared" si="202"/>
        <v>1</v>
      </c>
      <c r="BZ152" s="11">
        <f t="shared" si="202"/>
        <v>1.25</v>
      </c>
      <c r="CA152" s="11">
        <f t="shared" si="202"/>
        <v>1.5</v>
      </c>
    </row>
    <row r="153" spans="1:79" x14ac:dyDescent="0.25">
      <c r="A153" s="11">
        <f t="shared" si="200"/>
        <v>75.5</v>
      </c>
      <c r="B153" s="11">
        <f t="shared" si="146"/>
        <v>0</v>
      </c>
      <c r="C153" s="11">
        <f t="shared" si="147"/>
        <v>0.91839643634290358</v>
      </c>
      <c r="D153" s="11">
        <f t="shared" si="148"/>
        <v>1.124163998777659</v>
      </c>
      <c r="E153" s="11">
        <f t="shared" si="149"/>
        <v>1.2967888939250065</v>
      </c>
      <c r="F153" s="11">
        <f t="shared" si="150"/>
        <v>1.4782942191066657</v>
      </c>
      <c r="G153" s="11">
        <f t="shared" si="151"/>
        <v>1.4889589387783564</v>
      </c>
      <c r="H153" s="11">
        <f t="shared" si="152"/>
        <v>1.4889589387783564</v>
      </c>
      <c r="I153" s="11"/>
      <c r="J153" s="11"/>
      <c r="K153" s="11"/>
      <c r="L153" s="11"/>
      <c r="M153" s="11"/>
      <c r="N153" s="11">
        <f t="shared" si="192"/>
        <v>0</v>
      </c>
      <c r="O153" s="11">
        <f t="shared" si="201"/>
        <v>0.76226692018592423</v>
      </c>
      <c r="P153" s="11">
        <f t="shared" si="201"/>
        <v>1.1295159571819502</v>
      </c>
      <c r="Q153" s="11">
        <f t="shared" si="201"/>
        <v>1.5095874301721246</v>
      </c>
      <c r="R153" s="11">
        <f t="shared" si="201"/>
        <v>5.7028858473169146</v>
      </c>
      <c r="S153" s="11"/>
      <c r="T153" s="11">
        <f t="shared" si="153"/>
        <v>0</v>
      </c>
      <c r="U153" s="11">
        <f t="shared" si="154"/>
        <v>1.2072954453485216</v>
      </c>
      <c r="V153" s="11">
        <f t="shared" si="155"/>
        <v>1.4817992979045531</v>
      </c>
      <c r="W153" s="11">
        <f t="shared" si="156"/>
        <v>1.1298541449952451</v>
      </c>
      <c r="X153" s="11">
        <f t="shared" si="157"/>
        <v>1.713240475410549</v>
      </c>
      <c r="Y153" s="11">
        <f t="shared" si="158"/>
        <v>1.9577290500550284</v>
      </c>
      <c r="Z153" s="11">
        <f t="shared" si="159"/>
        <v>1.972131044739545</v>
      </c>
      <c r="AA153" s="11">
        <f t="shared" si="160"/>
        <v>63.147853648926088</v>
      </c>
      <c r="AB153" s="11">
        <f t="shared" si="161"/>
        <v>74.962947314376436</v>
      </c>
      <c r="AC153" s="11">
        <f t="shared" si="162"/>
        <v>75.500000000000099</v>
      </c>
      <c r="AD153" s="11">
        <f t="shared" si="163"/>
        <v>91.96516122020806</v>
      </c>
      <c r="AE153" s="11">
        <f t="shared" si="164"/>
        <v>28.817307571281972</v>
      </c>
      <c r="AF153" s="11">
        <f t="shared" si="165"/>
        <v>0.53705268562366371</v>
      </c>
      <c r="AG153" s="28">
        <f t="shared" si="166"/>
        <v>53.63137716539228</v>
      </c>
      <c r="AH153" s="28">
        <f t="shared" si="167"/>
        <v>63.665918452243773</v>
      </c>
      <c r="AI153" s="28">
        <f t="shared" si="168"/>
        <v>64.122036490720589</v>
      </c>
      <c r="AJ153" s="28">
        <f t="shared" si="169"/>
        <v>78.105873160757298</v>
      </c>
      <c r="AK153" s="16">
        <f t="shared" si="170"/>
        <v>24.474495995365018</v>
      </c>
      <c r="AM153" s="16">
        <f t="shared" si="193"/>
        <v>3.5340224616372553</v>
      </c>
      <c r="AN153" s="16">
        <f t="shared" si="194"/>
        <v>4.1952453534268583</v>
      </c>
      <c r="AO153" s="16">
        <f t="shared" si="195"/>
        <v>4.2253011058302326</v>
      </c>
      <c r="AP153" s="16">
        <f t="shared" si="196"/>
        <v>5.1467615549880827</v>
      </c>
      <c r="AQ153" s="8">
        <f t="shared" si="171"/>
        <v>1.0664719671690692E-2</v>
      </c>
      <c r="AR153" s="8">
        <f t="shared" si="172"/>
        <v>1.4782942191066657</v>
      </c>
      <c r="AS153" s="8">
        <f t="shared" si="173"/>
        <v>74.021705780893328</v>
      </c>
      <c r="AT153" s="8">
        <f t="shared" si="174"/>
        <v>24.489335280328319</v>
      </c>
      <c r="AU153" s="8">
        <f t="shared" si="175"/>
        <v>0.19217004485334988</v>
      </c>
      <c r="AV153" s="8">
        <f t="shared" si="176"/>
        <v>1.2967888939250065</v>
      </c>
      <c r="AW153" s="8">
        <f t="shared" si="177"/>
        <v>74.203211106074988</v>
      </c>
      <c r="AX153" s="8">
        <f t="shared" si="178"/>
        <v>24.307829955146659</v>
      </c>
      <c r="AY153" s="11">
        <f t="shared" si="179"/>
        <v>74.011041061221647</v>
      </c>
      <c r="AZ153" s="11">
        <f t="shared" si="180"/>
        <v>2.1329439343375611E-2</v>
      </c>
      <c r="BA153" s="11">
        <f t="shared" si="181"/>
        <v>0.38434008970669709</v>
      </c>
      <c r="BB153" s="30">
        <f>ROCbolivia_carbon_saatchi_negat!E173</f>
        <v>6323</v>
      </c>
      <c r="BC153" s="30">
        <f>'ROC2005-2010floss2distance2prox'!E173</f>
        <v>7208</v>
      </c>
      <c r="BD153" s="30">
        <f>ROC2010f2carbon1!E173</f>
        <v>4478</v>
      </c>
      <c r="BE153" s="14">
        <f>'2010F2CARBON1RANK6'!B155</f>
        <v>158.63042200000001</v>
      </c>
      <c r="BF153" s="14">
        <f>'2005-2010floss2distance2rank4'!B156</f>
        <v>120.931906</v>
      </c>
      <c r="BG153" s="14">
        <f>'2010F2CARBON1RANK6reverse'!B156</f>
        <v>60.540076999999997</v>
      </c>
      <c r="BH153" s="8">
        <f t="shared" si="182"/>
        <v>0.36479494000069734</v>
      </c>
      <c r="BI153" s="8">
        <f t="shared" si="183"/>
        <v>1.124163998777659</v>
      </c>
      <c r="BJ153" s="8">
        <f t="shared" si="184"/>
        <v>74.375836001222339</v>
      </c>
      <c r="BK153" s="8">
        <f t="shared" si="185"/>
        <v>24.135205059999308</v>
      </c>
      <c r="BL153" s="11">
        <f t="shared" si="186"/>
        <v>76.988958938778353</v>
      </c>
      <c r="BM153" s="11">
        <f t="shared" si="187"/>
        <v>75.152166066092548</v>
      </c>
      <c r="BN153" s="11">
        <f t="shared" si="188"/>
        <v>74.740630941223031</v>
      </c>
      <c r="BO153" s="11">
        <f t="shared" si="189"/>
        <v>74.395381150928344</v>
      </c>
      <c r="BP153" s="11">
        <f t="shared" si="190"/>
        <v>74.032370500565023</v>
      </c>
      <c r="BQ153" s="30">
        <f>ROCbolivia_carbon_saatchi_negat!G173</f>
        <v>361807</v>
      </c>
      <c r="BR153" s="30">
        <f>'ROC2005-2010floss2distance2prox'!G173</f>
        <v>360923</v>
      </c>
      <c r="BS153" s="30">
        <f>ROC2010f2carbon1!G173</f>
        <v>363652</v>
      </c>
      <c r="BT153" s="15">
        <f t="shared" si="197"/>
        <v>2438</v>
      </c>
      <c r="BU153" s="15">
        <f t="shared" si="198"/>
        <v>2439</v>
      </c>
      <c r="BV153" s="15">
        <f t="shared" si="199"/>
        <v>2438</v>
      </c>
      <c r="BW153" s="39">
        <f t="shared" si="191"/>
        <v>368129.69500000001</v>
      </c>
      <c r="BX153" s="11">
        <f t="shared" si="202"/>
        <v>0.75</v>
      </c>
      <c r="BY153" s="11">
        <f t="shared" si="202"/>
        <v>1</v>
      </c>
      <c r="BZ153" s="11">
        <f t="shared" si="202"/>
        <v>1.25</v>
      </c>
      <c r="CA153" s="11">
        <f t="shared" si="202"/>
        <v>1.5</v>
      </c>
    </row>
    <row r="154" spans="1:79" x14ac:dyDescent="0.25">
      <c r="A154" s="11">
        <f t="shared" si="200"/>
        <v>76</v>
      </c>
      <c r="B154" s="11">
        <f t="shared" si="146"/>
        <v>0</v>
      </c>
      <c r="C154" s="11">
        <f t="shared" si="147"/>
        <v>0.92495934075625164</v>
      </c>
      <c r="D154" s="11">
        <f t="shared" si="148"/>
        <v>1.1316087934715509</v>
      </c>
      <c r="E154" s="11">
        <f t="shared" si="149"/>
        <v>1.3004805276575149</v>
      </c>
      <c r="F154" s="11">
        <f t="shared" si="150"/>
        <v>1.4784993098695829</v>
      </c>
      <c r="G154" s="11">
        <f t="shared" si="151"/>
        <v>1.4889589387783564</v>
      </c>
      <c r="H154" s="11">
        <f t="shared" si="152"/>
        <v>1.4889589387783564</v>
      </c>
      <c r="I154" s="11"/>
      <c r="J154" s="11"/>
      <c r="K154" s="11"/>
      <c r="L154" s="11"/>
      <c r="M154" s="11"/>
      <c r="N154" s="11">
        <f t="shared" si="192"/>
        <v>0</v>
      </c>
      <c r="O154" s="11">
        <f t="shared" si="201"/>
        <v>0.76721741523542919</v>
      </c>
      <c r="P154" s="11">
        <f t="shared" si="201"/>
        <v>1.1368515282349381</v>
      </c>
      <c r="Q154" s="11">
        <f t="shared" si="201"/>
        <v>1.519391351740752</v>
      </c>
      <c r="R154" s="11">
        <f t="shared" si="201"/>
        <v>5.7399228843539518</v>
      </c>
      <c r="S154" s="11"/>
      <c r="T154" s="11">
        <f t="shared" si="153"/>
        <v>0</v>
      </c>
      <c r="U154" s="11">
        <f t="shared" si="154"/>
        <v>1.2080864970645371</v>
      </c>
      <c r="V154" s="11">
        <f t="shared" si="155"/>
        <v>1.4819906548853747</v>
      </c>
      <c r="W154" s="11">
        <f t="shared" si="156"/>
        <v>1.1298541449952451</v>
      </c>
      <c r="X154" s="11">
        <f t="shared" si="157"/>
        <v>1.7069254495935575</v>
      </c>
      <c r="Y154" s="11">
        <f t="shared" si="158"/>
        <v>1.9451261274932099</v>
      </c>
      <c r="Z154" s="11">
        <f t="shared" si="159"/>
        <v>1.9591564983925742</v>
      </c>
      <c r="AA154" s="11">
        <f t="shared" si="160"/>
        <v>63.825138742487873</v>
      </c>
      <c r="AB154" s="11">
        <f t="shared" si="161"/>
        <v>75.534811142900736</v>
      </c>
      <c r="AC154" s="11">
        <f t="shared" si="162"/>
        <v>76.000000000000085</v>
      </c>
      <c r="AD154" s="11">
        <f t="shared" si="163"/>
        <v>92.219376638114483</v>
      </c>
      <c r="AE154" s="11">
        <f t="shared" si="164"/>
        <v>28.39423789562661</v>
      </c>
      <c r="AF154" s="11">
        <f t="shared" si="165"/>
        <v>0.46518885709934921</v>
      </c>
      <c r="AG154" s="28">
        <f t="shared" si="166"/>
        <v>54.206594377100757</v>
      </c>
      <c r="AH154" s="28">
        <f t="shared" si="167"/>
        <v>64.151601542049846</v>
      </c>
      <c r="AI154" s="28">
        <f t="shared" si="168"/>
        <v>64.546685739003507</v>
      </c>
      <c r="AJ154" s="28">
        <f t="shared" si="169"/>
        <v>78.321777932989079</v>
      </c>
      <c r="AK154" s="16">
        <f t="shared" si="170"/>
        <v>24.115183555888322</v>
      </c>
      <c r="AM154" s="16">
        <f t="shared" si="193"/>
        <v>3.5719262160053207</v>
      </c>
      <c r="AN154" s="16">
        <f t="shared" si="194"/>
        <v>4.22724928544074</v>
      </c>
      <c r="AO154" s="16">
        <f t="shared" si="195"/>
        <v>4.2532832323589096</v>
      </c>
      <c r="AP154" s="16">
        <f t="shared" si="196"/>
        <v>5.160988530966879</v>
      </c>
      <c r="AQ154" s="8">
        <f t="shared" si="171"/>
        <v>1.0459628908773499E-2</v>
      </c>
      <c r="AR154" s="8">
        <f t="shared" si="172"/>
        <v>1.4784993098695829</v>
      </c>
      <c r="AS154" s="8">
        <f t="shared" si="173"/>
        <v>74.521500690130424</v>
      </c>
      <c r="AT154" s="8">
        <f t="shared" si="174"/>
        <v>23.989540371091223</v>
      </c>
      <c r="AU154" s="8">
        <f t="shared" si="175"/>
        <v>0.18847841112084152</v>
      </c>
      <c r="AV154" s="8">
        <f t="shared" si="176"/>
        <v>1.3004805276575149</v>
      </c>
      <c r="AW154" s="8">
        <f t="shared" si="177"/>
        <v>74.699519472342487</v>
      </c>
      <c r="AX154" s="8">
        <f t="shared" si="178"/>
        <v>23.81152158887916</v>
      </c>
      <c r="AY154" s="11">
        <f t="shared" si="179"/>
        <v>74.511041061221647</v>
      </c>
      <c r="AZ154" s="11">
        <f t="shared" si="180"/>
        <v>2.0919257817553216E-2</v>
      </c>
      <c r="BA154" s="11">
        <f t="shared" si="181"/>
        <v>0.37695682224168081</v>
      </c>
      <c r="BB154" s="30">
        <f>ROCbolivia_carbon_saatchi_negat!E174</f>
        <v>6341</v>
      </c>
      <c r="BC154" s="30">
        <f>'ROC2005-2010floss2distance2prox'!E174</f>
        <v>7209</v>
      </c>
      <c r="BD154" s="30">
        <f>ROC2010f2carbon1!E174</f>
        <v>4510</v>
      </c>
      <c r="BE154" s="14">
        <f>'2010F2CARBON1RANK6'!B156</f>
        <v>158.630954</v>
      </c>
      <c r="BF154" s="14">
        <f>'2005-2010floss2distance2rank4'!B157</f>
        <v>133.939615</v>
      </c>
      <c r="BG154" s="14">
        <f>'2010F2CARBON1RANK6reverse'!B157</f>
        <v>59.541299000000002</v>
      </c>
      <c r="BH154" s="8">
        <f t="shared" si="182"/>
        <v>0.35735014530680553</v>
      </c>
      <c r="BI154" s="8">
        <f t="shared" si="183"/>
        <v>1.1316087934715509</v>
      </c>
      <c r="BJ154" s="8">
        <f t="shared" si="184"/>
        <v>74.868391206528443</v>
      </c>
      <c r="BK154" s="8">
        <f t="shared" si="185"/>
        <v>23.642649854693204</v>
      </c>
      <c r="BL154" s="11">
        <f t="shared" si="186"/>
        <v>77.488958938778353</v>
      </c>
      <c r="BM154" s="11">
        <f t="shared" si="187"/>
        <v>75.639040257265862</v>
      </c>
      <c r="BN154" s="11">
        <f t="shared" si="188"/>
        <v>75.225741351835254</v>
      </c>
      <c r="BO154" s="11">
        <f t="shared" si="189"/>
        <v>74.887997883463328</v>
      </c>
      <c r="BP154" s="11">
        <f t="shared" si="190"/>
        <v>74.5319603190392</v>
      </c>
      <c r="BQ154" s="30">
        <f>ROCbolivia_carbon_saatchi_negat!G174</f>
        <v>364227</v>
      </c>
      <c r="BR154" s="30">
        <f>'ROC2005-2010floss2distance2prox'!G174</f>
        <v>363360</v>
      </c>
      <c r="BS154" s="30">
        <f>ROC2010f2carbon1!G174</f>
        <v>366058</v>
      </c>
      <c r="BT154" s="15">
        <f t="shared" si="197"/>
        <v>2438</v>
      </c>
      <c r="BU154" s="15">
        <f t="shared" si="198"/>
        <v>2438</v>
      </c>
      <c r="BV154" s="15">
        <f t="shared" si="199"/>
        <v>2438</v>
      </c>
      <c r="BW154" s="39">
        <f t="shared" si="191"/>
        <v>370567.64</v>
      </c>
      <c r="BX154" s="11">
        <f t="shared" si="202"/>
        <v>0.75</v>
      </c>
      <c r="BY154" s="11">
        <f t="shared" si="202"/>
        <v>1</v>
      </c>
      <c r="BZ154" s="11">
        <f t="shared" si="202"/>
        <v>1.25</v>
      </c>
      <c r="CA154" s="11">
        <f t="shared" si="202"/>
        <v>1.5</v>
      </c>
    </row>
    <row r="155" spans="1:79" x14ac:dyDescent="0.25">
      <c r="A155" s="11">
        <f t="shared" si="200"/>
        <v>76.5</v>
      </c>
      <c r="B155" s="11">
        <f t="shared" si="146"/>
        <v>0</v>
      </c>
      <c r="C155" s="11">
        <f t="shared" si="147"/>
        <v>0.93172733593251689</v>
      </c>
      <c r="D155" s="11">
        <f t="shared" si="148"/>
        <v>1.1390535881654427</v>
      </c>
      <c r="E155" s="11">
        <f t="shared" si="149"/>
        <v>1.3035568891012719</v>
      </c>
      <c r="F155" s="11">
        <f t="shared" si="150"/>
        <v>1.4789094913954171</v>
      </c>
      <c r="G155" s="11">
        <f t="shared" si="151"/>
        <v>1.4889589387783564</v>
      </c>
      <c r="H155" s="11">
        <f t="shared" si="152"/>
        <v>1.4889589387783564</v>
      </c>
      <c r="I155" s="11"/>
      <c r="J155" s="11"/>
      <c r="K155" s="11"/>
      <c r="L155" s="11"/>
      <c r="M155" s="11"/>
      <c r="N155" s="11">
        <f t="shared" si="192"/>
        <v>0</v>
      </c>
      <c r="O155" s="11">
        <f t="shared" si="201"/>
        <v>0.77216791028493414</v>
      </c>
      <c r="P155" s="11">
        <f t="shared" si="201"/>
        <v>1.1441870992879259</v>
      </c>
      <c r="Q155" s="11">
        <f t="shared" si="201"/>
        <v>1.5291952733093794</v>
      </c>
      <c r="R155" s="11">
        <f t="shared" si="201"/>
        <v>5.776959921390989</v>
      </c>
      <c r="S155" s="11"/>
      <c r="T155" s="11">
        <f t="shared" si="153"/>
        <v>0</v>
      </c>
      <c r="U155" s="11">
        <f t="shared" si="154"/>
        <v>1.2091367890487605</v>
      </c>
      <c r="V155" s="11">
        <f t="shared" si="155"/>
        <v>1.4821795589320894</v>
      </c>
      <c r="W155" s="11">
        <f t="shared" si="156"/>
        <v>1.1298541449952451</v>
      </c>
      <c r="X155" s="11">
        <f t="shared" si="157"/>
        <v>1.699876187982718</v>
      </c>
      <c r="Y155" s="11">
        <f t="shared" si="158"/>
        <v>1.9329610973686331</v>
      </c>
      <c r="Z155" s="11">
        <f t="shared" si="159"/>
        <v>1.946351553958636</v>
      </c>
      <c r="AA155" s="11">
        <f t="shared" si="160"/>
        <v>64.505731386564449</v>
      </c>
      <c r="AB155" s="11">
        <f t="shared" si="161"/>
        <v>76.095236633013869</v>
      </c>
      <c r="AC155" s="11">
        <f t="shared" si="162"/>
        <v>76.500000000000099</v>
      </c>
      <c r="AD155" s="11">
        <f t="shared" si="163"/>
        <v>92.469280952903929</v>
      </c>
      <c r="AE155" s="11">
        <f t="shared" si="164"/>
        <v>27.963549566339481</v>
      </c>
      <c r="AF155" s="11">
        <f t="shared" si="165"/>
        <v>0.40476336698623072</v>
      </c>
      <c r="AG155" s="28">
        <f t="shared" si="166"/>
        <v>54.784620686488765</v>
      </c>
      <c r="AH155" s="28">
        <f t="shared" si="167"/>
        <v>64.627570068240104</v>
      </c>
      <c r="AI155" s="28">
        <f t="shared" si="168"/>
        <v>64.971334987286426</v>
      </c>
      <c r="AJ155" s="28">
        <f t="shared" si="169"/>
        <v>78.534021291825084</v>
      </c>
      <c r="AK155" s="16">
        <f t="shared" si="170"/>
        <v>23.749400605336319</v>
      </c>
      <c r="AM155" s="16">
        <f t="shared" si="193"/>
        <v>3.610015074967396</v>
      </c>
      <c r="AN155" s="16">
        <f t="shared" si="194"/>
        <v>4.2586130793892227</v>
      </c>
      <c r="AO155" s="16">
        <f t="shared" si="195"/>
        <v>4.2812653588875866</v>
      </c>
      <c r="AP155" s="16">
        <f t="shared" si="196"/>
        <v>5.174974239279881</v>
      </c>
      <c r="AQ155" s="8">
        <f t="shared" si="171"/>
        <v>1.0049447382939336E-2</v>
      </c>
      <c r="AR155" s="8">
        <f t="shared" si="172"/>
        <v>1.4789094913954171</v>
      </c>
      <c r="AS155" s="8">
        <f t="shared" si="173"/>
        <v>75.021090508604587</v>
      </c>
      <c r="AT155" s="8">
        <f t="shared" si="174"/>
        <v>23.48995055261706</v>
      </c>
      <c r="AU155" s="8">
        <f t="shared" si="175"/>
        <v>0.18540204967708451</v>
      </c>
      <c r="AV155" s="8">
        <f t="shared" si="176"/>
        <v>1.3035568891012719</v>
      </c>
      <c r="AW155" s="8">
        <f t="shared" si="177"/>
        <v>75.196443110898727</v>
      </c>
      <c r="AX155" s="8">
        <f t="shared" si="178"/>
        <v>23.31459795032292</v>
      </c>
      <c r="AY155" s="11">
        <f t="shared" si="179"/>
        <v>75.011041061221647</v>
      </c>
      <c r="AZ155" s="11">
        <f t="shared" si="180"/>
        <v>2.0098894765880004E-2</v>
      </c>
      <c r="BA155" s="11">
        <f t="shared" si="181"/>
        <v>0.37080409935416014</v>
      </c>
      <c r="BB155" s="30">
        <f>ROCbolivia_carbon_saatchi_negat!E175</f>
        <v>6356</v>
      </c>
      <c r="BC155" s="30">
        <f>'ROC2005-2010floss2distance2prox'!E175</f>
        <v>7211</v>
      </c>
      <c r="BD155" s="30">
        <f>ROC2010f2carbon1!E175</f>
        <v>4543</v>
      </c>
      <c r="BE155" s="14">
        <f>'2010F2CARBON1RANK6'!B157</f>
        <v>159.40563499999999</v>
      </c>
      <c r="BF155" s="14">
        <f>'2005-2010floss2distance2rank4'!B158</f>
        <v>131.26057399999999</v>
      </c>
      <c r="BG155" s="14">
        <f>'2010F2CARBON1RANK6reverse'!B158</f>
        <v>58.531570000000002</v>
      </c>
      <c r="BH155" s="8">
        <f t="shared" si="182"/>
        <v>0.34990535061291372</v>
      </c>
      <c r="BI155" s="8">
        <f t="shared" si="183"/>
        <v>1.1390535881654427</v>
      </c>
      <c r="BJ155" s="8">
        <f t="shared" si="184"/>
        <v>75.360946411834561</v>
      </c>
      <c r="BK155" s="8">
        <f t="shared" si="185"/>
        <v>23.150094649387086</v>
      </c>
      <c r="BL155" s="11">
        <f t="shared" si="186"/>
        <v>77.988958938778353</v>
      </c>
      <c r="BM155" s="11">
        <f t="shared" si="187"/>
        <v>76.125504266913325</v>
      </c>
      <c r="BN155" s="11">
        <f t="shared" si="188"/>
        <v>75.710851762447476</v>
      </c>
      <c r="BO155" s="11">
        <f t="shared" si="189"/>
        <v>75.381845160575807</v>
      </c>
      <c r="BP155" s="11">
        <f t="shared" si="190"/>
        <v>75.031139955987527</v>
      </c>
      <c r="BQ155" s="30">
        <f>ROCbolivia_carbon_saatchi_negat!G175</f>
        <v>366650</v>
      </c>
      <c r="BR155" s="30">
        <f>'ROC2005-2010floss2distance2prox'!G175</f>
        <v>365796</v>
      </c>
      <c r="BS155" s="30">
        <f>ROC2010f2carbon1!G175</f>
        <v>368463</v>
      </c>
      <c r="BT155" s="15">
        <f t="shared" si="197"/>
        <v>2438</v>
      </c>
      <c r="BU155" s="15">
        <f t="shared" si="198"/>
        <v>2438</v>
      </c>
      <c r="BV155" s="15">
        <f t="shared" si="199"/>
        <v>2438</v>
      </c>
      <c r="BW155" s="39">
        <f t="shared" si="191"/>
        <v>373005.58500000002</v>
      </c>
      <c r="BX155" s="11">
        <f t="shared" si="202"/>
        <v>0.75</v>
      </c>
      <c r="BY155" s="11">
        <f t="shared" si="202"/>
        <v>1</v>
      </c>
      <c r="BZ155" s="11">
        <f t="shared" si="202"/>
        <v>1.25</v>
      </c>
      <c r="CA155" s="11">
        <f t="shared" si="202"/>
        <v>1.5</v>
      </c>
    </row>
    <row r="156" spans="1:79" x14ac:dyDescent="0.25">
      <c r="A156" s="11">
        <f t="shared" si="200"/>
        <v>77</v>
      </c>
      <c r="B156" s="11">
        <f t="shared" si="146"/>
        <v>0</v>
      </c>
      <c r="C156" s="11">
        <f t="shared" si="147"/>
        <v>0.93931569416045069</v>
      </c>
      <c r="D156" s="11">
        <f t="shared" si="148"/>
        <v>1.1464983828593345</v>
      </c>
      <c r="E156" s="11">
        <f t="shared" si="149"/>
        <v>1.307043432070863</v>
      </c>
      <c r="F156" s="11">
        <f t="shared" si="150"/>
        <v>1.4791145821583342</v>
      </c>
      <c r="G156" s="11">
        <f t="shared" si="151"/>
        <v>1.4889589387783564</v>
      </c>
      <c r="H156" s="11">
        <f t="shared" si="152"/>
        <v>1.4889589387783564</v>
      </c>
      <c r="I156" s="11"/>
      <c r="J156" s="11"/>
      <c r="K156" s="11"/>
      <c r="L156" s="11"/>
      <c r="M156" s="11"/>
      <c r="N156" s="11">
        <f t="shared" si="192"/>
        <v>0</v>
      </c>
      <c r="O156" s="11">
        <f t="shared" si="201"/>
        <v>0.7771184053344391</v>
      </c>
      <c r="P156" s="11">
        <f t="shared" si="201"/>
        <v>1.1515226703409138</v>
      </c>
      <c r="Q156" s="11">
        <f t="shared" si="201"/>
        <v>1.5389991948780068</v>
      </c>
      <c r="R156" s="11">
        <f t="shared" si="201"/>
        <v>5.8139969584280262</v>
      </c>
      <c r="S156" s="11"/>
      <c r="T156" s="11">
        <f t="shared" si="153"/>
        <v>0</v>
      </c>
      <c r="U156" s="11">
        <f t="shared" si="154"/>
        <v>1.2112443782591367</v>
      </c>
      <c r="V156" s="11">
        <f t="shared" si="155"/>
        <v>1.4823660569092056</v>
      </c>
      <c r="W156" s="11">
        <f t="shared" si="156"/>
        <v>1.1298541449952451</v>
      </c>
      <c r="X156" s="11">
        <f t="shared" si="157"/>
        <v>1.6934581417032526</v>
      </c>
      <c r="Y156" s="11">
        <f t="shared" si="158"/>
        <v>1.9206824718522946</v>
      </c>
      <c r="Z156" s="11">
        <f t="shared" si="159"/>
        <v>1.9337129075043591</v>
      </c>
      <c r="AA156" s="11">
        <f t="shared" si="160"/>
        <v>65.187734707568367</v>
      </c>
      <c r="AB156" s="11">
        <f t="shared" si="161"/>
        <v>76.637283526460777</v>
      </c>
      <c r="AC156" s="11">
        <f t="shared" si="162"/>
        <v>77.000000000000085</v>
      </c>
      <c r="AD156" s="11">
        <f t="shared" si="163"/>
        <v>92.715846869574918</v>
      </c>
      <c r="AE156" s="11">
        <f t="shared" si="164"/>
        <v>27.528112162006551</v>
      </c>
      <c r="AF156" s="11">
        <f t="shared" si="165"/>
        <v>0.36271647353930803</v>
      </c>
      <c r="AG156" s="28">
        <f t="shared" si="166"/>
        <v>55.363845081670291</v>
      </c>
      <c r="AH156" s="28">
        <f t="shared" si="167"/>
        <v>65.087929679912747</v>
      </c>
      <c r="AI156" s="28">
        <f t="shared" si="168"/>
        <v>65.395984235569344</v>
      </c>
      <c r="AJ156" s="28">
        <f t="shared" si="169"/>
        <v>78.743429354158124</v>
      </c>
      <c r="AK156" s="16">
        <f t="shared" si="170"/>
        <v>23.379584272487833</v>
      </c>
      <c r="AM156" s="16">
        <f t="shared" si="193"/>
        <v>3.648182881410015</v>
      </c>
      <c r="AN156" s="16">
        <f t="shared" si="194"/>
        <v>4.2889483289030386</v>
      </c>
      <c r="AO156" s="16">
        <f t="shared" si="195"/>
        <v>4.3092474854162637</v>
      </c>
      <c r="AP156" s="16">
        <f t="shared" si="196"/>
        <v>5.1887731166357742</v>
      </c>
      <c r="AQ156" s="8">
        <f t="shared" si="171"/>
        <v>9.8443566200221433E-3</v>
      </c>
      <c r="AR156" s="8">
        <f t="shared" si="172"/>
        <v>1.4791145821583342</v>
      </c>
      <c r="AS156" s="8">
        <f t="shared" si="173"/>
        <v>75.520885417841669</v>
      </c>
      <c r="AT156" s="8">
        <f t="shared" si="174"/>
        <v>22.990155643379978</v>
      </c>
      <c r="AU156" s="8">
        <f t="shared" si="175"/>
        <v>0.18191550670749335</v>
      </c>
      <c r="AV156" s="8">
        <f t="shared" si="176"/>
        <v>1.307043432070863</v>
      </c>
      <c r="AW156" s="8">
        <f t="shared" si="177"/>
        <v>75.69295656792913</v>
      </c>
      <c r="AX156" s="8">
        <f t="shared" si="178"/>
        <v>22.818084493292517</v>
      </c>
      <c r="AY156" s="11">
        <f t="shared" si="179"/>
        <v>75.511041061221647</v>
      </c>
      <c r="AZ156" s="11">
        <f t="shared" si="180"/>
        <v>1.9688713240043398E-2</v>
      </c>
      <c r="BA156" s="11">
        <f t="shared" si="181"/>
        <v>0.36383101341498048</v>
      </c>
      <c r="BB156" s="30">
        <f>ROCbolivia_carbon_saatchi_negat!E176</f>
        <v>6373</v>
      </c>
      <c r="BC156" s="30">
        <f>'ROC2005-2010floss2distance2prox'!E176</f>
        <v>7212</v>
      </c>
      <c r="BD156" s="30">
        <f>ROC2010f2carbon1!E176</f>
        <v>4580</v>
      </c>
      <c r="BE156" s="14">
        <f>'2010F2CARBON1RANK6'!B158</f>
        <v>159.73603800000001</v>
      </c>
      <c r="BF156" s="14">
        <f>'2005-2010floss2distance2rank4'!B159</f>
        <v>126.956014</v>
      </c>
      <c r="BG156" s="14">
        <f>'2010F2CARBON1RANK6reverse'!B159</f>
        <v>57.749664000000003</v>
      </c>
      <c r="BH156" s="8">
        <f t="shared" si="182"/>
        <v>0.34246055591902191</v>
      </c>
      <c r="BI156" s="8">
        <f t="shared" si="183"/>
        <v>1.1464983828593345</v>
      </c>
      <c r="BJ156" s="8">
        <f t="shared" si="184"/>
        <v>75.853501617140665</v>
      </c>
      <c r="BK156" s="8">
        <f t="shared" si="185"/>
        <v>22.657539444080982</v>
      </c>
      <c r="BL156" s="11">
        <f t="shared" si="186"/>
        <v>78.488958938778353</v>
      </c>
      <c r="BM156" s="11">
        <f t="shared" si="187"/>
        <v>76.610327550457455</v>
      </c>
      <c r="BN156" s="11">
        <f t="shared" si="188"/>
        <v>76.195962173059684</v>
      </c>
      <c r="BO156" s="11">
        <f t="shared" si="189"/>
        <v>75.874872074636627</v>
      </c>
      <c r="BP156" s="11">
        <f t="shared" si="190"/>
        <v>75.53072977446169</v>
      </c>
      <c r="BQ156" s="30">
        <f>ROCbolivia_carbon_saatchi_negat!G176</f>
        <v>369071</v>
      </c>
      <c r="BR156" s="30">
        <f>'ROC2005-2010floss2distance2prox'!G176</f>
        <v>368233</v>
      </c>
      <c r="BS156" s="30">
        <f>ROC2010f2carbon1!G176</f>
        <v>370864</v>
      </c>
      <c r="BT156" s="15">
        <f t="shared" si="197"/>
        <v>2438</v>
      </c>
      <c r="BU156" s="15">
        <f t="shared" si="198"/>
        <v>2438</v>
      </c>
      <c r="BV156" s="15">
        <f t="shared" si="199"/>
        <v>2438</v>
      </c>
      <c r="BW156" s="39">
        <f t="shared" si="191"/>
        <v>375443.53</v>
      </c>
      <c r="BX156" s="11">
        <f t="shared" si="202"/>
        <v>0.75</v>
      </c>
      <c r="BY156" s="11">
        <f t="shared" si="202"/>
        <v>1</v>
      </c>
      <c r="BZ156" s="11">
        <f t="shared" si="202"/>
        <v>1.25</v>
      </c>
      <c r="CA156" s="11">
        <f t="shared" si="202"/>
        <v>1.5</v>
      </c>
    </row>
    <row r="157" spans="1:79" x14ac:dyDescent="0.25">
      <c r="A157" s="11">
        <f t="shared" si="200"/>
        <v>77.5</v>
      </c>
      <c r="B157" s="11">
        <f t="shared" si="146"/>
        <v>0</v>
      </c>
      <c r="C157" s="11">
        <f t="shared" si="147"/>
        <v>0.94628878009963313</v>
      </c>
      <c r="D157" s="11">
        <f t="shared" si="148"/>
        <v>1.1539431775532263</v>
      </c>
      <c r="E157" s="11">
        <f t="shared" si="149"/>
        <v>1.3105299750404542</v>
      </c>
      <c r="F157" s="11">
        <f t="shared" si="150"/>
        <v>1.4795247636841684</v>
      </c>
      <c r="G157" s="11">
        <f t="shared" si="151"/>
        <v>1.4889589387783564</v>
      </c>
      <c r="H157" s="11">
        <f t="shared" si="152"/>
        <v>1.4889589387783564</v>
      </c>
      <c r="I157" s="11"/>
      <c r="J157" s="11"/>
      <c r="K157" s="11"/>
      <c r="L157" s="11"/>
      <c r="M157" s="11"/>
      <c r="N157" s="11">
        <f t="shared" si="192"/>
        <v>0</v>
      </c>
      <c r="O157" s="11">
        <f t="shared" si="201"/>
        <v>0.78206890038394405</v>
      </c>
      <c r="P157" s="11">
        <f t="shared" si="201"/>
        <v>1.1588582413939017</v>
      </c>
      <c r="Q157" s="11">
        <f t="shared" si="201"/>
        <v>1.5488031164466343</v>
      </c>
      <c r="R157" s="11">
        <f t="shared" si="201"/>
        <v>5.8510339954650634</v>
      </c>
      <c r="S157" s="11"/>
      <c r="T157" s="11">
        <f t="shared" si="153"/>
        <v>0</v>
      </c>
      <c r="U157" s="11">
        <f t="shared" si="154"/>
        <v>1.2125274265675561</v>
      </c>
      <c r="V157" s="11">
        <f t="shared" si="155"/>
        <v>1.4825501944949606</v>
      </c>
      <c r="W157" s="11">
        <f t="shared" si="156"/>
        <v>1.1298541449952451</v>
      </c>
      <c r="X157" s="11">
        <f t="shared" si="157"/>
        <v>1.6871221425606329</v>
      </c>
      <c r="Y157" s="11">
        <f t="shared" si="158"/>
        <v>1.9088318466393588</v>
      </c>
      <c r="Z157" s="11">
        <f t="shared" si="159"/>
        <v>1.9212373403591696</v>
      </c>
      <c r="AA157" s="11">
        <f t="shared" si="160"/>
        <v>65.871320094358722</v>
      </c>
      <c r="AB157" s="11">
        <f t="shared" si="161"/>
        <v>77.16990203023083</v>
      </c>
      <c r="AC157" s="11">
        <f t="shared" si="162"/>
        <v>77.500000000000099</v>
      </c>
      <c r="AD157" s="11">
        <f t="shared" si="163"/>
        <v>92.959748565174394</v>
      </c>
      <c r="AE157" s="11">
        <f t="shared" si="164"/>
        <v>27.088428470815671</v>
      </c>
      <c r="AF157" s="11">
        <f t="shared" si="165"/>
        <v>0.33009796976926964</v>
      </c>
      <c r="AG157" s="28">
        <f t="shared" si="166"/>
        <v>55.944413122945711</v>
      </c>
      <c r="AH157" s="28">
        <f t="shared" si="167"/>
        <v>65.540281774407788</v>
      </c>
      <c r="AI157" s="28">
        <f t="shared" si="168"/>
        <v>65.820633483852262</v>
      </c>
      <c r="AJ157" s="28">
        <f t="shared" si="169"/>
        <v>78.950574697540631</v>
      </c>
      <c r="AK157" s="16">
        <f t="shared" si="170"/>
        <v>23.00616157459492</v>
      </c>
      <c r="AM157" s="16">
        <f t="shared" si="193"/>
        <v>3.6864392269826594</v>
      </c>
      <c r="AN157" s="16">
        <f t="shared" si="194"/>
        <v>4.3187559256310548</v>
      </c>
      <c r="AO157" s="16">
        <f t="shared" si="195"/>
        <v>4.3372296119449407</v>
      </c>
      <c r="AP157" s="16">
        <f t="shared" si="196"/>
        <v>5.2024228928494214</v>
      </c>
      <c r="AQ157" s="8">
        <f t="shared" si="171"/>
        <v>9.4341750941879798E-3</v>
      </c>
      <c r="AR157" s="8">
        <f t="shared" si="172"/>
        <v>1.4795247636841684</v>
      </c>
      <c r="AS157" s="8">
        <f t="shared" si="173"/>
        <v>76.020475236315832</v>
      </c>
      <c r="AT157" s="8">
        <f t="shared" si="174"/>
        <v>22.490565824905815</v>
      </c>
      <c r="AU157" s="8">
        <f t="shared" si="175"/>
        <v>0.17842896373790218</v>
      </c>
      <c r="AV157" s="8">
        <f t="shared" si="176"/>
        <v>1.3105299750404542</v>
      </c>
      <c r="AW157" s="8">
        <f t="shared" si="177"/>
        <v>76.189470024959547</v>
      </c>
      <c r="AX157" s="8">
        <f t="shared" si="178"/>
        <v>22.3215710362621</v>
      </c>
      <c r="AY157" s="11">
        <f t="shared" si="179"/>
        <v>76.011041061221647</v>
      </c>
      <c r="AZ157" s="11">
        <f t="shared" si="180"/>
        <v>1.8868350188370187E-2</v>
      </c>
      <c r="BA157" s="11">
        <f t="shared" si="181"/>
        <v>0.35685792747580081</v>
      </c>
      <c r="BB157" s="30">
        <f>ROCbolivia_carbon_saatchi_negat!E177</f>
        <v>6390</v>
      </c>
      <c r="BC157" s="30">
        <f>'ROC2005-2010floss2distance2prox'!E177</f>
        <v>7214</v>
      </c>
      <c r="BD157" s="30">
        <f>ROC2010f2carbon1!E177</f>
        <v>4614</v>
      </c>
      <c r="BE157" s="14">
        <f>'2010F2CARBON1RANK6'!B159</f>
        <v>160.106583</v>
      </c>
      <c r="BF157" s="14">
        <f>'2005-2010floss2distance2rank4'!B160</f>
        <v>124.74773500000001</v>
      </c>
      <c r="BG157" s="14">
        <f>'2010F2CARBON1RANK6reverse'!B160</f>
        <v>57.125661000000001</v>
      </c>
      <c r="BH157" s="8">
        <f t="shared" si="182"/>
        <v>0.3350157612251301</v>
      </c>
      <c r="BI157" s="8">
        <f t="shared" si="183"/>
        <v>1.1539431775532263</v>
      </c>
      <c r="BJ157" s="8">
        <f t="shared" si="184"/>
        <v>76.346056822446769</v>
      </c>
      <c r="BK157" s="8">
        <f t="shared" si="185"/>
        <v>22.164984238774878</v>
      </c>
      <c r="BL157" s="11">
        <f t="shared" si="186"/>
        <v>78.988958938778353</v>
      </c>
      <c r="BM157" s="11">
        <f t="shared" si="187"/>
        <v>77.096381378579082</v>
      </c>
      <c r="BN157" s="11">
        <f t="shared" si="188"/>
        <v>76.681072583671906</v>
      </c>
      <c r="BO157" s="11">
        <f t="shared" si="189"/>
        <v>76.367898988697448</v>
      </c>
      <c r="BP157" s="11">
        <f t="shared" si="190"/>
        <v>76.029909411410017</v>
      </c>
      <c r="BQ157" s="30">
        <f>ROCbolivia_carbon_saatchi_negat!G177</f>
        <v>371491</v>
      </c>
      <c r="BR157" s="30">
        <f>'ROC2005-2010floss2distance2prox'!G177</f>
        <v>370668</v>
      </c>
      <c r="BS157" s="30">
        <f>ROC2010f2carbon1!G177</f>
        <v>373267</v>
      </c>
      <c r="BT157" s="15">
        <f t="shared" si="197"/>
        <v>2437</v>
      </c>
      <c r="BU157" s="15">
        <f t="shared" si="198"/>
        <v>2437</v>
      </c>
      <c r="BV157" s="15">
        <f t="shared" si="199"/>
        <v>2437</v>
      </c>
      <c r="BW157" s="39">
        <f t="shared" si="191"/>
        <v>377881.47499999998</v>
      </c>
      <c r="BX157" s="11">
        <f t="shared" si="202"/>
        <v>0.75</v>
      </c>
      <c r="BY157" s="11">
        <f t="shared" si="202"/>
        <v>1</v>
      </c>
      <c r="BZ157" s="11">
        <f t="shared" si="202"/>
        <v>1.25</v>
      </c>
      <c r="CA157" s="11">
        <f t="shared" si="202"/>
        <v>1.5</v>
      </c>
    </row>
    <row r="158" spans="1:79" x14ac:dyDescent="0.25">
      <c r="A158" s="11">
        <f t="shared" si="200"/>
        <v>78</v>
      </c>
      <c r="B158" s="11">
        <f t="shared" si="146"/>
        <v>0</v>
      </c>
      <c r="C158" s="11">
        <f t="shared" si="147"/>
        <v>0.95408222909048401</v>
      </c>
      <c r="D158" s="11">
        <f t="shared" si="148"/>
        <v>1.1613879722471179</v>
      </c>
      <c r="E158" s="11">
        <f t="shared" si="149"/>
        <v>1.3138114272471282</v>
      </c>
      <c r="F158" s="11">
        <f t="shared" si="150"/>
        <v>1.4799349452100028</v>
      </c>
      <c r="G158" s="11">
        <f t="shared" si="151"/>
        <v>1.4889589387783564</v>
      </c>
      <c r="H158" s="11">
        <f t="shared" si="152"/>
        <v>1.4889589387783564</v>
      </c>
      <c r="I158" s="11"/>
      <c r="J158" s="11"/>
      <c r="K158" s="11"/>
      <c r="L158" s="11"/>
      <c r="M158" s="11"/>
      <c r="N158" s="11">
        <f t="shared" si="192"/>
        <v>0</v>
      </c>
      <c r="O158" s="11">
        <f t="shared" si="201"/>
        <v>0.78701939543344901</v>
      </c>
      <c r="P158" s="11">
        <f t="shared" si="201"/>
        <v>1.1661938124468896</v>
      </c>
      <c r="Q158" s="11">
        <f t="shared" si="201"/>
        <v>1.5586070380152619</v>
      </c>
      <c r="R158" s="11">
        <f t="shared" si="201"/>
        <v>5.8880710325021006</v>
      </c>
      <c r="S158" s="11"/>
      <c r="T158" s="11">
        <f t="shared" si="153"/>
        <v>0</v>
      </c>
      <c r="U158" s="11">
        <f t="shared" si="154"/>
        <v>1.2148516290632831</v>
      </c>
      <c r="V158" s="11">
        <f t="shared" si="155"/>
        <v>1.4827320162186186</v>
      </c>
      <c r="W158" s="11">
        <f t="shared" si="156"/>
        <v>1.1298541449952451</v>
      </c>
      <c r="X158" s="11">
        <f t="shared" si="157"/>
        <v>1.6805998697390809</v>
      </c>
      <c r="Y158" s="11">
        <f t="shared" si="158"/>
        <v>1.897133010319447</v>
      </c>
      <c r="Z158" s="11">
        <f t="shared" si="159"/>
        <v>1.9089217163825083</v>
      </c>
      <c r="AA158" s="11">
        <f t="shared" si="160"/>
        <v>66.558088851379708</v>
      </c>
      <c r="AB158" s="11">
        <f t="shared" si="161"/>
        <v>77.690703489486012</v>
      </c>
      <c r="AC158" s="11">
        <f t="shared" si="162"/>
        <v>78.000000000000085</v>
      </c>
      <c r="AD158" s="11">
        <f t="shared" si="163"/>
        <v>93.199707450292749</v>
      </c>
      <c r="AE158" s="11">
        <f t="shared" si="164"/>
        <v>26.641618598913041</v>
      </c>
      <c r="AF158" s="11">
        <f t="shared" si="165"/>
        <v>0.30929651051407347</v>
      </c>
      <c r="AG158" s="28">
        <f t="shared" si="166"/>
        <v>56.527684795772018</v>
      </c>
      <c r="AH158" s="28">
        <f t="shared" si="167"/>
        <v>65.982597670762516</v>
      </c>
      <c r="AI158" s="28">
        <f t="shared" si="168"/>
        <v>66.24528273213518</v>
      </c>
      <c r="AJ158" s="28">
        <f t="shared" si="169"/>
        <v>79.154371417909246</v>
      </c>
      <c r="AK158" s="16">
        <f t="shared" si="170"/>
        <v>22.626686622137228</v>
      </c>
      <c r="AM158" s="16">
        <f t="shared" si="193"/>
        <v>3.7248737274924659</v>
      </c>
      <c r="AN158" s="16">
        <f t="shared" si="194"/>
        <v>4.3479021902894512</v>
      </c>
      <c r="AO158" s="16">
        <f t="shared" si="195"/>
        <v>4.3652117384736178</v>
      </c>
      <c r="AP158" s="16">
        <f t="shared" si="196"/>
        <v>5.2158520126195445</v>
      </c>
      <c r="AQ158" s="8">
        <f t="shared" si="171"/>
        <v>9.0239935683535943E-3</v>
      </c>
      <c r="AR158" s="8">
        <f t="shared" si="172"/>
        <v>1.4799349452100028</v>
      </c>
      <c r="AS158" s="8">
        <f t="shared" si="173"/>
        <v>76.520065054789995</v>
      </c>
      <c r="AT158" s="8">
        <f t="shared" si="174"/>
        <v>21.990976006431652</v>
      </c>
      <c r="AU158" s="8">
        <f t="shared" si="175"/>
        <v>0.17514751153122821</v>
      </c>
      <c r="AV158" s="8">
        <f t="shared" si="176"/>
        <v>1.3138114272471282</v>
      </c>
      <c r="AW158" s="8">
        <f t="shared" si="177"/>
        <v>76.686188572752869</v>
      </c>
      <c r="AX158" s="8">
        <f t="shared" si="178"/>
        <v>21.824852488468778</v>
      </c>
      <c r="AY158" s="11">
        <f t="shared" si="179"/>
        <v>76.511041061221647</v>
      </c>
      <c r="AZ158" s="11">
        <f t="shared" si="180"/>
        <v>1.8047987136696975E-2</v>
      </c>
      <c r="BA158" s="11">
        <f t="shared" si="181"/>
        <v>0.35029502306244353</v>
      </c>
      <c r="BB158" s="30">
        <f>ROCbolivia_carbon_saatchi_negat!E178</f>
        <v>6406</v>
      </c>
      <c r="BC158" s="30">
        <f>'ROC2005-2010floss2distance2prox'!E178</f>
        <v>7216</v>
      </c>
      <c r="BD158" s="30">
        <f>ROC2010f2carbon1!E178</f>
        <v>4652</v>
      </c>
      <c r="BE158" s="14">
        <f>'2010F2CARBON1RANK6'!B160</f>
        <v>160.85217900000001</v>
      </c>
      <c r="BF158" s="14">
        <f>'2005-2010floss2distance2rank4'!B161</f>
        <v>121.979995</v>
      </c>
      <c r="BG158" s="14">
        <f>'2010F2CARBON1RANK6reverse'!B161</f>
        <v>56.202191999999997</v>
      </c>
      <c r="BH158" s="8">
        <f t="shared" si="182"/>
        <v>0.32757096653123852</v>
      </c>
      <c r="BI158" s="8">
        <f t="shared" si="183"/>
        <v>1.1613879722471179</v>
      </c>
      <c r="BJ158" s="8">
        <f t="shared" si="184"/>
        <v>76.838612027752887</v>
      </c>
      <c r="BK158" s="8">
        <f t="shared" si="185"/>
        <v>21.672429033468759</v>
      </c>
      <c r="BL158" s="11">
        <f t="shared" si="186"/>
        <v>79.488958938778353</v>
      </c>
      <c r="BM158" s="11">
        <f t="shared" si="187"/>
        <v>77.58079448059739</v>
      </c>
      <c r="BN158" s="11">
        <f t="shared" si="188"/>
        <v>77.166182994284128</v>
      </c>
      <c r="BO158" s="11">
        <f t="shared" si="189"/>
        <v>76.86133608428409</v>
      </c>
      <c r="BP158" s="11">
        <f t="shared" si="190"/>
        <v>76.529089048358344</v>
      </c>
      <c r="BQ158" s="30">
        <f>ROCbolivia_carbon_saatchi_negat!G178</f>
        <v>373913</v>
      </c>
      <c r="BR158" s="30">
        <f>'ROC2005-2010floss2distance2prox'!G178</f>
        <v>373104</v>
      </c>
      <c r="BS158" s="30">
        <f>ROC2010f2carbon1!G178</f>
        <v>375667</v>
      </c>
      <c r="BT158" s="15">
        <f t="shared" si="197"/>
        <v>2438</v>
      </c>
      <c r="BU158" s="15">
        <f t="shared" si="198"/>
        <v>2438</v>
      </c>
      <c r="BV158" s="15">
        <f t="shared" si="199"/>
        <v>2438</v>
      </c>
      <c r="BW158" s="39">
        <f t="shared" si="191"/>
        <v>380319.42</v>
      </c>
      <c r="BX158" s="11">
        <f t="shared" si="202"/>
        <v>0.75</v>
      </c>
      <c r="BY158" s="11">
        <f t="shared" si="202"/>
        <v>1</v>
      </c>
      <c r="BZ158" s="11">
        <f t="shared" si="202"/>
        <v>1.25</v>
      </c>
      <c r="CA158" s="11">
        <f t="shared" si="202"/>
        <v>1.5</v>
      </c>
    </row>
    <row r="159" spans="1:79" x14ac:dyDescent="0.25">
      <c r="A159" s="11">
        <f t="shared" si="200"/>
        <v>78.5</v>
      </c>
      <c r="B159" s="11">
        <f t="shared" si="146"/>
        <v>0</v>
      </c>
      <c r="C159" s="11">
        <f t="shared" si="147"/>
        <v>0.95859422587466081</v>
      </c>
      <c r="D159" s="11">
        <f t="shared" si="148"/>
        <v>1.1688327669410097</v>
      </c>
      <c r="E159" s="11">
        <f t="shared" si="149"/>
        <v>1.3175030609796365</v>
      </c>
      <c r="F159" s="11">
        <f t="shared" si="150"/>
        <v>1.4801400359729198</v>
      </c>
      <c r="G159" s="11">
        <f t="shared" si="151"/>
        <v>1.4889589387783564</v>
      </c>
      <c r="H159" s="11">
        <f t="shared" si="152"/>
        <v>1.4889589387783564</v>
      </c>
      <c r="I159" s="11"/>
      <c r="J159" s="11"/>
      <c r="K159" s="11"/>
      <c r="L159" s="11"/>
      <c r="M159" s="11"/>
      <c r="N159" s="11">
        <f t="shared" si="192"/>
        <v>0</v>
      </c>
      <c r="O159" s="11">
        <f t="shared" si="201"/>
        <v>0.79196989048295396</v>
      </c>
      <c r="P159" s="11">
        <f t="shared" si="201"/>
        <v>1.1735293834998775</v>
      </c>
      <c r="Q159" s="11">
        <f t="shared" si="201"/>
        <v>1.5684109595838893</v>
      </c>
      <c r="R159" s="11">
        <f t="shared" si="201"/>
        <v>5.9251080695391369</v>
      </c>
      <c r="S159" s="11"/>
      <c r="T159" s="11">
        <f t="shared" si="153"/>
        <v>0</v>
      </c>
      <c r="U159" s="11">
        <f t="shared" si="154"/>
        <v>1.2129442010763569</v>
      </c>
      <c r="V159" s="11">
        <f t="shared" si="155"/>
        <v>1.4829115654963732</v>
      </c>
      <c r="W159" s="11">
        <f t="shared" si="156"/>
        <v>1.1298541449952451</v>
      </c>
      <c r="X159" s="11">
        <f t="shared" si="157"/>
        <v>1.6746900718681619</v>
      </c>
      <c r="Y159" s="11">
        <f t="shared" si="158"/>
        <v>1.885316906633566</v>
      </c>
      <c r="Z159" s="11">
        <f t="shared" si="159"/>
        <v>1.8967629793354859</v>
      </c>
      <c r="AA159" s="11">
        <f t="shared" si="160"/>
        <v>67.245123593731378</v>
      </c>
      <c r="AB159" s="11">
        <f t="shared" si="161"/>
        <v>78.225468721759455</v>
      </c>
      <c r="AC159" s="11">
        <f t="shared" si="162"/>
        <v>78.500000000000099</v>
      </c>
      <c r="AD159" s="11">
        <f t="shared" si="163"/>
        <v>93.4366298083131</v>
      </c>
      <c r="AE159" s="11">
        <f t="shared" si="164"/>
        <v>26.191506214581722</v>
      </c>
      <c r="AF159" s="11">
        <f t="shared" si="165"/>
        <v>0.27453127824064438</v>
      </c>
      <c r="AG159" s="28">
        <f t="shared" si="166"/>
        <v>57.111182369539797</v>
      </c>
      <c r="AH159" s="28">
        <f t="shared" si="167"/>
        <v>66.436772978548021</v>
      </c>
      <c r="AI159" s="28">
        <f t="shared" si="168"/>
        <v>66.669931980418099</v>
      </c>
      <c r="AJ159" s="28">
        <f t="shared" si="169"/>
        <v>79.355589220378775</v>
      </c>
      <c r="AK159" s="16">
        <f t="shared" si="170"/>
        <v>22.244406850838978</v>
      </c>
      <c r="AM159" s="16">
        <f t="shared" si="193"/>
        <v>3.7633231136726293</v>
      </c>
      <c r="AN159" s="16">
        <f t="shared" si="194"/>
        <v>4.3778299270746768</v>
      </c>
      <c r="AO159" s="16">
        <f t="shared" si="195"/>
        <v>4.3931938650022948</v>
      </c>
      <c r="AP159" s="16">
        <f t="shared" si="196"/>
        <v>5.2291111954187413</v>
      </c>
      <c r="AQ159" s="8">
        <f t="shared" si="171"/>
        <v>8.8189028054366236E-3</v>
      </c>
      <c r="AR159" s="8">
        <f t="shared" si="172"/>
        <v>1.4801400359729198</v>
      </c>
      <c r="AS159" s="8">
        <f t="shared" si="173"/>
        <v>77.019859964027077</v>
      </c>
      <c r="AT159" s="8">
        <f t="shared" si="174"/>
        <v>21.49118109719457</v>
      </c>
      <c r="AU159" s="8">
        <f t="shared" si="175"/>
        <v>0.17145587779871985</v>
      </c>
      <c r="AV159" s="8">
        <f t="shared" si="176"/>
        <v>1.3175030609796365</v>
      </c>
      <c r="AW159" s="8">
        <f t="shared" si="177"/>
        <v>77.182496939020368</v>
      </c>
      <c r="AX159" s="8">
        <f t="shared" si="178"/>
        <v>21.328544122201279</v>
      </c>
      <c r="AY159" s="11">
        <f t="shared" si="179"/>
        <v>77.011041061221647</v>
      </c>
      <c r="AZ159" s="11">
        <f t="shared" si="180"/>
        <v>1.7637805610860369E-2</v>
      </c>
      <c r="BA159" s="11">
        <f t="shared" si="181"/>
        <v>0.34291175559744147</v>
      </c>
      <c r="BB159" s="30">
        <f>ROCbolivia_carbon_saatchi_negat!E179</f>
        <v>6424</v>
      </c>
      <c r="BC159" s="30">
        <f>'ROC2005-2010floss2distance2prox'!E179</f>
        <v>7217</v>
      </c>
      <c r="BD159" s="30">
        <f>ROC2010f2carbon1!E179</f>
        <v>4674</v>
      </c>
      <c r="BE159" s="14">
        <f>'2010F2CARBON1RANK6'!B161</f>
        <v>160.91447700000001</v>
      </c>
      <c r="BF159" s="14">
        <f>'2005-2010floss2distance2rank4'!B162</f>
        <v>125.250533</v>
      </c>
      <c r="BG159" s="14">
        <f>'2010F2CARBON1RANK6reverse'!B162</f>
        <v>55.490988999999999</v>
      </c>
      <c r="BH159" s="8">
        <f t="shared" si="182"/>
        <v>0.32012617183734671</v>
      </c>
      <c r="BI159" s="8">
        <f t="shared" si="183"/>
        <v>1.1688327669410097</v>
      </c>
      <c r="BJ159" s="8">
        <f t="shared" si="184"/>
        <v>77.331167233058991</v>
      </c>
      <c r="BK159" s="8">
        <f t="shared" si="185"/>
        <v>21.179873828162656</v>
      </c>
      <c r="BL159" s="11">
        <f t="shared" si="186"/>
        <v>79.988958938778353</v>
      </c>
      <c r="BM159" s="11">
        <f t="shared" si="187"/>
        <v>78.071770487029028</v>
      </c>
      <c r="BN159" s="11">
        <f t="shared" si="188"/>
        <v>77.651293404896336</v>
      </c>
      <c r="BO159" s="11">
        <f t="shared" si="189"/>
        <v>77.353952816819088</v>
      </c>
      <c r="BP159" s="11">
        <f t="shared" si="190"/>
        <v>77.028678866832507</v>
      </c>
      <c r="BQ159" s="30">
        <f>ROCbolivia_carbon_saatchi_negat!G179</f>
        <v>376333</v>
      </c>
      <c r="BR159" s="30">
        <f>'ROC2005-2010floss2distance2prox'!G179</f>
        <v>375541</v>
      </c>
      <c r="BS159" s="30">
        <f>ROC2010f2carbon1!G179</f>
        <v>378083</v>
      </c>
      <c r="BT159" s="15">
        <f t="shared" si="197"/>
        <v>2438</v>
      </c>
      <c r="BU159" s="15">
        <f t="shared" si="198"/>
        <v>2438</v>
      </c>
      <c r="BV159" s="15">
        <f t="shared" si="199"/>
        <v>2438</v>
      </c>
      <c r="BW159" s="39">
        <f t="shared" si="191"/>
        <v>382757.36499999999</v>
      </c>
      <c r="BX159" s="11">
        <f t="shared" si="202"/>
        <v>0.75</v>
      </c>
      <c r="BY159" s="11">
        <f t="shared" si="202"/>
        <v>1</v>
      </c>
      <c r="BZ159" s="11">
        <f t="shared" si="202"/>
        <v>1.25</v>
      </c>
      <c r="CA159" s="11">
        <f t="shared" si="202"/>
        <v>1.5</v>
      </c>
    </row>
    <row r="160" spans="1:79" x14ac:dyDescent="0.25">
      <c r="A160" s="11">
        <f t="shared" si="200"/>
        <v>79</v>
      </c>
      <c r="B160" s="11">
        <f t="shared" si="146"/>
        <v>0</v>
      </c>
      <c r="C160" s="11">
        <f t="shared" si="147"/>
        <v>0.96433676723634043</v>
      </c>
      <c r="D160" s="11">
        <f t="shared" si="148"/>
        <v>1.1762775616349017</v>
      </c>
      <c r="E160" s="11">
        <f t="shared" si="149"/>
        <v>1.3222201485267304</v>
      </c>
      <c r="F160" s="11">
        <f t="shared" si="150"/>
        <v>1.4801400359729198</v>
      </c>
      <c r="G160" s="11">
        <f t="shared" si="151"/>
        <v>1.4889589387783564</v>
      </c>
      <c r="H160" s="11">
        <f t="shared" si="152"/>
        <v>1.4889589387783564</v>
      </c>
      <c r="I160" s="11"/>
      <c r="J160" s="11"/>
      <c r="K160" s="11"/>
      <c r="L160" s="11"/>
      <c r="M160" s="11"/>
      <c r="N160" s="11">
        <f t="shared" si="192"/>
        <v>0</v>
      </c>
      <c r="O160" s="11">
        <f t="shared" si="201"/>
        <v>0.79692038553245892</v>
      </c>
      <c r="P160" s="11">
        <f t="shared" si="201"/>
        <v>1.1808649545528653</v>
      </c>
      <c r="Q160" s="11">
        <f t="shared" si="201"/>
        <v>1.5782148811525167</v>
      </c>
      <c r="R160" s="11">
        <f t="shared" si="201"/>
        <v>5.9621451065761741</v>
      </c>
      <c r="S160" s="11"/>
      <c r="T160" s="11">
        <f t="shared" si="153"/>
        <v>0</v>
      </c>
      <c r="U160" s="11">
        <f t="shared" si="154"/>
        <v>1.2126266568814075</v>
      </c>
      <c r="V160" s="11">
        <f t="shared" si="155"/>
        <v>1.4830888846659076</v>
      </c>
      <c r="W160" s="11">
        <f t="shared" si="156"/>
        <v>1.1298541449952451</v>
      </c>
      <c r="X160" s="11">
        <f t="shared" si="157"/>
        <v>1.6701712976075567</v>
      </c>
      <c r="Y160" s="11">
        <f t="shared" si="158"/>
        <v>1.8733858530321141</v>
      </c>
      <c r="Z160" s="11">
        <f t="shared" si="159"/>
        <v>1.8847581503523501</v>
      </c>
      <c r="AA160" s="11">
        <f t="shared" si="160"/>
        <v>67.936697472371662</v>
      </c>
      <c r="AB160" s="11">
        <f t="shared" si="161"/>
        <v>78.753250218802322</v>
      </c>
      <c r="AC160" s="11">
        <f t="shared" si="162"/>
        <v>79.000000000000099</v>
      </c>
      <c r="AD160" s="11">
        <f t="shared" si="163"/>
        <v>93.671837376864246</v>
      </c>
      <c r="AE160" s="11">
        <f t="shared" si="164"/>
        <v>25.735139904492584</v>
      </c>
      <c r="AF160" s="11">
        <f t="shared" si="165"/>
        <v>0.24674978119777791</v>
      </c>
      <c r="AG160" s="28">
        <f t="shared" si="166"/>
        <v>57.6985350249332</v>
      </c>
      <c r="AH160" s="28">
        <f t="shared" si="167"/>
        <v>66.885017010501798</v>
      </c>
      <c r="AI160" s="28">
        <f t="shared" si="168"/>
        <v>67.094581228701017</v>
      </c>
      <c r="AJ160" s="28">
        <f t="shared" si="169"/>
        <v>79.555350654730162</v>
      </c>
      <c r="AK160" s="16">
        <f t="shared" si="170"/>
        <v>21.856815629796962</v>
      </c>
      <c r="AM160" s="16">
        <f t="shared" si="193"/>
        <v>3.8020265292247104</v>
      </c>
      <c r="AN160" s="16">
        <f t="shared" si="194"/>
        <v>4.407366824334173</v>
      </c>
      <c r="AO160" s="16">
        <f t="shared" si="195"/>
        <v>4.4211759915309718</v>
      </c>
      <c r="AP160" s="16">
        <f t="shared" si="196"/>
        <v>5.2422744113061421</v>
      </c>
      <c r="AQ160" s="8">
        <f t="shared" si="171"/>
        <v>8.8189028054366236E-3</v>
      </c>
      <c r="AR160" s="8">
        <f t="shared" si="172"/>
        <v>1.4801400359729198</v>
      </c>
      <c r="AS160" s="8">
        <f t="shared" si="173"/>
        <v>77.519859964027077</v>
      </c>
      <c r="AT160" s="8">
        <f t="shared" si="174"/>
        <v>20.99118109719457</v>
      </c>
      <c r="AU160" s="8">
        <f t="shared" si="175"/>
        <v>0.16673879025162597</v>
      </c>
      <c r="AV160" s="8">
        <f t="shared" si="176"/>
        <v>1.3222201485267304</v>
      </c>
      <c r="AW160" s="8">
        <f t="shared" si="177"/>
        <v>77.677779851473275</v>
      </c>
      <c r="AX160" s="8">
        <f t="shared" si="178"/>
        <v>20.833261209748372</v>
      </c>
      <c r="AY160" s="11">
        <f t="shared" si="179"/>
        <v>77.511041061221647</v>
      </c>
      <c r="AZ160" s="11">
        <f t="shared" si="180"/>
        <v>1.7637805610860369E-2</v>
      </c>
      <c r="BA160" s="11">
        <f t="shared" si="181"/>
        <v>0.33347758050325638</v>
      </c>
      <c r="BB160" s="30">
        <f>ROCbolivia_carbon_saatchi_negat!E180</f>
        <v>6447</v>
      </c>
      <c r="BC160" s="30">
        <f>'ROC2005-2010floss2distance2prox'!E180</f>
        <v>7217</v>
      </c>
      <c r="BD160" s="30">
        <f>ROC2010f2carbon1!E180</f>
        <v>4702</v>
      </c>
      <c r="BE160" s="14">
        <f>'2010F2CARBON1RANK6'!B162</f>
        <v>161.97761499999999</v>
      </c>
      <c r="BF160" s="14">
        <f>'2005-2010floss2distance2rank4'!B163</f>
        <v>123.614831</v>
      </c>
      <c r="BG160" s="14">
        <f>'2010F2CARBON1RANK6reverse'!B163</f>
        <v>55.089357999999997</v>
      </c>
      <c r="BH160" s="8">
        <f t="shared" si="182"/>
        <v>0.31268137714345468</v>
      </c>
      <c r="BI160" s="8">
        <f t="shared" si="183"/>
        <v>1.1762775616349017</v>
      </c>
      <c r="BJ160" s="8">
        <f t="shared" si="184"/>
        <v>77.823722438365095</v>
      </c>
      <c r="BK160" s="8">
        <f t="shared" si="185"/>
        <v>20.687318622856552</v>
      </c>
      <c r="BL160" s="11">
        <f t="shared" si="186"/>
        <v>80.488958938778353</v>
      </c>
      <c r="BM160" s="11">
        <f t="shared" si="187"/>
        <v>78.560285404305674</v>
      </c>
      <c r="BN160" s="11">
        <f t="shared" si="188"/>
        <v>78.136403815508544</v>
      </c>
      <c r="BO160" s="11">
        <f t="shared" si="189"/>
        <v>77.844518641724903</v>
      </c>
      <c r="BP160" s="11">
        <f t="shared" si="190"/>
        <v>77.528678866832507</v>
      </c>
      <c r="BQ160" s="30">
        <f>ROCbolivia_carbon_saatchi_negat!G180</f>
        <v>378748</v>
      </c>
      <c r="BR160" s="30">
        <f>'ROC2005-2010floss2distance2prox'!G180</f>
        <v>377979</v>
      </c>
      <c r="BS160" s="30">
        <f>ROC2010f2carbon1!G180</f>
        <v>380493</v>
      </c>
      <c r="BT160" s="15">
        <f t="shared" si="197"/>
        <v>2438</v>
      </c>
      <c r="BU160" s="15">
        <f t="shared" si="198"/>
        <v>2438</v>
      </c>
      <c r="BV160" s="15">
        <f t="shared" si="199"/>
        <v>2438</v>
      </c>
      <c r="BW160" s="39">
        <f t="shared" si="191"/>
        <v>385195.31</v>
      </c>
      <c r="BX160" s="11">
        <f t="shared" si="202"/>
        <v>0.75</v>
      </c>
      <c r="BY160" s="11">
        <f t="shared" si="202"/>
        <v>1</v>
      </c>
      <c r="BZ160" s="11">
        <f t="shared" si="202"/>
        <v>1.25</v>
      </c>
      <c r="CA160" s="11">
        <f t="shared" si="202"/>
        <v>1.5</v>
      </c>
    </row>
    <row r="161" spans="1:79" x14ac:dyDescent="0.25">
      <c r="A161" s="11">
        <f t="shared" si="200"/>
        <v>79.5</v>
      </c>
      <c r="B161" s="11">
        <f t="shared" si="146"/>
        <v>0</v>
      </c>
      <c r="C161" s="11">
        <f t="shared" si="147"/>
        <v>0.97151494393843996</v>
      </c>
      <c r="D161" s="11">
        <f t="shared" si="148"/>
        <v>1.1837223563287933</v>
      </c>
      <c r="E161" s="11">
        <f t="shared" si="149"/>
        <v>1.3281677806513272</v>
      </c>
      <c r="F161" s="11">
        <f t="shared" si="150"/>
        <v>1.4805502174987542</v>
      </c>
      <c r="G161" s="11">
        <f t="shared" si="151"/>
        <v>1.4889589387783564</v>
      </c>
      <c r="H161" s="11">
        <f t="shared" si="152"/>
        <v>1.4889589387783564</v>
      </c>
      <c r="I161" s="11"/>
      <c r="J161" s="11"/>
      <c r="K161" s="11"/>
      <c r="L161" s="11"/>
      <c r="M161" s="11"/>
      <c r="N161" s="11">
        <f t="shared" si="192"/>
        <v>0</v>
      </c>
      <c r="O161" s="11">
        <f t="shared" si="201"/>
        <v>0.80187088058196387</v>
      </c>
      <c r="P161" s="11">
        <f t="shared" si="201"/>
        <v>1.1882005256058532</v>
      </c>
      <c r="Q161" s="11">
        <f t="shared" si="201"/>
        <v>1.5880188027211442</v>
      </c>
      <c r="R161" s="11">
        <f t="shared" si="201"/>
        <v>5.9991821436132113</v>
      </c>
      <c r="S161" s="11"/>
      <c r="T161" s="11">
        <f t="shared" si="153"/>
        <v>0</v>
      </c>
      <c r="U161" s="11">
        <f t="shared" si="154"/>
        <v>1.2141289391861729</v>
      </c>
      <c r="V161" s="11">
        <f t="shared" si="155"/>
        <v>1.4832640150196768</v>
      </c>
      <c r="W161" s="11">
        <f t="shared" si="156"/>
        <v>1.1298541449952451</v>
      </c>
      <c r="X161" s="11">
        <f t="shared" si="157"/>
        <v>1.6672791737843882</v>
      </c>
      <c r="Y161" s="11">
        <f t="shared" si="158"/>
        <v>1.8621303599332384</v>
      </c>
      <c r="Z161" s="11">
        <f t="shared" si="159"/>
        <v>1.8729043255073665</v>
      </c>
      <c r="AA161" s="11">
        <f t="shared" si="160"/>
        <v>68.628252056849874</v>
      </c>
      <c r="AB161" s="11">
        <f t="shared" si="161"/>
        <v>79.259556916377676</v>
      </c>
      <c r="AC161" s="11">
        <f t="shared" si="162"/>
        <v>79.500000000000099</v>
      </c>
      <c r="AD161" s="11">
        <f t="shared" si="163"/>
        <v>93.902282015632693</v>
      </c>
      <c r="AE161" s="11">
        <f t="shared" si="164"/>
        <v>25.274029958782819</v>
      </c>
      <c r="AF161" s="11">
        <f t="shared" si="165"/>
        <v>0.24044308362242361</v>
      </c>
      <c r="AG161" s="28">
        <f t="shared" si="166"/>
        <v>58.285871293823753</v>
      </c>
      <c r="AH161" s="28">
        <f t="shared" si="167"/>
        <v>67.315022527553751</v>
      </c>
      <c r="AI161" s="28">
        <f t="shared" si="168"/>
        <v>67.519230476983935</v>
      </c>
      <c r="AJ161" s="28">
        <f t="shared" si="169"/>
        <v>79.751066939977861</v>
      </c>
      <c r="AK161" s="16">
        <f t="shared" si="170"/>
        <v>21.465195646154108</v>
      </c>
      <c r="AM161" s="16">
        <f t="shared" si="193"/>
        <v>3.8407288649934221</v>
      </c>
      <c r="AN161" s="16">
        <f t="shared" si="194"/>
        <v>4.4357019004819129</v>
      </c>
      <c r="AO161" s="16">
        <f t="shared" si="195"/>
        <v>4.4491581180596489</v>
      </c>
      <c r="AP161" s="16">
        <f t="shared" si="196"/>
        <v>5.2551710733858901</v>
      </c>
      <c r="AQ161" s="8">
        <f t="shared" si="171"/>
        <v>8.4087212796022381E-3</v>
      </c>
      <c r="AR161" s="8">
        <f t="shared" si="172"/>
        <v>1.4805502174987542</v>
      </c>
      <c r="AS161" s="8">
        <f t="shared" si="173"/>
        <v>78.019449782501241</v>
      </c>
      <c r="AT161" s="8">
        <f t="shared" si="174"/>
        <v>20.491591278720406</v>
      </c>
      <c r="AU161" s="8">
        <f t="shared" si="175"/>
        <v>0.16079115812702915</v>
      </c>
      <c r="AV161" s="8">
        <f t="shared" si="176"/>
        <v>1.3281677806513272</v>
      </c>
      <c r="AW161" s="8">
        <f t="shared" si="177"/>
        <v>78.171832219348673</v>
      </c>
      <c r="AX161" s="8">
        <f t="shared" si="178"/>
        <v>20.339208841872974</v>
      </c>
      <c r="AY161" s="11">
        <f t="shared" si="179"/>
        <v>78.011041061221647</v>
      </c>
      <c r="AZ161" s="11">
        <f t="shared" si="180"/>
        <v>1.6817442559201368E-2</v>
      </c>
      <c r="BA161" s="11">
        <f t="shared" si="181"/>
        <v>0.32158231625405165</v>
      </c>
      <c r="BB161" s="30">
        <f>ROCbolivia_carbon_saatchi_negat!E181</f>
        <v>6476</v>
      </c>
      <c r="BC161" s="30">
        <f>'ROC2005-2010floss2distance2prox'!E181</f>
        <v>7219</v>
      </c>
      <c r="BD161" s="30">
        <f>ROC2010f2carbon1!E181</f>
        <v>4737</v>
      </c>
      <c r="BE161" s="14">
        <f>'2010F2CARBON1RANK6'!B163</f>
        <v>161.973096</v>
      </c>
      <c r="BF161" s="14">
        <f>'2005-2010floss2distance2rank4'!B164</f>
        <v>118.58509100000001</v>
      </c>
      <c r="BG161" s="14">
        <f>'2010F2CARBON1RANK6reverse'!B164</f>
        <v>53.973804000000001</v>
      </c>
      <c r="BH161" s="8">
        <f t="shared" si="182"/>
        <v>0.30523658244956309</v>
      </c>
      <c r="BI161" s="8">
        <f t="shared" si="183"/>
        <v>1.1837223563287933</v>
      </c>
      <c r="BJ161" s="8">
        <f t="shared" si="184"/>
        <v>78.316277643671214</v>
      </c>
      <c r="BK161" s="8">
        <f t="shared" si="185"/>
        <v>20.194763417550433</v>
      </c>
      <c r="BL161" s="11">
        <f t="shared" si="186"/>
        <v>80.988958938778353</v>
      </c>
      <c r="BM161" s="11">
        <f t="shared" si="187"/>
        <v>79.045929050901478</v>
      </c>
      <c r="BN161" s="11">
        <f t="shared" si="188"/>
        <v>78.62151422612078</v>
      </c>
      <c r="BO161" s="11">
        <f t="shared" si="189"/>
        <v>78.332623377475699</v>
      </c>
      <c r="BP161" s="11">
        <f t="shared" si="190"/>
        <v>78.027858503780848</v>
      </c>
      <c r="BQ161" s="30">
        <f>ROCbolivia_carbon_saatchi_negat!G181</f>
        <v>381157</v>
      </c>
      <c r="BR161" s="30">
        <f>'ROC2005-2010floss2distance2prox'!G181</f>
        <v>380415</v>
      </c>
      <c r="BS161" s="30">
        <f>ROC2010f2carbon1!G181</f>
        <v>382896</v>
      </c>
      <c r="BT161" s="15">
        <f t="shared" si="197"/>
        <v>2438</v>
      </c>
      <c r="BU161" s="15">
        <f t="shared" si="198"/>
        <v>2438</v>
      </c>
      <c r="BV161" s="15">
        <f t="shared" si="199"/>
        <v>2438</v>
      </c>
      <c r="BW161" s="39">
        <f t="shared" si="191"/>
        <v>387633.255</v>
      </c>
      <c r="BX161" s="11">
        <f t="shared" si="202"/>
        <v>0.75</v>
      </c>
      <c r="BY161" s="11">
        <f t="shared" si="202"/>
        <v>1</v>
      </c>
      <c r="BZ161" s="11">
        <f t="shared" si="202"/>
        <v>1.25</v>
      </c>
      <c r="CA161" s="11">
        <f t="shared" si="202"/>
        <v>1.5</v>
      </c>
    </row>
    <row r="162" spans="1:79" x14ac:dyDescent="0.25">
      <c r="A162" s="11">
        <f t="shared" si="200"/>
        <v>80</v>
      </c>
      <c r="B162" s="11">
        <f t="shared" si="146"/>
        <v>0</v>
      </c>
      <c r="C162" s="11">
        <f t="shared" si="147"/>
        <v>0.97910330216637376</v>
      </c>
      <c r="D162" s="11">
        <f t="shared" si="148"/>
        <v>1.1911671510226851</v>
      </c>
      <c r="E162" s="11">
        <f t="shared" si="149"/>
        <v>1.3320645051467528</v>
      </c>
      <c r="F162" s="11">
        <f t="shared" si="150"/>
        <v>1.4805502174987542</v>
      </c>
      <c r="G162" s="11">
        <f t="shared" si="151"/>
        <v>1.4889589387783564</v>
      </c>
      <c r="H162" s="11">
        <f t="shared" si="152"/>
        <v>1.4889589387783564</v>
      </c>
      <c r="I162" s="11"/>
      <c r="J162" s="11"/>
      <c r="K162" s="11"/>
      <c r="L162" s="11"/>
      <c r="M162" s="11"/>
      <c r="N162" s="11">
        <f t="shared" si="192"/>
        <v>0</v>
      </c>
      <c r="O162" s="11">
        <f t="shared" ref="O162:R181" si="203">($AL$21+$A162)*O$204/(100+O$204)</f>
        <v>0.80682137563146883</v>
      </c>
      <c r="P162" s="11">
        <f t="shared" si="203"/>
        <v>1.1955360966588411</v>
      </c>
      <c r="Q162" s="11">
        <f t="shared" si="203"/>
        <v>1.5978227242897716</v>
      </c>
      <c r="R162" s="11">
        <f t="shared" si="203"/>
        <v>6.0362191806502485</v>
      </c>
      <c r="S162" s="11"/>
      <c r="T162" s="11">
        <f t="shared" si="153"/>
        <v>0</v>
      </c>
      <c r="U162" s="11">
        <f t="shared" si="154"/>
        <v>1.21612850305637</v>
      </c>
      <c r="V162" s="11">
        <f t="shared" si="155"/>
        <v>1.4834369968369692</v>
      </c>
      <c r="W162" s="11">
        <f t="shared" si="156"/>
        <v>1.1298541449952451</v>
      </c>
      <c r="X162" s="11">
        <f t="shared" si="157"/>
        <v>1.6618214996461433</v>
      </c>
      <c r="Y162" s="11">
        <f t="shared" si="158"/>
        <v>1.8504932683469015</v>
      </c>
      <c r="Z162" s="11">
        <f t="shared" si="159"/>
        <v>1.8611986734729455</v>
      </c>
      <c r="AA162" s="11">
        <f t="shared" si="160"/>
        <v>69.323472152132553</v>
      </c>
      <c r="AB162" s="11">
        <f t="shared" si="161"/>
        <v>79.762020566116533</v>
      </c>
      <c r="AC162" s="11">
        <f t="shared" si="162"/>
        <v>80.000000000000099</v>
      </c>
      <c r="AD162" s="11">
        <f t="shared" si="163"/>
        <v>94.131527141596024</v>
      </c>
      <c r="AE162" s="11">
        <f t="shared" si="164"/>
        <v>24.808054989463471</v>
      </c>
      <c r="AF162" s="11">
        <f t="shared" si="165"/>
        <v>0.23797943388356657</v>
      </c>
      <c r="AG162" s="28">
        <f t="shared" si="166"/>
        <v>58.876320675529684</v>
      </c>
      <c r="AH162" s="28">
        <f t="shared" si="167"/>
        <v>67.741764149855953</v>
      </c>
      <c r="AI162" s="28">
        <f t="shared" si="168"/>
        <v>67.943879725266854</v>
      </c>
      <c r="AJ162" s="28">
        <f t="shared" si="169"/>
        <v>79.945764480803561</v>
      </c>
      <c r="AK162" s="16">
        <f t="shared" si="170"/>
        <v>21.069443805273878</v>
      </c>
      <c r="AM162" s="16">
        <f t="shared" si="193"/>
        <v>3.8796363383363794</v>
      </c>
      <c r="AN162" s="16">
        <f t="shared" si="194"/>
        <v>4.4638219033280206</v>
      </c>
      <c r="AO162" s="16">
        <f t="shared" si="195"/>
        <v>4.4771402445883259</v>
      </c>
      <c r="AP162" s="16">
        <f t="shared" si="196"/>
        <v>5.2680006056274671</v>
      </c>
      <c r="AQ162" s="8">
        <f t="shared" si="171"/>
        <v>8.4087212796022381E-3</v>
      </c>
      <c r="AR162" s="8">
        <f t="shared" si="172"/>
        <v>1.4805502174987542</v>
      </c>
      <c r="AS162" s="8">
        <f t="shared" si="173"/>
        <v>78.519449782501241</v>
      </c>
      <c r="AT162" s="8">
        <f t="shared" si="174"/>
        <v>19.991591278720406</v>
      </c>
      <c r="AU162" s="8">
        <f t="shared" si="175"/>
        <v>0.1568944336316036</v>
      </c>
      <c r="AV162" s="8">
        <f t="shared" si="176"/>
        <v>1.3320645051467528</v>
      </c>
      <c r="AW162" s="8">
        <f t="shared" si="177"/>
        <v>78.667935494853253</v>
      </c>
      <c r="AX162" s="8">
        <f t="shared" si="178"/>
        <v>19.843105566368394</v>
      </c>
      <c r="AY162" s="11">
        <f t="shared" si="179"/>
        <v>78.511041061221647</v>
      </c>
      <c r="AZ162" s="11">
        <f t="shared" si="180"/>
        <v>1.6817442559201368E-2</v>
      </c>
      <c r="BA162" s="11">
        <f t="shared" si="181"/>
        <v>0.31378886726321298</v>
      </c>
      <c r="BB162" s="30">
        <f>ROCbolivia_carbon_saatchi_negat!E182</f>
        <v>6495</v>
      </c>
      <c r="BC162" s="30">
        <f>'ROC2005-2010floss2distance2prox'!E182</f>
        <v>7219</v>
      </c>
      <c r="BD162" s="30">
        <f>ROC2010f2carbon1!E182</f>
        <v>4774</v>
      </c>
      <c r="BE162" s="14">
        <f>'2010F2CARBON1RANK6'!B164</f>
        <v>162.83161699999999</v>
      </c>
      <c r="BF162" s="14">
        <f>'2005-2010floss2distance2rank4'!B165</f>
        <v>117.684988</v>
      </c>
      <c r="BG162" s="14">
        <f>'2010F2CARBON1RANK6reverse'!B165</f>
        <v>53.692858999999999</v>
      </c>
      <c r="BH162" s="8">
        <f t="shared" si="182"/>
        <v>0.29779178775567128</v>
      </c>
      <c r="BI162" s="8">
        <f t="shared" si="183"/>
        <v>1.1911671510226851</v>
      </c>
      <c r="BJ162" s="8">
        <f t="shared" si="184"/>
        <v>78.808832848977318</v>
      </c>
      <c r="BK162" s="8">
        <f t="shared" si="185"/>
        <v>19.702208212244329</v>
      </c>
      <c r="BL162" s="11">
        <f t="shared" si="186"/>
        <v>81.488958938778353</v>
      </c>
      <c r="BM162" s="11">
        <f t="shared" si="187"/>
        <v>79.530752334445609</v>
      </c>
      <c r="BN162" s="11">
        <f t="shared" si="188"/>
        <v>79.106624636732988</v>
      </c>
      <c r="BO162" s="11">
        <f t="shared" si="189"/>
        <v>78.82482992848486</v>
      </c>
      <c r="BP162" s="11">
        <f t="shared" si="190"/>
        <v>78.527858503780848</v>
      </c>
      <c r="BQ162" s="30">
        <f>ROCbolivia_carbon_saatchi_negat!G182</f>
        <v>383576</v>
      </c>
      <c r="BR162" s="30">
        <f>'ROC2005-2010floss2distance2prox'!G182</f>
        <v>382853</v>
      </c>
      <c r="BS162" s="30">
        <f>ROC2010f2carbon1!G182</f>
        <v>385297</v>
      </c>
      <c r="BT162" s="15">
        <f t="shared" si="197"/>
        <v>2438</v>
      </c>
      <c r="BU162" s="15">
        <f t="shared" si="198"/>
        <v>2438</v>
      </c>
      <c r="BV162" s="15">
        <f t="shared" si="199"/>
        <v>2438</v>
      </c>
      <c r="BW162" s="39">
        <f t="shared" si="191"/>
        <v>390071.2</v>
      </c>
      <c r="BX162" s="11">
        <f t="shared" ref="BX162:CA181" si="204">($A162+$A$5-ABS($A162-$A$5)-BX$206)/2</f>
        <v>0.75</v>
      </c>
      <c r="BY162" s="11">
        <f t="shared" si="204"/>
        <v>1</v>
      </c>
      <c r="BZ162" s="11">
        <f t="shared" si="204"/>
        <v>1.25</v>
      </c>
      <c r="CA162" s="11">
        <f t="shared" si="204"/>
        <v>1.5</v>
      </c>
    </row>
    <row r="163" spans="1:79" x14ac:dyDescent="0.25">
      <c r="A163" s="11">
        <f t="shared" si="200"/>
        <v>80.5</v>
      </c>
      <c r="B163" s="11">
        <f t="shared" si="146"/>
        <v>0</v>
      </c>
      <c r="C163" s="11">
        <f t="shared" si="147"/>
        <v>0.98648656963139036</v>
      </c>
      <c r="D163" s="11">
        <f t="shared" si="148"/>
        <v>1.1986119457165769</v>
      </c>
      <c r="E163" s="11">
        <f t="shared" si="149"/>
        <v>1.3367815926938467</v>
      </c>
      <c r="F163" s="11">
        <f t="shared" si="150"/>
        <v>1.4811654897875055</v>
      </c>
      <c r="G163" s="11">
        <f t="shared" si="151"/>
        <v>1.4889589387783564</v>
      </c>
      <c r="H163" s="11">
        <f t="shared" si="152"/>
        <v>1.4889589387783564</v>
      </c>
      <c r="I163" s="11"/>
      <c r="J163" s="11"/>
      <c r="K163" s="11"/>
      <c r="L163" s="11"/>
      <c r="M163" s="11"/>
      <c r="N163" s="11">
        <f t="shared" ref="N163:N202" si="205">($A163+$A$5-ABS($A163-$A$5)-N$204)/2</f>
        <v>0</v>
      </c>
      <c r="O163" s="11">
        <f t="shared" si="203"/>
        <v>0.81177187068097378</v>
      </c>
      <c r="P163" s="11">
        <f t="shared" si="203"/>
        <v>1.202871667711829</v>
      </c>
      <c r="Q163" s="11">
        <f t="shared" si="203"/>
        <v>1.607626645858399</v>
      </c>
      <c r="R163" s="11">
        <f t="shared" si="203"/>
        <v>6.0732562176872857</v>
      </c>
      <c r="S163" s="11"/>
      <c r="T163" s="11">
        <f t="shared" si="153"/>
        <v>0</v>
      </c>
      <c r="U163" s="11">
        <f t="shared" si="154"/>
        <v>1.2178474814148184</v>
      </c>
      <c r="V163" s="11">
        <f t="shared" si="155"/>
        <v>1.4836078694147865</v>
      </c>
      <c r="W163" s="11">
        <f t="shared" si="156"/>
        <v>1.1298541449952451</v>
      </c>
      <c r="X163" s="11">
        <f t="shared" si="157"/>
        <v>1.657464976993265</v>
      </c>
      <c r="Y163" s="11">
        <f t="shared" si="158"/>
        <v>1.8397790155880513</v>
      </c>
      <c r="Z163" s="11">
        <f t="shared" si="159"/>
        <v>1.8496384332650391</v>
      </c>
      <c r="AA163" s="11">
        <f t="shared" si="160"/>
        <v>70.019653322119964</v>
      </c>
      <c r="AB163" s="11">
        <f t="shared" si="161"/>
        <v>80.284518558183052</v>
      </c>
      <c r="AC163" s="11">
        <f t="shared" si="162"/>
        <v>80.500000000000099</v>
      </c>
      <c r="AD163" s="11">
        <f t="shared" si="163"/>
        <v>94.357342402560093</v>
      </c>
      <c r="AE163" s="11">
        <f t="shared" si="164"/>
        <v>24.337689080440128</v>
      </c>
      <c r="AF163" s="11">
        <f t="shared" si="165"/>
        <v>0.21548144181704743</v>
      </c>
      <c r="AG163" s="28">
        <f t="shared" si="166"/>
        <v>59.467586296537426</v>
      </c>
      <c r="AH163" s="28">
        <f t="shared" si="167"/>
        <v>68.185520908976713</v>
      </c>
      <c r="AI163" s="28">
        <f t="shared" si="168"/>
        <v>68.368528973549772</v>
      </c>
      <c r="AJ163" s="28">
        <f t="shared" si="169"/>
        <v>80.137549042441961</v>
      </c>
      <c r="AK163" s="16">
        <f t="shared" si="170"/>
        <v>20.669962745904535</v>
      </c>
      <c r="AM163" s="16">
        <f t="shared" ref="AM163:AM194" si="206">AM162+BE163*$AL$17*$AL$16/$AL$7</f>
        <v>3.9185975975073193</v>
      </c>
      <c r="AN163" s="16">
        <f t="shared" ref="AN163:AN194" si="207">AN162+BF163*$AL$17*$AL$16/$AL$7</f>
        <v>4.4930631131779899</v>
      </c>
      <c r="AO163" s="16">
        <f t="shared" ref="AO163:AO194" si="208">AO162+AL$15*$AL$17*$AL$16/$AL$7</f>
        <v>4.505122371117003</v>
      </c>
      <c r="AP163" s="16">
        <f t="shared" ref="AP163:AP194" si="209">AP162+BG163*$AL$17*$AL$16/$AL$7</f>
        <v>5.2806381880362725</v>
      </c>
      <c r="AQ163" s="8">
        <f t="shared" si="171"/>
        <v>7.7934489908508819E-3</v>
      </c>
      <c r="AR163" s="8">
        <f t="shared" si="172"/>
        <v>1.4811654897875055</v>
      </c>
      <c r="AS163" s="8">
        <f t="shared" si="173"/>
        <v>79.0188345102125</v>
      </c>
      <c r="AT163" s="8">
        <f t="shared" si="174"/>
        <v>19.492206551009147</v>
      </c>
      <c r="AU163" s="8">
        <f t="shared" si="175"/>
        <v>0.15217734608450972</v>
      </c>
      <c r="AV163" s="8">
        <f t="shared" si="176"/>
        <v>1.3367815926938467</v>
      </c>
      <c r="AW163" s="8">
        <f t="shared" si="177"/>
        <v>79.163218407306147</v>
      </c>
      <c r="AX163" s="8">
        <f t="shared" si="178"/>
        <v>19.3478226539155</v>
      </c>
      <c r="AY163" s="11">
        <f t="shared" si="179"/>
        <v>79.011041061221647</v>
      </c>
      <c r="AZ163" s="11">
        <f t="shared" si="180"/>
        <v>1.5586897981705761E-2</v>
      </c>
      <c r="BA163" s="11">
        <f t="shared" si="181"/>
        <v>0.30435469216901367</v>
      </c>
      <c r="BB163" s="30">
        <f>ROCbolivia_carbon_saatchi_negat!E183</f>
        <v>6518</v>
      </c>
      <c r="BC163" s="30">
        <f>'ROC2005-2010floss2distance2prox'!E183</f>
        <v>7222</v>
      </c>
      <c r="BD163" s="30">
        <f>ROC2010f2carbon1!E183</f>
        <v>4810</v>
      </c>
      <c r="BE163" s="14">
        <f>'2010F2CARBON1RANK6'!B165</f>
        <v>163.05671599999999</v>
      </c>
      <c r="BF163" s="14">
        <f>'2005-2010floss2distance2rank4'!B166</f>
        <v>122.37735000000001</v>
      </c>
      <c r="BG163" s="14">
        <f>'2010F2CARBON1RANK6reverse'!B166</f>
        <v>52.889530000000001</v>
      </c>
      <c r="BH163" s="8">
        <f t="shared" si="182"/>
        <v>0.29034699306177947</v>
      </c>
      <c r="BI163" s="8">
        <f t="shared" si="183"/>
        <v>1.1986119457165769</v>
      </c>
      <c r="BJ163" s="8">
        <f t="shared" si="184"/>
        <v>79.301388054283422</v>
      </c>
      <c r="BK163" s="8">
        <f t="shared" si="185"/>
        <v>19.209653006938225</v>
      </c>
      <c r="BL163" s="11">
        <f t="shared" si="186"/>
        <v>81.988958938778353</v>
      </c>
      <c r="BM163" s="11">
        <f t="shared" si="187"/>
        <v>80.015985799515576</v>
      </c>
      <c r="BN163" s="11">
        <f t="shared" si="188"/>
        <v>79.591735047345196</v>
      </c>
      <c r="BO163" s="11">
        <f t="shared" si="189"/>
        <v>79.315395753390661</v>
      </c>
      <c r="BP163" s="11">
        <f t="shared" si="190"/>
        <v>79.026627959203353</v>
      </c>
      <c r="BQ163" s="30">
        <f>ROCbolivia_carbon_saatchi_negat!G183</f>
        <v>385991</v>
      </c>
      <c r="BR163" s="30">
        <f>'ROC2005-2010floss2distance2prox'!G183</f>
        <v>385288</v>
      </c>
      <c r="BS163" s="30">
        <f>ROC2010f2carbon1!G183</f>
        <v>387699</v>
      </c>
      <c r="BT163" s="15">
        <f t="shared" ref="BT163:BT194" si="210">BB163+BQ163-(BB162+BQ162)</f>
        <v>2438</v>
      </c>
      <c r="BU163" s="15">
        <f t="shared" ref="BU163:BU194" si="211">BC163+BR163-(BC162+BR162)</f>
        <v>2438</v>
      </c>
      <c r="BV163" s="15">
        <f t="shared" ref="BV163:BV194" si="212">BD163+BS163-(BD162+BS162)</f>
        <v>2438</v>
      </c>
      <c r="BW163" s="39">
        <f t="shared" si="191"/>
        <v>392509.14500000002</v>
      </c>
      <c r="BX163" s="11">
        <f t="shared" si="204"/>
        <v>0.75</v>
      </c>
      <c r="BY163" s="11">
        <f t="shared" si="204"/>
        <v>1</v>
      </c>
      <c r="BZ163" s="11">
        <f t="shared" si="204"/>
        <v>1.25</v>
      </c>
      <c r="CA163" s="11">
        <f t="shared" si="204"/>
        <v>1.5</v>
      </c>
    </row>
    <row r="164" spans="1:79" x14ac:dyDescent="0.25">
      <c r="A164" s="11">
        <f t="shared" si="200"/>
        <v>81</v>
      </c>
      <c r="B164" s="11">
        <f t="shared" si="146"/>
        <v>0</v>
      </c>
      <c r="C164" s="11">
        <f t="shared" si="147"/>
        <v>0.99079347565265008</v>
      </c>
      <c r="D164" s="11">
        <f t="shared" si="148"/>
        <v>1.2060567404104687</v>
      </c>
      <c r="E164" s="11">
        <f t="shared" si="149"/>
        <v>1.3414986802409405</v>
      </c>
      <c r="F164" s="11">
        <f t="shared" si="150"/>
        <v>1.4815756713133397</v>
      </c>
      <c r="G164" s="11">
        <f t="shared" si="151"/>
        <v>1.4889589387783564</v>
      </c>
      <c r="H164" s="11">
        <f t="shared" si="152"/>
        <v>1.4889589387783564</v>
      </c>
      <c r="I164" s="11"/>
      <c r="J164" s="11"/>
      <c r="K164" s="11"/>
      <c r="L164" s="11"/>
      <c r="M164" s="11"/>
      <c r="N164" s="11">
        <f t="shared" si="205"/>
        <v>0</v>
      </c>
      <c r="O164" s="11">
        <f t="shared" si="203"/>
        <v>0.81672236573047874</v>
      </c>
      <c r="P164" s="11">
        <f t="shared" si="203"/>
        <v>1.2102072387648168</v>
      </c>
      <c r="Q164" s="11">
        <f t="shared" si="203"/>
        <v>1.6174305674270266</v>
      </c>
      <c r="R164" s="11">
        <f t="shared" si="203"/>
        <v>6.1102932547243221</v>
      </c>
      <c r="S164" s="11"/>
      <c r="T164" s="11">
        <f t="shared" si="153"/>
        <v>0</v>
      </c>
      <c r="U164" s="11">
        <f t="shared" si="154"/>
        <v>1.2157248816857602</v>
      </c>
      <c r="V164" s="11">
        <f t="shared" si="155"/>
        <v>1.4837766710976097</v>
      </c>
      <c r="W164" s="11">
        <f t="shared" si="156"/>
        <v>1.1298541449952451</v>
      </c>
      <c r="X164" s="11">
        <f t="shared" si="157"/>
        <v>1.6531616343467797</v>
      </c>
      <c r="Y164" s="11">
        <f t="shared" si="158"/>
        <v>1.8289390566061954</v>
      </c>
      <c r="Z164" s="11">
        <f t="shared" si="159"/>
        <v>1.838220912072045</v>
      </c>
      <c r="AA164" s="11">
        <f t="shared" si="160"/>
        <v>70.717383686516527</v>
      </c>
      <c r="AB164" s="11">
        <f t="shared" si="161"/>
        <v>80.821585632239035</v>
      </c>
      <c r="AC164" s="11">
        <f t="shared" si="162"/>
        <v>81.000000000000099</v>
      </c>
      <c r="AD164" s="11">
        <f t="shared" si="163"/>
        <v>94.58038928215656</v>
      </c>
      <c r="AE164" s="11">
        <f t="shared" si="164"/>
        <v>23.863005595640033</v>
      </c>
      <c r="AF164" s="11">
        <f t="shared" si="165"/>
        <v>0.17841436776106434</v>
      </c>
      <c r="AG164" s="28">
        <f t="shared" si="166"/>
        <v>60.060167646027764</v>
      </c>
      <c r="AH164" s="28">
        <f t="shared" si="167"/>
        <v>68.641651167527471</v>
      </c>
      <c r="AI164" s="28">
        <f t="shared" si="168"/>
        <v>68.79317822183269</v>
      </c>
      <c r="AJ164" s="28">
        <f t="shared" si="169"/>
        <v>80.326982421946937</v>
      </c>
      <c r="AK164" s="16">
        <f t="shared" si="170"/>
        <v>20.266814775919173</v>
      </c>
      <c r="AM164" s="16">
        <f t="shared" si="206"/>
        <v>3.9576455561862089</v>
      </c>
      <c r="AN164" s="16">
        <f t="shared" si="207"/>
        <v>4.5231196708192316</v>
      </c>
      <c r="AO164" s="16">
        <f t="shared" si="208"/>
        <v>4.53310449764568</v>
      </c>
      <c r="AP164" s="16">
        <f t="shared" si="209"/>
        <v>5.2931208400496619</v>
      </c>
      <c r="AQ164" s="8">
        <f t="shared" si="171"/>
        <v>7.3832674650167185E-3</v>
      </c>
      <c r="AR164" s="8">
        <f t="shared" si="172"/>
        <v>1.4815756713133397</v>
      </c>
      <c r="AS164" s="8">
        <f t="shared" si="173"/>
        <v>79.518424328686663</v>
      </c>
      <c r="AT164" s="8">
        <f t="shared" si="174"/>
        <v>18.992616732534984</v>
      </c>
      <c r="AU164" s="8">
        <f t="shared" si="175"/>
        <v>0.14746025853741584</v>
      </c>
      <c r="AV164" s="8">
        <f t="shared" si="176"/>
        <v>1.3414986802409405</v>
      </c>
      <c r="AW164" s="8">
        <f t="shared" si="177"/>
        <v>79.658501319759054</v>
      </c>
      <c r="AX164" s="8">
        <f t="shared" si="178"/>
        <v>18.852539741462593</v>
      </c>
      <c r="AY164" s="11">
        <f t="shared" si="179"/>
        <v>79.511041061221647</v>
      </c>
      <c r="AZ164" s="11">
        <f t="shared" si="180"/>
        <v>1.4766534930032549E-2</v>
      </c>
      <c r="BA164" s="11">
        <f t="shared" si="181"/>
        <v>0.29492051707482858</v>
      </c>
      <c r="BB164" s="30">
        <f>ROCbolivia_carbon_saatchi_negat!E184</f>
        <v>6541</v>
      </c>
      <c r="BC164" s="30">
        <f>'ROC2005-2010floss2distance2prox'!E184</f>
        <v>7224</v>
      </c>
      <c r="BD164" s="30">
        <f>ROC2010f2carbon1!E184</f>
        <v>4831</v>
      </c>
      <c r="BE164" s="14">
        <f>'2010F2CARBON1RANK6'!B166</f>
        <v>163.41956200000001</v>
      </c>
      <c r="BF164" s="14">
        <f>'2005-2010floss2distance2rank4'!B167</f>
        <v>125.789661</v>
      </c>
      <c r="BG164" s="14">
        <f>'2010F2CARBON1RANK6reverse'!B167</f>
        <v>52.241131000000003</v>
      </c>
      <c r="BH164" s="8">
        <f t="shared" si="182"/>
        <v>0.28290219836788766</v>
      </c>
      <c r="BI164" s="8">
        <f t="shared" si="183"/>
        <v>1.2060567404104687</v>
      </c>
      <c r="BJ164" s="8">
        <f t="shared" si="184"/>
        <v>79.793943259589525</v>
      </c>
      <c r="BK164" s="8">
        <f t="shared" si="185"/>
        <v>18.717097801632121</v>
      </c>
      <c r="BL164" s="11">
        <f t="shared" si="186"/>
        <v>82.488958938778353</v>
      </c>
      <c r="BM164" s="11">
        <f t="shared" si="187"/>
        <v>80.50737198747305</v>
      </c>
      <c r="BN164" s="11">
        <f t="shared" si="188"/>
        <v>80.076845457957418</v>
      </c>
      <c r="BO164" s="11">
        <f t="shared" si="189"/>
        <v>79.805961578296476</v>
      </c>
      <c r="BP164" s="11">
        <f t="shared" si="190"/>
        <v>79.525807596151679</v>
      </c>
      <c r="BQ164" s="30">
        <f>ROCbolivia_carbon_saatchi_negat!G184</f>
        <v>388406</v>
      </c>
      <c r="BR164" s="30">
        <f>'ROC2005-2010floss2distance2prox'!G184</f>
        <v>387724</v>
      </c>
      <c r="BS164" s="30">
        <f>ROC2010f2carbon1!G184</f>
        <v>390116</v>
      </c>
      <c r="BT164" s="15">
        <f t="shared" si="210"/>
        <v>2438</v>
      </c>
      <c r="BU164" s="15">
        <f t="shared" si="211"/>
        <v>2438</v>
      </c>
      <c r="BV164" s="15">
        <f t="shared" si="212"/>
        <v>2438</v>
      </c>
      <c r="BW164" s="39">
        <f t="shared" si="191"/>
        <v>394947.09</v>
      </c>
      <c r="BX164" s="11">
        <f t="shared" si="204"/>
        <v>0.75</v>
      </c>
      <c r="BY164" s="11">
        <f t="shared" si="204"/>
        <v>1</v>
      </c>
      <c r="BZ164" s="11">
        <f t="shared" si="204"/>
        <v>1.25</v>
      </c>
      <c r="CA164" s="11">
        <f t="shared" si="204"/>
        <v>1.5</v>
      </c>
    </row>
    <row r="165" spans="1:79" x14ac:dyDescent="0.25">
      <c r="A165" s="11">
        <f t="shared" si="200"/>
        <v>81.5</v>
      </c>
      <c r="B165" s="11">
        <f t="shared" si="146"/>
        <v>0</v>
      </c>
      <c r="C165" s="11">
        <f t="shared" si="147"/>
        <v>0.99797165235474961</v>
      </c>
      <c r="D165" s="11">
        <f t="shared" si="148"/>
        <v>1.2135015351043605</v>
      </c>
      <c r="E165" s="11">
        <f t="shared" si="149"/>
        <v>1.3458055862622003</v>
      </c>
      <c r="F165" s="11">
        <f t="shared" si="150"/>
        <v>1.4819858528391741</v>
      </c>
      <c r="G165" s="11">
        <f t="shared" si="151"/>
        <v>1.4889589387783564</v>
      </c>
      <c r="H165" s="11">
        <f t="shared" si="152"/>
        <v>1.4889589387783564</v>
      </c>
      <c r="I165" s="11"/>
      <c r="J165" s="11"/>
      <c r="K165" s="11"/>
      <c r="L165" s="11"/>
      <c r="M165" s="11"/>
      <c r="N165" s="11">
        <f t="shared" si="205"/>
        <v>0</v>
      </c>
      <c r="O165" s="11">
        <f t="shared" si="203"/>
        <v>0.82167286077998369</v>
      </c>
      <c r="P165" s="11">
        <f t="shared" si="203"/>
        <v>1.2175428098178049</v>
      </c>
      <c r="Q165" s="11">
        <f t="shared" si="203"/>
        <v>1.627234488995654</v>
      </c>
      <c r="R165" s="11">
        <f t="shared" si="203"/>
        <v>6.1473302917613593</v>
      </c>
      <c r="S165" s="11"/>
      <c r="T165" s="11">
        <f t="shared" si="153"/>
        <v>0</v>
      </c>
      <c r="U165" s="11">
        <f t="shared" si="154"/>
        <v>1.2171723812380508</v>
      </c>
      <c r="V165" s="11">
        <f t="shared" si="155"/>
        <v>1.4839434393060826</v>
      </c>
      <c r="W165" s="11">
        <f t="shared" si="156"/>
        <v>1.1298541449952451</v>
      </c>
      <c r="X165" s="11">
        <f t="shared" si="157"/>
        <v>1.6483998118633718</v>
      </c>
      <c r="Y165" s="11">
        <f t="shared" si="158"/>
        <v>1.8182319827735478</v>
      </c>
      <c r="Z165" s="11">
        <f t="shared" si="159"/>
        <v>1.8269434831636275</v>
      </c>
      <c r="AA165" s="11">
        <f t="shared" si="160"/>
        <v>71.418407268499791</v>
      </c>
      <c r="AB165" s="11">
        <f t="shared" si="161"/>
        <v>81.361541617469129</v>
      </c>
      <c r="AC165" s="11">
        <f t="shared" si="162"/>
        <v>81.500000000000099</v>
      </c>
      <c r="AD165" s="11">
        <f t="shared" si="163"/>
        <v>94.801426230096936</v>
      </c>
      <c r="AE165" s="11">
        <f t="shared" si="164"/>
        <v>23.383018961597145</v>
      </c>
      <c r="AF165" s="11">
        <f t="shared" si="165"/>
        <v>0.13845838253097043</v>
      </c>
      <c r="AG165" s="28">
        <f t="shared" si="166"/>
        <v>60.65554592026335</v>
      </c>
      <c r="AH165" s="28">
        <f t="shared" si="167"/>
        <v>69.100234973995114</v>
      </c>
      <c r="AI165" s="28">
        <f t="shared" si="168"/>
        <v>69.217827470115608</v>
      </c>
      <c r="AJ165" s="28">
        <f t="shared" si="169"/>
        <v>80.514708769518222</v>
      </c>
      <c r="AK165" s="16">
        <f t="shared" si="170"/>
        <v>19.859162849254872</v>
      </c>
      <c r="AM165" s="16">
        <f t="shared" si="206"/>
        <v>3.9968778173274933</v>
      </c>
      <c r="AN165" s="16">
        <f t="shared" si="207"/>
        <v>4.5533379042164821</v>
      </c>
      <c r="AO165" s="16">
        <f t="shared" si="208"/>
        <v>4.5610866241743571</v>
      </c>
      <c r="AP165" s="16">
        <f t="shared" si="209"/>
        <v>5.3054910077392234</v>
      </c>
      <c r="AQ165" s="8">
        <f t="shared" si="171"/>
        <v>6.973085939182333E-3</v>
      </c>
      <c r="AR165" s="8">
        <f t="shared" si="172"/>
        <v>1.4819858528391741</v>
      </c>
      <c r="AS165" s="8">
        <f t="shared" si="173"/>
        <v>80.018014147160827</v>
      </c>
      <c r="AT165" s="8">
        <f t="shared" si="174"/>
        <v>18.49302691406082</v>
      </c>
      <c r="AU165" s="8">
        <f t="shared" si="175"/>
        <v>0.14315335251615613</v>
      </c>
      <c r="AV165" s="8">
        <f t="shared" si="176"/>
        <v>1.3458055862622003</v>
      </c>
      <c r="AW165" s="8">
        <f t="shared" si="177"/>
        <v>80.154194413737798</v>
      </c>
      <c r="AX165" s="8">
        <f t="shared" si="178"/>
        <v>18.356846647483849</v>
      </c>
      <c r="AY165" s="11">
        <f t="shared" si="179"/>
        <v>80.011041061221647</v>
      </c>
      <c r="AZ165" s="11">
        <f t="shared" si="180"/>
        <v>1.3946171878359337E-2</v>
      </c>
      <c r="BA165" s="11">
        <f t="shared" si="181"/>
        <v>0.28630670503230249</v>
      </c>
      <c r="BB165" s="30">
        <f>ROCbolivia_carbon_saatchi_negat!E185</f>
        <v>6562</v>
      </c>
      <c r="BC165" s="30">
        <f>'ROC2005-2010floss2distance2prox'!E185</f>
        <v>7226</v>
      </c>
      <c r="BD165" s="30">
        <f>ROC2010f2carbon1!E185</f>
        <v>4866</v>
      </c>
      <c r="BE165" s="14">
        <f>'2010F2CARBON1RANK6'!B167</f>
        <v>164.19088600000001</v>
      </c>
      <c r="BF165" s="14">
        <f>'2005-2010floss2distance2rank4'!B168</f>
        <v>126.46629</v>
      </c>
      <c r="BG165" s="14">
        <f>'2010F2CARBON1RANK6reverse'!B168</f>
        <v>51.770372999999999</v>
      </c>
      <c r="BH165" s="8">
        <f t="shared" si="182"/>
        <v>0.27545740367399585</v>
      </c>
      <c r="BI165" s="8">
        <f t="shared" si="183"/>
        <v>1.2135015351043605</v>
      </c>
      <c r="BJ165" s="8">
        <f t="shared" si="184"/>
        <v>80.286498464895644</v>
      </c>
      <c r="BK165" s="8">
        <f t="shared" si="185"/>
        <v>18.224542596326003</v>
      </c>
      <c r="BL165" s="11">
        <f t="shared" si="186"/>
        <v>82.988958938778353</v>
      </c>
      <c r="BM165" s="11">
        <f t="shared" si="187"/>
        <v>80.993015634068854</v>
      </c>
      <c r="BN165" s="11">
        <f t="shared" si="188"/>
        <v>80.56195586856964</v>
      </c>
      <c r="BO165" s="11">
        <f t="shared" si="189"/>
        <v>80.297347766253949</v>
      </c>
      <c r="BP165" s="11">
        <f t="shared" si="190"/>
        <v>80.024987233100006</v>
      </c>
      <c r="BQ165" s="30">
        <f>ROCbolivia_carbon_saatchi_negat!G185</f>
        <v>390823</v>
      </c>
      <c r="BR165" s="30">
        <f>'ROC2005-2010floss2distance2prox'!G185</f>
        <v>390160</v>
      </c>
      <c r="BS165" s="30">
        <f>ROC2010f2carbon1!G185</f>
        <v>392519</v>
      </c>
      <c r="BT165" s="15">
        <f t="shared" si="210"/>
        <v>2438</v>
      </c>
      <c r="BU165" s="15">
        <f t="shared" si="211"/>
        <v>2438</v>
      </c>
      <c r="BV165" s="15">
        <f t="shared" si="212"/>
        <v>2438</v>
      </c>
      <c r="BW165" s="39">
        <f t="shared" si="191"/>
        <v>397385.03499999997</v>
      </c>
      <c r="BX165" s="11">
        <f t="shared" si="204"/>
        <v>0.75</v>
      </c>
      <c r="BY165" s="11">
        <f t="shared" si="204"/>
        <v>1</v>
      </c>
      <c r="BZ165" s="11">
        <f t="shared" si="204"/>
        <v>1.25</v>
      </c>
      <c r="CA165" s="11">
        <f t="shared" si="204"/>
        <v>1.5</v>
      </c>
    </row>
    <row r="166" spans="1:79" x14ac:dyDescent="0.25">
      <c r="A166" s="11">
        <f t="shared" si="200"/>
        <v>82</v>
      </c>
      <c r="B166" s="11">
        <f t="shared" si="146"/>
        <v>0</v>
      </c>
      <c r="C166" s="11">
        <f t="shared" si="147"/>
        <v>1.005149829056849</v>
      </c>
      <c r="D166" s="11">
        <f t="shared" si="148"/>
        <v>1.2209463297982521</v>
      </c>
      <c r="E166" s="11">
        <f t="shared" si="149"/>
        <v>1.35011249228346</v>
      </c>
      <c r="F166" s="11">
        <f t="shared" si="150"/>
        <v>1.482190943602091</v>
      </c>
      <c r="G166" s="11">
        <f t="shared" si="151"/>
        <v>1.4889589387783564</v>
      </c>
      <c r="H166" s="11">
        <f t="shared" si="152"/>
        <v>1.4889589387783564</v>
      </c>
      <c r="I166" s="11"/>
      <c r="J166" s="11"/>
      <c r="K166" s="11"/>
      <c r="L166" s="11"/>
      <c r="M166" s="11"/>
      <c r="N166" s="11">
        <f t="shared" si="205"/>
        <v>0</v>
      </c>
      <c r="O166" s="11">
        <f t="shared" si="203"/>
        <v>0.82662335582948865</v>
      </c>
      <c r="P166" s="11">
        <f t="shared" si="203"/>
        <v>1.2248783808707926</v>
      </c>
      <c r="Q166" s="11">
        <f t="shared" si="203"/>
        <v>1.6370384105642815</v>
      </c>
      <c r="R166" s="11">
        <f t="shared" si="203"/>
        <v>6.1843673287983965</v>
      </c>
      <c r="S166" s="11"/>
      <c r="T166" s="11">
        <f t="shared" si="153"/>
        <v>0</v>
      </c>
      <c r="U166" s="11">
        <f t="shared" si="154"/>
        <v>1.2186025838353076</v>
      </c>
      <c r="V166" s="11">
        <f t="shared" si="155"/>
        <v>1.4841082105646706</v>
      </c>
      <c r="W166" s="11">
        <f t="shared" si="156"/>
        <v>1.1298541449952451</v>
      </c>
      <c r="X166" s="11">
        <f t="shared" si="157"/>
        <v>1.6436954628562028</v>
      </c>
      <c r="Y166" s="11">
        <f t="shared" si="158"/>
        <v>1.8074007546417088</v>
      </c>
      <c r="Z166" s="11">
        <f t="shared" si="159"/>
        <v>1.8158035838760445</v>
      </c>
      <c r="AA166" s="11">
        <f t="shared" si="160"/>
        <v>72.119406428573981</v>
      </c>
      <c r="AB166" s="11">
        <f t="shared" si="161"/>
        <v>81.880150454671835</v>
      </c>
      <c r="AC166" s="11">
        <f t="shared" si="162"/>
        <v>82.000000000000099</v>
      </c>
      <c r="AD166" s="11">
        <f t="shared" si="163"/>
        <v>95.018374894953737</v>
      </c>
      <c r="AE166" s="11">
        <f t="shared" si="164"/>
        <v>22.898968466379756</v>
      </c>
      <c r="AF166" s="11">
        <f t="shared" si="165"/>
        <v>0.11984954532826464</v>
      </c>
      <c r="AG166" s="28">
        <f t="shared" si="166"/>
        <v>61.25090345300827</v>
      </c>
      <c r="AH166" s="28">
        <f t="shared" si="167"/>
        <v>69.54068867973713</v>
      </c>
      <c r="AI166" s="28">
        <f t="shared" si="168"/>
        <v>69.642476718398527</v>
      </c>
      <c r="AJ166" s="28">
        <f t="shared" si="169"/>
        <v>80.698962944413054</v>
      </c>
      <c r="AK166" s="16">
        <f t="shared" si="170"/>
        <v>19.448059491404784</v>
      </c>
      <c r="AM166" s="16">
        <f t="shared" si="206"/>
        <v>4.0361087117148777</v>
      </c>
      <c r="AN166" s="16">
        <f t="shared" si="207"/>
        <v>4.5823614604194747</v>
      </c>
      <c r="AO166" s="16">
        <f t="shared" si="208"/>
        <v>4.5890687507030341</v>
      </c>
      <c r="AP166" s="16">
        <f t="shared" si="209"/>
        <v>5.3176323777197236</v>
      </c>
      <c r="AQ166" s="8">
        <f t="shared" si="171"/>
        <v>6.7679951762653623E-3</v>
      </c>
      <c r="AR166" s="8">
        <f t="shared" si="172"/>
        <v>1.482190943602091</v>
      </c>
      <c r="AS166" s="8">
        <f t="shared" si="173"/>
        <v>80.517809056397908</v>
      </c>
      <c r="AT166" s="8">
        <f t="shared" si="174"/>
        <v>17.993232004823739</v>
      </c>
      <c r="AU166" s="8">
        <f t="shared" si="175"/>
        <v>0.13884644649489641</v>
      </c>
      <c r="AV166" s="8">
        <f t="shared" si="176"/>
        <v>1.35011249228346</v>
      </c>
      <c r="AW166" s="8">
        <f t="shared" si="177"/>
        <v>80.649887507716542</v>
      </c>
      <c r="AX166" s="8">
        <f t="shared" si="178"/>
        <v>17.861153553505105</v>
      </c>
      <c r="AY166" s="11">
        <f t="shared" si="179"/>
        <v>80.511041061221647</v>
      </c>
      <c r="AZ166" s="11">
        <f t="shared" si="180"/>
        <v>1.3535990352522731E-2</v>
      </c>
      <c r="BA166" s="11">
        <f t="shared" si="181"/>
        <v>0.27769289298979061</v>
      </c>
      <c r="BB166" s="30">
        <f>ROCbolivia_carbon_saatchi_negat!E186</f>
        <v>6583</v>
      </c>
      <c r="BC166" s="30">
        <f>'ROC2005-2010floss2distance2prox'!E186</f>
        <v>7227</v>
      </c>
      <c r="BD166" s="30">
        <f>ROC2010f2carbon1!E186</f>
        <v>4901</v>
      </c>
      <c r="BE166" s="14">
        <f>'2010F2CARBON1RANK6'!B168</f>
        <v>164.18516600000001</v>
      </c>
      <c r="BF166" s="14">
        <f>'2005-2010floss2distance2rank4'!B169</f>
        <v>121.466448</v>
      </c>
      <c r="BG166" s="14">
        <f>'2010F2CARBON1RANK6reverse'!B169</f>
        <v>50.812832</v>
      </c>
      <c r="BH166" s="8">
        <f t="shared" si="182"/>
        <v>0.26801260898010426</v>
      </c>
      <c r="BI166" s="8">
        <f t="shared" si="183"/>
        <v>1.2209463297982521</v>
      </c>
      <c r="BJ166" s="8">
        <f t="shared" si="184"/>
        <v>80.779053670201748</v>
      </c>
      <c r="BK166" s="8">
        <f t="shared" si="185"/>
        <v>17.731987391019899</v>
      </c>
      <c r="BL166" s="11">
        <f t="shared" si="186"/>
        <v>83.488958938778353</v>
      </c>
      <c r="BM166" s="11">
        <f t="shared" si="187"/>
        <v>81.478659280664658</v>
      </c>
      <c r="BN166" s="11">
        <f t="shared" si="188"/>
        <v>81.047066279181848</v>
      </c>
      <c r="BO166" s="11">
        <f t="shared" si="189"/>
        <v>80.788733954211438</v>
      </c>
      <c r="BP166" s="11">
        <f t="shared" si="190"/>
        <v>80.52457705157417</v>
      </c>
      <c r="BQ166" s="30">
        <f>ROCbolivia_carbon_saatchi_negat!G186</f>
        <v>393240</v>
      </c>
      <c r="BR166" s="30">
        <f>'ROC2005-2010floss2distance2prox'!G186</f>
        <v>392597</v>
      </c>
      <c r="BS166" s="30">
        <f>ROC2010f2carbon1!G186</f>
        <v>394922</v>
      </c>
      <c r="BT166" s="15">
        <f t="shared" si="210"/>
        <v>2438</v>
      </c>
      <c r="BU166" s="15">
        <f t="shared" si="211"/>
        <v>2438</v>
      </c>
      <c r="BV166" s="15">
        <f t="shared" si="212"/>
        <v>2438</v>
      </c>
      <c r="BW166" s="39">
        <f t="shared" si="191"/>
        <v>399822.98</v>
      </c>
      <c r="BX166" s="11">
        <f t="shared" si="204"/>
        <v>0.75</v>
      </c>
      <c r="BY166" s="11">
        <f t="shared" si="204"/>
        <v>1</v>
      </c>
      <c r="BZ166" s="11">
        <f t="shared" si="204"/>
        <v>1.25</v>
      </c>
      <c r="CA166" s="11">
        <f t="shared" si="204"/>
        <v>1.5</v>
      </c>
    </row>
    <row r="167" spans="1:79" x14ac:dyDescent="0.25">
      <c r="A167" s="11">
        <f t="shared" si="200"/>
        <v>82.5</v>
      </c>
      <c r="B167" s="11">
        <f t="shared" si="146"/>
        <v>0</v>
      </c>
      <c r="C167" s="11">
        <f t="shared" si="147"/>
        <v>1.0127381872847829</v>
      </c>
      <c r="D167" s="11">
        <f t="shared" si="148"/>
        <v>1.2283911244921439</v>
      </c>
      <c r="E167" s="11">
        <f t="shared" si="149"/>
        <v>1.3542143075418027</v>
      </c>
      <c r="F167" s="11">
        <f t="shared" si="150"/>
        <v>1.4823960343650082</v>
      </c>
      <c r="G167" s="11">
        <f t="shared" si="151"/>
        <v>1.4889589387783564</v>
      </c>
      <c r="H167" s="11">
        <f t="shared" si="152"/>
        <v>1.4889589387783564</v>
      </c>
      <c r="I167" s="11"/>
      <c r="J167" s="11"/>
      <c r="K167" s="11"/>
      <c r="L167" s="11"/>
      <c r="M167" s="11"/>
      <c r="N167" s="11">
        <f t="shared" si="205"/>
        <v>0</v>
      </c>
      <c r="O167" s="11">
        <f t="shared" si="203"/>
        <v>0.8315738508789936</v>
      </c>
      <c r="P167" s="11">
        <f t="shared" si="203"/>
        <v>1.2322139519237805</v>
      </c>
      <c r="Q167" s="11">
        <f t="shared" si="203"/>
        <v>1.6468423321329089</v>
      </c>
      <c r="R167" s="11">
        <f t="shared" si="203"/>
        <v>6.2214043658354337</v>
      </c>
      <c r="S167" s="11"/>
      <c r="T167" s="11">
        <f t="shared" si="153"/>
        <v>0</v>
      </c>
      <c r="U167" s="11">
        <f t="shared" si="154"/>
        <v>1.2205161648875815</v>
      </c>
      <c r="V167" s="11">
        <f t="shared" si="155"/>
        <v>1.4842710205283269</v>
      </c>
      <c r="W167" s="11">
        <f t="shared" si="156"/>
        <v>1.1298541449952451</v>
      </c>
      <c r="X167" s="11">
        <f t="shared" si="157"/>
        <v>1.6387952955927692</v>
      </c>
      <c r="Y167" s="11">
        <f t="shared" si="158"/>
        <v>1.7967007498329732</v>
      </c>
      <c r="Z167" s="11">
        <f t="shared" si="159"/>
        <v>1.8047987136707351</v>
      </c>
      <c r="AA167" s="11">
        <f t="shared" si="160"/>
        <v>72.824523630596516</v>
      </c>
      <c r="AB167" s="11">
        <f t="shared" si="161"/>
        <v>82.382597909952466</v>
      </c>
      <c r="AC167" s="11">
        <f t="shared" si="162"/>
        <v>82.500000000000099</v>
      </c>
      <c r="AD167" s="11">
        <f t="shared" si="163"/>
        <v>95.234161482547151</v>
      </c>
      <c r="AE167" s="11">
        <f t="shared" si="164"/>
        <v>22.409637851950635</v>
      </c>
      <c r="AF167" s="11">
        <f t="shared" si="165"/>
        <v>0.11740209004763358</v>
      </c>
      <c r="AG167" s="28">
        <f t="shared" si="166"/>
        <v>61.849758432588715</v>
      </c>
      <c r="AH167" s="28">
        <f t="shared" si="167"/>
        <v>69.967416548110307</v>
      </c>
      <c r="AI167" s="28">
        <f t="shared" si="168"/>
        <v>70.067125966681445</v>
      </c>
      <c r="AJ167" s="28">
        <f t="shared" si="169"/>
        <v>80.882230168835221</v>
      </c>
      <c r="AK167" s="16">
        <f t="shared" si="170"/>
        <v>19.032471736246507</v>
      </c>
      <c r="AM167" s="16">
        <f t="shared" si="206"/>
        <v>4.0755700692439598</v>
      </c>
      <c r="AN167" s="16">
        <f t="shared" si="207"/>
        <v>4.6104805569548235</v>
      </c>
      <c r="AO167" s="16">
        <f t="shared" si="208"/>
        <v>4.6170508772317111</v>
      </c>
      <c r="AP167" s="16">
        <f t="shared" si="209"/>
        <v>5.3297087129141847</v>
      </c>
      <c r="AQ167" s="8">
        <f t="shared" si="171"/>
        <v>6.5629044133481695E-3</v>
      </c>
      <c r="AR167" s="8">
        <f t="shared" si="172"/>
        <v>1.4823960343650082</v>
      </c>
      <c r="AS167" s="8">
        <f t="shared" si="173"/>
        <v>81.01760396563499</v>
      </c>
      <c r="AT167" s="8">
        <f t="shared" si="174"/>
        <v>17.493437095586657</v>
      </c>
      <c r="AU167" s="8">
        <f t="shared" si="175"/>
        <v>0.13474463123655367</v>
      </c>
      <c r="AV167" s="8">
        <f t="shared" si="176"/>
        <v>1.3542143075418027</v>
      </c>
      <c r="AW167" s="8">
        <f t="shared" si="177"/>
        <v>81.14578569245819</v>
      </c>
      <c r="AX167" s="8">
        <f t="shared" si="178"/>
        <v>17.365255368763457</v>
      </c>
      <c r="AY167" s="11">
        <f t="shared" si="179"/>
        <v>81.011041061221647</v>
      </c>
      <c r="AZ167" s="11">
        <f t="shared" si="180"/>
        <v>1.3125808826686125E-2</v>
      </c>
      <c r="BA167" s="11">
        <f t="shared" si="181"/>
        <v>0.26948926247310112</v>
      </c>
      <c r="BB167" s="30">
        <f>ROCbolivia_carbon_saatchi_negat!E187</f>
        <v>6603</v>
      </c>
      <c r="BC167" s="30">
        <f>'ROC2005-2010floss2distance2prox'!E187</f>
        <v>7228</v>
      </c>
      <c r="BD167" s="30">
        <f>ROC2010f2carbon1!E187</f>
        <v>4938</v>
      </c>
      <c r="BE167" s="14">
        <f>'2010F2CARBON1RANK6'!B169</f>
        <v>165.149677</v>
      </c>
      <c r="BF167" s="14">
        <f>'2005-2010floss2distance2rank4'!B170</f>
        <v>117.681195</v>
      </c>
      <c r="BG167" s="14">
        <f>'2010F2CARBON1RANK6reverse'!B170</f>
        <v>50.540655000000001</v>
      </c>
      <c r="BH167" s="8">
        <f t="shared" si="182"/>
        <v>0.26056781428621245</v>
      </c>
      <c r="BI167" s="8">
        <f t="shared" si="183"/>
        <v>1.2283911244921439</v>
      </c>
      <c r="BJ167" s="8">
        <f t="shared" si="184"/>
        <v>81.271608875507852</v>
      </c>
      <c r="BK167" s="8">
        <f t="shared" si="185"/>
        <v>17.239432185713795</v>
      </c>
      <c r="BL167" s="11">
        <f t="shared" si="186"/>
        <v>83.988958938778353</v>
      </c>
      <c r="BM167" s="11">
        <f t="shared" si="187"/>
        <v>81.963482564208789</v>
      </c>
      <c r="BN167" s="11">
        <f t="shared" si="188"/>
        <v>81.532176689794071</v>
      </c>
      <c r="BO167" s="11">
        <f t="shared" si="189"/>
        <v>81.280530323694748</v>
      </c>
      <c r="BP167" s="11">
        <f t="shared" si="190"/>
        <v>81.024166870048333</v>
      </c>
      <c r="BQ167" s="30">
        <f>ROCbolivia_carbon_saatchi_negat!G187</f>
        <v>395658</v>
      </c>
      <c r="BR167" s="30">
        <f>'ROC2005-2010floss2distance2prox'!G187</f>
        <v>395034</v>
      </c>
      <c r="BS167" s="30">
        <f>ROC2010f2carbon1!G187</f>
        <v>397323</v>
      </c>
      <c r="BT167" s="15">
        <f t="shared" si="210"/>
        <v>2438</v>
      </c>
      <c r="BU167" s="15">
        <f t="shared" si="211"/>
        <v>2438</v>
      </c>
      <c r="BV167" s="15">
        <f t="shared" si="212"/>
        <v>2438</v>
      </c>
      <c r="BW167" s="39">
        <f t="shared" si="191"/>
        <v>402260.92499999999</v>
      </c>
      <c r="BX167" s="11">
        <f t="shared" si="204"/>
        <v>0.75</v>
      </c>
      <c r="BY167" s="11">
        <f t="shared" si="204"/>
        <v>1</v>
      </c>
      <c r="BZ167" s="11">
        <f t="shared" si="204"/>
        <v>1.25</v>
      </c>
      <c r="CA167" s="11">
        <f t="shared" si="204"/>
        <v>1.5</v>
      </c>
    </row>
    <row r="168" spans="1:79" x14ac:dyDescent="0.25">
      <c r="A168" s="11">
        <f t="shared" si="200"/>
        <v>83</v>
      </c>
      <c r="B168" s="11">
        <f t="shared" si="146"/>
        <v>0</v>
      </c>
      <c r="C168" s="11">
        <f t="shared" si="147"/>
        <v>1.0188909101722967</v>
      </c>
      <c r="D168" s="11">
        <f t="shared" si="148"/>
        <v>1.2358359191860357</v>
      </c>
      <c r="E168" s="11">
        <f t="shared" si="149"/>
        <v>1.3591364858518138</v>
      </c>
      <c r="F168" s="11">
        <f t="shared" si="150"/>
        <v>1.4826011251279254</v>
      </c>
      <c r="G168" s="11">
        <f t="shared" si="151"/>
        <v>1.4889589387783564</v>
      </c>
      <c r="H168" s="11">
        <f t="shared" si="152"/>
        <v>1.4889589387783564</v>
      </c>
      <c r="I168" s="11"/>
      <c r="J168" s="11"/>
      <c r="K168" s="11"/>
      <c r="L168" s="11"/>
      <c r="M168" s="11"/>
      <c r="N168" s="11">
        <f t="shared" si="205"/>
        <v>0</v>
      </c>
      <c r="O168" s="11">
        <f t="shared" si="203"/>
        <v>0.83652434592849856</v>
      </c>
      <c r="P168" s="11">
        <f t="shared" si="203"/>
        <v>1.2395495229767683</v>
      </c>
      <c r="Q168" s="11">
        <f t="shared" si="203"/>
        <v>1.6566462537015363</v>
      </c>
      <c r="R168" s="11">
        <f t="shared" si="203"/>
        <v>6.2584414028724709</v>
      </c>
      <c r="S168" s="11"/>
      <c r="T168" s="11">
        <f t="shared" si="153"/>
        <v>0</v>
      </c>
      <c r="U168" s="11">
        <f t="shared" si="154"/>
        <v>1.2206662031509454</v>
      </c>
      <c r="V168" s="11">
        <f t="shared" si="155"/>
        <v>1.4844319040082148</v>
      </c>
      <c r="W168" s="11">
        <f t="shared" si="156"/>
        <v>1.1298541449952451</v>
      </c>
      <c r="X168" s="11">
        <f t="shared" si="157"/>
        <v>1.6349565604106091</v>
      </c>
      <c r="Y168" s="11">
        <f t="shared" si="158"/>
        <v>1.7861295979958189</v>
      </c>
      <c r="Z168" s="11">
        <f t="shared" si="159"/>
        <v>1.7939264322630801</v>
      </c>
      <c r="AA168" s="11">
        <f t="shared" si="160"/>
        <v>73.530209863100495</v>
      </c>
      <c r="AB168" s="11">
        <f t="shared" si="161"/>
        <v>82.915060864947804</v>
      </c>
      <c r="AC168" s="11">
        <f t="shared" si="162"/>
        <v>83.000000000000099</v>
      </c>
      <c r="AD168" s="11">
        <f t="shared" si="163"/>
        <v>95.445691160606103</v>
      </c>
      <c r="AE168" s="11">
        <f t="shared" si="164"/>
        <v>21.915481297505607</v>
      </c>
      <c r="AF168" s="11">
        <f t="shared" si="165"/>
        <v>8.4939135052295001E-2</v>
      </c>
      <c r="AG168" s="28">
        <f t="shared" si="166"/>
        <v>62.449096688901555</v>
      </c>
      <c r="AH168" s="28">
        <f t="shared" si="167"/>
        <v>70.419636535264843</v>
      </c>
      <c r="AI168" s="28">
        <f t="shared" si="168"/>
        <v>70.491775214964363</v>
      </c>
      <c r="AJ168" s="28">
        <f t="shared" si="169"/>
        <v>81.061882006389737</v>
      </c>
      <c r="AK168" s="16">
        <f t="shared" si="170"/>
        <v>18.612785317488182</v>
      </c>
      <c r="AM168" s="16">
        <f t="shared" si="206"/>
        <v>4.1150632721389035</v>
      </c>
      <c r="AN168" s="16">
        <f t="shared" si="207"/>
        <v>4.6402794485118486</v>
      </c>
      <c r="AO168" s="16">
        <f t="shared" si="208"/>
        <v>4.6450330037603882</v>
      </c>
      <c r="AP168" s="16">
        <f t="shared" si="209"/>
        <v>5.3415468133462163</v>
      </c>
      <c r="AQ168" s="8">
        <f t="shared" si="171"/>
        <v>6.3578136504309768E-3</v>
      </c>
      <c r="AR168" s="8">
        <f t="shared" si="172"/>
        <v>1.4826011251279254</v>
      </c>
      <c r="AS168" s="8">
        <f t="shared" si="173"/>
        <v>81.517398874872072</v>
      </c>
      <c r="AT168" s="8">
        <f t="shared" si="174"/>
        <v>16.993642186349575</v>
      </c>
      <c r="AU168" s="8">
        <f t="shared" si="175"/>
        <v>0.1298224529265426</v>
      </c>
      <c r="AV168" s="8">
        <f t="shared" si="176"/>
        <v>1.3591364858518138</v>
      </c>
      <c r="AW168" s="8">
        <f t="shared" si="177"/>
        <v>81.64086351414818</v>
      </c>
      <c r="AX168" s="8">
        <f t="shared" si="178"/>
        <v>16.870177547073467</v>
      </c>
      <c r="AY168" s="11">
        <f t="shared" si="179"/>
        <v>81.511041061221647</v>
      </c>
      <c r="AZ168" s="11">
        <f t="shared" si="180"/>
        <v>1.2715627300849519E-2</v>
      </c>
      <c r="BA168" s="11">
        <f t="shared" si="181"/>
        <v>0.25964490585307942</v>
      </c>
      <c r="BB168" s="30">
        <f>ROCbolivia_carbon_saatchi_negat!E188</f>
        <v>6627</v>
      </c>
      <c r="BC168" s="30">
        <f>'ROC2005-2010floss2distance2prox'!E188</f>
        <v>7229</v>
      </c>
      <c r="BD168" s="30">
        <f>ROC2010f2carbon1!E188</f>
        <v>4968</v>
      </c>
      <c r="BE168" s="14">
        <f>'2010F2CARBON1RANK6'!B170</f>
        <v>165.28295299999999</v>
      </c>
      <c r="BF168" s="14">
        <f>'2005-2010floss2distance2rank4'!B171</f>
        <v>124.711303</v>
      </c>
      <c r="BG168" s="14">
        <f>'2010F2CARBON1RANK6reverse'!B171</f>
        <v>49.543619</v>
      </c>
      <c r="BH168" s="8">
        <f t="shared" si="182"/>
        <v>0.25312301959232064</v>
      </c>
      <c r="BI168" s="8">
        <f t="shared" si="183"/>
        <v>1.2358359191860357</v>
      </c>
      <c r="BJ168" s="8">
        <f t="shared" si="184"/>
        <v>81.76416408081397</v>
      </c>
      <c r="BK168" s="8">
        <f t="shared" si="185"/>
        <v>16.746876980407677</v>
      </c>
      <c r="BL168" s="11">
        <f t="shared" si="186"/>
        <v>84.488958938778353</v>
      </c>
      <c r="BM168" s="11">
        <f t="shared" si="187"/>
        <v>82.451177118433762</v>
      </c>
      <c r="BN168" s="11">
        <f t="shared" si="188"/>
        <v>82.017287100406293</v>
      </c>
      <c r="BO168" s="11">
        <f t="shared" si="189"/>
        <v>81.770685967074726</v>
      </c>
      <c r="BP168" s="11">
        <f t="shared" si="190"/>
        <v>81.523756688522496</v>
      </c>
      <c r="BQ168" s="30">
        <f>ROCbolivia_carbon_saatchi_negat!G188</f>
        <v>398072</v>
      </c>
      <c r="BR168" s="30">
        <f>'ROC2005-2010floss2distance2prox'!G188</f>
        <v>397471</v>
      </c>
      <c r="BS168" s="30">
        <f>ROC2010f2carbon1!G188</f>
        <v>399731</v>
      </c>
      <c r="BT168" s="15">
        <f t="shared" si="210"/>
        <v>2438</v>
      </c>
      <c r="BU168" s="15">
        <f t="shared" si="211"/>
        <v>2438</v>
      </c>
      <c r="BV168" s="15">
        <f t="shared" si="212"/>
        <v>2438</v>
      </c>
      <c r="BW168" s="39">
        <f t="shared" si="191"/>
        <v>404698.87</v>
      </c>
      <c r="BX168" s="11">
        <f t="shared" si="204"/>
        <v>0.75</v>
      </c>
      <c r="BY168" s="11">
        <f t="shared" si="204"/>
        <v>1</v>
      </c>
      <c r="BZ168" s="11">
        <f t="shared" si="204"/>
        <v>1.25</v>
      </c>
      <c r="CA168" s="11">
        <f t="shared" si="204"/>
        <v>1.5</v>
      </c>
    </row>
    <row r="169" spans="1:79" x14ac:dyDescent="0.25">
      <c r="A169" s="11">
        <f t="shared" si="200"/>
        <v>83.5</v>
      </c>
      <c r="B169" s="11">
        <f t="shared" si="146"/>
        <v>0</v>
      </c>
      <c r="C169" s="11">
        <f t="shared" si="147"/>
        <v>1.0244283607710591</v>
      </c>
      <c r="D169" s="11">
        <f t="shared" si="148"/>
        <v>1.2432807138799276</v>
      </c>
      <c r="E169" s="11">
        <f t="shared" si="149"/>
        <v>1.3624179380584878</v>
      </c>
      <c r="F169" s="11">
        <f t="shared" si="150"/>
        <v>1.4826011251279254</v>
      </c>
      <c r="G169" s="11">
        <f t="shared" si="151"/>
        <v>1.4889589387783564</v>
      </c>
      <c r="H169" s="11">
        <f t="shared" si="152"/>
        <v>1.4889589387783564</v>
      </c>
      <c r="I169" s="11"/>
      <c r="J169" s="11"/>
      <c r="K169" s="11"/>
      <c r="L169" s="11"/>
      <c r="M169" s="11"/>
      <c r="N169" s="11">
        <f t="shared" si="205"/>
        <v>0</v>
      </c>
      <c r="O169" s="11">
        <f t="shared" si="203"/>
        <v>0.84147484097800351</v>
      </c>
      <c r="P169" s="11">
        <f t="shared" si="203"/>
        <v>1.2468850940297562</v>
      </c>
      <c r="Q169" s="11">
        <f t="shared" si="203"/>
        <v>1.6664501752701637</v>
      </c>
      <c r="R169" s="11">
        <f t="shared" si="203"/>
        <v>6.2954784399095081</v>
      </c>
      <c r="S169" s="11"/>
      <c r="T169" s="11">
        <f t="shared" si="153"/>
        <v>0</v>
      </c>
      <c r="U169" s="11">
        <f t="shared" si="154"/>
        <v>1.2200727541962655</v>
      </c>
      <c r="V169" s="11">
        <f t="shared" si="155"/>
        <v>1.4845908949965225</v>
      </c>
      <c r="W169" s="11">
        <f t="shared" si="156"/>
        <v>1.1298541449952451</v>
      </c>
      <c r="X169" s="11">
        <f t="shared" si="157"/>
        <v>1.6291693064846002</v>
      </c>
      <c r="Y169" s="11">
        <f t="shared" si="158"/>
        <v>1.775435025482061</v>
      </c>
      <c r="Z169" s="11">
        <f t="shared" si="159"/>
        <v>1.783184357818391</v>
      </c>
      <c r="AA169" s="11">
        <f t="shared" si="160"/>
        <v>74.238573586482516</v>
      </c>
      <c r="AB169" s="11">
        <f t="shared" si="161"/>
        <v>83.446442915640489</v>
      </c>
      <c r="AC169" s="11">
        <f t="shared" si="162"/>
        <v>83.500000000000099</v>
      </c>
      <c r="AD169" s="11">
        <f t="shared" si="163"/>
        <v>95.655002898094978</v>
      </c>
      <c r="AE169" s="11">
        <f t="shared" si="164"/>
        <v>21.416429311612461</v>
      </c>
      <c r="AF169" s="11">
        <f t="shared" si="165"/>
        <v>5.3557084359610485E-2</v>
      </c>
      <c r="AG169" s="28">
        <f t="shared" si="166"/>
        <v>63.05070893419169</v>
      </c>
      <c r="AH169" s="28">
        <f t="shared" si="167"/>
        <v>70.870938512020203</v>
      </c>
      <c r="AI169" s="28">
        <f t="shared" si="168"/>
        <v>70.916424463247282</v>
      </c>
      <c r="AJ169" s="28">
        <f t="shared" si="169"/>
        <v>81.239650150352617</v>
      </c>
      <c r="AK169" s="16">
        <f t="shared" si="170"/>
        <v>18.188941216160927</v>
      </c>
      <c r="AM169" s="16">
        <f t="shared" si="206"/>
        <v>4.1547063188109048</v>
      </c>
      <c r="AN169" s="16">
        <f t="shared" si="207"/>
        <v>4.6700178480669496</v>
      </c>
      <c r="AO169" s="16">
        <f t="shared" si="208"/>
        <v>4.6730151302890652</v>
      </c>
      <c r="AP169" s="16">
        <f t="shared" si="209"/>
        <v>5.3532607883909176</v>
      </c>
      <c r="AQ169" s="8">
        <f t="shared" si="171"/>
        <v>6.3578136504309768E-3</v>
      </c>
      <c r="AR169" s="8">
        <f t="shared" si="172"/>
        <v>1.4826011251279254</v>
      </c>
      <c r="AS169" s="8">
        <f t="shared" si="173"/>
        <v>82.017398874872072</v>
      </c>
      <c r="AT169" s="8">
        <f t="shared" si="174"/>
        <v>16.493642186349575</v>
      </c>
      <c r="AU169" s="8">
        <f t="shared" si="175"/>
        <v>0.12654100071986862</v>
      </c>
      <c r="AV169" s="8">
        <f t="shared" si="176"/>
        <v>1.3624179380584878</v>
      </c>
      <c r="AW169" s="8">
        <f t="shared" si="177"/>
        <v>82.137582061941515</v>
      </c>
      <c r="AX169" s="8">
        <f t="shared" si="178"/>
        <v>16.373458999280132</v>
      </c>
      <c r="AY169" s="11">
        <f t="shared" si="179"/>
        <v>82.011041061221647</v>
      </c>
      <c r="AZ169" s="11">
        <f t="shared" si="180"/>
        <v>1.2715627300849519E-2</v>
      </c>
      <c r="BA169" s="11">
        <f t="shared" si="181"/>
        <v>0.25308200143973636</v>
      </c>
      <c r="BB169" s="30">
        <f>ROCbolivia_carbon_saatchi_negat!E189</f>
        <v>6643</v>
      </c>
      <c r="BC169" s="30">
        <f>'ROC2005-2010floss2distance2prox'!E189</f>
        <v>7229</v>
      </c>
      <c r="BD169" s="30">
        <f>ROC2010f2carbon1!E189</f>
        <v>4995</v>
      </c>
      <c r="BE169" s="14">
        <f>'2010F2CARBON1RANK6'!B171</f>
        <v>165.91006400000001</v>
      </c>
      <c r="BF169" s="14">
        <f>'2005-2010floss2distance2rank4'!B172</f>
        <v>124.45813800000001</v>
      </c>
      <c r="BG169" s="14">
        <f>'2010F2CARBON1RANK6reverse'!B172</f>
        <v>49.024141999999998</v>
      </c>
      <c r="BH169" s="8">
        <f t="shared" si="182"/>
        <v>0.24567822489842883</v>
      </c>
      <c r="BI169" s="8">
        <f t="shared" si="183"/>
        <v>1.2432807138799276</v>
      </c>
      <c r="BJ169" s="8">
        <f t="shared" si="184"/>
        <v>82.256719286120074</v>
      </c>
      <c r="BK169" s="8">
        <f t="shared" si="185"/>
        <v>16.254321775101573</v>
      </c>
      <c r="BL169" s="11">
        <f t="shared" si="186"/>
        <v>84.988958938778353</v>
      </c>
      <c r="BM169" s="11">
        <f t="shared" si="187"/>
        <v>82.940102217236245</v>
      </c>
      <c r="BN169" s="11">
        <f t="shared" si="188"/>
        <v>82.502397511018501</v>
      </c>
      <c r="BO169" s="11">
        <f t="shared" si="189"/>
        <v>82.264123062661383</v>
      </c>
      <c r="BP169" s="11">
        <f t="shared" si="190"/>
        <v>82.023756688522496</v>
      </c>
      <c r="BQ169" s="30">
        <f>ROCbolivia_carbon_saatchi_negat!G189</f>
        <v>400494</v>
      </c>
      <c r="BR169" s="30">
        <f>'ROC2005-2010floss2distance2prox'!G189</f>
        <v>399909</v>
      </c>
      <c r="BS169" s="30">
        <f>ROC2010f2carbon1!G189</f>
        <v>402142</v>
      </c>
      <c r="BT169" s="15">
        <f t="shared" si="210"/>
        <v>2438</v>
      </c>
      <c r="BU169" s="15">
        <f t="shared" si="211"/>
        <v>2438</v>
      </c>
      <c r="BV169" s="15">
        <f t="shared" si="212"/>
        <v>2438</v>
      </c>
      <c r="BW169" s="39">
        <f t="shared" si="191"/>
        <v>407136.815</v>
      </c>
      <c r="BX169" s="11">
        <f t="shared" si="204"/>
        <v>0.75</v>
      </c>
      <c r="BY169" s="11">
        <f t="shared" si="204"/>
        <v>1</v>
      </c>
      <c r="BZ169" s="11">
        <f t="shared" si="204"/>
        <v>1.25</v>
      </c>
      <c r="CA169" s="11">
        <f t="shared" si="204"/>
        <v>1.5</v>
      </c>
    </row>
    <row r="170" spans="1:79" x14ac:dyDescent="0.25">
      <c r="A170" s="11">
        <f t="shared" si="200"/>
        <v>84</v>
      </c>
      <c r="B170" s="11">
        <f t="shared" si="146"/>
        <v>0</v>
      </c>
      <c r="C170" s="11">
        <f t="shared" si="147"/>
        <v>1.0328370820506616</v>
      </c>
      <c r="D170" s="11">
        <f t="shared" si="148"/>
        <v>1.2507255085738194</v>
      </c>
      <c r="E170" s="11">
        <f t="shared" si="149"/>
        <v>1.3673401163684988</v>
      </c>
      <c r="F170" s="11">
        <f t="shared" si="150"/>
        <v>1.4826011251279254</v>
      </c>
      <c r="G170" s="11">
        <f t="shared" si="151"/>
        <v>1.4889589387783564</v>
      </c>
      <c r="H170" s="11">
        <f t="shared" si="152"/>
        <v>1.4889589387783564</v>
      </c>
      <c r="I170" s="11"/>
      <c r="J170" s="11"/>
      <c r="K170" s="11"/>
      <c r="L170" s="11"/>
      <c r="M170" s="11"/>
      <c r="N170" s="11">
        <f t="shared" si="205"/>
        <v>0</v>
      </c>
      <c r="O170" s="11">
        <f t="shared" si="203"/>
        <v>0.84642533602750847</v>
      </c>
      <c r="P170" s="11">
        <f t="shared" si="203"/>
        <v>1.2542206650827441</v>
      </c>
      <c r="Q170" s="11">
        <f t="shared" si="203"/>
        <v>1.6762540968387913</v>
      </c>
      <c r="R170" s="11">
        <f t="shared" si="203"/>
        <v>6.3325154769465444</v>
      </c>
      <c r="S170" s="11"/>
      <c r="T170" s="11">
        <f t="shared" si="153"/>
        <v>0</v>
      </c>
      <c r="U170" s="11">
        <f t="shared" si="154"/>
        <v>1.2229274318358805</v>
      </c>
      <c r="V170" s="11">
        <f t="shared" si="155"/>
        <v>1.4847480266904056</v>
      </c>
      <c r="W170" s="11">
        <f t="shared" si="156"/>
        <v>1.1298541449952451</v>
      </c>
      <c r="X170" s="11">
        <f t="shared" si="157"/>
        <v>1.6254324815777816</v>
      </c>
      <c r="Y170" s="11">
        <f t="shared" si="158"/>
        <v>1.7648677596721298</v>
      </c>
      <c r="Z170" s="11">
        <f t="shared" si="159"/>
        <v>1.7725701652123291</v>
      </c>
      <c r="AA170" s="11">
        <f t="shared" si="160"/>
        <v>74.949086407976239</v>
      </c>
      <c r="AB170" s="11">
        <f t="shared" si="161"/>
        <v>83.943586487313269</v>
      </c>
      <c r="AC170" s="11">
        <f t="shared" si="162"/>
        <v>84.000000000000099</v>
      </c>
      <c r="AD170" s="11">
        <f t="shared" si="163"/>
        <v>95.861800570827072</v>
      </c>
      <c r="AE170" s="11">
        <f t="shared" si="164"/>
        <v>20.912714162850833</v>
      </c>
      <c r="AF170" s="11">
        <f t="shared" si="165"/>
        <v>5.6413512686830813E-2</v>
      </c>
      <c r="AG170" s="28">
        <f t="shared" si="166"/>
        <v>63.654146405277054</v>
      </c>
      <c r="AH170" s="28">
        <f t="shared" si="167"/>
        <v>71.293161800019263</v>
      </c>
      <c r="AI170" s="28">
        <f t="shared" si="168"/>
        <v>71.3410737115302</v>
      </c>
      <c r="AJ170" s="28">
        <f t="shared" si="169"/>
        <v>81.415283102897291</v>
      </c>
      <c r="AK170" s="16">
        <f t="shared" si="170"/>
        <v>17.761136697620238</v>
      </c>
      <c r="AM170" s="16">
        <f t="shared" si="206"/>
        <v>4.1944696381534738</v>
      </c>
      <c r="AN170" s="16">
        <f t="shared" si="207"/>
        <v>4.6978401167178818</v>
      </c>
      <c r="AO170" s="16">
        <f t="shared" si="208"/>
        <v>4.7009972568177423</v>
      </c>
      <c r="AP170" s="16">
        <f t="shared" si="209"/>
        <v>5.3648340656793687</v>
      </c>
      <c r="AQ170" s="8">
        <f t="shared" si="171"/>
        <v>6.3578136504309768E-3</v>
      </c>
      <c r="AR170" s="8">
        <f t="shared" si="172"/>
        <v>1.4826011251279254</v>
      </c>
      <c r="AS170" s="8">
        <f t="shared" si="173"/>
        <v>82.517398874872072</v>
      </c>
      <c r="AT170" s="8">
        <f t="shared" si="174"/>
        <v>15.993642186349575</v>
      </c>
      <c r="AU170" s="8">
        <f t="shared" si="175"/>
        <v>0.12161882240985755</v>
      </c>
      <c r="AV170" s="8">
        <f t="shared" si="176"/>
        <v>1.3673401163684988</v>
      </c>
      <c r="AW170" s="8">
        <f t="shared" si="177"/>
        <v>82.632659883631504</v>
      </c>
      <c r="AX170" s="8">
        <f t="shared" si="178"/>
        <v>15.878381177590143</v>
      </c>
      <c r="AY170" s="11">
        <f t="shared" si="179"/>
        <v>82.511041061221647</v>
      </c>
      <c r="AZ170" s="11">
        <f t="shared" si="180"/>
        <v>1.2715627300849519E-2</v>
      </c>
      <c r="BA170" s="11">
        <f t="shared" si="181"/>
        <v>0.24323764481971466</v>
      </c>
      <c r="BB170" s="30">
        <f>ROCbolivia_carbon_saatchi_negat!E190</f>
        <v>6667</v>
      </c>
      <c r="BC170" s="30">
        <f>'ROC2005-2010floss2distance2prox'!E190</f>
        <v>7229</v>
      </c>
      <c r="BD170" s="30">
        <f>ROC2010f2carbon1!E190</f>
        <v>5036</v>
      </c>
      <c r="BE170" s="14">
        <f>'2010F2CARBON1RANK6'!B172</f>
        <v>166.41341700000001</v>
      </c>
      <c r="BF170" s="14">
        <f>'2005-2010floss2distance2rank4'!B173</f>
        <v>116.438941</v>
      </c>
      <c r="BG170" s="14">
        <f>'2010F2CARBON1RANK6reverse'!B173</f>
        <v>48.435307999999999</v>
      </c>
      <c r="BH170" s="8">
        <f t="shared" si="182"/>
        <v>0.23823343020453702</v>
      </c>
      <c r="BI170" s="8">
        <f t="shared" si="183"/>
        <v>1.2507255085738194</v>
      </c>
      <c r="BJ170" s="8">
        <f t="shared" si="184"/>
        <v>82.749274491426178</v>
      </c>
      <c r="BK170" s="8">
        <f t="shared" si="185"/>
        <v>15.761766569795469</v>
      </c>
      <c r="BL170" s="11">
        <f t="shared" si="186"/>
        <v>85.488958938778353</v>
      </c>
      <c r="BM170" s="11">
        <f t="shared" si="187"/>
        <v>83.423284774677029</v>
      </c>
      <c r="BN170" s="11">
        <f t="shared" si="188"/>
        <v>82.987507921630709</v>
      </c>
      <c r="BO170" s="11">
        <f t="shared" si="189"/>
        <v>82.754278706041362</v>
      </c>
      <c r="BP170" s="11">
        <f t="shared" si="190"/>
        <v>82.523756688522496</v>
      </c>
      <c r="BQ170" s="30">
        <f>ROCbolivia_carbon_saatchi_negat!G190</f>
        <v>402908</v>
      </c>
      <c r="BR170" s="30">
        <f>'ROC2005-2010floss2distance2prox'!G190</f>
        <v>402347</v>
      </c>
      <c r="BS170" s="30">
        <f>ROC2010f2carbon1!G190</f>
        <v>404539</v>
      </c>
      <c r="BT170" s="15">
        <f t="shared" si="210"/>
        <v>2438</v>
      </c>
      <c r="BU170" s="15">
        <f t="shared" si="211"/>
        <v>2438</v>
      </c>
      <c r="BV170" s="15">
        <f t="shared" si="212"/>
        <v>2438</v>
      </c>
      <c r="BW170" s="39">
        <f t="shared" si="191"/>
        <v>409574.76</v>
      </c>
      <c r="BX170" s="11">
        <f t="shared" si="204"/>
        <v>0.75</v>
      </c>
      <c r="BY170" s="11">
        <f t="shared" si="204"/>
        <v>1</v>
      </c>
      <c r="BZ170" s="11">
        <f t="shared" si="204"/>
        <v>1.25</v>
      </c>
      <c r="CA170" s="11">
        <f t="shared" si="204"/>
        <v>1.5</v>
      </c>
    </row>
    <row r="171" spans="1:79" x14ac:dyDescent="0.25">
      <c r="A171" s="11">
        <f t="shared" si="200"/>
        <v>84.5</v>
      </c>
      <c r="B171" s="11">
        <f t="shared" si="146"/>
        <v>0</v>
      </c>
      <c r="C171" s="11">
        <f t="shared" si="147"/>
        <v>1.0412458033302638</v>
      </c>
      <c r="D171" s="11">
        <f t="shared" si="148"/>
        <v>1.2581703032677112</v>
      </c>
      <c r="E171" s="11">
        <f t="shared" si="149"/>
        <v>1.3698012055235045</v>
      </c>
      <c r="F171" s="11">
        <f t="shared" si="150"/>
        <v>1.4826011251279254</v>
      </c>
      <c r="G171" s="11">
        <f t="shared" si="151"/>
        <v>1.4889589387783564</v>
      </c>
      <c r="H171" s="11">
        <f t="shared" si="152"/>
        <v>1.4889589387783564</v>
      </c>
      <c r="I171" s="11"/>
      <c r="J171" s="11"/>
      <c r="K171" s="11"/>
      <c r="L171" s="11"/>
      <c r="M171" s="11"/>
      <c r="N171" s="11">
        <f t="shared" si="205"/>
        <v>0</v>
      </c>
      <c r="O171" s="11">
        <f t="shared" si="203"/>
        <v>0.85137583107701342</v>
      </c>
      <c r="P171" s="11">
        <f t="shared" si="203"/>
        <v>1.261556236135732</v>
      </c>
      <c r="Q171" s="11">
        <f t="shared" si="203"/>
        <v>1.6860580184074188</v>
      </c>
      <c r="R171" s="11">
        <f t="shared" si="203"/>
        <v>6.3695525139835816</v>
      </c>
      <c r="S171" s="11"/>
      <c r="T171" s="11">
        <f t="shared" si="153"/>
        <v>0</v>
      </c>
      <c r="U171" s="11">
        <f t="shared" si="154"/>
        <v>1.2257490695129252</v>
      </c>
      <c r="V171" s="11">
        <f t="shared" si="155"/>
        <v>1.4849033315150952</v>
      </c>
      <c r="W171" s="11">
        <f t="shared" si="156"/>
        <v>1.1298541449952451</v>
      </c>
      <c r="X171" s="11">
        <f t="shared" si="157"/>
        <v>1.6187837863401238</v>
      </c>
      <c r="Y171" s="11">
        <f t="shared" si="158"/>
        <v>1.7544255408537308</v>
      </c>
      <c r="Z171" s="11">
        <f t="shared" si="159"/>
        <v>1.7620815843530846</v>
      </c>
      <c r="AA171" s="11">
        <f t="shared" si="160"/>
        <v>75.661921940883914</v>
      </c>
      <c r="AB171" s="11">
        <f t="shared" si="161"/>
        <v>84.489900831849454</v>
      </c>
      <c r="AC171" s="11">
        <f t="shared" si="162"/>
        <v>84.500000000000099</v>
      </c>
      <c r="AD171" s="11">
        <f t="shared" si="163"/>
        <v>96.064282542121219</v>
      </c>
      <c r="AE171" s="11">
        <f t="shared" si="164"/>
        <v>20.402360601237305</v>
      </c>
      <c r="AF171" s="11">
        <f t="shared" si="165"/>
        <v>1.009916815064571E-2</v>
      </c>
      <c r="AG171" s="28">
        <f t="shared" si="166"/>
        <v>64.259556551674237</v>
      </c>
      <c r="AH171" s="28">
        <f t="shared" si="167"/>
        <v>71.757145751486206</v>
      </c>
      <c r="AI171" s="28">
        <f t="shared" si="168"/>
        <v>71.765722959813118</v>
      </c>
      <c r="AJ171" s="28">
        <f t="shared" si="169"/>
        <v>81.58725073669909</v>
      </c>
      <c r="AK171" s="16">
        <f t="shared" si="170"/>
        <v>17.327694185024853</v>
      </c>
      <c r="AM171" s="16">
        <f t="shared" si="206"/>
        <v>4.2343629463053922</v>
      </c>
      <c r="AN171" s="16">
        <f t="shared" si="207"/>
        <v>4.7284141909443678</v>
      </c>
      <c r="AO171" s="16">
        <f t="shared" si="208"/>
        <v>4.7289793833464193</v>
      </c>
      <c r="AP171" s="16">
        <f t="shared" si="209"/>
        <v>5.3761658179604259</v>
      </c>
      <c r="AQ171" s="8">
        <f t="shared" si="171"/>
        <v>6.3578136504309768E-3</v>
      </c>
      <c r="AR171" s="8">
        <f t="shared" si="172"/>
        <v>1.4826011251279254</v>
      </c>
      <c r="AS171" s="8">
        <f t="shared" si="173"/>
        <v>83.017398874872072</v>
      </c>
      <c r="AT171" s="8">
        <f t="shared" si="174"/>
        <v>15.493642186349575</v>
      </c>
      <c r="AU171" s="8">
        <f t="shared" si="175"/>
        <v>0.11915773325485191</v>
      </c>
      <c r="AV171" s="8">
        <f t="shared" si="176"/>
        <v>1.3698012055235045</v>
      </c>
      <c r="AW171" s="8">
        <f t="shared" si="177"/>
        <v>83.130198794476499</v>
      </c>
      <c r="AX171" s="8">
        <f t="shared" si="178"/>
        <v>15.380842266745148</v>
      </c>
      <c r="AY171" s="11">
        <f t="shared" si="179"/>
        <v>83.011041061221647</v>
      </c>
      <c r="AZ171" s="11">
        <f t="shared" si="180"/>
        <v>1.2715627300849519E-2</v>
      </c>
      <c r="BA171" s="11">
        <f t="shared" si="181"/>
        <v>0.23831546650970381</v>
      </c>
      <c r="BB171" s="30">
        <f>ROCbolivia_carbon_saatchi_negat!E191</f>
        <v>6679</v>
      </c>
      <c r="BC171" s="30">
        <f>'ROC2005-2010floss2distance2prox'!E191</f>
        <v>7229</v>
      </c>
      <c r="BD171" s="30">
        <f>ROC2010f2carbon1!E191</f>
        <v>5077</v>
      </c>
      <c r="BE171" s="14">
        <f>'2010F2CARBON1RANK6'!B173</f>
        <v>166.95743300000001</v>
      </c>
      <c r="BF171" s="14">
        <f>'2005-2010floss2distance2rank4'!B174</f>
        <v>127.955519</v>
      </c>
      <c r="BG171" s="14">
        <f>'2010F2CARBON1RANK6reverse'!B174</f>
        <v>47.424501999999997</v>
      </c>
      <c r="BH171" s="8">
        <f t="shared" si="182"/>
        <v>0.23078863551064521</v>
      </c>
      <c r="BI171" s="8">
        <f t="shared" si="183"/>
        <v>1.2581703032677112</v>
      </c>
      <c r="BJ171" s="8">
        <f t="shared" si="184"/>
        <v>83.241829696732282</v>
      </c>
      <c r="BK171" s="8">
        <f t="shared" si="185"/>
        <v>15.269211364489365</v>
      </c>
      <c r="BL171" s="11">
        <f t="shared" si="186"/>
        <v>85.988958938778353</v>
      </c>
      <c r="BM171" s="11">
        <f t="shared" si="187"/>
        <v>83.906467332117828</v>
      </c>
      <c r="BN171" s="11">
        <f t="shared" si="188"/>
        <v>83.472618332242931</v>
      </c>
      <c r="BO171" s="11">
        <f t="shared" si="189"/>
        <v>83.249356527731351</v>
      </c>
      <c r="BP171" s="11">
        <f t="shared" si="190"/>
        <v>83.023756688522496</v>
      </c>
      <c r="BQ171" s="30">
        <f>ROCbolivia_carbon_saatchi_negat!G191</f>
        <v>405334</v>
      </c>
      <c r="BR171" s="30">
        <f>'ROC2005-2010floss2distance2prox'!G191</f>
        <v>404785</v>
      </c>
      <c r="BS171" s="30">
        <f>ROC2010f2carbon1!G191</f>
        <v>406936</v>
      </c>
      <c r="BT171" s="15">
        <f t="shared" si="210"/>
        <v>2438</v>
      </c>
      <c r="BU171" s="15">
        <f t="shared" si="211"/>
        <v>2438</v>
      </c>
      <c r="BV171" s="15">
        <f t="shared" si="212"/>
        <v>2438</v>
      </c>
      <c r="BW171" s="39">
        <f t="shared" si="191"/>
        <v>412012.70500000002</v>
      </c>
      <c r="BX171" s="11">
        <f t="shared" si="204"/>
        <v>0.75</v>
      </c>
      <c r="BY171" s="11">
        <f t="shared" si="204"/>
        <v>1</v>
      </c>
      <c r="BZ171" s="11">
        <f t="shared" si="204"/>
        <v>1.25</v>
      </c>
      <c r="CA171" s="11">
        <f t="shared" si="204"/>
        <v>1.5</v>
      </c>
    </row>
    <row r="172" spans="1:79" x14ac:dyDescent="0.25">
      <c r="A172" s="11">
        <f t="shared" si="200"/>
        <v>85</v>
      </c>
      <c r="B172" s="11">
        <f t="shared" si="146"/>
        <v>0</v>
      </c>
      <c r="C172" s="11">
        <f t="shared" si="147"/>
        <v>1.0492443430840319</v>
      </c>
      <c r="D172" s="11">
        <f t="shared" si="148"/>
        <v>1.265615097961603</v>
      </c>
      <c r="E172" s="11">
        <f t="shared" si="149"/>
        <v>1.3734928392560128</v>
      </c>
      <c r="F172" s="11">
        <f t="shared" si="150"/>
        <v>1.4826011251279254</v>
      </c>
      <c r="G172" s="11">
        <f t="shared" si="151"/>
        <v>1.4889589387783564</v>
      </c>
      <c r="H172" s="11">
        <f t="shared" si="152"/>
        <v>1.4889589387783564</v>
      </c>
      <c r="I172" s="11"/>
      <c r="J172" s="11"/>
      <c r="K172" s="11"/>
      <c r="L172" s="11"/>
      <c r="M172" s="11"/>
      <c r="N172" s="11">
        <f t="shared" si="205"/>
        <v>0</v>
      </c>
      <c r="O172" s="11">
        <f t="shared" si="203"/>
        <v>0.85632632612651838</v>
      </c>
      <c r="P172" s="11">
        <f t="shared" si="203"/>
        <v>1.2688918071887199</v>
      </c>
      <c r="Q172" s="11">
        <f t="shared" si="203"/>
        <v>1.6958619399760462</v>
      </c>
      <c r="R172" s="11">
        <f t="shared" si="203"/>
        <v>6.4065895510206188</v>
      </c>
      <c r="S172" s="11"/>
      <c r="T172" s="11">
        <f t="shared" si="153"/>
        <v>0</v>
      </c>
      <c r="U172" s="11">
        <f t="shared" si="154"/>
        <v>1.2280522565520224</v>
      </c>
      <c r="V172" s="11">
        <f t="shared" si="155"/>
        <v>1.485056841146206</v>
      </c>
      <c r="W172" s="11">
        <f t="shared" si="156"/>
        <v>1.1298541449952451</v>
      </c>
      <c r="X172" s="11">
        <f t="shared" si="157"/>
        <v>1.6136818632351013</v>
      </c>
      <c r="Y172" s="11">
        <f t="shared" si="158"/>
        <v>1.7441061624802934</v>
      </c>
      <c r="Z172" s="11">
        <f t="shared" si="159"/>
        <v>1.7517163985627724</v>
      </c>
      <c r="AA172" s="11">
        <f t="shared" si="160"/>
        <v>76.377213446853418</v>
      </c>
      <c r="AB172" s="11">
        <f t="shared" si="161"/>
        <v>84.985386126009047</v>
      </c>
      <c r="AC172" s="11">
        <f t="shared" si="162"/>
        <v>85.000000000000099</v>
      </c>
      <c r="AD172" s="11">
        <f t="shared" si="163"/>
        <v>96.264330165697814</v>
      </c>
      <c r="AE172" s="11">
        <f t="shared" si="164"/>
        <v>19.887116718844396</v>
      </c>
      <c r="AF172" s="11">
        <f t="shared" si="165"/>
        <v>1.4613873991052628E-2</v>
      </c>
      <c r="AG172" s="28">
        <f t="shared" si="166"/>
        <v>64.86705255230045</v>
      </c>
      <c r="AH172" s="28">
        <f t="shared" si="167"/>
        <v>72.17796066688642</v>
      </c>
      <c r="AI172" s="28">
        <f t="shared" si="168"/>
        <v>72.190372208096036</v>
      </c>
      <c r="AJ172" s="28">
        <f t="shared" si="169"/>
        <v>81.757150882644282</v>
      </c>
      <c r="AK172" s="16">
        <f t="shared" si="170"/>
        <v>16.890098330343832</v>
      </c>
      <c r="AM172" s="16">
        <f t="shared" si="206"/>
        <v>4.2743937011552458</v>
      </c>
      <c r="AN172" s="16">
        <f t="shared" si="207"/>
        <v>4.7561436553329122</v>
      </c>
      <c r="AO172" s="16">
        <f t="shared" si="208"/>
        <v>4.7569615098750964</v>
      </c>
      <c r="AP172" s="16">
        <f t="shared" si="209"/>
        <v>5.3873613337897899</v>
      </c>
      <c r="AQ172" s="8">
        <f t="shared" si="171"/>
        <v>6.3578136504309768E-3</v>
      </c>
      <c r="AR172" s="8">
        <f t="shared" si="172"/>
        <v>1.4826011251279254</v>
      </c>
      <c r="AS172" s="8">
        <f t="shared" si="173"/>
        <v>83.517398874872072</v>
      </c>
      <c r="AT172" s="8">
        <f t="shared" si="174"/>
        <v>14.993642186349575</v>
      </c>
      <c r="AU172" s="8">
        <f t="shared" si="175"/>
        <v>0.11546609952234355</v>
      </c>
      <c r="AV172" s="8">
        <f t="shared" si="176"/>
        <v>1.3734928392560128</v>
      </c>
      <c r="AW172" s="8">
        <f t="shared" si="177"/>
        <v>83.626507160743984</v>
      </c>
      <c r="AX172" s="8">
        <f t="shared" si="178"/>
        <v>14.884533900477663</v>
      </c>
      <c r="AY172" s="11">
        <f t="shared" si="179"/>
        <v>83.511041061221647</v>
      </c>
      <c r="AZ172" s="11">
        <f t="shared" si="180"/>
        <v>1.2715627300849519E-2</v>
      </c>
      <c r="BA172" s="11">
        <f t="shared" si="181"/>
        <v>0.23093219904467333</v>
      </c>
      <c r="BB172" s="30">
        <f>ROCbolivia_carbon_saatchi_negat!E192</f>
        <v>6697</v>
      </c>
      <c r="BC172" s="30">
        <f>'ROC2005-2010floss2distance2prox'!E192</f>
        <v>7229</v>
      </c>
      <c r="BD172" s="30">
        <f>ROC2010f2carbon1!E192</f>
        <v>5116</v>
      </c>
      <c r="BE172" s="14">
        <f>'2010F2CARBON1RANK6'!B174</f>
        <v>167.53266099999999</v>
      </c>
      <c r="BF172" s="14">
        <f>'2005-2010floss2distance2rank4'!B175</f>
        <v>116.050546</v>
      </c>
      <c r="BG172" s="14">
        <f>'2010F2CARBON1RANK6reverse'!B175</f>
        <v>46.854339000000003</v>
      </c>
      <c r="BH172" s="8">
        <f t="shared" si="182"/>
        <v>0.2233438408167534</v>
      </c>
      <c r="BI172" s="8">
        <f t="shared" si="183"/>
        <v>1.265615097961603</v>
      </c>
      <c r="BJ172" s="8">
        <f t="shared" si="184"/>
        <v>83.7343849020384</v>
      </c>
      <c r="BK172" s="8">
        <f t="shared" si="185"/>
        <v>14.776656159183247</v>
      </c>
      <c r="BL172" s="11">
        <f t="shared" si="186"/>
        <v>86.488958938778353</v>
      </c>
      <c r="BM172" s="11">
        <f t="shared" si="187"/>
        <v>84.390470252610299</v>
      </c>
      <c r="BN172" s="11">
        <f t="shared" si="188"/>
        <v>83.957728742855153</v>
      </c>
      <c r="BO172" s="11">
        <f t="shared" si="189"/>
        <v>83.74197326026632</v>
      </c>
      <c r="BP172" s="11">
        <f t="shared" si="190"/>
        <v>83.523756688522496</v>
      </c>
      <c r="BQ172" s="30">
        <f>ROCbolivia_carbon_saatchi_negat!G192</f>
        <v>407754</v>
      </c>
      <c r="BR172" s="30">
        <f>'ROC2005-2010floss2distance2prox'!G192</f>
        <v>407223</v>
      </c>
      <c r="BS172" s="30">
        <f>ROC2010f2carbon1!G192</f>
        <v>409335</v>
      </c>
      <c r="BT172" s="15">
        <f t="shared" si="210"/>
        <v>2438</v>
      </c>
      <c r="BU172" s="15">
        <f t="shared" si="211"/>
        <v>2438</v>
      </c>
      <c r="BV172" s="15">
        <f t="shared" si="212"/>
        <v>2438</v>
      </c>
      <c r="BW172" s="39">
        <f t="shared" si="191"/>
        <v>414450.65</v>
      </c>
      <c r="BX172" s="11">
        <f t="shared" si="204"/>
        <v>0.75</v>
      </c>
      <c r="BY172" s="11">
        <f t="shared" si="204"/>
        <v>1</v>
      </c>
      <c r="BZ172" s="11">
        <f t="shared" si="204"/>
        <v>1.25</v>
      </c>
      <c r="CA172" s="11">
        <f t="shared" si="204"/>
        <v>1.5</v>
      </c>
    </row>
    <row r="173" spans="1:79" x14ac:dyDescent="0.25">
      <c r="A173" s="11">
        <f t="shared" si="200"/>
        <v>85.5</v>
      </c>
      <c r="B173" s="11">
        <f t="shared" si="146"/>
        <v>0</v>
      </c>
      <c r="C173" s="11">
        <f t="shared" si="147"/>
        <v>1.0564225197861314</v>
      </c>
      <c r="D173" s="11">
        <f t="shared" si="148"/>
        <v>1.2730598926554948</v>
      </c>
      <c r="E173" s="11">
        <f t="shared" si="149"/>
        <v>1.3788251990918581</v>
      </c>
      <c r="F173" s="11">
        <f t="shared" si="150"/>
        <v>1.4826011251279254</v>
      </c>
      <c r="G173" s="11">
        <f t="shared" si="151"/>
        <v>1.4889589387783564</v>
      </c>
      <c r="H173" s="11">
        <f t="shared" si="152"/>
        <v>1.4889589387783564</v>
      </c>
      <c r="I173" s="11"/>
      <c r="J173" s="11"/>
      <c r="K173" s="11"/>
      <c r="L173" s="11"/>
      <c r="M173" s="11"/>
      <c r="N173" s="11">
        <f t="shared" si="205"/>
        <v>0</v>
      </c>
      <c r="O173" s="11">
        <f t="shared" si="203"/>
        <v>0.86127682117602333</v>
      </c>
      <c r="P173" s="11">
        <f t="shared" si="203"/>
        <v>1.2762273782417077</v>
      </c>
      <c r="Q173" s="11">
        <f t="shared" si="203"/>
        <v>1.7056658615446736</v>
      </c>
      <c r="R173" s="11">
        <f t="shared" si="203"/>
        <v>6.443626588057656</v>
      </c>
      <c r="S173" s="11"/>
      <c r="T173" s="11">
        <f t="shared" si="153"/>
        <v>0</v>
      </c>
      <c r="U173" s="11">
        <f t="shared" si="154"/>
        <v>1.22936266495754</v>
      </c>
      <c r="V173" s="11">
        <f t="shared" si="155"/>
        <v>1.4852085865312739</v>
      </c>
      <c r="W173" s="11">
        <f t="shared" si="156"/>
        <v>1.1298541449952451</v>
      </c>
      <c r="X173" s="11">
        <f t="shared" si="157"/>
        <v>1.610586432774924</v>
      </c>
      <c r="Y173" s="11">
        <f t="shared" si="158"/>
        <v>1.7339074696165337</v>
      </c>
      <c r="Z173" s="11">
        <f t="shared" si="159"/>
        <v>1.7414724430156217</v>
      </c>
      <c r="AA173" s="11">
        <f t="shared" si="160"/>
        <v>77.095192660768859</v>
      </c>
      <c r="AB173" s="11">
        <f t="shared" si="161"/>
        <v>85.515090792887278</v>
      </c>
      <c r="AC173" s="11">
        <f t="shared" si="162"/>
        <v>85.500000000000114</v>
      </c>
      <c r="AD173" s="11">
        <f t="shared" si="163"/>
        <v>96.461577211120755</v>
      </c>
      <c r="AE173" s="11">
        <f t="shared" si="164"/>
        <v>19.366384550351896</v>
      </c>
      <c r="AF173" s="11">
        <f t="shared" si="165"/>
        <v>-1.5090792887164639E-2</v>
      </c>
      <c r="AG173" s="28">
        <f t="shared" si="166"/>
        <v>65.47683121924436</v>
      </c>
      <c r="AH173" s="28">
        <f t="shared" si="167"/>
        <v>72.627838044090012</v>
      </c>
      <c r="AI173" s="28">
        <f t="shared" si="168"/>
        <v>72.615021456378955</v>
      </c>
      <c r="AJ173" s="28">
        <f t="shared" si="169"/>
        <v>81.924672501774026</v>
      </c>
      <c r="AK173" s="16">
        <f t="shared" si="170"/>
        <v>16.447841282529666</v>
      </c>
      <c r="AM173" s="16">
        <f t="shared" si="206"/>
        <v>4.3145748715727299</v>
      </c>
      <c r="AN173" s="16">
        <f t="shared" si="207"/>
        <v>4.7857881813557475</v>
      </c>
      <c r="AO173" s="16">
        <f t="shared" si="208"/>
        <v>4.7849436364037734</v>
      </c>
      <c r="AP173" s="16">
        <f t="shared" si="209"/>
        <v>5.3984001173546536</v>
      </c>
      <c r="AQ173" s="8">
        <f t="shared" si="171"/>
        <v>6.3578136504309768E-3</v>
      </c>
      <c r="AR173" s="8">
        <f t="shared" si="172"/>
        <v>1.4826011251279254</v>
      </c>
      <c r="AS173" s="8">
        <f t="shared" si="173"/>
        <v>84.017398874872072</v>
      </c>
      <c r="AT173" s="8">
        <f t="shared" si="174"/>
        <v>14.493642186349575</v>
      </c>
      <c r="AU173" s="8">
        <f t="shared" si="175"/>
        <v>0.11013373968649831</v>
      </c>
      <c r="AV173" s="8">
        <f t="shared" si="176"/>
        <v>1.3788251990918581</v>
      </c>
      <c r="AW173" s="8">
        <f t="shared" si="177"/>
        <v>84.121174800908136</v>
      </c>
      <c r="AX173" s="8">
        <f t="shared" si="178"/>
        <v>14.389866260313511</v>
      </c>
      <c r="AY173" s="11">
        <f t="shared" si="179"/>
        <v>84.011041061221647</v>
      </c>
      <c r="AZ173" s="11">
        <f t="shared" si="180"/>
        <v>1.2715627300849519E-2</v>
      </c>
      <c r="BA173" s="11">
        <f t="shared" si="181"/>
        <v>0.22026747937299263</v>
      </c>
      <c r="BB173" s="30">
        <f>ROCbolivia_carbon_saatchi_negat!E193</f>
        <v>6723</v>
      </c>
      <c r="BC173" s="30">
        <f>'ROC2005-2010floss2distance2prox'!E193</f>
        <v>7229</v>
      </c>
      <c r="BD173" s="30">
        <f>ROC2010f2carbon1!E193</f>
        <v>5151</v>
      </c>
      <c r="BE173" s="14">
        <f>'2010F2CARBON1RANK6'!B175</f>
        <v>168.16216499999999</v>
      </c>
      <c r="BF173" s="14">
        <f>'2005-2010floss2distance2rank4'!B176</f>
        <v>124.065268</v>
      </c>
      <c r="BG173" s="14">
        <f>'2010F2CARBON1RANK6reverse'!B176</f>
        <v>46.198399000000002</v>
      </c>
      <c r="BH173" s="8">
        <f t="shared" si="182"/>
        <v>0.21589904612286159</v>
      </c>
      <c r="BI173" s="8">
        <f t="shared" si="183"/>
        <v>1.2730598926554948</v>
      </c>
      <c r="BJ173" s="8">
        <f t="shared" si="184"/>
        <v>84.226940107344504</v>
      </c>
      <c r="BK173" s="8">
        <f t="shared" si="185"/>
        <v>14.284100953877143</v>
      </c>
      <c r="BL173" s="11">
        <f t="shared" si="186"/>
        <v>86.988958938778353</v>
      </c>
      <c r="BM173" s="11">
        <f t="shared" si="187"/>
        <v>84.876113899206103</v>
      </c>
      <c r="BN173" s="11">
        <f t="shared" si="188"/>
        <v>84.442839153467361</v>
      </c>
      <c r="BO173" s="11">
        <f t="shared" si="189"/>
        <v>84.23130854059464</v>
      </c>
      <c r="BP173" s="11">
        <f t="shared" si="190"/>
        <v>84.023756688522496</v>
      </c>
      <c r="BQ173" s="30">
        <f>ROCbolivia_carbon_saatchi_negat!G193</f>
        <v>410166</v>
      </c>
      <c r="BR173" s="30">
        <f>'ROC2005-2010floss2distance2prox'!G193</f>
        <v>409661</v>
      </c>
      <c r="BS173" s="30">
        <f>ROC2010f2carbon1!G193</f>
        <v>411738</v>
      </c>
      <c r="BT173" s="15">
        <f t="shared" si="210"/>
        <v>2438</v>
      </c>
      <c r="BU173" s="15">
        <f t="shared" si="211"/>
        <v>2438</v>
      </c>
      <c r="BV173" s="15">
        <f t="shared" si="212"/>
        <v>2438</v>
      </c>
      <c r="BW173" s="39">
        <f t="shared" si="191"/>
        <v>416888.59499999997</v>
      </c>
      <c r="BX173" s="11">
        <f t="shared" si="204"/>
        <v>0.75</v>
      </c>
      <c r="BY173" s="11">
        <f t="shared" si="204"/>
        <v>1</v>
      </c>
      <c r="BZ173" s="11">
        <f t="shared" si="204"/>
        <v>1.25</v>
      </c>
      <c r="CA173" s="11">
        <f t="shared" si="204"/>
        <v>1.5</v>
      </c>
    </row>
    <row r="174" spans="1:79" x14ac:dyDescent="0.25">
      <c r="A174" s="11">
        <f t="shared" si="200"/>
        <v>86</v>
      </c>
      <c r="B174" s="11">
        <f t="shared" si="146"/>
        <v>0</v>
      </c>
      <c r="C174" s="11">
        <f t="shared" si="147"/>
        <v>1.0677025117465735</v>
      </c>
      <c r="D174" s="11">
        <f t="shared" si="148"/>
        <v>1.2805046873493864</v>
      </c>
      <c r="E174" s="11">
        <f t="shared" si="149"/>
        <v>1.3825168328243664</v>
      </c>
      <c r="F174" s="11">
        <f t="shared" si="150"/>
        <v>1.4830113066537596</v>
      </c>
      <c r="G174" s="11">
        <f t="shared" si="151"/>
        <v>1.4889589387783564</v>
      </c>
      <c r="H174" s="11">
        <f t="shared" si="152"/>
        <v>1.4889589387783564</v>
      </c>
      <c r="I174" s="11"/>
      <c r="J174" s="11"/>
      <c r="K174" s="11"/>
      <c r="L174" s="11"/>
      <c r="M174" s="11"/>
      <c r="N174" s="11">
        <f t="shared" si="205"/>
        <v>0</v>
      </c>
      <c r="O174" s="11">
        <f t="shared" si="203"/>
        <v>0.86622731622552829</v>
      </c>
      <c r="P174" s="11">
        <f t="shared" si="203"/>
        <v>1.2835629492946956</v>
      </c>
      <c r="Q174" s="11">
        <f t="shared" si="203"/>
        <v>1.715469783113301</v>
      </c>
      <c r="R174" s="11">
        <f t="shared" si="203"/>
        <v>6.4806636250946932</v>
      </c>
      <c r="S174" s="11"/>
      <c r="T174" s="11">
        <f t="shared" si="153"/>
        <v>0</v>
      </c>
      <c r="U174" s="11">
        <f t="shared" si="154"/>
        <v>1.2354628431583481</v>
      </c>
      <c r="V174" s="11">
        <f t="shared" si="155"/>
        <v>1.4853585979105539</v>
      </c>
      <c r="W174" s="11">
        <f t="shared" si="156"/>
        <v>1.1298541449952451</v>
      </c>
      <c r="X174" s="11">
        <f t="shared" si="157"/>
        <v>1.6055904750113577</v>
      </c>
      <c r="Y174" s="11">
        <f t="shared" si="158"/>
        <v>1.7243125010343252</v>
      </c>
      <c r="Z174" s="11">
        <f t="shared" si="159"/>
        <v>1.731347603230647</v>
      </c>
      <c r="AA174" s="11">
        <f t="shared" si="160"/>
        <v>77.815089289146698</v>
      </c>
      <c r="AB174" s="11">
        <f t="shared" si="161"/>
        <v>86.024605812028327</v>
      </c>
      <c r="AC174" s="11">
        <f t="shared" si="162"/>
        <v>86.000000000000099</v>
      </c>
      <c r="AD174" s="11">
        <f t="shared" si="163"/>
        <v>96.65410770277083</v>
      </c>
      <c r="AE174" s="11">
        <f t="shared" si="164"/>
        <v>18.839018413624132</v>
      </c>
      <c r="AF174" s="11">
        <f t="shared" si="165"/>
        <v>-2.4605812028227092E-2</v>
      </c>
      <c r="AG174" s="28">
        <f t="shared" si="166"/>
        <v>66.088238343408477</v>
      </c>
      <c r="AH174" s="28">
        <f t="shared" si="167"/>
        <v>73.060568383824219</v>
      </c>
      <c r="AI174" s="28">
        <f t="shared" si="168"/>
        <v>73.039670704661873</v>
      </c>
      <c r="AJ174" s="28">
        <f t="shared" si="169"/>
        <v>82.088188358875527</v>
      </c>
      <c r="AK174" s="16">
        <f t="shared" si="170"/>
        <v>15.99995001546705</v>
      </c>
      <c r="AM174" s="16">
        <f t="shared" si="206"/>
        <v>4.3548633486584034</v>
      </c>
      <c r="AN174" s="16">
        <f t="shared" si="207"/>
        <v>4.8143028088234798</v>
      </c>
      <c r="AO174" s="16">
        <f t="shared" si="208"/>
        <v>4.8129257629324504</v>
      </c>
      <c r="AP174" s="16">
        <f t="shared" si="209"/>
        <v>5.4091749425106164</v>
      </c>
      <c r="AQ174" s="8">
        <f t="shared" si="171"/>
        <v>5.9476321245968133E-3</v>
      </c>
      <c r="AR174" s="8">
        <f t="shared" si="172"/>
        <v>1.4830113066537596</v>
      </c>
      <c r="AS174" s="8">
        <f t="shared" si="173"/>
        <v>84.516988693346235</v>
      </c>
      <c r="AT174" s="8">
        <f t="shared" si="174"/>
        <v>13.994052367875412</v>
      </c>
      <c r="AU174" s="8">
        <f t="shared" si="175"/>
        <v>0.10644210595398995</v>
      </c>
      <c r="AV174" s="8">
        <f t="shared" si="176"/>
        <v>1.3825168328243664</v>
      </c>
      <c r="AW174" s="8">
        <f t="shared" si="177"/>
        <v>84.617483167175635</v>
      </c>
      <c r="AX174" s="8">
        <f t="shared" si="178"/>
        <v>13.893557894046012</v>
      </c>
      <c r="AY174" s="11">
        <f t="shared" si="179"/>
        <v>84.511041061221647</v>
      </c>
      <c r="AZ174" s="11">
        <f t="shared" si="180"/>
        <v>1.1895264249190518E-2</v>
      </c>
      <c r="BA174" s="11">
        <f t="shared" si="181"/>
        <v>0.21288421190797635</v>
      </c>
      <c r="BB174" s="30">
        <f>ROCbolivia_carbon_saatchi_negat!E194</f>
        <v>6741</v>
      </c>
      <c r="BC174" s="30">
        <f>'ROC2005-2010floss2distance2prox'!E194</f>
        <v>7231</v>
      </c>
      <c r="BD174" s="30">
        <f>ROC2010f2carbon1!E194</f>
        <v>5206</v>
      </c>
      <c r="BE174" s="14">
        <f>'2010F2CARBON1RANK6'!B176</f>
        <v>168.611254</v>
      </c>
      <c r="BF174" s="14">
        <f>'2005-2010floss2distance2rank4'!B177</f>
        <v>119.33653099999999</v>
      </c>
      <c r="BG174" s="14">
        <f>'2010F2CARBON1RANK6reverse'!B177</f>
        <v>45.093707000000002</v>
      </c>
      <c r="BH174" s="8">
        <f t="shared" si="182"/>
        <v>0.20845425142897001</v>
      </c>
      <c r="BI174" s="8">
        <f t="shared" si="183"/>
        <v>1.2805046873493864</v>
      </c>
      <c r="BJ174" s="8">
        <f t="shared" si="184"/>
        <v>84.719495312650608</v>
      </c>
      <c r="BK174" s="8">
        <f t="shared" si="185"/>
        <v>13.791545748571039</v>
      </c>
      <c r="BL174" s="11">
        <f t="shared" si="186"/>
        <v>87.488958938778353</v>
      </c>
      <c r="BM174" s="11">
        <f t="shared" si="187"/>
        <v>85.353553915285204</v>
      </c>
      <c r="BN174" s="11">
        <f t="shared" si="188"/>
        <v>84.927949564079583</v>
      </c>
      <c r="BO174" s="11">
        <f t="shared" si="189"/>
        <v>84.723925273129623</v>
      </c>
      <c r="BP174" s="11">
        <f t="shared" si="190"/>
        <v>84.522936325470837</v>
      </c>
      <c r="BQ174" s="30">
        <f>ROCbolivia_carbon_saatchi_negat!G194</f>
        <v>412586</v>
      </c>
      <c r="BR174" s="30">
        <f>'ROC2005-2010floss2distance2prox'!G194</f>
        <v>412097</v>
      </c>
      <c r="BS174" s="30">
        <f>ROC2010f2carbon1!G194</f>
        <v>414121</v>
      </c>
      <c r="BT174" s="15">
        <f t="shared" si="210"/>
        <v>2438</v>
      </c>
      <c r="BU174" s="15">
        <f t="shared" si="211"/>
        <v>2438</v>
      </c>
      <c r="BV174" s="15">
        <f t="shared" si="212"/>
        <v>2438</v>
      </c>
      <c r="BW174" s="39">
        <f t="shared" si="191"/>
        <v>419326.54</v>
      </c>
      <c r="BX174" s="11">
        <f t="shared" si="204"/>
        <v>0.75</v>
      </c>
      <c r="BY174" s="11">
        <f t="shared" si="204"/>
        <v>1</v>
      </c>
      <c r="BZ174" s="11">
        <f t="shared" si="204"/>
        <v>1.25</v>
      </c>
      <c r="CA174" s="11">
        <f t="shared" si="204"/>
        <v>1.5</v>
      </c>
    </row>
    <row r="175" spans="1:79" x14ac:dyDescent="0.25">
      <c r="A175" s="11">
        <f t="shared" si="200"/>
        <v>86.5</v>
      </c>
      <c r="B175" s="11">
        <f t="shared" si="146"/>
        <v>0</v>
      </c>
      <c r="C175" s="11">
        <f t="shared" si="147"/>
        <v>1.0795977759957669</v>
      </c>
      <c r="D175" s="11">
        <f t="shared" si="148"/>
        <v>1.2879494820432782</v>
      </c>
      <c r="E175" s="11">
        <f t="shared" si="149"/>
        <v>1.3868237388456262</v>
      </c>
      <c r="F175" s="11">
        <f t="shared" si="150"/>
        <v>1.4832163974166768</v>
      </c>
      <c r="G175" s="11">
        <f t="shared" si="151"/>
        <v>1.4889589387783564</v>
      </c>
      <c r="H175" s="11">
        <f t="shared" si="152"/>
        <v>1.4889589387783564</v>
      </c>
      <c r="I175" s="11"/>
      <c r="J175" s="11"/>
      <c r="K175" s="11"/>
      <c r="L175" s="11"/>
      <c r="M175" s="11"/>
      <c r="N175" s="11">
        <f t="shared" si="205"/>
        <v>0</v>
      </c>
      <c r="O175" s="11">
        <f t="shared" si="203"/>
        <v>0.87117781127503324</v>
      </c>
      <c r="P175" s="11">
        <f t="shared" si="203"/>
        <v>1.2908985203476835</v>
      </c>
      <c r="Q175" s="11">
        <f t="shared" si="203"/>
        <v>1.7252737046819284</v>
      </c>
      <c r="R175" s="11">
        <f t="shared" si="203"/>
        <v>6.5177006621317295</v>
      </c>
      <c r="S175" s="11"/>
      <c r="T175" s="11">
        <f t="shared" si="153"/>
        <v>0</v>
      </c>
      <c r="U175" s="11">
        <f t="shared" si="154"/>
        <v>1.2422111514243712</v>
      </c>
      <c r="V175" s="11">
        <f t="shared" si="155"/>
        <v>1.4855069048371135</v>
      </c>
      <c r="W175" s="11">
        <f t="shared" si="156"/>
        <v>1.1298541449952451</v>
      </c>
      <c r="X175" s="11">
        <f t="shared" si="157"/>
        <v>1.6013736100662601</v>
      </c>
      <c r="Y175" s="11">
        <f t="shared" si="158"/>
        <v>1.7145872098693271</v>
      </c>
      <c r="Z175" s="11">
        <f t="shared" si="159"/>
        <v>1.7213398136165972</v>
      </c>
      <c r="AA175" s="11">
        <f t="shared" si="160"/>
        <v>78.539113741045185</v>
      </c>
      <c r="AB175" s="11">
        <f t="shared" si="161"/>
        <v>86.544052884294857</v>
      </c>
      <c r="AC175" s="11">
        <f t="shared" si="162"/>
        <v>86.500000000000114</v>
      </c>
      <c r="AD175" s="11">
        <f t="shared" si="163"/>
        <v>96.843173331801253</v>
      </c>
      <c r="AE175" s="11">
        <f t="shared" si="164"/>
        <v>18.304059590756069</v>
      </c>
      <c r="AF175" s="11">
        <f t="shared" si="165"/>
        <v>-4.4052884294742967E-2</v>
      </c>
      <c r="AG175" s="28">
        <f t="shared" si="166"/>
        <v>66.703151221882763</v>
      </c>
      <c r="AH175" s="28">
        <f t="shared" si="167"/>
        <v>73.50173400134571</v>
      </c>
      <c r="AI175" s="28">
        <f t="shared" si="168"/>
        <v>73.464319952944791</v>
      </c>
      <c r="AJ175" s="28">
        <f t="shared" si="169"/>
        <v>82.248761513363348</v>
      </c>
      <c r="AK175" s="16">
        <f t="shared" si="170"/>
        <v>15.545610291480585</v>
      </c>
      <c r="AM175" s="16">
        <f t="shared" si="206"/>
        <v>4.3953828363041625</v>
      </c>
      <c r="AN175" s="16">
        <f t="shared" si="207"/>
        <v>4.8433732762257051</v>
      </c>
      <c r="AO175" s="16">
        <f t="shared" si="208"/>
        <v>4.8409078894611275</v>
      </c>
      <c r="AP175" s="16">
        <f t="shared" si="209"/>
        <v>5.4197558592181228</v>
      </c>
      <c r="AQ175" s="8">
        <f t="shared" si="171"/>
        <v>5.7425413616796206E-3</v>
      </c>
      <c r="AR175" s="8">
        <f t="shared" si="172"/>
        <v>1.4832163974166768</v>
      </c>
      <c r="AS175" s="8">
        <f t="shared" si="173"/>
        <v>85.016783602583317</v>
      </c>
      <c r="AT175" s="8">
        <f t="shared" si="174"/>
        <v>13.49425745863833</v>
      </c>
      <c r="AU175" s="8">
        <f t="shared" si="175"/>
        <v>0.10213519993273024</v>
      </c>
      <c r="AV175" s="8">
        <f t="shared" si="176"/>
        <v>1.3868237388456262</v>
      </c>
      <c r="AW175" s="8">
        <f t="shared" si="177"/>
        <v>85.113176261154379</v>
      </c>
      <c r="AX175" s="8">
        <f t="shared" si="178"/>
        <v>13.397864800067268</v>
      </c>
      <c r="AY175" s="11">
        <f t="shared" si="179"/>
        <v>85.011041061221647</v>
      </c>
      <c r="AZ175" s="11">
        <f t="shared" si="180"/>
        <v>1.1485082723353912E-2</v>
      </c>
      <c r="BA175" s="11">
        <f t="shared" si="181"/>
        <v>0.20427039986546447</v>
      </c>
      <c r="BB175" s="30">
        <f>ROCbolivia_carbon_saatchi_negat!E195</f>
        <v>6762</v>
      </c>
      <c r="BC175" s="30">
        <f>'ROC2005-2010floss2distance2prox'!E195</f>
        <v>7232</v>
      </c>
      <c r="BD175" s="30">
        <f>ROC2010f2carbon1!E195</f>
        <v>5264</v>
      </c>
      <c r="BE175" s="14">
        <f>'2010F2CARBON1RANK6'!B177</f>
        <v>169.578056</v>
      </c>
      <c r="BF175" s="14">
        <f>'2005-2010floss2distance2rank4'!B178</f>
        <v>121.66277599999999</v>
      </c>
      <c r="BG175" s="14">
        <f>'2010F2CARBON1RANK6reverse'!B178</f>
        <v>44.282181000000001</v>
      </c>
      <c r="BH175" s="8">
        <f t="shared" si="182"/>
        <v>0.2010094567350782</v>
      </c>
      <c r="BI175" s="8">
        <f t="shared" si="183"/>
        <v>1.2879494820432782</v>
      </c>
      <c r="BJ175" s="8">
        <f t="shared" si="184"/>
        <v>85.212050517956726</v>
      </c>
      <c r="BK175" s="8">
        <f t="shared" si="185"/>
        <v>13.298990543264921</v>
      </c>
      <c r="BL175" s="11">
        <f t="shared" si="186"/>
        <v>87.988958938778353</v>
      </c>
      <c r="BM175" s="11">
        <f t="shared" si="187"/>
        <v>85.829763386786823</v>
      </c>
      <c r="BN175" s="11">
        <f t="shared" si="188"/>
        <v>85.413059974691805</v>
      </c>
      <c r="BO175" s="11">
        <f t="shared" si="189"/>
        <v>85.215311461087111</v>
      </c>
      <c r="BP175" s="11">
        <f t="shared" si="190"/>
        <v>85.022526143945001</v>
      </c>
      <c r="BQ175" s="30">
        <f>ROCbolivia_carbon_saatchi_negat!G195</f>
        <v>415002</v>
      </c>
      <c r="BR175" s="30">
        <f>'ROC2005-2010floss2distance2prox'!G195</f>
        <v>414533</v>
      </c>
      <c r="BS175" s="30">
        <f>ROC2010f2carbon1!G195</f>
        <v>416500</v>
      </c>
      <c r="BT175" s="15">
        <f t="shared" si="210"/>
        <v>2437</v>
      </c>
      <c r="BU175" s="15">
        <f t="shared" si="211"/>
        <v>2437</v>
      </c>
      <c r="BV175" s="15">
        <f t="shared" si="212"/>
        <v>2437</v>
      </c>
      <c r="BW175" s="39">
        <f t="shared" si="191"/>
        <v>421764.48499999999</v>
      </c>
      <c r="BX175" s="11">
        <f t="shared" si="204"/>
        <v>0.75</v>
      </c>
      <c r="BY175" s="11">
        <f t="shared" si="204"/>
        <v>1</v>
      </c>
      <c r="BZ175" s="11">
        <f t="shared" si="204"/>
        <v>1.25</v>
      </c>
      <c r="CA175" s="11">
        <f t="shared" si="204"/>
        <v>1.5</v>
      </c>
    </row>
    <row r="176" spans="1:79" x14ac:dyDescent="0.25">
      <c r="A176" s="11">
        <f t="shared" si="200"/>
        <v>87</v>
      </c>
      <c r="B176" s="11">
        <f t="shared" si="146"/>
        <v>0</v>
      </c>
      <c r="C176" s="11">
        <f t="shared" si="147"/>
        <v>1.0898523141416234</v>
      </c>
      <c r="D176" s="11">
        <f t="shared" si="148"/>
        <v>1.29539427673717</v>
      </c>
      <c r="E176" s="11">
        <f t="shared" si="149"/>
        <v>1.39154082639272</v>
      </c>
      <c r="F176" s="11">
        <f t="shared" si="150"/>
        <v>1.4836265789425109</v>
      </c>
      <c r="G176" s="11">
        <f t="shared" si="151"/>
        <v>1.4889589387783564</v>
      </c>
      <c r="H176" s="11">
        <f t="shared" si="152"/>
        <v>1.4889589387783564</v>
      </c>
      <c r="I176" s="11"/>
      <c r="J176" s="11"/>
      <c r="K176" s="11"/>
      <c r="L176" s="11"/>
      <c r="M176" s="11"/>
      <c r="N176" s="11">
        <f t="shared" si="205"/>
        <v>0</v>
      </c>
      <c r="O176" s="11">
        <f t="shared" si="203"/>
        <v>0.8761283063245382</v>
      </c>
      <c r="P176" s="11">
        <f t="shared" si="203"/>
        <v>1.2982340914006714</v>
      </c>
      <c r="Q176" s="11">
        <f t="shared" si="203"/>
        <v>1.7350776262505558</v>
      </c>
      <c r="R176" s="11">
        <f t="shared" si="203"/>
        <v>6.5547376991687667</v>
      </c>
      <c r="S176" s="11"/>
      <c r="T176" s="11">
        <f t="shared" si="153"/>
        <v>0</v>
      </c>
      <c r="U176" s="11">
        <f t="shared" si="154"/>
        <v>1.246983357418447</v>
      </c>
      <c r="V176" s="11">
        <f t="shared" si="155"/>
        <v>1.48565353619624</v>
      </c>
      <c r="W176" s="11">
        <f t="shared" si="156"/>
        <v>1.1298541449952451</v>
      </c>
      <c r="X176" s="11">
        <f t="shared" si="157"/>
        <v>1.5976832109961669</v>
      </c>
      <c r="Y176" s="11">
        <f t="shared" si="158"/>
        <v>1.705213391756889</v>
      </c>
      <c r="Z176" s="11">
        <f t="shared" si="159"/>
        <v>1.7114470560670765</v>
      </c>
      <c r="AA176" s="11">
        <f t="shared" si="160"/>
        <v>79.265257621851532</v>
      </c>
      <c r="AB176" s="11">
        <f t="shared" si="161"/>
        <v>87.041179655231247</v>
      </c>
      <c r="AC176" s="11">
        <f t="shared" si="162"/>
        <v>87.000000000000099</v>
      </c>
      <c r="AD176" s="11">
        <f t="shared" si="163"/>
        <v>97.028800240755572</v>
      </c>
      <c r="AE176" s="11">
        <f t="shared" si="164"/>
        <v>17.76354261890404</v>
      </c>
      <c r="AF176" s="11">
        <f t="shared" si="165"/>
        <v>-4.1179655231147194E-2</v>
      </c>
      <c r="AG176" s="28">
        <f t="shared" si="166"/>
        <v>67.319864128142058</v>
      </c>
      <c r="AH176" s="28">
        <f t="shared" si="167"/>
        <v>73.923943020504609</v>
      </c>
      <c r="AI176" s="28">
        <f t="shared" si="168"/>
        <v>73.88896920122771</v>
      </c>
      <c r="AJ176" s="28">
        <f t="shared" si="169"/>
        <v>82.406414168060408</v>
      </c>
      <c r="AK176" s="16">
        <f t="shared" si="170"/>
        <v>15.08655003991835</v>
      </c>
      <c r="AM176" s="16">
        <f t="shared" si="206"/>
        <v>4.4360209362056571</v>
      </c>
      <c r="AN176" s="16">
        <f t="shared" si="207"/>
        <v>4.8711946046359742</v>
      </c>
      <c r="AO176" s="16">
        <f t="shared" si="208"/>
        <v>4.8688900159898045</v>
      </c>
      <c r="AP176" s="16">
        <f t="shared" si="209"/>
        <v>5.4301443305250965</v>
      </c>
      <c r="AQ176" s="8">
        <f t="shared" si="171"/>
        <v>5.3323598358454571E-3</v>
      </c>
      <c r="AR176" s="8">
        <f t="shared" si="172"/>
        <v>1.4836265789425109</v>
      </c>
      <c r="AS176" s="8">
        <f t="shared" si="173"/>
        <v>85.516373421057494</v>
      </c>
      <c r="AT176" s="8">
        <f t="shared" si="174"/>
        <v>12.994667640164153</v>
      </c>
      <c r="AU176" s="8">
        <f t="shared" si="175"/>
        <v>9.7418112385636357E-2</v>
      </c>
      <c r="AV176" s="8">
        <f t="shared" si="176"/>
        <v>1.39154082639272</v>
      </c>
      <c r="AW176" s="8">
        <f t="shared" si="177"/>
        <v>85.608459173607287</v>
      </c>
      <c r="AX176" s="8">
        <f t="shared" si="178"/>
        <v>12.90258188761436</v>
      </c>
      <c r="AY176" s="11">
        <f t="shared" si="179"/>
        <v>85.511041061221647</v>
      </c>
      <c r="AZ176" s="11">
        <f t="shared" si="180"/>
        <v>1.0664719671694911E-2</v>
      </c>
      <c r="BA176" s="11">
        <f t="shared" si="181"/>
        <v>0.19483622477127938</v>
      </c>
      <c r="BB176" s="30">
        <f>ROCbolivia_carbon_saatchi_negat!E196</f>
        <v>6785</v>
      </c>
      <c r="BC176" s="30">
        <f>'ROC2005-2010floss2distance2prox'!E196</f>
        <v>7234</v>
      </c>
      <c r="BD176" s="30">
        <f>ROC2010f2carbon1!E196</f>
        <v>5314</v>
      </c>
      <c r="BE176" s="14">
        <f>'2010F2CARBON1RANK6'!B178</f>
        <v>170.07445999999999</v>
      </c>
      <c r="BF176" s="14">
        <f>'2005-2010floss2distance2rank4'!B179</f>
        <v>116.435006</v>
      </c>
      <c r="BG176" s="14">
        <f>'2010F2CARBON1RANK6reverse'!B179</f>
        <v>43.476778000000003</v>
      </c>
      <c r="BH176" s="8">
        <f t="shared" si="182"/>
        <v>0.19356466204118639</v>
      </c>
      <c r="BI176" s="8">
        <f t="shared" si="183"/>
        <v>1.29539427673717</v>
      </c>
      <c r="BJ176" s="8">
        <f t="shared" si="184"/>
        <v>85.70460572326283</v>
      </c>
      <c r="BK176" s="8">
        <f t="shared" si="185"/>
        <v>12.806435337958817</v>
      </c>
      <c r="BL176" s="11">
        <f t="shared" si="186"/>
        <v>88.488958938778353</v>
      </c>
      <c r="BM176" s="11">
        <f t="shared" si="187"/>
        <v>86.309254310495106</v>
      </c>
      <c r="BN176" s="11">
        <f t="shared" si="188"/>
        <v>85.898170385304013</v>
      </c>
      <c r="BO176" s="11">
        <f t="shared" si="189"/>
        <v>85.705877285992926</v>
      </c>
      <c r="BP176" s="11">
        <f t="shared" si="190"/>
        <v>85.521705780893342</v>
      </c>
      <c r="BQ176" s="30">
        <f>ROCbolivia_carbon_saatchi_negat!G196</f>
        <v>417417</v>
      </c>
      <c r="BR176" s="30">
        <f>'ROC2005-2010floss2distance2prox'!G196</f>
        <v>416969</v>
      </c>
      <c r="BS176" s="30">
        <f>ROC2010f2carbon1!G196</f>
        <v>418888</v>
      </c>
      <c r="BT176" s="15">
        <f t="shared" si="210"/>
        <v>2438</v>
      </c>
      <c r="BU176" s="15">
        <f t="shared" si="211"/>
        <v>2438</v>
      </c>
      <c r="BV176" s="15">
        <f t="shared" si="212"/>
        <v>2438</v>
      </c>
      <c r="BW176" s="39">
        <f t="shared" si="191"/>
        <v>424202.43</v>
      </c>
      <c r="BX176" s="11">
        <f t="shared" si="204"/>
        <v>0.75</v>
      </c>
      <c r="BY176" s="11">
        <f t="shared" si="204"/>
        <v>1</v>
      </c>
      <c r="BZ176" s="11">
        <f t="shared" si="204"/>
        <v>1.25</v>
      </c>
      <c r="CA176" s="11">
        <f t="shared" si="204"/>
        <v>1.5</v>
      </c>
    </row>
    <row r="177" spans="1:79" x14ac:dyDescent="0.25">
      <c r="A177" s="11">
        <f t="shared" si="200"/>
        <v>87.5</v>
      </c>
      <c r="B177" s="11">
        <f t="shared" si="146"/>
        <v>0</v>
      </c>
      <c r="C177" s="11">
        <f t="shared" si="147"/>
        <v>1.0984661261841429</v>
      </c>
      <c r="D177" s="11">
        <f t="shared" si="148"/>
        <v>1.3028390714310618</v>
      </c>
      <c r="E177" s="11">
        <f t="shared" si="149"/>
        <v>1.3952324601252284</v>
      </c>
      <c r="F177" s="11">
        <f t="shared" si="150"/>
        <v>1.4840367604683453</v>
      </c>
      <c r="G177" s="11">
        <f t="shared" si="151"/>
        <v>1.4889589387783564</v>
      </c>
      <c r="H177" s="11">
        <f t="shared" si="152"/>
        <v>1.4889589387783564</v>
      </c>
      <c r="I177" s="11"/>
      <c r="J177" s="11"/>
      <c r="K177" s="11"/>
      <c r="L177" s="11"/>
      <c r="M177" s="11"/>
      <c r="N177" s="11">
        <f t="shared" si="205"/>
        <v>0</v>
      </c>
      <c r="O177" s="11">
        <f t="shared" si="203"/>
        <v>0.88107880137404315</v>
      </c>
      <c r="P177" s="11">
        <f t="shared" si="203"/>
        <v>1.3055696624536592</v>
      </c>
      <c r="Q177" s="11">
        <f t="shared" si="203"/>
        <v>1.7448815478191835</v>
      </c>
      <c r="R177" s="11">
        <f t="shared" si="203"/>
        <v>6.5917747362058039</v>
      </c>
      <c r="S177" s="11"/>
      <c r="T177" s="11">
        <f t="shared" si="153"/>
        <v>0</v>
      </c>
      <c r="U177" s="11">
        <f t="shared" si="154"/>
        <v>1.2498122277302091</v>
      </c>
      <c r="V177" s="11">
        <f t="shared" si="155"/>
        <v>1.4857985202241972</v>
      </c>
      <c r="W177" s="11">
        <f t="shared" si="156"/>
        <v>1.1298541449952451</v>
      </c>
      <c r="X177" s="11">
        <f t="shared" si="157"/>
        <v>1.5928451913337094</v>
      </c>
      <c r="Y177" s="11">
        <f t="shared" si="158"/>
        <v>1.6959466090882325</v>
      </c>
      <c r="Z177" s="11">
        <f t="shared" si="159"/>
        <v>1.701667358603836</v>
      </c>
      <c r="AA177" s="11">
        <f t="shared" si="160"/>
        <v>79.994768921006397</v>
      </c>
      <c r="AB177" s="11">
        <f t="shared" si="161"/>
        <v>87.580956224820923</v>
      </c>
      <c r="AC177" s="11">
        <f t="shared" si="162"/>
        <v>87.500000000000114</v>
      </c>
      <c r="AD177" s="11">
        <f t="shared" si="163"/>
        <v>97.210672422085153</v>
      </c>
      <c r="AE177" s="11">
        <f t="shared" si="164"/>
        <v>17.215903501078756</v>
      </c>
      <c r="AF177" s="11">
        <f t="shared" si="165"/>
        <v>-8.0956224820809553E-2</v>
      </c>
      <c r="AG177" s="28">
        <f t="shared" si="166"/>
        <v>67.939436977742091</v>
      </c>
      <c r="AH177" s="28">
        <f t="shared" si="167"/>
        <v>74.382374449538588</v>
      </c>
      <c r="AI177" s="28">
        <f t="shared" si="168"/>
        <v>74.313618449510628</v>
      </c>
      <c r="AJ177" s="28">
        <f t="shared" si="169"/>
        <v>82.56087793823076</v>
      </c>
      <c r="AK177" s="16">
        <f t="shared" si="170"/>
        <v>14.62144096048867</v>
      </c>
      <c r="AM177" s="16">
        <f t="shared" si="206"/>
        <v>4.4768474911597593</v>
      </c>
      <c r="AN177" s="16">
        <f t="shared" si="207"/>
        <v>4.9014027971709222</v>
      </c>
      <c r="AO177" s="16">
        <f t="shared" si="208"/>
        <v>4.8968721425184816</v>
      </c>
      <c r="AP177" s="16">
        <f t="shared" si="209"/>
        <v>5.4403226713051174</v>
      </c>
      <c r="AQ177" s="8">
        <f t="shared" si="171"/>
        <v>4.9221783100110716E-3</v>
      </c>
      <c r="AR177" s="8">
        <f t="shared" si="172"/>
        <v>1.4840367604683453</v>
      </c>
      <c r="AS177" s="8">
        <f t="shared" si="173"/>
        <v>86.015963239531658</v>
      </c>
      <c r="AT177" s="8">
        <f t="shared" si="174"/>
        <v>12.495077821689989</v>
      </c>
      <c r="AU177" s="8">
        <f t="shared" si="175"/>
        <v>9.3726478653127998E-2</v>
      </c>
      <c r="AV177" s="8">
        <f t="shared" si="176"/>
        <v>1.3952324601252284</v>
      </c>
      <c r="AW177" s="8">
        <f t="shared" si="177"/>
        <v>86.104767539874771</v>
      </c>
      <c r="AX177" s="8">
        <f t="shared" si="178"/>
        <v>12.406273521346876</v>
      </c>
      <c r="AY177" s="11">
        <f t="shared" si="179"/>
        <v>86.011041061221647</v>
      </c>
      <c r="AZ177" s="11">
        <f t="shared" si="180"/>
        <v>9.8443566200216992E-3</v>
      </c>
      <c r="BA177" s="11">
        <f t="shared" si="181"/>
        <v>0.18745295730624889</v>
      </c>
      <c r="BB177" s="30">
        <f>ROCbolivia_carbon_saatchi_negat!E197</f>
        <v>6803</v>
      </c>
      <c r="BC177" s="30">
        <f>'ROC2005-2010floss2distance2prox'!E197</f>
        <v>7236</v>
      </c>
      <c r="BD177" s="30">
        <f>ROC2010f2carbon1!E197</f>
        <v>5356</v>
      </c>
      <c r="BE177" s="14">
        <f>'2010F2CARBON1RANK6'!B179</f>
        <v>170.86316299999999</v>
      </c>
      <c r="BF177" s="14">
        <f>'2005-2010floss2distance2rank4'!B180</f>
        <v>126.424268</v>
      </c>
      <c r="BG177" s="14">
        <f>'2010F2CARBON1RANK6reverse'!B180</f>
        <v>42.597360999999999</v>
      </c>
      <c r="BH177" s="8">
        <f t="shared" si="182"/>
        <v>0.18611986734729458</v>
      </c>
      <c r="BI177" s="8">
        <f t="shared" si="183"/>
        <v>1.3028390714310618</v>
      </c>
      <c r="BJ177" s="8">
        <f t="shared" si="184"/>
        <v>86.197160928568934</v>
      </c>
      <c r="BK177" s="8">
        <f t="shared" si="185"/>
        <v>12.313880132652713</v>
      </c>
      <c r="BL177" s="11">
        <f t="shared" si="186"/>
        <v>88.988958938778353</v>
      </c>
      <c r="BM177" s="11">
        <f t="shared" si="187"/>
        <v>86.792026686410068</v>
      </c>
      <c r="BN177" s="11">
        <f t="shared" si="188"/>
        <v>86.383280795916235</v>
      </c>
      <c r="BO177" s="11">
        <f t="shared" si="189"/>
        <v>86.198494018527896</v>
      </c>
      <c r="BP177" s="11">
        <f t="shared" si="190"/>
        <v>86.020885417841669</v>
      </c>
      <c r="BQ177" s="30">
        <f>ROCbolivia_carbon_saatchi_negat!G197</f>
        <v>419837</v>
      </c>
      <c r="BR177" s="30">
        <f>'ROC2005-2010floss2distance2prox'!G197</f>
        <v>419405</v>
      </c>
      <c r="BS177" s="30">
        <f>ROC2010f2carbon1!G197</f>
        <v>421284</v>
      </c>
      <c r="BT177" s="15">
        <f t="shared" si="210"/>
        <v>2438</v>
      </c>
      <c r="BU177" s="15">
        <f t="shared" si="211"/>
        <v>2438</v>
      </c>
      <c r="BV177" s="15">
        <f t="shared" si="212"/>
        <v>2438</v>
      </c>
      <c r="BW177" s="39">
        <f t="shared" si="191"/>
        <v>426640.375</v>
      </c>
      <c r="BX177" s="11">
        <f t="shared" si="204"/>
        <v>0.75</v>
      </c>
      <c r="BY177" s="11">
        <f t="shared" si="204"/>
        <v>1</v>
      </c>
      <c r="BZ177" s="11">
        <f t="shared" si="204"/>
        <v>1.25</v>
      </c>
      <c r="CA177" s="11">
        <f t="shared" si="204"/>
        <v>1.5</v>
      </c>
    </row>
    <row r="178" spans="1:79" x14ac:dyDescent="0.25">
      <c r="A178" s="11">
        <f t="shared" si="200"/>
        <v>88</v>
      </c>
      <c r="B178" s="11">
        <f t="shared" si="146"/>
        <v>0</v>
      </c>
      <c r="C178" s="11">
        <f t="shared" si="147"/>
        <v>1.1074901197524964</v>
      </c>
      <c r="D178" s="11">
        <f t="shared" si="148"/>
        <v>1.3102838661249536</v>
      </c>
      <c r="E178" s="11">
        <f t="shared" si="149"/>
        <v>1.3989240938577368</v>
      </c>
      <c r="F178" s="11">
        <f t="shared" si="150"/>
        <v>1.4844469419941795</v>
      </c>
      <c r="G178" s="11">
        <f t="shared" si="151"/>
        <v>1.4889589387783564</v>
      </c>
      <c r="H178" s="11">
        <f t="shared" si="152"/>
        <v>1.4889589387783564</v>
      </c>
      <c r="I178" s="11"/>
      <c r="J178" s="11"/>
      <c r="K178" s="11"/>
      <c r="L178" s="11"/>
      <c r="M178" s="11"/>
      <c r="N178" s="11">
        <f t="shared" si="205"/>
        <v>0</v>
      </c>
      <c r="O178" s="11">
        <f t="shared" si="203"/>
        <v>0.886029296423548</v>
      </c>
      <c r="P178" s="11">
        <f t="shared" si="203"/>
        <v>1.3129052335066473</v>
      </c>
      <c r="Q178" s="11">
        <f t="shared" si="203"/>
        <v>1.7546854693878109</v>
      </c>
      <c r="R178" s="11">
        <f t="shared" si="203"/>
        <v>6.6288117732428411</v>
      </c>
      <c r="S178" s="11"/>
      <c r="T178" s="11">
        <f t="shared" si="153"/>
        <v>0</v>
      </c>
      <c r="U178" s="11">
        <f t="shared" si="154"/>
        <v>1.2530795590422315</v>
      </c>
      <c r="V178" s="11">
        <f t="shared" si="155"/>
        <v>1.4859418845263508</v>
      </c>
      <c r="W178" s="11">
        <f t="shared" si="156"/>
        <v>1.1298541449952451</v>
      </c>
      <c r="X178" s="11">
        <f t="shared" si="157"/>
        <v>1.5880616874774691</v>
      </c>
      <c r="Y178" s="11">
        <f t="shared" si="158"/>
        <v>1.686785038985755</v>
      </c>
      <c r="Z178" s="11">
        <f t="shared" si="159"/>
        <v>1.6919987940663141</v>
      </c>
      <c r="AA178" s="11">
        <f t="shared" si="160"/>
        <v>80.727910033136752</v>
      </c>
      <c r="AB178" s="11">
        <f t="shared" si="161"/>
        <v>88.084363572136908</v>
      </c>
      <c r="AC178" s="11">
        <f t="shared" si="162"/>
        <v>88.000000000000099</v>
      </c>
      <c r="AD178" s="11">
        <f t="shared" si="163"/>
        <v>97.388495297185642</v>
      </c>
      <c r="AE178" s="11">
        <f t="shared" si="164"/>
        <v>16.660585264048891</v>
      </c>
      <c r="AF178" s="11">
        <f t="shared" si="165"/>
        <v>-8.4363572136808784E-2</v>
      </c>
      <c r="AG178" s="28">
        <f t="shared" si="166"/>
        <v>68.562092622045</v>
      </c>
      <c r="AH178" s="28">
        <f t="shared" si="167"/>
        <v>74.809917552774252</v>
      </c>
      <c r="AI178" s="28">
        <f t="shared" si="168"/>
        <v>74.738267697793546</v>
      </c>
      <c r="AJ178" s="28">
        <f t="shared" si="169"/>
        <v>82.711902638708622</v>
      </c>
      <c r="AK178" s="16">
        <f t="shared" si="170"/>
        <v>14.149810016663622</v>
      </c>
      <c r="AM178" s="16">
        <f t="shared" si="206"/>
        <v>4.5178771858857729</v>
      </c>
      <c r="AN178" s="16">
        <f t="shared" si="207"/>
        <v>4.929575613347045</v>
      </c>
      <c r="AO178" s="16">
        <f t="shared" si="208"/>
        <v>4.9248542690471586</v>
      </c>
      <c r="AP178" s="16">
        <f t="shared" si="209"/>
        <v>5.4502743956866277</v>
      </c>
      <c r="AQ178" s="8">
        <f t="shared" si="171"/>
        <v>4.5119967841769082E-3</v>
      </c>
      <c r="AR178" s="8">
        <f t="shared" si="172"/>
        <v>1.4844469419941795</v>
      </c>
      <c r="AS178" s="8">
        <f t="shared" si="173"/>
        <v>86.515553058005821</v>
      </c>
      <c r="AT178" s="8">
        <f t="shared" si="174"/>
        <v>11.995488003215826</v>
      </c>
      <c r="AU178" s="8">
        <f t="shared" si="175"/>
        <v>9.0034844920619639E-2</v>
      </c>
      <c r="AV178" s="8">
        <f t="shared" si="176"/>
        <v>1.3989240938577368</v>
      </c>
      <c r="AW178" s="8">
        <f t="shared" si="177"/>
        <v>86.601075906142256</v>
      </c>
      <c r="AX178" s="8">
        <f t="shared" si="178"/>
        <v>11.909965155079391</v>
      </c>
      <c r="AY178" s="11">
        <f t="shared" si="179"/>
        <v>86.511041061221647</v>
      </c>
      <c r="AZ178" s="11">
        <f t="shared" si="180"/>
        <v>9.0239935683484873E-3</v>
      </c>
      <c r="BA178" s="11">
        <f t="shared" si="181"/>
        <v>0.18006968984123262</v>
      </c>
      <c r="BB178" s="30">
        <f>ROCbolivia_carbon_saatchi_negat!E198</f>
        <v>6821</v>
      </c>
      <c r="BC178" s="30">
        <f>'ROC2005-2010floss2distance2prox'!E198</f>
        <v>7238</v>
      </c>
      <c r="BD178" s="30">
        <f>ROC2010f2carbon1!E198</f>
        <v>5400</v>
      </c>
      <c r="BE178" s="14">
        <f>'2010F2CARBON1RANK6'!B180</f>
        <v>171.713323</v>
      </c>
      <c r="BF178" s="14">
        <f>'2005-2010floss2distance2rank4'!B181</f>
        <v>117.90601700000001</v>
      </c>
      <c r="BG178" s="14">
        <f>'2010F2CARBON1RANK6reverse'!B181</f>
        <v>41.648949000000002</v>
      </c>
      <c r="BH178" s="8">
        <f t="shared" si="182"/>
        <v>0.17867507265340277</v>
      </c>
      <c r="BI178" s="8">
        <f t="shared" si="183"/>
        <v>1.3102838661249536</v>
      </c>
      <c r="BJ178" s="8">
        <f t="shared" si="184"/>
        <v>86.689716133875052</v>
      </c>
      <c r="BK178" s="8">
        <f t="shared" si="185"/>
        <v>11.821324927346595</v>
      </c>
      <c r="BL178" s="11">
        <f t="shared" si="186"/>
        <v>89.488958938778353</v>
      </c>
      <c r="BM178" s="11">
        <f t="shared" si="187"/>
        <v>87.273978699273357</v>
      </c>
      <c r="BN178" s="11">
        <f t="shared" si="188"/>
        <v>86.868391206528457</v>
      </c>
      <c r="BO178" s="11">
        <f t="shared" si="189"/>
        <v>86.69111075106288</v>
      </c>
      <c r="BP178" s="11">
        <f t="shared" si="190"/>
        <v>86.520065054789995</v>
      </c>
      <c r="BQ178" s="30">
        <f>ROCbolivia_carbon_saatchi_negat!G198</f>
        <v>422257</v>
      </c>
      <c r="BR178" s="30">
        <f>'ROC2005-2010floss2distance2prox'!G198</f>
        <v>421841</v>
      </c>
      <c r="BS178" s="30">
        <f>ROC2010f2carbon1!G198</f>
        <v>423678</v>
      </c>
      <c r="BT178" s="15">
        <f t="shared" si="210"/>
        <v>2438</v>
      </c>
      <c r="BU178" s="15">
        <f t="shared" si="211"/>
        <v>2438</v>
      </c>
      <c r="BV178" s="15">
        <f t="shared" si="212"/>
        <v>2438</v>
      </c>
      <c r="BW178" s="39">
        <f t="shared" si="191"/>
        <v>429078.32</v>
      </c>
      <c r="BX178" s="11">
        <f t="shared" si="204"/>
        <v>0.75</v>
      </c>
      <c r="BY178" s="11">
        <f t="shared" si="204"/>
        <v>1</v>
      </c>
      <c r="BZ178" s="11">
        <f t="shared" si="204"/>
        <v>1.25</v>
      </c>
      <c r="CA178" s="11">
        <f t="shared" si="204"/>
        <v>1.5</v>
      </c>
    </row>
    <row r="179" spans="1:79" x14ac:dyDescent="0.25">
      <c r="A179" s="11">
        <f t="shared" si="200"/>
        <v>88.5</v>
      </c>
      <c r="B179" s="11">
        <f t="shared" si="146"/>
        <v>0</v>
      </c>
      <c r="C179" s="11">
        <f t="shared" si="147"/>
        <v>1.1175395671354358</v>
      </c>
      <c r="D179" s="11">
        <f t="shared" si="148"/>
        <v>1.3177286608188452</v>
      </c>
      <c r="E179" s="11">
        <f t="shared" si="149"/>
        <v>1.4030259091160793</v>
      </c>
      <c r="F179" s="11">
        <f t="shared" si="150"/>
        <v>1.4846520327570967</v>
      </c>
      <c r="G179" s="11">
        <f t="shared" si="151"/>
        <v>1.4889589387783564</v>
      </c>
      <c r="H179" s="11">
        <f t="shared" si="152"/>
        <v>1.4889589387783564</v>
      </c>
      <c r="I179" s="11"/>
      <c r="J179" s="11"/>
      <c r="K179" s="11"/>
      <c r="L179" s="11"/>
      <c r="M179" s="11"/>
      <c r="N179" s="11">
        <f t="shared" si="205"/>
        <v>0</v>
      </c>
      <c r="O179" s="11">
        <f t="shared" si="203"/>
        <v>0.89097979147305295</v>
      </c>
      <c r="P179" s="11">
        <f t="shared" si="203"/>
        <v>1.3202408045596352</v>
      </c>
      <c r="Q179" s="11">
        <f t="shared" si="203"/>
        <v>1.7644893909564383</v>
      </c>
      <c r="R179" s="11">
        <f t="shared" si="203"/>
        <v>6.6658488102798783</v>
      </c>
      <c r="S179" s="11"/>
      <c r="T179" s="11">
        <f t="shared" si="153"/>
        <v>0</v>
      </c>
      <c r="U179" s="11">
        <f t="shared" si="154"/>
        <v>1.2574791480060687</v>
      </c>
      <c r="V179" s="11">
        <f t="shared" si="155"/>
        <v>1.4860836560946933</v>
      </c>
      <c r="W179" s="11">
        <f t="shared" si="156"/>
        <v>1.1298541449952451</v>
      </c>
      <c r="X179" s="11">
        <f t="shared" si="157"/>
        <v>1.5838021468332761</v>
      </c>
      <c r="Y179" s="11">
        <f t="shared" si="158"/>
        <v>1.6774912822418708</v>
      </c>
      <c r="Z179" s="11">
        <f t="shared" si="159"/>
        <v>1.6824394788456005</v>
      </c>
      <c r="AA179" s="11">
        <f t="shared" si="160"/>
        <v>81.462595028338015</v>
      </c>
      <c r="AB179" s="11">
        <f t="shared" si="161"/>
        <v>88.576439866659058</v>
      </c>
      <c r="AC179" s="11">
        <f t="shared" si="162"/>
        <v>88.500000000000114</v>
      </c>
      <c r="AD179" s="11">
        <f t="shared" si="163"/>
        <v>97.561909684671946</v>
      </c>
      <c r="AE179" s="11">
        <f t="shared" si="164"/>
        <v>16.099314656333931</v>
      </c>
      <c r="AF179" s="11">
        <f t="shared" si="165"/>
        <v>-7.6439866658944311E-2</v>
      </c>
      <c r="AG179" s="28">
        <f t="shared" si="166"/>
        <v>69.18605948391891</v>
      </c>
      <c r="AH179" s="28">
        <f t="shared" si="167"/>
        <v>75.227837209907591</v>
      </c>
      <c r="AI179" s="28">
        <f t="shared" si="168"/>
        <v>75.162916946076464</v>
      </c>
      <c r="AJ179" s="28">
        <f t="shared" si="169"/>
        <v>82.859183217283629</v>
      </c>
      <c r="AK179" s="16">
        <f t="shared" si="170"/>
        <v>13.673123733364719</v>
      </c>
      <c r="AM179" s="16">
        <f t="shared" si="206"/>
        <v>4.5589932828746571</v>
      </c>
      <c r="AN179" s="16">
        <f t="shared" si="207"/>
        <v>4.957114295617207</v>
      </c>
      <c r="AO179" s="16">
        <f t="shared" si="208"/>
        <v>4.9528363955758357</v>
      </c>
      <c r="AP179" s="16">
        <f t="shared" si="209"/>
        <v>5.4599794023516974</v>
      </c>
      <c r="AQ179" s="8">
        <f t="shared" si="171"/>
        <v>4.3069060212597154E-3</v>
      </c>
      <c r="AR179" s="8">
        <f t="shared" si="172"/>
        <v>1.4846520327570967</v>
      </c>
      <c r="AS179" s="8">
        <f t="shared" si="173"/>
        <v>87.015347967242903</v>
      </c>
      <c r="AT179" s="8">
        <f t="shared" si="174"/>
        <v>11.495693093978744</v>
      </c>
      <c r="AU179" s="8">
        <f t="shared" si="175"/>
        <v>8.5933029662277116E-2</v>
      </c>
      <c r="AV179" s="8">
        <f t="shared" si="176"/>
        <v>1.4030259091160793</v>
      </c>
      <c r="AW179" s="8">
        <f t="shared" si="177"/>
        <v>87.096974090883919</v>
      </c>
      <c r="AX179" s="8">
        <f t="shared" si="178"/>
        <v>11.414066970337728</v>
      </c>
      <c r="AY179" s="11">
        <f t="shared" si="179"/>
        <v>87.011041061221647</v>
      </c>
      <c r="AZ179" s="11">
        <f t="shared" si="180"/>
        <v>8.6138120425118814E-3</v>
      </c>
      <c r="BA179" s="11">
        <f t="shared" si="181"/>
        <v>0.17186605932454313</v>
      </c>
      <c r="BB179" s="30">
        <f>ROCbolivia_carbon_saatchi_negat!E199</f>
        <v>6841</v>
      </c>
      <c r="BC179" s="30">
        <f>'ROC2005-2010floss2distance2prox'!E199</f>
        <v>7239</v>
      </c>
      <c r="BD179" s="30">
        <f>ROC2010f2carbon1!E199</f>
        <v>5449</v>
      </c>
      <c r="BE179" s="14">
        <f>'2010F2CARBON1RANK6'!B181</f>
        <v>172.07492500000001</v>
      </c>
      <c r="BF179" s="14">
        <f>'2005-2010floss2distance2rank4'!B182</f>
        <v>115.252104</v>
      </c>
      <c r="BG179" s="14">
        <f>'2010F2CARBON1RANK6reverse'!B182</f>
        <v>40.616410999999999</v>
      </c>
      <c r="BH179" s="8">
        <f t="shared" si="182"/>
        <v>0.17123027795951118</v>
      </c>
      <c r="BI179" s="8">
        <f t="shared" si="183"/>
        <v>1.3177286608188452</v>
      </c>
      <c r="BJ179" s="8">
        <f t="shared" si="184"/>
        <v>87.182271339181156</v>
      </c>
      <c r="BK179" s="8">
        <f t="shared" si="185"/>
        <v>11.328769722040491</v>
      </c>
      <c r="BL179" s="11">
        <f t="shared" si="186"/>
        <v>89.988958938778353</v>
      </c>
      <c r="BM179" s="11">
        <f t="shared" si="187"/>
        <v>87.753879804507477</v>
      </c>
      <c r="BN179" s="11">
        <f t="shared" si="188"/>
        <v>87.353501617140665</v>
      </c>
      <c r="BO179" s="11">
        <f t="shared" si="189"/>
        <v>87.18290712054619</v>
      </c>
      <c r="BP179" s="11">
        <f t="shared" si="190"/>
        <v>87.019654873264159</v>
      </c>
      <c r="BQ179" s="30">
        <f>ROCbolivia_carbon_saatchi_negat!G199</f>
        <v>424675</v>
      </c>
      <c r="BR179" s="30">
        <f>'ROC2005-2010floss2distance2prox'!G199</f>
        <v>424278</v>
      </c>
      <c r="BS179" s="30">
        <f>ROC2010f2carbon1!G199</f>
        <v>426067</v>
      </c>
      <c r="BT179" s="15">
        <f t="shared" si="210"/>
        <v>2438</v>
      </c>
      <c r="BU179" s="15">
        <f t="shared" si="211"/>
        <v>2438</v>
      </c>
      <c r="BV179" s="15">
        <f t="shared" si="212"/>
        <v>2438</v>
      </c>
      <c r="BW179" s="39">
        <f t="shared" si="191"/>
        <v>431516.26500000001</v>
      </c>
      <c r="BX179" s="11">
        <f t="shared" si="204"/>
        <v>0.75</v>
      </c>
      <c r="BY179" s="11">
        <f t="shared" si="204"/>
        <v>1</v>
      </c>
      <c r="BZ179" s="11">
        <f t="shared" si="204"/>
        <v>1.25</v>
      </c>
      <c r="CA179" s="11">
        <f t="shared" si="204"/>
        <v>1.5</v>
      </c>
    </row>
    <row r="180" spans="1:79" x14ac:dyDescent="0.25">
      <c r="A180" s="11">
        <f t="shared" si="200"/>
        <v>89</v>
      </c>
      <c r="B180" s="11">
        <f t="shared" si="146"/>
        <v>0</v>
      </c>
      <c r="C180" s="11">
        <f t="shared" si="147"/>
        <v>1.1265635607037894</v>
      </c>
      <c r="D180" s="11">
        <f t="shared" si="148"/>
        <v>1.325173455512737</v>
      </c>
      <c r="E180" s="11">
        <f t="shared" si="149"/>
        <v>1.407332815137339</v>
      </c>
      <c r="F180" s="11">
        <f t="shared" si="150"/>
        <v>1.4846520327570967</v>
      </c>
      <c r="G180" s="11">
        <f t="shared" si="151"/>
        <v>1.4889589387783564</v>
      </c>
      <c r="H180" s="11">
        <f t="shared" si="152"/>
        <v>1.4889589387783564</v>
      </c>
      <c r="I180" s="11"/>
      <c r="J180" s="11"/>
      <c r="K180" s="11"/>
      <c r="L180" s="11"/>
      <c r="M180" s="11"/>
      <c r="N180" s="11">
        <f t="shared" si="205"/>
        <v>0</v>
      </c>
      <c r="O180" s="11">
        <f t="shared" si="203"/>
        <v>0.89593028652255791</v>
      </c>
      <c r="P180" s="11">
        <f t="shared" si="203"/>
        <v>1.3275763756126231</v>
      </c>
      <c r="Q180" s="11">
        <f t="shared" si="203"/>
        <v>1.7742933125250657</v>
      </c>
      <c r="R180" s="11">
        <f t="shared" si="203"/>
        <v>6.7028858473169146</v>
      </c>
      <c r="S180" s="11"/>
      <c r="T180" s="11">
        <f t="shared" si="153"/>
        <v>0</v>
      </c>
      <c r="U180" s="11">
        <f t="shared" si="154"/>
        <v>1.2606684902945164</v>
      </c>
      <c r="V180" s="11">
        <f t="shared" si="155"/>
        <v>1.4862238613247836</v>
      </c>
      <c r="W180" s="11">
        <f t="shared" si="156"/>
        <v>1.1298541449952451</v>
      </c>
      <c r="X180" s="11">
        <f t="shared" si="157"/>
        <v>1.5798238945302014</v>
      </c>
      <c r="Y180" s="11">
        <f t="shared" si="158"/>
        <v>1.6680676299459594</v>
      </c>
      <c r="Z180" s="11">
        <f t="shared" si="159"/>
        <v>1.6729875716610747</v>
      </c>
      <c r="AA180" s="11">
        <f t="shared" si="160"/>
        <v>82.201603781645503</v>
      </c>
      <c r="AB180" s="11">
        <f t="shared" si="161"/>
        <v>89.084791591710839</v>
      </c>
      <c r="AC180" s="11">
        <f t="shared" si="162"/>
        <v>89.000000000000114</v>
      </c>
      <c r="AD180" s="11">
        <f t="shared" si="163"/>
        <v>97.730880232549822</v>
      </c>
      <c r="AE180" s="11">
        <f t="shared" si="164"/>
        <v>15.52927645090432</v>
      </c>
      <c r="AF180" s="11">
        <f t="shared" si="165"/>
        <v>-8.4791591710725811E-2</v>
      </c>
      <c r="AG180" s="28">
        <f t="shared" si="166"/>
        <v>69.813698507051953</v>
      </c>
      <c r="AH180" s="28">
        <f t="shared" si="167"/>
        <v>75.659579565720719</v>
      </c>
      <c r="AI180" s="28">
        <f t="shared" si="168"/>
        <v>75.587566194359383</v>
      </c>
      <c r="AJ180" s="28">
        <f t="shared" si="169"/>
        <v>83.00268964956021</v>
      </c>
      <c r="AK180" s="16">
        <f t="shared" si="170"/>
        <v>13.188991142508257</v>
      </c>
      <c r="AM180" s="16">
        <f t="shared" si="206"/>
        <v>4.6003513557563567</v>
      </c>
      <c r="AN180" s="16">
        <f t="shared" si="207"/>
        <v>4.9855638202001478</v>
      </c>
      <c r="AO180" s="16">
        <f t="shared" si="208"/>
        <v>4.9808185221045127</v>
      </c>
      <c r="AP180" s="16">
        <f t="shared" si="209"/>
        <v>5.4694357128523743</v>
      </c>
      <c r="AQ180" s="8">
        <f t="shared" si="171"/>
        <v>4.3069060212597154E-3</v>
      </c>
      <c r="AR180" s="8">
        <f t="shared" si="172"/>
        <v>1.4846520327570967</v>
      </c>
      <c r="AS180" s="8">
        <f t="shared" si="173"/>
        <v>87.515347967242903</v>
      </c>
      <c r="AT180" s="8">
        <f t="shared" si="174"/>
        <v>10.995693093978744</v>
      </c>
      <c r="AU180" s="8">
        <f t="shared" si="175"/>
        <v>8.1626123641017401E-2</v>
      </c>
      <c r="AV180" s="8">
        <f t="shared" si="176"/>
        <v>1.407332815137339</v>
      </c>
      <c r="AW180" s="8">
        <f t="shared" si="177"/>
        <v>87.592667184862663</v>
      </c>
      <c r="AX180" s="8">
        <f t="shared" si="178"/>
        <v>10.918373876358984</v>
      </c>
      <c r="AY180" s="11">
        <f t="shared" si="179"/>
        <v>87.511041061221647</v>
      </c>
      <c r="AZ180" s="11">
        <f t="shared" si="180"/>
        <v>8.6138120425118814E-3</v>
      </c>
      <c r="BA180" s="11">
        <f t="shared" si="181"/>
        <v>0.16325224728203125</v>
      </c>
      <c r="BB180" s="30">
        <f>ROCbolivia_carbon_saatchi_negat!E200</f>
        <v>6862</v>
      </c>
      <c r="BC180" s="30">
        <f>'ROC2005-2010floss2distance2prox'!E200</f>
        <v>7239</v>
      </c>
      <c r="BD180" s="30">
        <f>ROC2010f2carbon1!E200</f>
        <v>5493</v>
      </c>
      <c r="BE180" s="14">
        <f>'2010F2CARBON1RANK6'!B182</f>
        <v>173.08761799999999</v>
      </c>
      <c r="BF180" s="14">
        <f>'2005-2010floss2distance2rank4'!B183</f>
        <v>119.064069</v>
      </c>
      <c r="BG180" s="14">
        <f>'2010F2CARBON1RANK6reverse'!B183</f>
        <v>39.575592999999998</v>
      </c>
      <c r="BH180" s="8">
        <f t="shared" si="182"/>
        <v>0.16378548326561937</v>
      </c>
      <c r="BI180" s="8">
        <f t="shared" si="183"/>
        <v>1.325173455512737</v>
      </c>
      <c r="BJ180" s="8">
        <f t="shared" si="184"/>
        <v>87.67482654448726</v>
      </c>
      <c r="BK180" s="8">
        <f t="shared" si="185"/>
        <v>10.836214516734387</v>
      </c>
      <c r="BL180" s="11">
        <f t="shared" si="186"/>
        <v>90.488958938778353</v>
      </c>
      <c r="BM180" s="11">
        <f t="shared" si="187"/>
        <v>88.23583181737078</v>
      </c>
      <c r="BN180" s="11">
        <f t="shared" si="188"/>
        <v>87.838612027752873</v>
      </c>
      <c r="BO180" s="11">
        <f t="shared" si="189"/>
        <v>87.674293308503678</v>
      </c>
      <c r="BP180" s="11">
        <f t="shared" si="190"/>
        <v>87.519654873264159</v>
      </c>
      <c r="BQ180" s="30">
        <f>ROCbolivia_carbon_saatchi_negat!G200</f>
        <v>427092</v>
      </c>
      <c r="BR180" s="30">
        <f>'ROC2005-2010floss2distance2prox'!G200</f>
        <v>426716</v>
      </c>
      <c r="BS180" s="30">
        <f>ROC2010f2carbon1!G200</f>
        <v>428461</v>
      </c>
      <c r="BT180" s="15">
        <f t="shared" si="210"/>
        <v>2438</v>
      </c>
      <c r="BU180" s="15">
        <f t="shared" si="211"/>
        <v>2438</v>
      </c>
      <c r="BV180" s="15">
        <f t="shared" si="212"/>
        <v>2438</v>
      </c>
      <c r="BW180" s="39">
        <f t="shared" si="191"/>
        <v>433954.21</v>
      </c>
      <c r="BX180" s="11">
        <f t="shared" si="204"/>
        <v>0.75</v>
      </c>
      <c r="BY180" s="11">
        <f t="shared" si="204"/>
        <v>1</v>
      </c>
      <c r="BZ180" s="11">
        <f t="shared" si="204"/>
        <v>1.25</v>
      </c>
      <c r="CA180" s="11">
        <f t="shared" si="204"/>
        <v>1.5</v>
      </c>
    </row>
    <row r="181" spans="1:79" x14ac:dyDescent="0.25">
      <c r="A181" s="11">
        <f t="shared" si="200"/>
        <v>89.5</v>
      </c>
      <c r="B181" s="11">
        <f t="shared" si="146"/>
        <v>0</v>
      </c>
      <c r="C181" s="11">
        <f t="shared" si="147"/>
        <v>1.1400995510563199</v>
      </c>
      <c r="D181" s="11">
        <f t="shared" si="148"/>
        <v>1.3326182502066288</v>
      </c>
      <c r="E181" s="11">
        <f t="shared" si="149"/>
        <v>1.4110244488698473</v>
      </c>
      <c r="F181" s="11">
        <f t="shared" si="150"/>
        <v>1.4850622142829308</v>
      </c>
      <c r="G181" s="11">
        <f t="shared" si="151"/>
        <v>1.4889589387783564</v>
      </c>
      <c r="H181" s="11">
        <f t="shared" si="152"/>
        <v>1.4889589387783564</v>
      </c>
      <c r="I181" s="11"/>
      <c r="J181" s="11"/>
      <c r="K181" s="11"/>
      <c r="L181" s="11"/>
      <c r="M181" s="11"/>
      <c r="N181" s="11">
        <f t="shared" si="205"/>
        <v>0</v>
      </c>
      <c r="O181" s="11">
        <f t="shared" si="203"/>
        <v>0.90088078157206286</v>
      </c>
      <c r="P181" s="11">
        <f t="shared" si="203"/>
        <v>1.334911946665611</v>
      </c>
      <c r="Q181" s="11">
        <f t="shared" si="203"/>
        <v>1.7840972340936931</v>
      </c>
      <c r="R181" s="11">
        <f t="shared" si="203"/>
        <v>6.7399228843539518</v>
      </c>
      <c r="S181" s="11"/>
      <c r="T181" s="11">
        <f t="shared" si="153"/>
        <v>0</v>
      </c>
      <c r="U181" s="11">
        <f t="shared" si="154"/>
        <v>1.2689082074336451</v>
      </c>
      <c r="V181" s="11">
        <f t="shared" si="155"/>
        <v>1.4863625260321318</v>
      </c>
      <c r="W181" s="11">
        <f t="shared" si="156"/>
        <v>1.1298541449952451</v>
      </c>
      <c r="X181" s="11">
        <f t="shared" si="157"/>
        <v>1.5751919899747273</v>
      </c>
      <c r="Y181" s="11">
        <f t="shared" si="158"/>
        <v>1.659215149988547</v>
      </c>
      <c r="Z181" s="11">
        <f t="shared" si="159"/>
        <v>1.6636412723780518</v>
      </c>
      <c r="AA181" s="11">
        <f t="shared" si="160"/>
        <v>82.943078921482709</v>
      </c>
      <c r="AB181" s="11">
        <f t="shared" si="161"/>
        <v>89.601182727439095</v>
      </c>
      <c r="AC181" s="11">
        <f t="shared" si="162"/>
        <v>89.500000000000114</v>
      </c>
      <c r="AD181" s="11">
        <f t="shared" si="163"/>
        <v>97.895328504649356</v>
      </c>
      <c r="AE181" s="11">
        <f t="shared" si="164"/>
        <v>14.952249583166648</v>
      </c>
      <c r="AF181" s="11">
        <f t="shared" si="165"/>
        <v>-0.1011827274389816</v>
      </c>
      <c r="AG181" s="28">
        <f t="shared" si="166"/>
        <v>70.443432228556631</v>
      </c>
      <c r="AH181" s="28">
        <f t="shared" si="167"/>
        <v>76.098149780934648</v>
      </c>
      <c r="AI181" s="28">
        <f t="shared" si="168"/>
        <v>76.012215442642287</v>
      </c>
      <c r="AJ181" s="28">
        <f t="shared" si="169"/>
        <v>83.142355319817213</v>
      </c>
      <c r="AK181" s="16">
        <f t="shared" si="170"/>
        <v>12.698923091260582</v>
      </c>
      <c r="AM181" s="16">
        <f t="shared" si="206"/>
        <v>4.641847458117943</v>
      </c>
      <c r="AN181" s="16">
        <f t="shared" si="207"/>
        <v>5.0144632643966176</v>
      </c>
      <c r="AO181" s="16">
        <f t="shared" si="208"/>
        <v>5.0088006486331897</v>
      </c>
      <c r="AP181" s="16">
        <f t="shared" si="209"/>
        <v>5.4786389375669984</v>
      </c>
      <c r="AQ181" s="8">
        <f t="shared" si="171"/>
        <v>3.896724495425552E-3</v>
      </c>
      <c r="AR181" s="8">
        <f t="shared" si="172"/>
        <v>1.4850622142829308</v>
      </c>
      <c r="AS181" s="8">
        <f t="shared" si="173"/>
        <v>88.014937785717066</v>
      </c>
      <c r="AT181" s="8">
        <f t="shared" si="174"/>
        <v>10.496103275504581</v>
      </c>
      <c r="AU181" s="8">
        <f t="shared" si="175"/>
        <v>7.7934489908509041E-2</v>
      </c>
      <c r="AV181" s="8">
        <f t="shared" si="176"/>
        <v>1.4110244488698473</v>
      </c>
      <c r="AW181" s="8">
        <f t="shared" si="177"/>
        <v>88.088975551130147</v>
      </c>
      <c r="AX181" s="8">
        <f t="shared" si="178"/>
        <v>10.4220655100915</v>
      </c>
      <c r="AY181" s="11">
        <f t="shared" si="179"/>
        <v>88.011041061221647</v>
      </c>
      <c r="AZ181" s="11">
        <f t="shared" si="180"/>
        <v>7.7934489908386695E-3</v>
      </c>
      <c r="BA181" s="11">
        <f t="shared" si="181"/>
        <v>0.15586897981701497</v>
      </c>
      <c r="BB181" s="30">
        <f>ROCbolivia_carbon_saatchi_negat!E201</f>
        <v>6880</v>
      </c>
      <c r="BC181" s="30">
        <f>'ROC2005-2010floss2distance2prox'!E201</f>
        <v>7241</v>
      </c>
      <c r="BD181" s="30">
        <f>ROC2010f2carbon1!E201</f>
        <v>5559</v>
      </c>
      <c r="BE181" s="14">
        <f>'2010F2CARBON1RANK6'!B183</f>
        <v>173.66528500000001</v>
      </c>
      <c r="BF181" s="14">
        <f>'2005-2010floss2distance2rank4'!B184</f>
        <v>120.94702700000001</v>
      </c>
      <c r="BG181" s="14">
        <f>'2010F2CARBON1RANK6reverse'!B184</f>
        <v>38.516404000000001</v>
      </c>
      <c r="BH181" s="8">
        <f t="shared" si="182"/>
        <v>0.15634068857172756</v>
      </c>
      <c r="BI181" s="8">
        <f t="shared" si="183"/>
        <v>1.3326182502066288</v>
      </c>
      <c r="BJ181" s="8">
        <f t="shared" si="184"/>
        <v>88.167381749793378</v>
      </c>
      <c r="BK181" s="8">
        <f t="shared" si="185"/>
        <v>10.343659311428269</v>
      </c>
      <c r="BL181" s="11">
        <f t="shared" si="186"/>
        <v>90.988958938778353</v>
      </c>
      <c r="BM181" s="11">
        <f t="shared" si="187"/>
        <v>88.708759836665706</v>
      </c>
      <c r="BN181" s="11">
        <f t="shared" si="188"/>
        <v>88.32372243836511</v>
      </c>
      <c r="BO181" s="11">
        <f t="shared" si="189"/>
        <v>88.166910041038662</v>
      </c>
      <c r="BP181" s="11">
        <f t="shared" si="190"/>
        <v>88.018834510212486</v>
      </c>
      <c r="BQ181" s="30">
        <f>ROCbolivia_carbon_saatchi_negat!G201</f>
        <v>429512</v>
      </c>
      <c r="BR181" s="30">
        <f>'ROC2005-2010floss2distance2prox'!G201</f>
        <v>429152</v>
      </c>
      <c r="BS181" s="30">
        <f>ROC2010f2carbon1!G201</f>
        <v>430833</v>
      </c>
      <c r="BT181" s="15">
        <f t="shared" si="210"/>
        <v>2438</v>
      </c>
      <c r="BU181" s="15">
        <f t="shared" si="211"/>
        <v>2438</v>
      </c>
      <c r="BV181" s="15">
        <f t="shared" si="212"/>
        <v>2438</v>
      </c>
      <c r="BW181" s="39">
        <f t="shared" si="191"/>
        <v>436392.15500000003</v>
      </c>
      <c r="BX181" s="11">
        <f t="shared" si="204"/>
        <v>0.75</v>
      </c>
      <c r="BY181" s="11">
        <f t="shared" si="204"/>
        <v>1</v>
      </c>
      <c r="BZ181" s="11">
        <f t="shared" si="204"/>
        <v>1.25</v>
      </c>
      <c r="CA181" s="11">
        <f t="shared" si="204"/>
        <v>1.5</v>
      </c>
    </row>
    <row r="182" spans="1:79" x14ac:dyDescent="0.25">
      <c r="A182" s="11">
        <f t="shared" si="200"/>
        <v>90</v>
      </c>
      <c r="B182" s="11">
        <f t="shared" si="146"/>
        <v>0</v>
      </c>
      <c r="C182" s="11">
        <f t="shared" si="147"/>
        <v>1.1507642707280106</v>
      </c>
      <c r="D182" s="11">
        <f t="shared" si="148"/>
        <v>1.3400630449005209</v>
      </c>
      <c r="E182" s="11">
        <f t="shared" si="149"/>
        <v>1.4161517179427756</v>
      </c>
      <c r="F182" s="11">
        <f t="shared" si="150"/>
        <v>1.4854723958087652</v>
      </c>
      <c r="G182" s="11">
        <f t="shared" si="151"/>
        <v>1.4889589387783564</v>
      </c>
      <c r="H182" s="11">
        <f t="shared" si="152"/>
        <v>1.4889589387783564</v>
      </c>
      <c r="I182" s="11"/>
      <c r="J182" s="11"/>
      <c r="K182" s="11"/>
      <c r="L182" s="11"/>
      <c r="M182" s="11"/>
      <c r="N182" s="11">
        <f t="shared" si="205"/>
        <v>0</v>
      </c>
      <c r="O182" s="11">
        <f t="shared" ref="O182:R201" si="213">($AL$21+$A182)*O$204/(100+O$204)</f>
        <v>0.90583127662156782</v>
      </c>
      <c r="P182" s="11">
        <f t="shared" si="213"/>
        <v>1.3422475177185988</v>
      </c>
      <c r="Q182" s="11">
        <f t="shared" si="213"/>
        <v>1.7939011556623206</v>
      </c>
      <c r="R182" s="11">
        <f t="shared" si="213"/>
        <v>6.776959921390989</v>
      </c>
      <c r="S182" s="11"/>
      <c r="T182" s="11">
        <f t="shared" si="153"/>
        <v>0</v>
      </c>
      <c r="U182" s="11">
        <f t="shared" si="154"/>
        <v>1.2738402344174784</v>
      </c>
      <c r="V182" s="11">
        <f t="shared" si="155"/>
        <v>1.4864996754680462</v>
      </c>
      <c r="W182" s="11">
        <f t="shared" si="156"/>
        <v>1.1298541449952451</v>
      </c>
      <c r="X182" s="11">
        <f t="shared" si="157"/>
        <v>1.5722300232863093</v>
      </c>
      <c r="Y182" s="11">
        <f t="shared" si="158"/>
        <v>1.6504609464207467</v>
      </c>
      <c r="Z182" s="11">
        <f t="shared" si="159"/>
        <v>1.6543988208648406</v>
      </c>
      <c r="AA182" s="11">
        <f t="shared" si="160"/>
        <v>83.687373344435784</v>
      </c>
      <c r="AB182" s="11">
        <f t="shared" si="161"/>
        <v>90.124756098991739</v>
      </c>
      <c r="AC182" s="11">
        <f t="shared" si="162"/>
        <v>90.000000000000114</v>
      </c>
      <c r="AD182" s="11">
        <f t="shared" si="163"/>
        <v>98.055266144073073</v>
      </c>
      <c r="AE182" s="11">
        <f t="shared" si="164"/>
        <v>14.367892799637289</v>
      </c>
      <c r="AF182" s="11">
        <f t="shared" si="165"/>
        <v>-0.12475609899162521</v>
      </c>
      <c r="AG182" s="28">
        <f t="shared" si="166"/>
        <v>71.075560362973007</v>
      </c>
      <c r="AH182" s="28">
        <f t="shared" si="167"/>
        <v>76.542819858236214</v>
      </c>
      <c r="AI182" s="28">
        <f t="shared" si="168"/>
        <v>76.436864690925205</v>
      </c>
      <c r="AJ182" s="28">
        <f t="shared" si="169"/>
        <v>83.278190116524044</v>
      </c>
      <c r="AK182" s="16">
        <f t="shared" si="170"/>
        <v>12.202629753551037</v>
      </c>
      <c r="AM182" s="16">
        <f t="shared" si="206"/>
        <v>4.6835013395532661</v>
      </c>
      <c r="AN182" s="16">
        <f t="shared" si="207"/>
        <v>5.0437646570562826</v>
      </c>
      <c r="AO182" s="16">
        <f t="shared" si="208"/>
        <v>5.0367827751618668</v>
      </c>
      <c r="AP182" s="16">
        <f t="shared" si="209"/>
        <v>5.4875897280931021</v>
      </c>
      <c r="AQ182" s="8">
        <f t="shared" si="171"/>
        <v>3.4865429695911665E-3</v>
      </c>
      <c r="AR182" s="8">
        <f t="shared" si="172"/>
        <v>1.4854723958087652</v>
      </c>
      <c r="AS182" s="8">
        <f t="shared" si="173"/>
        <v>88.51452760419123</v>
      </c>
      <c r="AT182" s="8">
        <f t="shared" si="174"/>
        <v>9.9965134570304173</v>
      </c>
      <c r="AU182" s="8">
        <f t="shared" si="175"/>
        <v>7.2807220835580777E-2</v>
      </c>
      <c r="AV182" s="8">
        <f t="shared" si="176"/>
        <v>1.4161517179427756</v>
      </c>
      <c r="AW182" s="8">
        <f t="shared" si="177"/>
        <v>88.583848282057218</v>
      </c>
      <c r="AX182" s="8">
        <f t="shared" si="178"/>
        <v>9.9271927791644288</v>
      </c>
      <c r="AY182" s="11">
        <f t="shared" si="179"/>
        <v>88.511041061221647</v>
      </c>
      <c r="AZ182" s="11">
        <f t="shared" si="180"/>
        <v>6.9730859391796685E-3</v>
      </c>
      <c r="BA182" s="11">
        <f t="shared" si="181"/>
        <v>0.14561444167115667</v>
      </c>
      <c r="BB182" s="30">
        <f>ROCbolivia_carbon_saatchi_negat!E202</f>
        <v>6905</v>
      </c>
      <c r="BC182" s="30">
        <f>'ROC2005-2010floss2distance2prox'!E202</f>
        <v>7243</v>
      </c>
      <c r="BD182" s="30">
        <f>ROC2010f2carbon1!E202</f>
        <v>5611</v>
      </c>
      <c r="BE182" s="14">
        <f>'2010F2CARBON1RANK6'!B184</f>
        <v>174.32560599999999</v>
      </c>
      <c r="BF182" s="14">
        <f>'2005-2010floss2distance2rank4'!B185</f>
        <v>122.629221</v>
      </c>
      <c r="BG182" s="14">
        <f>'2010F2CARBON1RANK6reverse'!B185</f>
        <v>37.459941999999998</v>
      </c>
      <c r="BH182" s="8">
        <f t="shared" si="182"/>
        <v>0.14889589387783553</v>
      </c>
      <c r="BI182" s="8">
        <f t="shared" si="183"/>
        <v>1.3400630449005209</v>
      </c>
      <c r="BJ182" s="8">
        <f t="shared" si="184"/>
        <v>88.659936955099482</v>
      </c>
      <c r="BK182" s="8">
        <f t="shared" si="185"/>
        <v>9.8511041061221647</v>
      </c>
      <c r="BL182" s="11">
        <f t="shared" si="186"/>
        <v>91.488958938778353</v>
      </c>
      <c r="BM182" s="11">
        <f t="shared" si="187"/>
        <v>89.187430397322345</v>
      </c>
      <c r="BN182" s="11">
        <f t="shared" si="188"/>
        <v>88.808832848977318</v>
      </c>
      <c r="BO182" s="11">
        <f t="shared" si="189"/>
        <v>88.656655502892804</v>
      </c>
      <c r="BP182" s="11">
        <f t="shared" si="190"/>
        <v>88.518014147160827</v>
      </c>
      <c r="BQ182" s="30">
        <f>ROCbolivia_carbon_saatchi_negat!G202</f>
        <v>431925</v>
      </c>
      <c r="BR182" s="30">
        <f>'ROC2005-2010floss2distance2prox'!G202</f>
        <v>431588</v>
      </c>
      <c r="BS182" s="30">
        <f>ROC2010f2carbon1!G202</f>
        <v>433219</v>
      </c>
      <c r="BT182" s="15">
        <f t="shared" si="210"/>
        <v>2438</v>
      </c>
      <c r="BU182" s="15">
        <f t="shared" si="211"/>
        <v>2438</v>
      </c>
      <c r="BV182" s="15">
        <f t="shared" si="212"/>
        <v>2438</v>
      </c>
      <c r="BW182" s="39">
        <f t="shared" si="191"/>
        <v>438830.1</v>
      </c>
      <c r="BX182" s="11">
        <f t="shared" ref="BX182:CA202" si="214">($A182+$A$5-ABS($A182-$A$5)-BX$206)/2</f>
        <v>0.75</v>
      </c>
      <c r="BY182" s="11">
        <f t="shared" si="214"/>
        <v>1</v>
      </c>
      <c r="BZ182" s="11">
        <f t="shared" si="214"/>
        <v>1.25</v>
      </c>
      <c r="CA182" s="11">
        <f t="shared" si="214"/>
        <v>1.5</v>
      </c>
    </row>
    <row r="183" spans="1:79" x14ac:dyDescent="0.25">
      <c r="A183" s="11">
        <f t="shared" si="200"/>
        <v>90.5</v>
      </c>
      <c r="B183" s="11">
        <f t="shared" si="146"/>
        <v>0</v>
      </c>
      <c r="C183" s="11">
        <f t="shared" si="147"/>
        <v>1.1597882642963644</v>
      </c>
      <c r="D183" s="11">
        <f t="shared" si="148"/>
        <v>1.3475078395944127</v>
      </c>
      <c r="E183" s="11">
        <f t="shared" si="149"/>
        <v>1.4208688054898695</v>
      </c>
      <c r="F183" s="11">
        <f t="shared" si="150"/>
        <v>1.4854723958087652</v>
      </c>
      <c r="G183" s="11">
        <f t="shared" si="151"/>
        <v>1.4889589387783564</v>
      </c>
      <c r="H183" s="11">
        <f t="shared" si="152"/>
        <v>1.4889589387783564</v>
      </c>
      <c r="I183" s="11"/>
      <c r="J183" s="11"/>
      <c r="K183" s="11"/>
      <c r="L183" s="11"/>
      <c r="M183" s="11"/>
      <c r="N183" s="11">
        <f t="shared" si="205"/>
        <v>0</v>
      </c>
      <c r="O183" s="11">
        <f t="shared" si="213"/>
        <v>0.91078177167107277</v>
      </c>
      <c r="P183" s="11">
        <f t="shared" si="213"/>
        <v>1.3495830887715867</v>
      </c>
      <c r="Q183" s="11">
        <f t="shared" si="213"/>
        <v>1.8037050772309482</v>
      </c>
      <c r="R183" s="11">
        <f t="shared" si="213"/>
        <v>6.8139969584280262</v>
      </c>
      <c r="S183" s="11"/>
      <c r="T183" s="11">
        <f t="shared" si="153"/>
        <v>0</v>
      </c>
      <c r="U183" s="11">
        <f t="shared" si="154"/>
        <v>1.2768896332356376</v>
      </c>
      <c r="V183" s="11">
        <f t="shared" si="155"/>
        <v>1.4866353343349603</v>
      </c>
      <c r="W183" s="11">
        <f t="shared" si="156"/>
        <v>1.1298541449952451</v>
      </c>
      <c r="X183" s="11">
        <f t="shared" si="157"/>
        <v>1.5688404198418957</v>
      </c>
      <c r="Y183" s="11">
        <f t="shared" si="158"/>
        <v>1.6413427289383897</v>
      </c>
      <c r="Z183" s="11">
        <f t="shared" si="159"/>
        <v>1.6452584958876868</v>
      </c>
      <c r="AA183" s="11">
        <f t="shared" si="160"/>
        <v>84.435851991856865</v>
      </c>
      <c r="AB183" s="11">
        <f t="shared" si="161"/>
        <v>90.622782544025426</v>
      </c>
      <c r="AC183" s="11">
        <f t="shared" si="162"/>
        <v>90.500000000000114</v>
      </c>
      <c r="AD183" s="11">
        <f t="shared" si="163"/>
        <v>98.210681951753173</v>
      </c>
      <c r="AE183" s="11">
        <f t="shared" si="164"/>
        <v>13.774829959896309</v>
      </c>
      <c r="AF183" s="11">
        <f t="shared" si="165"/>
        <v>-0.12278254402531275</v>
      </c>
      <c r="AG183" s="28">
        <f t="shared" si="166"/>
        <v>71.711242152939377</v>
      </c>
      <c r="AH183" s="28">
        <f t="shared" si="167"/>
        <v>76.965792969253357</v>
      </c>
      <c r="AI183" s="28">
        <f t="shared" si="168"/>
        <v>76.861513939208123</v>
      </c>
      <c r="AJ183" s="28">
        <f t="shared" si="169"/>
        <v>83.410184528329324</v>
      </c>
      <c r="AK183" s="16">
        <f t="shared" si="170"/>
        <v>11.698942375389947</v>
      </c>
      <c r="AM183" s="16">
        <f t="shared" si="206"/>
        <v>4.7253893879855662</v>
      </c>
      <c r="AN183" s="16">
        <f t="shared" si="207"/>
        <v>5.0716363350554019</v>
      </c>
      <c r="AO183" s="16">
        <f t="shared" si="208"/>
        <v>5.0647649016905438</v>
      </c>
      <c r="AP183" s="16">
        <f t="shared" si="209"/>
        <v>5.4962874576832244</v>
      </c>
      <c r="AQ183" s="8">
        <f t="shared" si="171"/>
        <v>3.4865429695911665E-3</v>
      </c>
      <c r="AR183" s="8">
        <f t="shared" si="172"/>
        <v>1.4854723958087652</v>
      </c>
      <c r="AS183" s="8">
        <f t="shared" si="173"/>
        <v>89.01452760419123</v>
      </c>
      <c r="AT183" s="8">
        <f t="shared" si="174"/>
        <v>9.4965134570304173</v>
      </c>
      <c r="AU183" s="8">
        <f t="shared" si="175"/>
        <v>6.8090133288486898E-2</v>
      </c>
      <c r="AV183" s="8">
        <f t="shared" si="176"/>
        <v>1.4208688054898695</v>
      </c>
      <c r="AW183" s="8">
        <f t="shared" si="177"/>
        <v>89.079131194510126</v>
      </c>
      <c r="AX183" s="8">
        <f t="shared" si="178"/>
        <v>9.4319098667115213</v>
      </c>
      <c r="AY183" s="11">
        <f t="shared" si="179"/>
        <v>89.011041061221647</v>
      </c>
      <c r="AZ183" s="11">
        <f t="shared" si="180"/>
        <v>6.9730859391796685E-3</v>
      </c>
      <c r="BA183" s="11">
        <f t="shared" si="181"/>
        <v>0.13618026657697158</v>
      </c>
      <c r="BB183" s="30">
        <f>ROCbolivia_carbon_saatchi_negat!E203</f>
        <v>6928</v>
      </c>
      <c r="BC183" s="30">
        <f>'ROC2005-2010floss2distance2prox'!E203</f>
        <v>7243</v>
      </c>
      <c r="BD183" s="30">
        <f>ROC2010f2carbon1!E203</f>
        <v>5655</v>
      </c>
      <c r="BE183" s="14">
        <f>'2010F2CARBON1RANK6'!B185</f>
        <v>175.30561800000001</v>
      </c>
      <c r="BF183" s="14">
        <f>'2005-2010floss2distance2rank4'!B186</f>
        <v>116.645724</v>
      </c>
      <c r="BG183" s="14">
        <f>'2010F2CARBON1RANK6reverse'!B186</f>
        <v>36.400857000000002</v>
      </c>
      <c r="BH183" s="8">
        <f t="shared" si="182"/>
        <v>0.14145109918394372</v>
      </c>
      <c r="BI183" s="8">
        <f t="shared" si="183"/>
        <v>1.3475078395944127</v>
      </c>
      <c r="BJ183" s="8">
        <f t="shared" si="184"/>
        <v>89.152492160405586</v>
      </c>
      <c r="BK183" s="8">
        <f t="shared" si="185"/>
        <v>9.3585489008160607</v>
      </c>
      <c r="BL183" s="11">
        <f t="shared" si="186"/>
        <v>91.988958938778353</v>
      </c>
      <c r="BM183" s="11">
        <f t="shared" si="187"/>
        <v>89.669382410185619</v>
      </c>
      <c r="BN183" s="11">
        <f t="shared" si="188"/>
        <v>89.293943259589525</v>
      </c>
      <c r="BO183" s="11">
        <f t="shared" si="189"/>
        <v>89.147221327798619</v>
      </c>
      <c r="BP183" s="11">
        <f t="shared" si="190"/>
        <v>89.018014147160827</v>
      </c>
      <c r="BQ183" s="30">
        <f>ROCbolivia_carbon_saatchi_negat!G203</f>
        <v>434340</v>
      </c>
      <c r="BR183" s="30">
        <f>'ROC2005-2010floss2distance2prox'!G203</f>
        <v>434026</v>
      </c>
      <c r="BS183" s="30">
        <f>ROC2010f2carbon1!G203</f>
        <v>435613</v>
      </c>
      <c r="BT183" s="15">
        <f t="shared" si="210"/>
        <v>2438</v>
      </c>
      <c r="BU183" s="15">
        <f t="shared" si="211"/>
        <v>2438</v>
      </c>
      <c r="BV183" s="15">
        <f t="shared" si="212"/>
        <v>2438</v>
      </c>
      <c r="BW183" s="39">
        <f t="shared" si="191"/>
        <v>441268.04499999998</v>
      </c>
      <c r="BX183" s="11">
        <f t="shared" si="214"/>
        <v>0.75</v>
      </c>
      <c r="BY183" s="11">
        <f t="shared" si="214"/>
        <v>1</v>
      </c>
      <c r="BZ183" s="11">
        <f t="shared" si="214"/>
        <v>1.25</v>
      </c>
      <c r="CA183" s="11">
        <f t="shared" si="214"/>
        <v>1.5</v>
      </c>
    </row>
    <row r="184" spans="1:79" x14ac:dyDescent="0.25">
      <c r="A184" s="11">
        <f t="shared" si="200"/>
        <v>91</v>
      </c>
      <c r="B184" s="11">
        <f t="shared" si="146"/>
        <v>0</v>
      </c>
      <c r="C184" s="11">
        <f t="shared" si="147"/>
        <v>1.1731191638859777</v>
      </c>
      <c r="D184" s="11">
        <f t="shared" si="148"/>
        <v>1.3549526342883045</v>
      </c>
      <c r="E184" s="11">
        <f t="shared" si="149"/>
        <v>1.424970620748212</v>
      </c>
      <c r="F184" s="11">
        <f t="shared" si="150"/>
        <v>1.4854723958087652</v>
      </c>
      <c r="G184" s="11">
        <f t="shared" si="151"/>
        <v>1.4889589387783564</v>
      </c>
      <c r="H184" s="11">
        <f t="shared" si="152"/>
        <v>1.4889589387783564</v>
      </c>
      <c r="I184" s="11"/>
      <c r="J184" s="11"/>
      <c r="K184" s="11"/>
      <c r="L184" s="11"/>
      <c r="M184" s="11"/>
      <c r="N184" s="11">
        <f t="shared" si="205"/>
        <v>0</v>
      </c>
      <c r="O184" s="11">
        <f t="shared" si="213"/>
        <v>0.91573226672057773</v>
      </c>
      <c r="P184" s="11">
        <f t="shared" si="213"/>
        <v>1.3569186598245746</v>
      </c>
      <c r="Q184" s="11">
        <f t="shared" si="213"/>
        <v>1.8135089987995756</v>
      </c>
      <c r="R184" s="11">
        <f t="shared" si="213"/>
        <v>6.8510339954650634</v>
      </c>
      <c r="S184" s="11"/>
      <c r="T184" s="11">
        <f t="shared" si="153"/>
        <v>0</v>
      </c>
      <c r="U184" s="11">
        <f t="shared" si="154"/>
        <v>1.2846831029292367</v>
      </c>
      <c r="V184" s="11">
        <f t="shared" si="155"/>
        <v>1.4867695268012679</v>
      </c>
      <c r="W184" s="11">
        <f t="shared" si="156"/>
        <v>1.1298541449952451</v>
      </c>
      <c r="X184" s="11">
        <f t="shared" si="157"/>
        <v>1.5648014622110242</v>
      </c>
      <c r="Y184" s="11">
        <f t="shared" si="158"/>
        <v>1.6323247078092575</v>
      </c>
      <c r="Z184" s="11">
        <f t="shared" si="159"/>
        <v>1.63621861404215</v>
      </c>
      <c r="AA184" s="11">
        <f t="shared" si="160"/>
        <v>85.187973107242698</v>
      </c>
      <c r="AB184" s="11">
        <f t="shared" si="161"/>
        <v>91.131454968877279</v>
      </c>
      <c r="AC184" s="11">
        <f t="shared" si="162"/>
        <v>91.000000000000114</v>
      </c>
      <c r="AD184" s="11">
        <f t="shared" si="163"/>
        <v>98.361149449428524</v>
      </c>
      <c r="AE184" s="11">
        <f t="shared" si="164"/>
        <v>13.173176342185826</v>
      </c>
      <c r="AF184" s="11">
        <f t="shared" si="165"/>
        <v>-0.1314549688771649</v>
      </c>
      <c r="AG184" s="28">
        <f t="shared" si="166"/>
        <v>72.350017485471966</v>
      </c>
      <c r="AH184" s="28">
        <f t="shared" si="167"/>
        <v>77.397807694924538</v>
      </c>
      <c r="AI184" s="28">
        <f t="shared" si="168"/>
        <v>77.286163187491042</v>
      </c>
      <c r="AJ184" s="28">
        <f t="shared" si="169"/>
        <v>83.537976347887025</v>
      </c>
      <c r="AK184" s="16">
        <f t="shared" si="170"/>
        <v>11.187958862415059</v>
      </c>
      <c r="AM184" s="16">
        <f t="shared" si="206"/>
        <v>4.7674812844167977</v>
      </c>
      <c r="AN184" s="16">
        <f t="shared" si="207"/>
        <v>5.1001038073631095</v>
      </c>
      <c r="AO184" s="16">
        <f t="shared" si="208"/>
        <v>5.0927470282192209</v>
      </c>
      <c r="AP184" s="16">
        <f t="shared" si="209"/>
        <v>5.5047082588000347</v>
      </c>
      <c r="AQ184" s="8">
        <f t="shared" si="171"/>
        <v>3.4865429695911665E-3</v>
      </c>
      <c r="AR184" s="8">
        <f t="shared" si="172"/>
        <v>1.4854723958087652</v>
      </c>
      <c r="AS184" s="8">
        <f t="shared" si="173"/>
        <v>89.51452760419123</v>
      </c>
      <c r="AT184" s="8">
        <f t="shared" si="174"/>
        <v>8.9965134570304173</v>
      </c>
      <c r="AU184" s="8">
        <f t="shared" si="175"/>
        <v>6.3988318030144375E-2</v>
      </c>
      <c r="AV184" s="8">
        <f t="shared" si="176"/>
        <v>1.424970620748212</v>
      </c>
      <c r="AW184" s="8">
        <f t="shared" si="177"/>
        <v>89.575029379251788</v>
      </c>
      <c r="AX184" s="8">
        <f t="shared" si="178"/>
        <v>8.936011681969859</v>
      </c>
      <c r="AY184" s="11">
        <f t="shared" si="179"/>
        <v>89.511041061221647</v>
      </c>
      <c r="AZ184" s="11">
        <f t="shared" si="180"/>
        <v>6.9730859391796685E-3</v>
      </c>
      <c r="BA184" s="11">
        <f t="shared" si="181"/>
        <v>0.12797663606028209</v>
      </c>
      <c r="BB184" s="30">
        <f>ROCbolivia_carbon_saatchi_negat!E204</f>
        <v>6948</v>
      </c>
      <c r="BC184" s="30">
        <f>'ROC2005-2010floss2distance2prox'!E204</f>
        <v>7243</v>
      </c>
      <c r="BD184" s="30">
        <f>ROC2010f2carbon1!E204</f>
        <v>5720</v>
      </c>
      <c r="BE184" s="14">
        <f>'2010F2CARBON1RANK6'!B186</f>
        <v>176.15874199999999</v>
      </c>
      <c r="BF184" s="14">
        <f>'2005-2010floss2distance2rank4'!B187</f>
        <v>119.13918200000001</v>
      </c>
      <c r="BG184" s="14">
        <f>'2010F2CARBON1RANK6reverse'!B187</f>
        <v>35.241883999999999</v>
      </c>
      <c r="BH184" s="8">
        <f t="shared" si="182"/>
        <v>0.13400630449005191</v>
      </c>
      <c r="BI184" s="8">
        <f t="shared" si="183"/>
        <v>1.3549526342883045</v>
      </c>
      <c r="BJ184" s="8">
        <f t="shared" si="184"/>
        <v>89.64504736571169</v>
      </c>
      <c r="BK184" s="8">
        <f t="shared" si="185"/>
        <v>8.8659936955099568</v>
      </c>
      <c r="BL184" s="11">
        <f t="shared" si="186"/>
        <v>92.488958938778353</v>
      </c>
      <c r="BM184" s="11">
        <f t="shared" si="187"/>
        <v>90.142720611006411</v>
      </c>
      <c r="BN184" s="11">
        <f t="shared" si="188"/>
        <v>89.779053670201748</v>
      </c>
      <c r="BO184" s="11">
        <f t="shared" si="189"/>
        <v>89.639017697281929</v>
      </c>
      <c r="BP184" s="11">
        <f t="shared" si="190"/>
        <v>89.518014147160827</v>
      </c>
      <c r="BQ184" s="30">
        <f>ROCbolivia_carbon_saatchi_negat!G204</f>
        <v>436758</v>
      </c>
      <c r="BR184" s="30">
        <f>'ROC2005-2010floss2distance2prox'!G204</f>
        <v>436464</v>
      </c>
      <c r="BS184" s="30">
        <f>ROC2010f2carbon1!G204</f>
        <v>437986</v>
      </c>
      <c r="BT184" s="15">
        <f t="shared" si="210"/>
        <v>2438</v>
      </c>
      <c r="BU184" s="15">
        <f t="shared" si="211"/>
        <v>2438</v>
      </c>
      <c r="BV184" s="15">
        <f t="shared" si="212"/>
        <v>2438</v>
      </c>
      <c r="BW184" s="39">
        <f t="shared" si="191"/>
        <v>443705.99</v>
      </c>
      <c r="BX184" s="11">
        <f t="shared" si="214"/>
        <v>0.75</v>
      </c>
      <c r="BY184" s="11">
        <f t="shared" si="214"/>
        <v>1</v>
      </c>
      <c r="BZ184" s="11">
        <f t="shared" si="214"/>
        <v>1.25</v>
      </c>
      <c r="CA184" s="11">
        <f t="shared" si="214"/>
        <v>1.5</v>
      </c>
    </row>
    <row r="185" spans="1:79" x14ac:dyDescent="0.25">
      <c r="A185" s="11">
        <f t="shared" si="200"/>
        <v>91.5</v>
      </c>
      <c r="B185" s="11">
        <f t="shared" si="146"/>
        <v>0</v>
      </c>
      <c r="C185" s="11">
        <f t="shared" si="147"/>
        <v>1.1870653357643426</v>
      </c>
      <c r="D185" s="11">
        <f t="shared" si="148"/>
        <v>1.3623974289821961</v>
      </c>
      <c r="E185" s="11">
        <f t="shared" si="149"/>
        <v>1.4284571637178034</v>
      </c>
      <c r="F185" s="11">
        <f t="shared" si="150"/>
        <v>1.4854723958087652</v>
      </c>
      <c r="G185" s="11">
        <f t="shared" si="151"/>
        <v>1.4889589387783564</v>
      </c>
      <c r="H185" s="11">
        <f t="shared" si="152"/>
        <v>1.4889589387783564</v>
      </c>
      <c r="I185" s="11"/>
      <c r="J185" s="11"/>
      <c r="K185" s="11"/>
      <c r="L185" s="11"/>
      <c r="M185" s="11"/>
      <c r="N185" s="11">
        <f t="shared" si="205"/>
        <v>0</v>
      </c>
      <c r="O185" s="11">
        <f t="shared" si="213"/>
        <v>0.92068276177008268</v>
      </c>
      <c r="P185" s="11">
        <f t="shared" si="213"/>
        <v>1.3642542308775625</v>
      </c>
      <c r="Q185" s="11">
        <f t="shared" si="213"/>
        <v>1.823312920368203</v>
      </c>
      <c r="R185" s="11">
        <f t="shared" si="213"/>
        <v>6.8880710325021006</v>
      </c>
      <c r="S185" s="11"/>
      <c r="T185" s="11">
        <f t="shared" si="153"/>
        <v>0</v>
      </c>
      <c r="U185" s="11">
        <f t="shared" si="154"/>
        <v>1.2930728214579761</v>
      </c>
      <c r="V185" s="11">
        <f t="shared" si="155"/>
        <v>1.486902276515677</v>
      </c>
      <c r="W185" s="11">
        <f t="shared" si="156"/>
        <v>1.1298541449952451</v>
      </c>
      <c r="X185" s="11">
        <f t="shared" si="157"/>
        <v>1.5601237826624599</v>
      </c>
      <c r="Y185" s="11">
        <f t="shared" si="158"/>
        <v>1.623405240532769</v>
      </c>
      <c r="Z185" s="11">
        <f t="shared" si="159"/>
        <v>1.6272775287195154</v>
      </c>
      <c r="AA185" s="11">
        <f t="shared" si="160"/>
        <v>85.944142568205564</v>
      </c>
      <c r="AB185" s="11">
        <f t="shared" si="161"/>
        <v>91.648931765203059</v>
      </c>
      <c r="AC185" s="11">
        <f t="shared" si="162"/>
        <v>91.500000000000099</v>
      </c>
      <c r="AD185" s="11">
        <f t="shared" si="163"/>
        <v>98.505589380848377</v>
      </c>
      <c r="AE185" s="11">
        <f t="shared" si="164"/>
        <v>12.561446812642814</v>
      </c>
      <c r="AF185" s="11">
        <f t="shared" si="165"/>
        <v>-0.14893176520295981</v>
      </c>
      <c r="AG185" s="28">
        <f t="shared" si="166"/>
        <v>72.992231071816732</v>
      </c>
      <c r="AH185" s="28">
        <f t="shared" si="167"/>
        <v>77.837299960051723</v>
      </c>
      <c r="AI185" s="28">
        <f t="shared" si="168"/>
        <v>77.71081243577396</v>
      </c>
      <c r="AJ185" s="28">
        <f t="shared" si="169"/>
        <v>83.660648964485972</v>
      </c>
      <c r="AK185" s="16">
        <f t="shared" si="170"/>
        <v>10.66841789266924</v>
      </c>
      <c r="AM185" s="16">
        <f t="shared" si="206"/>
        <v>4.8097997434843665</v>
      </c>
      <c r="AN185" s="16">
        <f t="shared" si="207"/>
        <v>5.1290640097439937</v>
      </c>
      <c r="AO185" s="16">
        <f t="shared" si="208"/>
        <v>5.1207291547478979</v>
      </c>
      <c r="AP185" s="16">
        <f t="shared" si="209"/>
        <v>5.5127917316736026</v>
      </c>
      <c r="AQ185" s="8">
        <f t="shared" si="171"/>
        <v>3.4865429695911665E-3</v>
      </c>
      <c r="AR185" s="8">
        <f t="shared" si="172"/>
        <v>1.4854723958087652</v>
      </c>
      <c r="AS185" s="8">
        <f t="shared" si="173"/>
        <v>90.01452760419123</v>
      </c>
      <c r="AT185" s="8">
        <f t="shared" si="174"/>
        <v>8.4965134570304173</v>
      </c>
      <c r="AU185" s="8">
        <f t="shared" si="175"/>
        <v>6.0501775060552987E-2</v>
      </c>
      <c r="AV185" s="8">
        <f t="shared" si="176"/>
        <v>1.4284571637178034</v>
      </c>
      <c r="AW185" s="8">
        <f t="shared" si="177"/>
        <v>90.071542836282191</v>
      </c>
      <c r="AX185" s="8">
        <f t="shared" si="178"/>
        <v>8.4394982249394559</v>
      </c>
      <c r="AY185" s="11">
        <f t="shared" si="179"/>
        <v>90.011041061221647</v>
      </c>
      <c r="AZ185" s="11">
        <f t="shared" si="180"/>
        <v>6.9730859391796685E-3</v>
      </c>
      <c r="BA185" s="11">
        <f t="shared" si="181"/>
        <v>0.12100355012110242</v>
      </c>
      <c r="BB185" s="30">
        <f>ROCbolivia_carbon_saatchi_negat!E205</f>
        <v>6965</v>
      </c>
      <c r="BC185" s="30">
        <f>'ROC2005-2010floss2distance2prox'!E205</f>
        <v>7243</v>
      </c>
      <c r="BD185" s="30">
        <f>ROC2010f2carbon1!E205</f>
        <v>5788</v>
      </c>
      <c r="BE185" s="14">
        <f>'2010F2CARBON1RANK6'!B187</f>
        <v>177.10692900000001</v>
      </c>
      <c r="BF185" s="14">
        <f>'2005-2010floss2distance2rank4'!B188</f>
        <v>121.201306</v>
      </c>
      <c r="BG185" s="14">
        <f>'2010F2CARBON1RANK6reverse'!B188</f>
        <v>33.830131999999999</v>
      </c>
      <c r="BH185" s="8">
        <f t="shared" si="182"/>
        <v>0.12656150979616032</v>
      </c>
      <c r="BI185" s="8">
        <f t="shared" si="183"/>
        <v>1.3623974289821961</v>
      </c>
      <c r="BJ185" s="8">
        <f t="shared" si="184"/>
        <v>90.137602571017808</v>
      </c>
      <c r="BK185" s="8">
        <f t="shared" si="185"/>
        <v>8.3734384902038386</v>
      </c>
      <c r="BL185" s="11">
        <f t="shared" si="186"/>
        <v>92.988958938778353</v>
      </c>
      <c r="BM185" s="11">
        <f t="shared" si="187"/>
        <v>90.614828267249663</v>
      </c>
      <c r="BN185" s="11">
        <f t="shared" si="188"/>
        <v>90.26416408081397</v>
      </c>
      <c r="BO185" s="11">
        <f t="shared" si="189"/>
        <v>90.132044611342749</v>
      </c>
      <c r="BP185" s="11">
        <f t="shared" si="190"/>
        <v>90.018014147160827</v>
      </c>
      <c r="BQ185" s="30">
        <f>ROCbolivia_carbon_saatchi_negat!G205</f>
        <v>439179</v>
      </c>
      <c r="BR185" s="30">
        <f>'ROC2005-2010floss2distance2prox'!G205</f>
        <v>438902</v>
      </c>
      <c r="BS185" s="30">
        <f>ROC2010f2carbon1!G205</f>
        <v>440356</v>
      </c>
      <c r="BT185" s="15">
        <f t="shared" si="210"/>
        <v>2438</v>
      </c>
      <c r="BU185" s="15">
        <f t="shared" si="211"/>
        <v>2438</v>
      </c>
      <c r="BV185" s="15">
        <f t="shared" si="212"/>
        <v>2438</v>
      </c>
      <c r="BW185" s="39">
        <f t="shared" si="191"/>
        <v>446143.935</v>
      </c>
      <c r="BX185" s="11">
        <f t="shared" si="214"/>
        <v>0.75</v>
      </c>
      <c r="BY185" s="11">
        <f t="shared" si="214"/>
        <v>1</v>
      </c>
      <c r="BZ185" s="11">
        <f t="shared" si="214"/>
        <v>1.25</v>
      </c>
      <c r="CA185" s="11">
        <f t="shared" si="214"/>
        <v>1.5</v>
      </c>
    </row>
    <row r="186" spans="1:79" x14ac:dyDescent="0.25">
      <c r="A186" s="11">
        <f t="shared" si="200"/>
        <v>92</v>
      </c>
      <c r="B186" s="11">
        <f t="shared" si="146"/>
        <v>0</v>
      </c>
      <c r="C186" s="11">
        <f t="shared" si="147"/>
        <v>1.2036776875606299</v>
      </c>
      <c r="D186" s="11">
        <f t="shared" si="148"/>
        <v>1.3698422236760879</v>
      </c>
      <c r="E186" s="11">
        <f t="shared" si="149"/>
        <v>1.4337895235536486</v>
      </c>
      <c r="F186" s="11">
        <f t="shared" si="150"/>
        <v>1.4854723958087652</v>
      </c>
      <c r="G186" s="11">
        <f t="shared" si="151"/>
        <v>1.4889589387783564</v>
      </c>
      <c r="H186" s="11">
        <f t="shared" si="152"/>
        <v>1.4889589387783564</v>
      </c>
      <c r="I186" s="11"/>
      <c r="J186" s="11"/>
      <c r="K186" s="11"/>
      <c r="L186" s="11"/>
      <c r="M186" s="11"/>
      <c r="N186" s="11">
        <f t="shared" si="205"/>
        <v>0</v>
      </c>
      <c r="O186" s="11">
        <f t="shared" si="213"/>
        <v>0.92563325681958764</v>
      </c>
      <c r="P186" s="11">
        <f t="shared" si="213"/>
        <v>1.3715898019305504</v>
      </c>
      <c r="Q186" s="11">
        <f t="shared" si="213"/>
        <v>1.8331168419368304</v>
      </c>
      <c r="R186" s="11">
        <f t="shared" si="213"/>
        <v>6.9251080695391369</v>
      </c>
      <c r="S186" s="11"/>
      <c r="T186" s="11">
        <f t="shared" si="153"/>
        <v>0</v>
      </c>
      <c r="U186" s="11">
        <f t="shared" si="154"/>
        <v>1.3043008280854613</v>
      </c>
      <c r="V186" s="11">
        <f t="shared" si="155"/>
        <v>1.4870336066211023</v>
      </c>
      <c r="W186" s="11">
        <f t="shared" si="156"/>
        <v>1.1298541449952451</v>
      </c>
      <c r="X186" s="11">
        <f t="shared" si="157"/>
        <v>1.5575328714962082</v>
      </c>
      <c r="Y186" s="11">
        <f t="shared" si="158"/>
        <v>1.6145827203135239</v>
      </c>
      <c r="Z186" s="11">
        <f t="shared" si="159"/>
        <v>1.6184336291069092</v>
      </c>
      <c r="AA186" s="11">
        <f t="shared" si="160"/>
        <v>86.705228039917557</v>
      </c>
      <c r="AB186" s="11">
        <f t="shared" si="161"/>
        <v>92.164242517515518</v>
      </c>
      <c r="AC186" s="11">
        <f t="shared" si="162"/>
        <v>92.000000000000114</v>
      </c>
      <c r="AD186" s="11">
        <f t="shared" si="163"/>
        <v>98.644667183261163</v>
      </c>
      <c r="AE186" s="11">
        <f t="shared" si="164"/>
        <v>11.939439143343606</v>
      </c>
      <c r="AF186" s="11">
        <f t="shared" si="165"/>
        <v>-0.16424251751540453</v>
      </c>
      <c r="AG186" s="28">
        <f t="shared" si="166"/>
        <v>73.638619818699823</v>
      </c>
      <c r="AH186" s="28">
        <f t="shared" si="167"/>
        <v>78.274952607254903</v>
      </c>
      <c r="AI186" s="28">
        <f t="shared" si="168"/>
        <v>78.135461684056878</v>
      </c>
      <c r="AJ186" s="28">
        <f t="shared" si="169"/>
        <v>83.778767532980837</v>
      </c>
      <c r="AK186" s="16">
        <f t="shared" si="170"/>
        <v>10.140147714281014</v>
      </c>
      <c r="AM186" s="16">
        <f t="shared" si="206"/>
        <v>4.8523933234215324</v>
      </c>
      <c r="AN186" s="16">
        <f t="shared" si="207"/>
        <v>5.1579029910895837</v>
      </c>
      <c r="AO186" s="16">
        <f t="shared" si="208"/>
        <v>5.148711281276575</v>
      </c>
      <c r="AP186" s="16">
        <f t="shared" si="209"/>
        <v>5.5205751170024921</v>
      </c>
      <c r="AQ186" s="8">
        <f t="shared" si="171"/>
        <v>3.4865429695911665E-3</v>
      </c>
      <c r="AR186" s="8">
        <f t="shared" si="172"/>
        <v>1.4854723958087652</v>
      </c>
      <c r="AS186" s="8">
        <f t="shared" si="173"/>
        <v>90.51452760419123</v>
      </c>
      <c r="AT186" s="8">
        <f t="shared" si="174"/>
        <v>7.9965134570304173</v>
      </c>
      <c r="AU186" s="8">
        <f t="shared" si="175"/>
        <v>5.5169415224707752E-2</v>
      </c>
      <c r="AV186" s="8">
        <f t="shared" si="176"/>
        <v>1.4337895235536486</v>
      </c>
      <c r="AW186" s="8">
        <f t="shared" si="177"/>
        <v>90.566210476446358</v>
      </c>
      <c r="AX186" s="8">
        <f t="shared" si="178"/>
        <v>7.9448305847752891</v>
      </c>
      <c r="AY186" s="11">
        <f t="shared" si="179"/>
        <v>90.511041061221647</v>
      </c>
      <c r="AZ186" s="11">
        <f t="shared" si="180"/>
        <v>6.9730859391796685E-3</v>
      </c>
      <c r="BA186" s="11">
        <f t="shared" si="181"/>
        <v>0.11033883044942172</v>
      </c>
      <c r="BB186" s="30">
        <f>ROCbolivia_carbon_saatchi_negat!E206</f>
        <v>6991</v>
      </c>
      <c r="BC186" s="30">
        <f>'ROC2005-2010floss2distance2prox'!E206</f>
        <v>7243</v>
      </c>
      <c r="BD186" s="30">
        <f>ROC2010f2carbon1!E206</f>
        <v>5869</v>
      </c>
      <c r="BE186" s="14">
        <f>'2010F2CARBON1RANK6'!B188</f>
        <v>178.25833700000001</v>
      </c>
      <c r="BF186" s="14">
        <f>'2005-2010floss2distance2rank4'!B189</f>
        <v>120.693984</v>
      </c>
      <c r="BG186" s="14">
        <f>'2010F2CARBON1RANK6reverse'!B189</f>
        <v>32.574235999999999</v>
      </c>
      <c r="BH186" s="8">
        <f t="shared" si="182"/>
        <v>0.11911671510226851</v>
      </c>
      <c r="BI186" s="8">
        <f t="shared" si="183"/>
        <v>1.3698422236760879</v>
      </c>
      <c r="BJ186" s="8">
        <f t="shared" si="184"/>
        <v>90.630157776323912</v>
      </c>
      <c r="BK186" s="8">
        <f t="shared" si="185"/>
        <v>7.8808832848977346</v>
      </c>
      <c r="BL186" s="11">
        <f t="shared" si="186"/>
        <v>93.488958938778353</v>
      </c>
      <c r="BM186" s="11">
        <f t="shared" si="187"/>
        <v>91.081603563657097</v>
      </c>
      <c r="BN186" s="11">
        <f t="shared" si="188"/>
        <v>90.749274491426178</v>
      </c>
      <c r="BO186" s="11">
        <f t="shared" si="189"/>
        <v>90.621379891671069</v>
      </c>
      <c r="BP186" s="11">
        <f t="shared" si="190"/>
        <v>90.518014147160827</v>
      </c>
      <c r="BQ186" s="30">
        <f>ROCbolivia_carbon_saatchi_negat!G206</f>
        <v>441591</v>
      </c>
      <c r="BR186" s="30">
        <f>'ROC2005-2010floss2distance2prox'!G206</f>
        <v>441340</v>
      </c>
      <c r="BS186" s="30">
        <f>ROC2010f2carbon1!G206</f>
        <v>442713</v>
      </c>
      <c r="BT186" s="15">
        <f t="shared" si="210"/>
        <v>2438</v>
      </c>
      <c r="BU186" s="15">
        <f t="shared" si="211"/>
        <v>2438</v>
      </c>
      <c r="BV186" s="15">
        <f t="shared" si="212"/>
        <v>2438</v>
      </c>
      <c r="BW186" s="39">
        <f t="shared" si="191"/>
        <v>448581.88</v>
      </c>
      <c r="BX186" s="11">
        <f t="shared" si="214"/>
        <v>0.75</v>
      </c>
      <c r="BY186" s="11">
        <f t="shared" si="214"/>
        <v>1</v>
      </c>
      <c r="BZ186" s="11">
        <f t="shared" si="214"/>
        <v>1.25</v>
      </c>
      <c r="CA186" s="11">
        <f t="shared" si="214"/>
        <v>1.5</v>
      </c>
    </row>
    <row r="187" spans="1:79" x14ac:dyDescent="0.25">
      <c r="A187" s="11">
        <f t="shared" si="200"/>
        <v>92.5</v>
      </c>
      <c r="B187" s="11">
        <f t="shared" si="146"/>
        <v>0</v>
      </c>
      <c r="C187" s="11">
        <f t="shared" si="147"/>
        <v>1.2209053116456687</v>
      </c>
      <c r="D187" s="11">
        <f t="shared" si="148"/>
        <v>1.3772870183699797</v>
      </c>
      <c r="E187" s="11">
        <f t="shared" si="149"/>
        <v>1.4383015203378255</v>
      </c>
      <c r="F187" s="11">
        <f t="shared" si="150"/>
        <v>1.4856774865716822</v>
      </c>
      <c r="G187" s="11">
        <f t="shared" si="151"/>
        <v>1.4889589387783564</v>
      </c>
      <c r="H187" s="11">
        <f t="shared" si="152"/>
        <v>1.4889589387783564</v>
      </c>
      <c r="I187" s="11"/>
      <c r="J187" s="11"/>
      <c r="K187" s="11"/>
      <c r="L187" s="11"/>
      <c r="M187" s="11"/>
      <c r="N187" s="11">
        <f t="shared" si="205"/>
        <v>0</v>
      </c>
      <c r="O187" s="11">
        <f t="shared" si="213"/>
        <v>0.93058375186909259</v>
      </c>
      <c r="P187" s="11">
        <f t="shared" si="213"/>
        <v>1.3789253729835382</v>
      </c>
      <c r="Q187" s="11">
        <f t="shared" si="213"/>
        <v>1.8429207635054579</v>
      </c>
      <c r="R187" s="11">
        <f t="shared" si="213"/>
        <v>6.9621451065761741</v>
      </c>
      <c r="S187" s="11"/>
      <c r="T187" s="11">
        <f t="shared" si="153"/>
        <v>0</v>
      </c>
      <c r="U187" s="11">
        <f t="shared" si="154"/>
        <v>1.3160837852143745</v>
      </c>
      <c r="V187" s="11">
        <f t="shared" si="155"/>
        <v>1.4871635397681162</v>
      </c>
      <c r="W187" s="11">
        <f t="shared" si="156"/>
        <v>1.1298541449952451</v>
      </c>
      <c r="X187" s="11">
        <f t="shared" si="157"/>
        <v>1.5540694798470951</v>
      </c>
      <c r="Y187" s="11">
        <f t="shared" si="158"/>
        <v>1.6060808473473254</v>
      </c>
      <c r="Z187" s="11">
        <f t="shared" si="159"/>
        <v>1.6096853392198449</v>
      </c>
      <c r="AA187" s="11">
        <f t="shared" si="160"/>
        <v>87.472184824632166</v>
      </c>
      <c r="AB187" s="11">
        <f t="shared" si="161"/>
        <v>92.670081958218958</v>
      </c>
      <c r="AC187" s="11">
        <f t="shared" si="162"/>
        <v>92.500000000000114</v>
      </c>
      <c r="AD187" s="11">
        <f t="shared" si="163"/>
        <v>98.779004957835355</v>
      </c>
      <c r="AE187" s="11">
        <f t="shared" si="164"/>
        <v>11.306820133203189</v>
      </c>
      <c r="AF187" s="11">
        <f t="shared" si="165"/>
        <v>-0.17008195821884442</v>
      </c>
      <c r="AG187" s="28">
        <f t="shared" si="166"/>
        <v>74.289995062888906</v>
      </c>
      <c r="AH187" s="28">
        <f t="shared" si="167"/>
        <v>78.704561283748035</v>
      </c>
      <c r="AI187" s="28">
        <f t="shared" si="168"/>
        <v>78.560110932339796</v>
      </c>
      <c r="AJ187" s="28">
        <f t="shared" si="169"/>
        <v>83.892860402958704</v>
      </c>
      <c r="AK187" s="16">
        <f t="shared" si="170"/>
        <v>9.6028653400697976</v>
      </c>
      <c r="AM187" s="16">
        <f t="shared" si="206"/>
        <v>4.8953154870053552</v>
      </c>
      <c r="AN187" s="16">
        <f t="shared" si="207"/>
        <v>5.1862119175555019</v>
      </c>
      <c r="AO187" s="16">
        <f t="shared" si="208"/>
        <v>5.176693407805252</v>
      </c>
      <c r="AP187" s="16">
        <f t="shared" si="209"/>
        <v>5.5280932302139245</v>
      </c>
      <c r="AQ187" s="8">
        <f t="shared" si="171"/>
        <v>3.2814522066741958E-3</v>
      </c>
      <c r="AR187" s="8">
        <f t="shared" si="172"/>
        <v>1.4856774865716822</v>
      </c>
      <c r="AS187" s="8">
        <f t="shared" si="173"/>
        <v>91.014322513428311</v>
      </c>
      <c r="AT187" s="8">
        <f t="shared" si="174"/>
        <v>7.4967185477933356</v>
      </c>
      <c r="AU187" s="8">
        <f t="shared" si="175"/>
        <v>5.0657418440530844E-2</v>
      </c>
      <c r="AV187" s="8">
        <f t="shared" si="176"/>
        <v>1.4383015203378255</v>
      </c>
      <c r="AW187" s="8">
        <f t="shared" si="177"/>
        <v>91.061698479662169</v>
      </c>
      <c r="AX187" s="8">
        <f t="shared" si="178"/>
        <v>7.4493425815594776</v>
      </c>
      <c r="AY187" s="11">
        <f t="shared" si="179"/>
        <v>91.011041061221647</v>
      </c>
      <c r="AZ187" s="11">
        <f t="shared" si="180"/>
        <v>6.5629044133430625E-3</v>
      </c>
      <c r="BA187" s="11">
        <f t="shared" si="181"/>
        <v>0.10131483688105902</v>
      </c>
      <c r="BB187" s="30">
        <f>ROCbolivia_carbon_saatchi_negat!E207</f>
        <v>7013</v>
      </c>
      <c r="BC187" s="30">
        <f>'ROC2005-2010floss2distance2prox'!E207</f>
        <v>7244</v>
      </c>
      <c r="BD187" s="30">
        <f>ROC2010f2carbon1!E207</f>
        <v>5953</v>
      </c>
      <c r="BE187" s="14">
        <f>'2010F2CARBON1RANK6'!B189</f>
        <v>179.63349199999999</v>
      </c>
      <c r="BF187" s="14">
        <f>'2005-2010floss2distance2rank4'!B190</f>
        <v>118.475652</v>
      </c>
      <c r="BG187" s="14">
        <f>'2010F2CARBON1RANK6reverse'!B190</f>
        <v>31.464046</v>
      </c>
      <c r="BH187" s="8">
        <f t="shared" si="182"/>
        <v>0.1116719204083767</v>
      </c>
      <c r="BI187" s="8">
        <f t="shared" si="183"/>
        <v>1.3772870183699797</v>
      </c>
      <c r="BJ187" s="8">
        <f t="shared" si="184"/>
        <v>91.122712981630016</v>
      </c>
      <c r="BK187" s="8">
        <f t="shared" si="185"/>
        <v>7.3883280795916306</v>
      </c>
      <c r="BL187" s="11">
        <f t="shared" si="186"/>
        <v>93.988958938778353</v>
      </c>
      <c r="BM187" s="11">
        <f t="shared" si="187"/>
        <v>91.547148315487021</v>
      </c>
      <c r="BN187" s="11">
        <f t="shared" si="188"/>
        <v>91.2343849020384</v>
      </c>
      <c r="BO187" s="11">
        <f t="shared" si="189"/>
        <v>91.112355898102706</v>
      </c>
      <c r="BP187" s="11">
        <f t="shared" si="190"/>
        <v>91.01760396563499</v>
      </c>
      <c r="BQ187" s="30">
        <f>ROCbolivia_carbon_saatchi_negat!G207</f>
        <v>444007</v>
      </c>
      <c r="BR187" s="30">
        <f>'ROC2005-2010floss2distance2prox'!G207</f>
        <v>443777</v>
      </c>
      <c r="BS187" s="30">
        <f>ROC2010f2carbon1!G207</f>
        <v>445067</v>
      </c>
      <c r="BT187" s="15">
        <f t="shared" si="210"/>
        <v>2438</v>
      </c>
      <c r="BU187" s="15">
        <f t="shared" si="211"/>
        <v>2438</v>
      </c>
      <c r="BV187" s="15">
        <f t="shared" si="212"/>
        <v>2438</v>
      </c>
      <c r="BW187" s="39">
        <f t="shared" si="191"/>
        <v>451019.82500000001</v>
      </c>
      <c r="BX187" s="11">
        <f t="shared" si="214"/>
        <v>0.75</v>
      </c>
      <c r="BY187" s="11">
        <f t="shared" si="214"/>
        <v>1</v>
      </c>
      <c r="BZ187" s="11">
        <f t="shared" si="214"/>
        <v>1.25</v>
      </c>
      <c r="CA187" s="11">
        <f t="shared" si="214"/>
        <v>1.5</v>
      </c>
    </row>
    <row r="188" spans="1:79" x14ac:dyDescent="0.25">
      <c r="A188" s="11">
        <f t="shared" si="200"/>
        <v>93</v>
      </c>
      <c r="B188" s="11">
        <f t="shared" si="146"/>
        <v>0</v>
      </c>
      <c r="C188" s="11">
        <f t="shared" si="147"/>
        <v>1.2446958401440558</v>
      </c>
      <c r="D188" s="11">
        <f t="shared" si="148"/>
        <v>1.3847318130638715</v>
      </c>
      <c r="E188" s="11">
        <f t="shared" si="149"/>
        <v>1.4432236986478366</v>
      </c>
      <c r="F188" s="11">
        <f t="shared" si="150"/>
        <v>1.4856774865716822</v>
      </c>
      <c r="G188" s="11">
        <f t="shared" si="151"/>
        <v>1.4889589387783564</v>
      </c>
      <c r="H188" s="11">
        <f t="shared" si="152"/>
        <v>1.4889589387783564</v>
      </c>
      <c r="I188" s="11"/>
      <c r="J188" s="11"/>
      <c r="K188" s="11"/>
      <c r="L188" s="11"/>
      <c r="M188" s="11"/>
      <c r="N188" s="11">
        <f t="shared" si="205"/>
        <v>0</v>
      </c>
      <c r="O188" s="11">
        <f t="shared" si="213"/>
        <v>0.93553424691859755</v>
      </c>
      <c r="P188" s="11">
        <f t="shared" si="213"/>
        <v>1.3862609440365261</v>
      </c>
      <c r="Q188" s="11">
        <f t="shared" si="213"/>
        <v>1.8527246850740853</v>
      </c>
      <c r="R188" s="11">
        <f t="shared" si="213"/>
        <v>6.9991821436132113</v>
      </c>
      <c r="S188" s="11"/>
      <c r="T188" s="11">
        <f t="shared" si="153"/>
        <v>0</v>
      </c>
      <c r="U188" s="11">
        <f t="shared" si="154"/>
        <v>1.3348765905602253</v>
      </c>
      <c r="V188" s="11">
        <f t="shared" si="155"/>
        <v>1.487292098127972</v>
      </c>
      <c r="W188" s="11">
        <f t="shared" si="156"/>
        <v>1.1298541449952451</v>
      </c>
      <c r="X188" s="11">
        <f t="shared" si="157"/>
        <v>1.5510906490482286</v>
      </c>
      <c r="Y188" s="11">
        <f t="shared" si="158"/>
        <v>1.5974463087468103</v>
      </c>
      <c r="Z188" s="11">
        <f t="shared" si="159"/>
        <v>1.6010311169659748</v>
      </c>
      <c r="AA188" s="11">
        <f t="shared" si="160"/>
        <v>88.245949101223374</v>
      </c>
      <c r="AB188" s="11">
        <f t="shared" si="161"/>
        <v>93.194910022428644</v>
      </c>
      <c r="AC188" s="11">
        <f t="shared" si="162"/>
        <v>93.000000000000128</v>
      </c>
      <c r="AD188" s="11">
        <f t="shared" si="163"/>
        <v>98.908487831937464</v>
      </c>
      <c r="AE188" s="11">
        <f t="shared" si="164"/>
        <v>10.66253873071409</v>
      </c>
      <c r="AF188" s="11">
        <f t="shared" si="165"/>
        <v>-0.19491002242851607</v>
      </c>
      <c r="AG188" s="28">
        <f t="shared" si="166"/>
        <v>74.947151899694177</v>
      </c>
      <c r="AH188" s="28">
        <f t="shared" si="167"/>
        <v>79.150296969636869</v>
      </c>
      <c r="AI188" s="28">
        <f t="shared" si="168"/>
        <v>78.984760180622715</v>
      </c>
      <c r="AJ188" s="28">
        <f t="shared" si="169"/>
        <v>84.002830013264642</v>
      </c>
      <c r="AK188" s="16">
        <f t="shared" si="170"/>
        <v>9.0556781135704654</v>
      </c>
      <c r="AM188" s="16">
        <f t="shared" si="206"/>
        <v>4.9386186267872461</v>
      </c>
      <c r="AN188" s="16">
        <f t="shared" si="207"/>
        <v>5.2155835281525329</v>
      </c>
      <c r="AO188" s="16">
        <f t="shared" si="208"/>
        <v>5.204675534333929</v>
      </c>
      <c r="AP188" s="16">
        <f t="shared" si="209"/>
        <v>5.5353396425467682</v>
      </c>
      <c r="AQ188" s="8">
        <f t="shared" si="171"/>
        <v>3.2814522066741958E-3</v>
      </c>
      <c r="AR188" s="8">
        <f t="shared" si="172"/>
        <v>1.4856774865716822</v>
      </c>
      <c r="AS188" s="8">
        <f t="shared" si="173"/>
        <v>91.514322513428311</v>
      </c>
      <c r="AT188" s="8">
        <f t="shared" si="174"/>
        <v>6.9967185477933356</v>
      </c>
      <c r="AU188" s="8">
        <f t="shared" si="175"/>
        <v>4.5735240130519772E-2</v>
      </c>
      <c r="AV188" s="8">
        <f t="shared" si="176"/>
        <v>1.4432236986478366</v>
      </c>
      <c r="AW188" s="8">
        <f t="shared" si="177"/>
        <v>91.556776301352158</v>
      </c>
      <c r="AX188" s="8">
        <f t="shared" si="178"/>
        <v>6.9542647598694884</v>
      </c>
      <c r="AY188" s="11">
        <f t="shared" si="179"/>
        <v>91.511041061221647</v>
      </c>
      <c r="AZ188" s="11">
        <f t="shared" si="180"/>
        <v>6.5629044133430625E-3</v>
      </c>
      <c r="BA188" s="11">
        <f t="shared" si="181"/>
        <v>9.1470480261037324E-2</v>
      </c>
      <c r="BB188" s="30">
        <f>ROCbolivia_carbon_saatchi_negat!E208</f>
        <v>7037</v>
      </c>
      <c r="BC188" s="30">
        <f>'ROC2005-2010floss2distance2prox'!E208</f>
        <v>7244</v>
      </c>
      <c r="BD188" s="30">
        <f>ROC2010f2carbon1!E208</f>
        <v>6069</v>
      </c>
      <c r="BE188" s="14">
        <f>'2010F2CARBON1RANK6'!B190</f>
        <v>181.227915</v>
      </c>
      <c r="BF188" s="14">
        <f>'2005-2010floss2distance2rank4'!B191</f>
        <v>122.92309</v>
      </c>
      <c r="BG188" s="14">
        <f>'2010F2CARBON1RANK6reverse'!B191</f>
        <v>30.326951000000001</v>
      </c>
      <c r="BH188" s="8">
        <f t="shared" si="182"/>
        <v>0.10422712571448489</v>
      </c>
      <c r="BI188" s="8">
        <f t="shared" si="183"/>
        <v>1.3847318130638715</v>
      </c>
      <c r="BJ188" s="8">
        <f t="shared" si="184"/>
        <v>91.615268186936134</v>
      </c>
      <c r="BK188" s="8">
        <f t="shared" si="185"/>
        <v>6.8957728742855124</v>
      </c>
      <c r="BL188" s="11">
        <f t="shared" si="186"/>
        <v>94.488958938778353</v>
      </c>
      <c r="BM188" s="11">
        <f t="shared" si="187"/>
        <v>91.999567258490245</v>
      </c>
      <c r="BN188" s="11">
        <f t="shared" si="188"/>
        <v>91.719495312650622</v>
      </c>
      <c r="BO188" s="11">
        <f t="shared" si="189"/>
        <v>91.602511541482684</v>
      </c>
      <c r="BP188" s="11">
        <f t="shared" si="190"/>
        <v>91.51760396563499</v>
      </c>
      <c r="BQ188" s="30">
        <f>ROCbolivia_carbon_saatchi_negat!G208</f>
        <v>446421</v>
      </c>
      <c r="BR188" s="30">
        <f>'ROC2005-2010floss2distance2prox'!G208</f>
        <v>446215</v>
      </c>
      <c r="BS188" s="30">
        <f>ROC2010f2carbon1!G208</f>
        <v>447389</v>
      </c>
      <c r="BT188" s="15">
        <f t="shared" si="210"/>
        <v>2438</v>
      </c>
      <c r="BU188" s="15">
        <f t="shared" si="211"/>
        <v>2438</v>
      </c>
      <c r="BV188" s="15">
        <f t="shared" si="212"/>
        <v>2438</v>
      </c>
      <c r="BW188" s="39">
        <f t="shared" si="191"/>
        <v>453457.77</v>
      </c>
      <c r="BX188" s="11">
        <f t="shared" si="214"/>
        <v>0.75</v>
      </c>
      <c r="BY188" s="11">
        <f t="shared" si="214"/>
        <v>1</v>
      </c>
      <c r="BZ188" s="11">
        <f t="shared" si="214"/>
        <v>1.25</v>
      </c>
      <c r="CA188" s="11">
        <f t="shared" si="214"/>
        <v>1.5</v>
      </c>
    </row>
    <row r="189" spans="1:79" x14ac:dyDescent="0.25">
      <c r="A189" s="11">
        <f t="shared" si="200"/>
        <v>93.5</v>
      </c>
      <c r="B189" s="11">
        <f t="shared" si="146"/>
        <v>0</v>
      </c>
      <c r="C189" s="11">
        <f t="shared" si="147"/>
        <v>1.2701270947457797</v>
      </c>
      <c r="D189" s="11">
        <f t="shared" si="148"/>
        <v>1.3921766077577633</v>
      </c>
      <c r="E189" s="11">
        <f t="shared" si="149"/>
        <v>1.4491713307724334</v>
      </c>
      <c r="F189" s="11">
        <f t="shared" si="150"/>
        <v>1.4856774865716822</v>
      </c>
      <c r="G189" s="11">
        <f t="shared" si="151"/>
        <v>1.4889589387783564</v>
      </c>
      <c r="H189" s="11">
        <f t="shared" si="152"/>
        <v>1.4889589387783564</v>
      </c>
      <c r="I189" s="11"/>
      <c r="J189" s="11"/>
      <c r="K189" s="11"/>
      <c r="L189" s="11"/>
      <c r="M189" s="11"/>
      <c r="N189" s="11">
        <f t="shared" si="205"/>
        <v>0</v>
      </c>
      <c r="O189" s="11">
        <f t="shared" si="213"/>
        <v>0.9404847419681025</v>
      </c>
      <c r="P189" s="11">
        <f t="shared" si="213"/>
        <v>1.3935965150895138</v>
      </c>
      <c r="Q189" s="11">
        <f t="shared" si="213"/>
        <v>1.8625286066427129</v>
      </c>
      <c r="R189" s="11">
        <f t="shared" si="213"/>
        <v>7.0362191806502485</v>
      </c>
      <c r="S189" s="11"/>
      <c r="T189" s="11">
        <f t="shared" si="153"/>
        <v>0</v>
      </c>
      <c r="U189" s="11">
        <f t="shared" si="154"/>
        <v>1.3552528021897803</v>
      </c>
      <c r="V189" s="11">
        <f t="shared" si="155"/>
        <v>1.4874193034052166</v>
      </c>
      <c r="W189" s="11">
        <f t="shared" si="156"/>
        <v>1.1298541449952451</v>
      </c>
      <c r="X189" s="11">
        <f t="shared" si="157"/>
        <v>1.5492565974656982</v>
      </c>
      <c r="Y189" s="11">
        <f t="shared" si="158"/>
        <v>1.5889041149118091</v>
      </c>
      <c r="Z189" s="11">
        <f t="shared" si="159"/>
        <v>1.5924694532388839</v>
      </c>
      <c r="AA189" s="11">
        <f t="shared" si="160"/>
        <v>89.025244060689928</v>
      </c>
      <c r="AB189" s="11">
        <f t="shared" si="161"/>
        <v>93.702426992111683</v>
      </c>
      <c r="AC189" s="11">
        <f t="shared" si="162"/>
        <v>93.500000000000114</v>
      </c>
      <c r="AD189" s="11">
        <f t="shared" si="163"/>
        <v>99.033249763154402</v>
      </c>
      <c r="AE189" s="11">
        <f t="shared" si="164"/>
        <v>10.008005702464473</v>
      </c>
      <c r="AF189" s="11">
        <f t="shared" si="165"/>
        <v>-0.20242699211156889</v>
      </c>
      <c r="AG189" s="28">
        <f t="shared" si="166"/>
        <v>75.609005937150457</v>
      </c>
      <c r="AH189" s="28">
        <f t="shared" si="167"/>
        <v>79.581330368970342</v>
      </c>
      <c r="AI189" s="28">
        <f t="shared" si="168"/>
        <v>79.409409428905633</v>
      </c>
      <c r="AJ189" s="28">
        <f t="shared" si="169"/>
        <v>84.108790133875843</v>
      </c>
      <c r="AK189" s="16">
        <f t="shared" si="170"/>
        <v>8.4997841967253862</v>
      </c>
      <c r="AM189" s="16">
        <f t="shared" si="206"/>
        <v>4.9822312871051526</v>
      </c>
      <c r="AN189" s="16">
        <f t="shared" si="207"/>
        <v>5.2439863362747774</v>
      </c>
      <c r="AO189" s="16">
        <f t="shared" si="208"/>
        <v>5.2326576608626061</v>
      </c>
      <c r="AP189" s="16">
        <f t="shared" si="209"/>
        <v>5.5423218508373173</v>
      </c>
      <c r="AQ189" s="8">
        <f t="shared" si="171"/>
        <v>3.2814522066741958E-3</v>
      </c>
      <c r="AR189" s="8">
        <f t="shared" si="172"/>
        <v>1.4856774865716822</v>
      </c>
      <c r="AS189" s="8">
        <f t="shared" si="173"/>
        <v>92.014322513428311</v>
      </c>
      <c r="AT189" s="8">
        <f t="shared" si="174"/>
        <v>6.4967185477933356</v>
      </c>
      <c r="AU189" s="8">
        <f t="shared" si="175"/>
        <v>3.9787608005922959E-2</v>
      </c>
      <c r="AV189" s="8">
        <f t="shared" si="176"/>
        <v>1.4491713307724334</v>
      </c>
      <c r="AW189" s="8">
        <f t="shared" si="177"/>
        <v>92.05082866922757</v>
      </c>
      <c r="AX189" s="8">
        <f t="shared" si="178"/>
        <v>6.4602123919940766</v>
      </c>
      <c r="AY189" s="11">
        <f t="shared" si="179"/>
        <v>92.011041061221647</v>
      </c>
      <c r="AZ189" s="11">
        <f t="shared" si="180"/>
        <v>6.5629044133430625E-3</v>
      </c>
      <c r="BA189" s="11">
        <f t="shared" si="181"/>
        <v>7.9575216011846805E-2</v>
      </c>
      <c r="BB189" s="30">
        <f>ROCbolivia_carbon_saatchi_negat!E209</f>
        <v>7066</v>
      </c>
      <c r="BC189" s="30">
        <f>'ROC2005-2010floss2distance2prox'!E209</f>
        <v>7244</v>
      </c>
      <c r="BD189" s="30">
        <f>ROC2010f2carbon1!E209</f>
        <v>6193</v>
      </c>
      <c r="BE189" s="14">
        <f>'2010F2CARBON1RANK6'!B191</f>
        <v>182.52328900000001</v>
      </c>
      <c r="BF189" s="14">
        <f>'2005-2010floss2distance2rank4'!B192</f>
        <v>118.868556</v>
      </c>
      <c r="BG189" s="14">
        <f>'2010F2CARBON1RANK6reverse'!B192</f>
        <v>29.221231</v>
      </c>
      <c r="BH189" s="8">
        <f t="shared" si="182"/>
        <v>9.6782331020593082E-2</v>
      </c>
      <c r="BI189" s="8">
        <f t="shared" si="183"/>
        <v>1.3921766077577633</v>
      </c>
      <c r="BJ189" s="8">
        <f t="shared" si="184"/>
        <v>92.107823392242238</v>
      </c>
      <c r="BK189" s="8">
        <f t="shared" si="185"/>
        <v>6.4032176689794085</v>
      </c>
      <c r="BL189" s="11">
        <f t="shared" si="186"/>
        <v>94.988958938778353</v>
      </c>
      <c r="BM189" s="11">
        <f t="shared" si="187"/>
        <v>92.448704749286804</v>
      </c>
      <c r="BN189" s="11">
        <f t="shared" si="188"/>
        <v>92.20460572326283</v>
      </c>
      <c r="BO189" s="11">
        <f t="shared" si="189"/>
        <v>92.090616277233494</v>
      </c>
      <c r="BP189" s="11">
        <f t="shared" si="190"/>
        <v>92.01760396563499</v>
      </c>
      <c r="BQ189" s="30">
        <f>ROCbolivia_carbon_saatchi_negat!G209</f>
        <v>448830</v>
      </c>
      <c r="BR189" s="30">
        <f>'ROC2005-2010floss2distance2prox'!G209</f>
        <v>448653</v>
      </c>
      <c r="BS189" s="30">
        <f>ROC2010f2carbon1!G209</f>
        <v>449703</v>
      </c>
      <c r="BT189" s="15">
        <f t="shared" si="210"/>
        <v>2438</v>
      </c>
      <c r="BU189" s="15">
        <f t="shared" si="211"/>
        <v>2438</v>
      </c>
      <c r="BV189" s="15">
        <f t="shared" si="212"/>
        <v>2438</v>
      </c>
      <c r="BW189" s="39">
        <f t="shared" si="191"/>
        <v>455895.71500000003</v>
      </c>
      <c r="BX189" s="11">
        <f t="shared" si="214"/>
        <v>0.75</v>
      </c>
      <c r="BY189" s="11">
        <f t="shared" si="214"/>
        <v>1</v>
      </c>
      <c r="BZ189" s="11">
        <f t="shared" si="214"/>
        <v>1.25</v>
      </c>
      <c r="CA189" s="11">
        <f t="shared" si="214"/>
        <v>1.5</v>
      </c>
    </row>
    <row r="190" spans="1:79" x14ac:dyDescent="0.25">
      <c r="A190" s="11">
        <f t="shared" si="200"/>
        <v>94</v>
      </c>
      <c r="B190" s="11">
        <f t="shared" si="146"/>
        <v>0</v>
      </c>
      <c r="C190" s="11">
        <f t="shared" si="147"/>
        <v>1.2980194385025092</v>
      </c>
      <c r="D190" s="11">
        <f t="shared" si="148"/>
        <v>1.3996214024516549</v>
      </c>
      <c r="E190" s="11">
        <f t="shared" si="149"/>
        <v>1.4536833275566101</v>
      </c>
      <c r="F190" s="11">
        <f t="shared" si="150"/>
        <v>1.4856774865716822</v>
      </c>
      <c r="G190" s="11">
        <f t="shared" si="151"/>
        <v>1.4889589387783564</v>
      </c>
      <c r="H190" s="11">
        <f t="shared" si="152"/>
        <v>1.4889589387783564</v>
      </c>
      <c r="I190" s="11"/>
      <c r="J190" s="11"/>
      <c r="K190" s="11"/>
      <c r="L190" s="11"/>
      <c r="M190" s="11"/>
      <c r="N190" s="11">
        <f t="shared" si="205"/>
        <v>0</v>
      </c>
      <c r="O190" s="11">
        <f t="shared" si="213"/>
        <v>0.94543523701760745</v>
      </c>
      <c r="P190" s="11">
        <f t="shared" si="213"/>
        <v>1.4009320861425016</v>
      </c>
      <c r="Q190" s="11">
        <f t="shared" si="213"/>
        <v>1.8723325282113403</v>
      </c>
      <c r="R190" s="11">
        <f t="shared" si="213"/>
        <v>7.0732562176872857</v>
      </c>
      <c r="S190" s="11"/>
      <c r="T190" s="11">
        <f t="shared" si="153"/>
        <v>0</v>
      </c>
      <c r="U190" s="11">
        <f t="shared" si="154"/>
        <v>1.3780725039893118</v>
      </c>
      <c r="V190" s="11">
        <f t="shared" si="155"/>
        <v>1.4875451768499051</v>
      </c>
      <c r="W190" s="11">
        <f t="shared" si="156"/>
        <v>1.1298541449952451</v>
      </c>
      <c r="X190" s="11">
        <f t="shared" si="157"/>
        <v>1.5458914945564683</v>
      </c>
      <c r="Y190" s="11">
        <f t="shared" si="158"/>
        <v>1.5804527923070784</v>
      </c>
      <c r="Z190" s="11">
        <f t="shared" si="159"/>
        <v>1.5839988710408048</v>
      </c>
      <c r="AA190" s="11">
        <f t="shared" si="160"/>
        <v>89.811347677624184</v>
      </c>
      <c r="AB190" s="11">
        <f t="shared" si="161"/>
        <v>94.223770481122287</v>
      </c>
      <c r="AC190" s="11">
        <f t="shared" si="162"/>
        <v>94.000000000000114</v>
      </c>
      <c r="AD190" s="11">
        <f t="shared" si="163"/>
        <v>99.153169094514666</v>
      </c>
      <c r="AE190" s="11">
        <f t="shared" si="164"/>
        <v>9.3418214168904825</v>
      </c>
      <c r="AF190" s="11">
        <f t="shared" si="165"/>
        <v>-0.22377048112217324</v>
      </c>
      <c r="AG190" s="28">
        <f t="shared" si="166"/>
        <v>76.276642557157672</v>
      </c>
      <c r="AH190" s="28">
        <f t="shared" si="167"/>
        <v>80.024106610381423</v>
      </c>
      <c r="AI190" s="28">
        <f t="shared" si="168"/>
        <v>79.834058677188551</v>
      </c>
      <c r="AJ190" s="28">
        <f t="shared" si="169"/>
        <v>84.210637441709281</v>
      </c>
      <c r="AK190" s="16">
        <f t="shared" si="170"/>
        <v>7.9339948845516091</v>
      </c>
      <c r="AM190" s="16">
        <f t="shared" si="206"/>
        <v>5.0262249888525625</v>
      </c>
      <c r="AN190" s="16">
        <f t="shared" si="207"/>
        <v>5.2731629352235698</v>
      </c>
      <c r="AO190" s="16">
        <f t="shared" si="208"/>
        <v>5.2606397873912831</v>
      </c>
      <c r="AP190" s="16">
        <f t="shared" si="209"/>
        <v>5.5490330466440305</v>
      </c>
      <c r="AQ190" s="8">
        <f t="shared" si="171"/>
        <v>3.2814522066741958E-3</v>
      </c>
      <c r="AR190" s="8">
        <f t="shared" si="172"/>
        <v>1.4856774865716822</v>
      </c>
      <c r="AS190" s="8">
        <f t="shared" si="173"/>
        <v>92.514322513428311</v>
      </c>
      <c r="AT190" s="8">
        <f t="shared" si="174"/>
        <v>5.9967185477933356</v>
      </c>
      <c r="AU190" s="8">
        <f t="shared" si="175"/>
        <v>3.5275611221746273E-2</v>
      </c>
      <c r="AV190" s="8">
        <f t="shared" si="176"/>
        <v>1.4536833275566101</v>
      </c>
      <c r="AW190" s="8">
        <f t="shared" si="177"/>
        <v>92.546316672443396</v>
      </c>
      <c r="AX190" s="8">
        <f t="shared" si="178"/>
        <v>5.9647243887782508</v>
      </c>
      <c r="AY190" s="11">
        <f t="shared" si="179"/>
        <v>92.511041061221647</v>
      </c>
      <c r="AZ190" s="11">
        <f t="shared" si="180"/>
        <v>6.5629044133430625E-3</v>
      </c>
      <c r="BA190" s="11">
        <f t="shared" si="181"/>
        <v>7.0551222443498318E-2</v>
      </c>
      <c r="BB190" s="30">
        <f>ROCbolivia_carbon_saatchi_negat!E210</f>
        <v>7088</v>
      </c>
      <c r="BC190" s="30">
        <f>'ROC2005-2010floss2distance2prox'!E210</f>
        <v>7244</v>
      </c>
      <c r="BD190" s="30">
        <f>ROC2010f2carbon1!E210</f>
        <v>6329</v>
      </c>
      <c r="BE190" s="14">
        <f>'2010F2CARBON1RANK6'!B192</f>
        <v>184.117985</v>
      </c>
      <c r="BF190" s="14">
        <f>'2005-2010floss2distance2rank4'!B193</f>
        <v>122.10694700000001</v>
      </c>
      <c r="BG190" s="14">
        <f>'2010F2CARBON1RANK6reverse'!B193</f>
        <v>28.087016999999999</v>
      </c>
      <c r="BH190" s="8">
        <f t="shared" si="182"/>
        <v>8.9337536326701494E-2</v>
      </c>
      <c r="BI190" s="8">
        <f t="shared" si="183"/>
        <v>1.3996214024516549</v>
      </c>
      <c r="BJ190" s="8">
        <f t="shared" si="184"/>
        <v>92.600378597548342</v>
      </c>
      <c r="BK190" s="8">
        <f t="shared" si="185"/>
        <v>5.9106624636733045</v>
      </c>
      <c r="BL190" s="11">
        <f t="shared" si="186"/>
        <v>95.488958938778353</v>
      </c>
      <c r="BM190" s="11">
        <f t="shared" si="187"/>
        <v>92.892920061773339</v>
      </c>
      <c r="BN190" s="11">
        <f t="shared" si="188"/>
        <v>92.689716133875038</v>
      </c>
      <c r="BO190" s="11">
        <f t="shared" si="189"/>
        <v>92.581592283665145</v>
      </c>
      <c r="BP190" s="11">
        <f t="shared" si="190"/>
        <v>92.51760396563499</v>
      </c>
      <c r="BQ190" s="30">
        <f>ROCbolivia_carbon_saatchi_negat!G210</f>
        <v>451246</v>
      </c>
      <c r="BR190" s="30">
        <f>'ROC2005-2010floss2distance2prox'!G210</f>
        <v>451091</v>
      </c>
      <c r="BS190" s="30">
        <f>ROC2010f2carbon1!G210</f>
        <v>452005</v>
      </c>
      <c r="BT190" s="15">
        <f t="shared" si="210"/>
        <v>2438</v>
      </c>
      <c r="BU190" s="15">
        <f t="shared" si="211"/>
        <v>2438</v>
      </c>
      <c r="BV190" s="15">
        <f t="shared" si="212"/>
        <v>2438</v>
      </c>
      <c r="BW190" s="39">
        <f t="shared" si="191"/>
        <v>458333.66</v>
      </c>
      <c r="BX190" s="11">
        <f t="shared" si="214"/>
        <v>0.75</v>
      </c>
      <c r="BY190" s="11">
        <f t="shared" si="214"/>
        <v>1</v>
      </c>
      <c r="BZ190" s="11">
        <f t="shared" si="214"/>
        <v>1.25</v>
      </c>
      <c r="CA190" s="11">
        <f t="shared" si="214"/>
        <v>1.5</v>
      </c>
    </row>
    <row r="191" spans="1:79" x14ac:dyDescent="0.25">
      <c r="A191" s="11">
        <f t="shared" si="200"/>
        <v>94.5</v>
      </c>
      <c r="B191" s="11">
        <f t="shared" si="146"/>
        <v>0</v>
      </c>
      <c r="C191" s="11">
        <f t="shared" si="147"/>
        <v>1.3211946947121449</v>
      </c>
      <c r="D191" s="11">
        <f t="shared" si="148"/>
        <v>1.4070661971455467</v>
      </c>
      <c r="E191" s="11">
        <f t="shared" si="149"/>
        <v>1.4571698705262013</v>
      </c>
      <c r="F191" s="11">
        <f t="shared" si="150"/>
        <v>1.4856774865716822</v>
      </c>
      <c r="G191" s="11">
        <f t="shared" si="151"/>
        <v>1.4889589387783564</v>
      </c>
      <c r="H191" s="11">
        <f t="shared" si="152"/>
        <v>1.4889589387783564</v>
      </c>
      <c r="I191" s="11"/>
      <c r="J191" s="11"/>
      <c r="K191" s="11"/>
      <c r="L191" s="11"/>
      <c r="M191" s="11"/>
      <c r="N191" s="11">
        <f t="shared" si="205"/>
        <v>0</v>
      </c>
      <c r="O191" s="11">
        <f t="shared" si="213"/>
        <v>0.95038573206711241</v>
      </c>
      <c r="P191" s="11">
        <f t="shared" si="213"/>
        <v>1.4082676571954895</v>
      </c>
      <c r="Q191" s="11">
        <f t="shared" si="213"/>
        <v>1.8821364497799677</v>
      </c>
      <c r="R191" s="11">
        <f t="shared" si="213"/>
        <v>7.1102932547243221</v>
      </c>
      <c r="S191" s="11"/>
      <c r="T191" s="11">
        <f t="shared" si="153"/>
        <v>0</v>
      </c>
      <c r="U191" s="11">
        <f t="shared" si="154"/>
        <v>1.3956120177359717</v>
      </c>
      <c r="V191" s="11">
        <f t="shared" si="155"/>
        <v>1.4876697392694365</v>
      </c>
      <c r="W191" s="11">
        <f t="shared" si="156"/>
        <v>1.1298541449952451</v>
      </c>
      <c r="X191" s="11">
        <f t="shared" si="157"/>
        <v>1.5414601637065408</v>
      </c>
      <c r="Y191" s="11">
        <f t="shared" si="158"/>
        <v>1.572090898582222</v>
      </c>
      <c r="Z191" s="11">
        <f t="shared" si="159"/>
        <v>1.5756179246331814</v>
      </c>
      <c r="AA191" s="11">
        <f t="shared" si="160"/>
        <v>90.604606610778518</v>
      </c>
      <c r="AB191" s="11">
        <f t="shared" si="161"/>
        <v>94.740472761365183</v>
      </c>
      <c r="AC191" s="11">
        <f t="shared" si="162"/>
        <v>94.500000000000114</v>
      </c>
      <c r="AD191" s="11">
        <f t="shared" si="163"/>
        <v>99.267990450555331</v>
      </c>
      <c r="AE191" s="11">
        <f t="shared" si="164"/>
        <v>8.663383839776813</v>
      </c>
      <c r="AF191" s="11">
        <f t="shared" si="165"/>
        <v>-0.24047276136506923</v>
      </c>
      <c r="AG191" s="28">
        <f t="shared" si="166"/>
        <v>76.950356176473079</v>
      </c>
      <c r="AH191" s="28">
        <f t="shared" si="167"/>
        <v>80.462941080163873</v>
      </c>
      <c r="AI191" s="28">
        <f t="shared" si="168"/>
        <v>80.258707925471469</v>
      </c>
      <c r="AJ191" s="28">
        <f t="shared" si="169"/>
        <v>84.308155046768263</v>
      </c>
      <c r="AK191" s="16">
        <f t="shared" si="170"/>
        <v>7.3577988702951842</v>
      </c>
      <c r="AM191" s="16">
        <f t="shared" si="206"/>
        <v>5.0706191325276189</v>
      </c>
      <c r="AN191" s="16">
        <f t="shared" si="207"/>
        <v>5.302079792390396</v>
      </c>
      <c r="AO191" s="16">
        <f t="shared" si="208"/>
        <v>5.2886219139199602</v>
      </c>
      <c r="AP191" s="16">
        <f t="shared" si="209"/>
        <v>5.5554589380698793</v>
      </c>
      <c r="AQ191" s="8">
        <f t="shared" si="171"/>
        <v>3.2814522066741958E-3</v>
      </c>
      <c r="AR191" s="8">
        <f t="shared" si="172"/>
        <v>1.4856774865716822</v>
      </c>
      <c r="AS191" s="8">
        <f t="shared" si="173"/>
        <v>93.014322513428311</v>
      </c>
      <c r="AT191" s="8">
        <f t="shared" si="174"/>
        <v>5.4967185477933356</v>
      </c>
      <c r="AU191" s="8">
        <f t="shared" si="175"/>
        <v>3.1789068252155106E-2</v>
      </c>
      <c r="AV191" s="8">
        <f t="shared" si="176"/>
        <v>1.4571698705262013</v>
      </c>
      <c r="AW191" s="8">
        <f t="shared" si="177"/>
        <v>93.042830129473799</v>
      </c>
      <c r="AX191" s="8">
        <f t="shared" si="178"/>
        <v>5.4682109317478478</v>
      </c>
      <c r="AY191" s="11">
        <f t="shared" si="179"/>
        <v>93.011041061221647</v>
      </c>
      <c r="AZ191" s="11">
        <f t="shared" si="180"/>
        <v>6.5629044133430625E-3</v>
      </c>
      <c r="BA191" s="11">
        <f t="shared" si="181"/>
        <v>6.3578136504304439E-2</v>
      </c>
      <c r="BB191" s="30">
        <f>ROCbolivia_carbon_saatchi_negat!E211</f>
        <v>7105</v>
      </c>
      <c r="BC191" s="30">
        <f>'ROC2005-2010floss2distance2prox'!E211</f>
        <v>7244</v>
      </c>
      <c r="BD191" s="30">
        <f>ROC2010f2carbon1!E211</f>
        <v>6442</v>
      </c>
      <c r="BE191" s="14">
        <f>'2010F2CARBON1RANK6'!B193</f>
        <v>185.79387399999999</v>
      </c>
      <c r="BF191" s="14">
        <f>'2005-2010floss2distance2rank4'!B194</f>
        <v>121.019902</v>
      </c>
      <c r="BG191" s="14">
        <f>'2010F2CARBON1RANK6reverse'!B194</f>
        <v>26.892990000000001</v>
      </c>
      <c r="BH191" s="8">
        <f t="shared" si="182"/>
        <v>8.1892741632809685E-2</v>
      </c>
      <c r="BI191" s="8">
        <f t="shared" si="183"/>
        <v>1.4070661971455467</v>
      </c>
      <c r="BJ191" s="8">
        <f t="shared" si="184"/>
        <v>93.092933802854446</v>
      </c>
      <c r="BK191" s="8">
        <f t="shared" si="185"/>
        <v>5.4181072583672005</v>
      </c>
      <c r="BL191" s="11">
        <f t="shared" si="186"/>
        <v>95.988958938778353</v>
      </c>
      <c r="BM191" s="11">
        <f t="shared" si="187"/>
        <v>93.346569549354058</v>
      </c>
      <c r="BN191" s="11">
        <f t="shared" si="188"/>
        <v>93.17482654448726</v>
      </c>
      <c r="BO191" s="11">
        <f t="shared" si="189"/>
        <v>93.074619197725951</v>
      </c>
      <c r="BP191" s="11">
        <f t="shared" si="190"/>
        <v>93.01760396563499</v>
      </c>
      <c r="BQ191" s="30">
        <f>ROCbolivia_carbon_saatchi_negat!G211</f>
        <v>453667</v>
      </c>
      <c r="BR191" s="30">
        <f>'ROC2005-2010floss2distance2prox'!G211</f>
        <v>453529</v>
      </c>
      <c r="BS191" s="30">
        <f>ROC2010f2carbon1!G211</f>
        <v>454330</v>
      </c>
      <c r="BT191" s="15">
        <f t="shared" si="210"/>
        <v>2438</v>
      </c>
      <c r="BU191" s="15">
        <f t="shared" si="211"/>
        <v>2438</v>
      </c>
      <c r="BV191" s="15">
        <f t="shared" si="212"/>
        <v>2438</v>
      </c>
      <c r="BW191" s="39">
        <f t="shared" si="191"/>
        <v>460771.60499999998</v>
      </c>
      <c r="BX191" s="11">
        <f t="shared" si="214"/>
        <v>0.75</v>
      </c>
      <c r="BY191" s="11">
        <f t="shared" si="214"/>
        <v>1</v>
      </c>
      <c r="BZ191" s="11">
        <f t="shared" si="214"/>
        <v>1.25</v>
      </c>
      <c r="CA191" s="11">
        <f t="shared" si="214"/>
        <v>1.5</v>
      </c>
    </row>
    <row r="192" spans="1:79" x14ac:dyDescent="0.25">
      <c r="A192" s="11">
        <f t="shared" si="200"/>
        <v>95</v>
      </c>
      <c r="B192" s="11">
        <f t="shared" si="146"/>
        <v>0</v>
      </c>
      <c r="C192" s="11">
        <f t="shared" si="147"/>
        <v>1.3474463123655374</v>
      </c>
      <c r="D192" s="11">
        <f t="shared" si="148"/>
        <v>1.4145109918394385</v>
      </c>
      <c r="E192" s="11">
        <f t="shared" si="149"/>
        <v>1.461271685784544</v>
      </c>
      <c r="F192" s="11">
        <f t="shared" si="150"/>
        <v>1.4856774865716822</v>
      </c>
      <c r="G192" s="11">
        <f t="shared" si="151"/>
        <v>1.4889589387783564</v>
      </c>
      <c r="H192" s="11">
        <f t="shared" si="152"/>
        <v>1.4889589387783564</v>
      </c>
      <c r="I192" s="11"/>
      <c r="J192" s="11"/>
      <c r="K192" s="11"/>
      <c r="L192" s="11"/>
      <c r="M192" s="11"/>
      <c r="N192" s="11">
        <f t="shared" si="205"/>
        <v>0</v>
      </c>
      <c r="O192" s="11">
        <f t="shared" si="213"/>
        <v>0.95533622711661736</v>
      </c>
      <c r="P192" s="11">
        <f t="shared" si="213"/>
        <v>1.4156032282484774</v>
      </c>
      <c r="Q192" s="11">
        <f t="shared" si="213"/>
        <v>1.8919403713485952</v>
      </c>
      <c r="R192" s="11">
        <f t="shared" si="213"/>
        <v>7.1473302917613593</v>
      </c>
      <c r="S192" s="11"/>
      <c r="T192" s="11">
        <f t="shared" si="153"/>
        <v>0</v>
      </c>
      <c r="U192" s="11">
        <f t="shared" si="154"/>
        <v>1.4162548767292402</v>
      </c>
      <c r="V192" s="11">
        <f t="shared" si="155"/>
        <v>1.4877930110400195</v>
      </c>
      <c r="W192" s="11">
        <f t="shared" si="156"/>
        <v>1.1298541449952451</v>
      </c>
      <c r="X192" s="11">
        <f t="shared" si="157"/>
        <v>1.537732557769375</v>
      </c>
      <c r="Y192" s="11">
        <f t="shared" si="158"/>
        <v>1.563817021751067</v>
      </c>
      <c r="Z192" s="11">
        <f t="shared" si="159"/>
        <v>1.5673251987140595</v>
      </c>
      <c r="AA192" s="11">
        <f t="shared" si="160"/>
        <v>91.405701518398899</v>
      </c>
      <c r="AB192" s="11">
        <f t="shared" si="161"/>
        <v>95.263125747163045</v>
      </c>
      <c r="AC192" s="11">
        <f t="shared" si="162"/>
        <v>95.000000000000128</v>
      </c>
      <c r="AD192" s="11">
        <f t="shared" si="163"/>
        <v>99.377460761378444</v>
      </c>
      <c r="AE192" s="11">
        <f t="shared" si="164"/>
        <v>7.9717592429795445</v>
      </c>
      <c r="AF192" s="11">
        <f t="shared" si="165"/>
        <v>-0.26312574716291692</v>
      </c>
      <c r="AG192" s="28">
        <f t="shared" si="166"/>
        <v>77.630724877121608</v>
      </c>
      <c r="AH192" s="28">
        <f t="shared" si="167"/>
        <v>80.906829475227624</v>
      </c>
      <c r="AI192" s="28">
        <f t="shared" si="168"/>
        <v>80.683357173754388</v>
      </c>
      <c r="AJ192" s="28">
        <f t="shared" si="169"/>
        <v>84.401128017168929</v>
      </c>
      <c r="AK192" s="16">
        <f t="shared" si="170"/>
        <v>6.7704031400473212</v>
      </c>
      <c r="AM192" s="16">
        <f t="shared" si="206"/>
        <v>5.1154518106606428</v>
      </c>
      <c r="AN192" s="16">
        <f t="shared" si="207"/>
        <v>5.3313296763487683</v>
      </c>
      <c r="AO192" s="16">
        <f t="shared" si="208"/>
        <v>5.3166040404486372</v>
      </c>
      <c r="AP192" s="16">
        <f t="shared" si="209"/>
        <v>5.561585362247051</v>
      </c>
      <c r="AQ192" s="8">
        <f t="shared" si="171"/>
        <v>3.2814522066741958E-3</v>
      </c>
      <c r="AR192" s="8">
        <f t="shared" si="172"/>
        <v>1.4856774865716822</v>
      </c>
      <c r="AS192" s="8">
        <f t="shared" si="173"/>
        <v>93.514322513428311</v>
      </c>
      <c r="AT192" s="8">
        <f t="shared" si="174"/>
        <v>4.9967185477933356</v>
      </c>
      <c r="AU192" s="8">
        <f t="shared" si="175"/>
        <v>2.7687252993812361E-2</v>
      </c>
      <c r="AV192" s="8">
        <f t="shared" si="176"/>
        <v>1.461271685784544</v>
      </c>
      <c r="AW192" s="8">
        <f t="shared" si="177"/>
        <v>93.538728314215462</v>
      </c>
      <c r="AX192" s="8">
        <f t="shared" si="178"/>
        <v>4.9723127470061854</v>
      </c>
      <c r="AY192" s="11">
        <f t="shared" si="179"/>
        <v>93.511041061221647</v>
      </c>
      <c r="AZ192" s="11">
        <f t="shared" si="180"/>
        <v>6.5629044133430625E-3</v>
      </c>
      <c r="BA192" s="11">
        <f t="shared" si="181"/>
        <v>5.5374505987629163E-2</v>
      </c>
      <c r="BB192" s="30">
        <f>ROCbolivia_carbon_saatchi_negat!E212</f>
        <v>7125</v>
      </c>
      <c r="BC192" s="30">
        <f>'ROC2005-2010floss2distance2prox'!E212</f>
        <v>7244</v>
      </c>
      <c r="BD192" s="30">
        <f>ROC2010f2carbon1!E212</f>
        <v>6570</v>
      </c>
      <c r="BE192" s="14">
        <f>'2010F2CARBON1RANK6'!B194</f>
        <v>187.62918400000001</v>
      </c>
      <c r="BF192" s="14">
        <f>'2005-2010floss2distance2rank4'!B195</f>
        <v>122.413652</v>
      </c>
      <c r="BG192" s="14">
        <f>'2010F2CARBON1RANK6reverse'!B195</f>
        <v>25.639690000000002</v>
      </c>
      <c r="BH192" s="8">
        <f t="shared" si="182"/>
        <v>7.4447946938917875E-2</v>
      </c>
      <c r="BI192" s="8">
        <f t="shared" si="183"/>
        <v>1.4145109918394385</v>
      </c>
      <c r="BJ192" s="8">
        <f t="shared" si="184"/>
        <v>93.585489008160565</v>
      </c>
      <c r="BK192" s="8">
        <f t="shared" si="185"/>
        <v>4.9255520530610823</v>
      </c>
      <c r="BL192" s="11">
        <f t="shared" si="186"/>
        <v>96.488958938778353</v>
      </c>
      <c r="BM192" s="11">
        <f t="shared" si="187"/>
        <v>93.794066314047285</v>
      </c>
      <c r="BN192" s="11">
        <f t="shared" si="188"/>
        <v>93.659936955099482</v>
      </c>
      <c r="BO192" s="11">
        <f t="shared" si="189"/>
        <v>93.566415567209276</v>
      </c>
      <c r="BP192" s="11">
        <f t="shared" si="190"/>
        <v>93.51760396563499</v>
      </c>
      <c r="BQ192" s="30">
        <f>ROCbolivia_carbon_saatchi_negat!G212</f>
        <v>456085</v>
      </c>
      <c r="BR192" s="30">
        <f>'ROC2005-2010floss2distance2prox'!G212</f>
        <v>455967</v>
      </c>
      <c r="BS192" s="30">
        <f>ROC2010f2carbon1!G212</f>
        <v>456640</v>
      </c>
      <c r="BT192" s="15">
        <f t="shared" si="210"/>
        <v>2438</v>
      </c>
      <c r="BU192" s="15">
        <f t="shared" si="211"/>
        <v>2438</v>
      </c>
      <c r="BV192" s="15">
        <f t="shared" si="212"/>
        <v>2438</v>
      </c>
      <c r="BW192" s="39">
        <f t="shared" si="191"/>
        <v>463209.55</v>
      </c>
      <c r="BX192" s="11">
        <f t="shared" si="214"/>
        <v>0.75</v>
      </c>
      <c r="BY192" s="11">
        <f t="shared" si="214"/>
        <v>1</v>
      </c>
      <c r="BZ192" s="11">
        <f t="shared" si="214"/>
        <v>1.25</v>
      </c>
      <c r="CA192" s="11">
        <f t="shared" si="214"/>
        <v>1.5</v>
      </c>
    </row>
    <row r="193" spans="1:79" x14ac:dyDescent="0.25">
      <c r="A193" s="11">
        <f t="shared" si="200"/>
        <v>95.5</v>
      </c>
      <c r="B193" s="11">
        <f t="shared" si="146"/>
        <v>0</v>
      </c>
      <c r="C193" s="11">
        <f t="shared" si="147"/>
        <v>1.3702113870493386</v>
      </c>
      <c r="D193" s="11">
        <f t="shared" si="148"/>
        <v>1.4219557865333303</v>
      </c>
      <c r="E193" s="11">
        <f t="shared" si="149"/>
        <v>1.4659887733316379</v>
      </c>
      <c r="F193" s="11">
        <f t="shared" si="150"/>
        <v>1.4856774865716822</v>
      </c>
      <c r="G193" s="11">
        <f t="shared" si="151"/>
        <v>1.4889589387783564</v>
      </c>
      <c r="H193" s="11">
        <f t="shared" si="152"/>
        <v>1.4889589387783564</v>
      </c>
      <c r="I193" s="11"/>
      <c r="J193" s="11"/>
      <c r="K193" s="11"/>
      <c r="L193" s="11"/>
      <c r="M193" s="11"/>
      <c r="N193" s="11">
        <f t="shared" si="205"/>
        <v>0</v>
      </c>
      <c r="O193" s="11">
        <f t="shared" si="213"/>
        <v>0.96028672216612232</v>
      </c>
      <c r="P193" s="11">
        <f t="shared" si="213"/>
        <v>1.4229387993014653</v>
      </c>
      <c r="Q193" s="11">
        <f t="shared" si="213"/>
        <v>1.9017442929172226</v>
      </c>
      <c r="R193" s="11">
        <f t="shared" si="213"/>
        <v>7.1843673287983965</v>
      </c>
      <c r="S193" s="11"/>
      <c r="T193" s="11">
        <f t="shared" si="153"/>
        <v>0</v>
      </c>
      <c r="U193" s="11">
        <f t="shared" si="154"/>
        <v>1.4329944933738696</v>
      </c>
      <c r="V193" s="11">
        <f t="shared" si="155"/>
        <v>1.4879150121177849</v>
      </c>
      <c r="W193" s="11">
        <f t="shared" si="156"/>
        <v>1.1298541449952451</v>
      </c>
      <c r="X193" s="11">
        <f t="shared" si="157"/>
        <v>1.534697644757623</v>
      </c>
      <c r="Y193" s="11">
        <f t="shared" si="158"/>
        <v>1.5556297793968152</v>
      </c>
      <c r="Z193" s="11">
        <f t="shared" si="159"/>
        <v>1.5591193076213157</v>
      </c>
      <c r="AA193" s="11">
        <f t="shared" si="160"/>
        <v>92.215785964236986</v>
      </c>
      <c r="AB193" s="11">
        <f t="shared" si="161"/>
        <v>95.770282160661225</v>
      </c>
      <c r="AC193" s="11">
        <f t="shared" si="162"/>
        <v>95.500000000000114</v>
      </c>
      <c r="AD193" s="11">
        <f t="shared" si="163"/>
        <v>99.480892520356534</v>
      </c>
      <c r="AE193" s="11">
        <f t="shared" si="164"/>
        <v>7.265106556119548</v>
      </c>
      <c r="AF193" s="11">
        <f t="shared" si="165"/>
        <v>-0.27028216066111099</v>
      </c>
      <c r="AG193" s="28">
        <f t="shared" si="166"/>
        <v>78.318728379063273</v>
      </c>
      <c r="AH193" s="28">
        <f t="shared" si="167"/>
        <v>81.337556654735351</v>
      </c>
      <c r="AI193" s="28">
        <f t="shared" si="168"/>
        <v>81.108006422037306</v>
      </c>
      <c r="AJ193" s="28">
        <f t="shared" si="169"/>
        <v>84.488972454566181</v>
      </c>
      <c r="AK193" s="16">
        <f t="shared" si="170"/>
        <v>6.1702440755029073</v>
      </c>
      <c r="AM193" s="16">
        <f t="shared" si="206"/>
        <v>5.1607875815853532</v>
      </c>
      <c r="AN193" s="16">
        <f t="shared" si="207"/>
        <v>5.3597123062134404</v>
      </c>
      <c r="AO193" s="16">
        <f t="shared" si="208"/>
        <v>5.3445861669773143</v>
      </c>
      <c r="AP193" s="16">
        <f t="shared" si="209"/>
        <v>5.5673738433806683</v>
      </c>
      <c r="AQ193" s="8">
        <f t="shared" si="171"/>
        <v>3.2814522066741958E-3</v>
      </c>
      <c r="AR193" s="8">
        <f t="shared" si="172"/>
        <v>1.4856774865716822</v>
      </c>
      <c r="AS193" s="8">
        <f t="shared" si="173"/>
        <v>94.014322513428311</v>
      </c>
      <c r="AT193" s="8">
        <f t="shared" si="174"/>
        <v>4.4967185477933356</v>
      </c>
      <c r="AU193" s="8">
        <f t="shared" si="175"/>
        <v>2.2970165446718482E-2</v>
      </c>
      <c r="AV193" s="8">
        <f t="shared" si="176"/>
        <v>1.4659887733316379</v>
      </c>
      <c r="AW193" s="8">
        <f t="shared" si="177"/>
        <v>94.034011226668369</v>
      </c>
      <c r="AX193" s="8">
        <f t="shared" si="178"/>
        <v>4.477029834553278</v>
      </c>
      <c r="AY193" s="11">
        <f t="shared" si="179"/>
        <v>94.011041061221647</v>
      </c>
      <c r="AZ193" s="11">
        <f t="shared" si="180"/>
        <v>6.5629044133430625E-3</v>
      </c>
      <c r="BA193" s="11">
        <f t="shared" si="181"/>
        <v>4.594033089344407E-2</v>
      </c>
      <c r="BB193" s="30">
        <f>ROCbolivia_carbon_saatchi_negat!E213</f>
        <v>7148</v>
      </c>
      <c r="BC193" s="30">
        <f>'ROC2005-2010floss2distance2prox'!E213</f>
        <v>7244</v>
      </c>
      <c r="BD193" s="30">
        <f>ROC2010f2carbon1!E213</f>
        <v>6681</v>
      </c>
      <c r="BE193" s="14">
        <f>'2010F2CARBON1RANK6'!B195</f>
        <v>189.734677</v>
      </c>
      <c r="BF193" s="14">
        <f>'2005-2010floss2distance2rank4'!B196</f>
        <v>118.784108</v>
      </c>
      <c r="BG193" s="14">
        <f>'2010F2CARBON1RANK6reverse'!B196</f>
        <v>24.225365</v>
      </c>
      <c r="BH193" s="8">
        <f t="shared" si="182"/>
        <v>6.7003152245026065E-2</v>
      </c>
      <c r="BI193" s="8">
        <f t="shared" si="183"/>
        <v>1.4219557865333303</v>
      </c>
      <c r="BJ193" s="8">
        <f t="shared" si="184"/>
        <v>94.078044213466669</v>
      </c>
      <c r="BK193" s="8">
        <f t="shared" si="185"/>
        <v>4.4329968477549784</v>
      </c>
      <c r="BL193" s="11">
        <f t="shared" si="186"/>
        <v>96.988958938778353</v>
      </c>
      <c r="BM193" s="11">
        <f t="shared" si="187"/>
        <v>94.248536164679678</v>
      </c>
      <c r="BN193" s="11">
        <f t="shared" si="188"/>
        <v>94.14504736571169</v>
      </c>
      <c r="BO193" s="11">
        <f t="shared" si="189"/>
        <v>94.056981392115091</v>
      </c>
      <c r="BP193" s="11">
        <f t="shared" si="190"/>
        <v>94.01760396563499</v>
      </c>
      <c r="BQ193" s="30">
        <f>ROCbolivia_carbon_saatchi_negat!G213</f>
        <v>458499</v>
      </c>
      <c r="BR193" s="30">
        <f>'ROC2005-2010floss2distance2prox'!G213</f>
        <v>458404</v>
      </c>
      <c r="BS193" s="30">
        <f>ROC2010f2carbon1!G213</f>
        <v>458966</v>
      </c>
      <c r="BT193" s="15">
        <f t="shared" si="210"/>
        <v>2437</v>
      </c>
      <c r="BU193" s="15">
        <f t="shared" si="211"/>
        <v>2437</v>
      </c>
      <c r="BV193" s="15">
        <f t="shared" si="212"/>
        <v>2437</v>
      </c>
      <c r="BW193" s="39">
        <f t="shared" si="191"/>
        <v>465647.495</v>
      </c>
      <c r="BX193" s="11">
        <f t="shared" si="214"/>
        <v>0.75</v>
      </c>
      <c r="BY193" s="11">
        <f t="shared" si="214"/>
        <v>1</v>
      </c>
      <c r="BZ193" s="11">
        <f t="shared" si="214"/>
        <v>1.25</v>
      </c>
      <c r="CA193" s="11">
        <f t="shared" si="214"/>
        <v>1.5</v>
      </c>
    </row>
    <row r="194" spans="1:79" x14ac:dyDescent="0.25">
      <c r="A194" s="11">
        <f t="shared" si="200"/>
        <v>96</v>
      </c>
      <c r="B194" s="11">
        <f t="shared" ref="B194:B202" si="215">MAX(0,$A194-$AL$6+$AL$21)</f>
        <v>0</v>
      </c>
      <c r="C194" s="11">
        <f t="shared" ref="C194:C202" si="216">$AL$6*BD194/$AL$19</f>
        <v>1.392771370970223</v>
      </c>
      <c r="D194" s="11">
        <f t="shared" ref="D194:D202" si="217">A194*AL$21/AL$6</f>
        <v>1.4294005812272221</v>
      </c>
      <c r="E194" s="11">
        <f t="shared" ref="E194:E202" si="218">$AL$6*BB194/$AL$19</f>
        <v>1.4702956793528976</v>
      </c>
      <c r="F194" s="11">
        <f t="shared" ref="F194:F202" si="219">$AL$6*BC194/$AL$19</f>
        <v>1.4856774865716822</v>
      </c>
      <c r="G194" s="11">
        <f t="shared" ref="G194:G202" si="220">MIN(A194,AL$21)</f>
        <v>1.4889589387783564</v>
      </c>
      <c r="H194" s="11">
        <f t="shared" ref="H194:H202" si="221">AL$21</f>
        <v>1.4889589387783564</v>
      </c>
      <c r="I194" s="11"/>
      <c r="J194" s="11"/>
      <c r="K194" s="11"/>
      <c r="L194" s="11"/>
      <c r="M194" s="11"/>
      <c r="N194" s="11">
        <f t="shared" si="205"/>
        <v>0</v>
      </c>
      <c r="O194" s="11">
        <f t="shared" si="213"/>
        <v>0.96523721721562727</v>
      </c>
      <c r="P194" s="11">
        <f t="shared" si="213"/>
        <v>1.4302743703544532</v>
      </c>
      <c r="Q194" s="11">
        <f t="shared" si="213"/>
        <v>1.91154821448585</v>
      </c>
      <c r="R194" s="11">
        <f t="shared" si="213"/>
        <v>7.2214043658354337</v>
      </c>
      <c r="S194" s="11"/>
      <c r="T194" s="11">
        <f t="shared" ref="T194:T202" si="222">$AL$6*B194/($A194+$AL$21-B194)</f>
        <v>0</v>
      </c>
      <c r="U194" s="11">
        <f t="shared" ref="U194:U202" si="223">$AL$6*C194/($A194+$AL$21-C194)</f>
        <v>1.4493513283109642</v>
      </c>
      <c r="V194" s="11">
        <f t="shared" ref="V194:V202" si="224">$AL$6*D194/($A194+$AL$21-D194)</f>
        <v>1.4880357620495541</v>
      </c>
      <c r="W194" s="11">
        <f t="shared" ref="W194:W202" si="225">AL$20</f>
        <v>1.1298541449952451</v>
      </c>
      <c r="X194" s="11">
        <f t="shared" ref="X194:X202" si="226">$AL$6*E194/($A194+$AL$21-E194)</f>
        <v>1.5312603086135648</v>
      </c>
      <c r="Y194" s="11">
        <f t="shared" ref="Y194:Y202" si="227">$AL$6*F194/($A194+$AL$21-F194)</f>
        <v>1.5475278179020342</v>
      </c>
      <c r="Z194" s="11">
        <f t="shared" ref="Z194:Z202" si="228">$AL$6*G194/($A194+$AL$21-G194)</f>
        <v>1.550998894560788</v>
      </c>
      <c r="AA194" s="11">
        <f t="shared" ref="AA194:AA202" si="229">$AL$6*AM194/$AL$23</f>
        <v>93.035270641973938</v>
      </c>
      <c r="AB194" s="11">
        <f t="shared" ref="AB194:AB202" si="230">$AL$6*AN194/$AL$23</f>
        <v>96.277631477354134</v>
      </c>
      <c r="AC194" s="11">
        <f t="shared" ref="AC194:AC202" si="231">$AL$6*AO194/$AL$23</f>
        <v>96.000000000000114</v>
      </c>
      <c r="AD194" s="11">
        <f t="shared" ref="AD194:AD202" si="232">$AL$6*AP194/$AL$23</f>
        <v>99.576526303992864</v>
      </c>
      <c r="AE194" s="11">
        <f t="shared" ref="AE194:AE202" si="233">AD194-AA194</f>
        <v>6.5412556620189264</v>
      </c>
      <c r="AF194" s="11">
        <f t="shared" ref="AF194:AF202" si="234">AC194-AB194</f>
        <v>-0.27763147735402072</v>
      </c>
      <c r="AG194" s="28">
        <f t="shared" ref="AG194:AG202" si="235">AM194/$AL$22</f>
        <v>79.014715483824006</v>
      </c>
      <c r="AH194" s="28">
        <f t="shared" ref="AH194:AH202" si="236">AN194/$AL$22</f>
        <v>81.768447666636348</v>
      </c>
      <c r="AI194" s="28">
        <f t="shared" ref="AI194:AI202" si="237">AO194/$AL$22</f>
        <v>81.532655670320224</v>
      </c>
      <c r="AJ194" s="28">
        <f t="shared" ref="AJ194:AJ202" si="238">AP194/$AL$22</f>
        <v>84.570194083229424</v>
      </c>
      <c r="AK194" s="16">
        <f t="shared" ref="AK194:AK202" si="239">AJ194-AG194</f>
        <v>5.5554785994054185</v>
      </c>
      <c r="AM194" s="16">
        <f t="shared" si="206"/>
        <v>5.2066494294668475</v>
      </c>
      <c r="AN194" s="16">
        <f t="shared" si="207"/>
        <v>5.3881057317613186</v>
      </c>
      <c r="AO194" s="16">
        <f t="shared" si="208"/>
        <v>5.3725682935059913</v>
      </c>
      <c r="AP194" s="16">
        <f t="shared" si="209"/>
        <v>5.572725916648924</v>
      </c>
      <c r="AQ194" s="8">
        <f t="shared" ref="AQ194:AQ202" si="240">H194-F194</f>
        <v>3.2814522066741958E-3</v>
      </c>
      <c r="AR194" s="8">
        <f t="shared" ref="AR194:AR202" si="241">F194</f>
        <v>1.4856774865716822</v>
      </c>
      <c r="AS194" s="8">
        <f t="shared" ref="AS194:AS202" si="242">A194-AR194</f>
        <v>94.514322513428311</v>
      </c>
      <c r="AT194" s="8">
        <f t="shared" ref="AT194:AT202" si="243">$AL$6-SUM(AQ194:AS194)</f>
        <v>3.9967185477933356</v>
      </c>
      <c r="AU194" s="8">
        <f t="shared" ref="AU194:AU202" si="244">H194-AV194</f>
        <v>1.8663259425458767E-2</v>
      </c>
      <c r="AV194" s="8">
        <f t="shared" ref="AV194:AV202" si="245">E194</f>
        <v>1.4702956793528976</v>
      </c>
      <c r="AW194" s="8">
        <f t="shared" ref="AW194:AW202" si="246">A194-AV194</f>
        <v>94.529704320647099</v>
      </c>
      <c r="AX194" s="8">
        <f t="shared" ref="AX194:AX202" si="247">$AL$6-SUM(AU194:AW194)</f>
        <v>3.9813367405745481</v>
      </c>
      <c r="AY194" s="11">
        <f t="shared" ref="AY194:AY202" si="248">ABS(A194-AL$21)</f>
        <v>94.511041061221647</v>
      </c>
      <c r="AZ194" s="11">
        <f t="shared" ref="AZ194:AZ202" si="249">AQ194+AS194-AY194</f>
        <v>6.5629044133430625E-3</v>
      </c>
      <c r="BA194" s="11">
        <f t="shared" ref="BA194:BA202" si="250">AU194+AW194-AY194</f>
        <v>3.7326518850903767E-2</v>
      </c>
      <c r="BB194" s="30">
        <f>ROCbolivia_carbon_saatchi_negat!E214</f>
        <v>7169</v>
      </c>
      <c r="BC194" s="30">
        <f>'ROC2005-2010floss2distance2prox'!E214</f>
        <v>7244</v>
      </c>
      <c r="BD194" s="30">
        <f>ROC2010f2carbon1!E214</f>
        <v>6791</v>
      </c>
      <c r="BE194" s="14">
        <f>'2010F2CARBON1RANK6'!B196</f>
        <v>191.93636100000001</v>
      </c>
      <c r="BF194" s="14">
        <f>'2005-2010floss2distance2rank4'!B197</f>
        <v>118.829289</v>
      </c>
      <c r="BG194" s="14">
        <f>'2010F2CARBON1RANK6reverse'!B197</f>
        <v>22.398955000000001</v>
      </c>
      <c r="BH194" s="8">
        <f t="shared" ref="BH194:BH202" si="251">H194-BI194</f>
        <v>5.9558357551134256E-2</v>
      </c>
      <c r="BI194" s="8">
        <f t="shared" ref="BI194:BI202" si="252">D194</f>
        <v>1.4294005812272221</v>
      </c>
      <c r="BJ194" s="8">
        <f t="shared" ref="BJ194:BJ202" si="253">A194-BI194</f>
        <v>94.570599418772773</v>
      </c>
      <c r="BK194" s="8">
        <f t="shared" ref="BK194:BK202" si="254">$AL$6-SUM(BH194:BJ194)</f>
        <v>3.9404416424488744</v>
      </c>
      <c r="BL194" s="11">
        <f t="shared" ref="BL194:BL202" si="255">AL$21+A194-2*B194</f>
        <v>97.488958938778353</v>
      </c>
      <c r="BM194" s="11">
        <f t="shared" ref="BM194:BM202" si="256">($H194-C194)+($A194-C194)</f>
        <v>94.703416196837907</v>
      </c>
      <c r="BN194" s="11">
        <f t="shared" ref="BN194:BN202" si="257">($H194-D194)+($A194-D194)</f>
        <v>94.630157776323912</v>
      </c>
      <c r="BO194" s="11">
        <f t="shared" ref="BO194:BO202" si="258">($H194-E194)+($A194-E194)</f>
        <v>94.548367580072551</v>
      </c>
      <c r="BP194" s="11">
        <f t="shared" ref="BP194:BP202" si="259">($H194-F194)+($A194-F194)</f>
        <v>94.51760396563499</v>
      </c>
      <c r="BQ194" s="30">
        <f>ROCbolivia_carbon_saatchi_negat!G214</f>
        <v>460916</v>
      </c>
      <c r="BR194" s="30">
        <f>'ROC2005-2010floss2distance2prox'!G214</f>
        <v>460842</v>
      </c>
      <c r="BS194" s="30">
        <f>ROC2010f2carbon1!G214</f>
        <v>461294</v>
      </c>
      <c r="BT194" s="15">
        <f t="shared" si="210"/>
        <v>2438</v>
      </c>
      <c r="BU194" s="15">
        <f t="shared" si="211"/>
        <v>2438</v>
      </c>
      <c r="BV194" s="15">
        <f t="shared" si="212"/>
        <v>2438</v>
      </c>
      <c r="BW194" s="39">
        <f t="shared" ref="BW194:BW202" si="260">AL$19*A194/AL$6</f>
        <v>468085.44</v>
      </c>
      <c r="BX194" s="11">
        <f t="shared" si="214"/>
        <v>0.75</v>
      </c>
      <c r="BY194" s="11">
        <f t="shared" si="214"/>
        <v>1</v>
      </c>
      <c r="BZ194" s="11">
        <f t="shared" si="214"/>
        <v>1.25</v>
      </c>
      <c r="CA194" s="11">
        <f t="shared" si="214"/>
        <v>1.5</v>
      </c>
    </row>
    <row r="195" spans="1:79" x14ac:dyDescent="0.25">
      <c r="A195" s="11">
        <f t="shared" si="200"/>
        <v>96.5</v>
      </c>
      <c r="B195" s="11">
        <f t="shared" si="215"/>
        <v>0</v>
      </c>
      <c r="C195" s="11">
        <f t="shared" si="216"/>
        <v>1.4124600842102673</v>
      </c>
      <c r="D195" s="11">
        <f t="shared" si="217"/>
        <v>1.4368453759211137</v>
      </c>
      <c r="E195" s="11">
        <f t="shared" si="218"/>
        <v>1.4733720407966546</v>
      </c>
      <c r="F195" s="11">
        <f t="shared" si="219"/>
        <v>1.4860876680975166</v>
      </c>
      <c r="G195" s="11">
        <f t="shared" si="220"/>
        <v>1.4889589387783564</v>
      </c>
      <c r="H195" s="11">
        <f t="shared" si="221"/>
        <v>1.4889589387783564</v>
      </c>
      <c r="I195" s="11"/>
      <c r="J195" s="11"/>
      <c r="K195" s="11"/>
      <c r="L195" s="11"/>
      <c r="M195" s="11"/>
      <c r="N195" s="11">
        <f t="shared" si="205"/>
        <v>0</v>
      </c>
      <c r="O195" s="11">
        <f t="shared" si="213"/>
        <v>0.97018771226513223</v>
      </c>
      <c r="P195" s="11">
        <f t="shared" si="213"/>
        <v>1.4376099414074412</v>
      </c>
      <c r="Q195" s="11">
        <f t="shared" si="213"/>
        <v>1.9213521360544774</v>
      </c>
      <c r="R195" s="11">
        <f t="shared" si="213"/>
        <v>7.2584414028724709</v>
      </c>
      <c r="S195" s="11"/>
      <c r="T195" s="11">
        <f t="shared" si="222"/>
        <v>0</v>
      </c>
      <c r="U195" s="11">
        <f t="shared" si="223"/>
        <v>1.4625298089727319</v>
      </c>
      <c r="V195" s="11">
        <f t="shared" si="224"/>
        <v>1.4881552799832811</v>
      </c>
      <c r="W195" s="11">
        <f t="shared" si="225"/>
        <v>1.1298541449952451</v>
      </c>
      <c r="X195" s="11">
        <f t="shared" si="226"/>
        <v>1.5265638309323335</v>
      </c>
      <c r="Y195" s="11">
        <f t="shared" si="227"/>
        <v>1.5399414012555028</v>
      </c>
      <c r="Z195" s="11">
        <f t="shared" si="228"/>
        <v>1.5429626308584006</v>
      </c>
      <c r="AA195" s="11">
        <f t="shared" si="229"/>
        <v>93.863854713823812</v>
      </c>
      <c r="AB195" s="11">
        <f t="shared" si="230"/>
        <v>96.756007768284732</v>
      </c>
      <c r="AC195" s="11">
        <f t="shared" si="231"/>
        <v>96.500000000000128</v>
      </c>
      <c r="AD195" s="11">
        <f t="shared" si="232"/>
        <v>99.665171818121109</v>
      </c>
      <c r="AE195" s="11">
        <f t="shared" si="233"/>
        <v>5.8013171042972971</v>
      </c>
      <c r="AF195" s="11">
        <f t="shared" si="234"/>
        <v>-0.25600776828460425</v>
      </c>
      <c r="AG195" s="28">
        <f t="shared" si="235"/>
        <v>79.718430690324496</v>
      </c>
      <c r="AH195" s="28">
        <f t="shared" si="236"/>
        <v>82.17473193131643</v>
      </c>
      <c r="AI195" s="28">
        <f t="shared" si="237"/>
        <v>81.957304918603143</v>
      </c>
      <c r="AJ195" s="28">
        <f t="shared" si="238"/>
        <v>84.645480585105844</v>
      </c>
      <c r="AK195" s="16">
        <f t="shared" si="239"/>
        <v>4.9270498947813479</v>
      </c>
      <c r="AM195" s="16">
        <f t="shared" ref="AM195:AM202" si="261">AM194+BE195*$AL$17*$AL$16/$AL$7</f>
        <v>5.2530205181431464</v>
      </c>
      <c r="AN195" s="16">
        <f t="shared" ref="AN195:AN202" si="262">AN194+BF195*$AL$17*$AL$16/$AL$7</f>
        <v>5.4148777035635964</v>
      </c>
      <c r="AO195" s="16">
        <f t="shared" ref="AO195:AO202" si="263">AO194+AL$15*$AL$17*$AL$16/$AL$7</f>
        <v>5.4005504200346683</v>
      </c>
      <c r="AP195" s="16">
        <f t="shared" ref="AP195:AP202" si="264">AP194+BG195*$AL$17*$AL$16/$AL$7</f>
        <v>5.5776868966339963</v>
      </c>
      <c r="AQ195" s="8">
        <f t="shared" si="240"/>
        <v>2.8712706808398103E-3</v>
      </c>
      <c r="AR195" s="8">
        <f t="shared" si="241"/>
        <v>1.4860876680975166</v>
      </c>
      <c r="AS195" s="8">
        <f t="shared" si="242"/>
        <v>95.013912331902489</v>
      </c>
      <c r="AT195" s="8">
        <f t="shared" si="243"/>
        <v>3.497128729319158</v>
      </c>
      <c r="AU195" s="8">
        <f t="shared" si="244"/>
        <v>1.5586897981701764E-2</v>
      </c>
      <c r="AV195" s="8">
        <f t="shared" si="245"/>
        <v>1.4733720407966546</v>
      </c>
      <c r="AW195" s="8">
        <f t="shared" si="246"/>
        <v>95.026627959203338</v>
      </c>
      <c r="AX195" s="8">
        <f t="shared" si="247"/>
        <v>3.4844131020183085</v>
      </c>
      <c r="AY195" s="11">
        <f t="shared" si="248"/>
        <v>95.011041061221647</v>
      </c>
      <c r="AZ195" s="11">
        <f t="shared" si="249"/>
        <v>5.7425413616840615E-3</v>
      </c>
      <c r="BA195" s="11">
        <f t="shared" si="250"/>
        <v>3.1173795963397311E-2</v>
      </c>
      <c r="BB195" s="30">
        <f>ROCbolivia_carbon_saatchi_negat!E215</f>
        <v>7184</v>
      </c>
      <c r="BC195" s="30">
        <f>'ROC2005-2010floss2distance2prox'!E215</f>
        <v>7246</v>
      </c>
      <c r="BD195" s="30">
        <f>ROC2010f2carbon1!E215</f>
        <v>6887</v>
      </c>
      <c r="BE195" s="14">
        <f>'2010F2CARBON1RANK6'!B197</f>
        <v>194.06758400000001</v>
      </c>
      <c r="BF195" s="14">
        <f>'2005-2010floss2distance2rank4'!B198</f>
        <v>112.043345</v>
      </c>
      <c r="BG195" s="14">
        <f>'2010F2CARBON1RANK6reverse'!B198</f>
        <v>20.762191000000001</v>
      </c>
      <c r="BH195" s="8">
        <f t="shared" si="251"/>
        <v>5.2113562857242668E-2</v>
      </c>
      <c r="BI195" s="8">
        <f t="shared" si="252"/>
        <v>1.4368453759211137</v>
      </c>
      <c r="BJ195" s="8">
        <f t="shared" si="253"/>
        <v>95.063154624078891</v>
      </c>
      <c r="BK195" s="8">
        <f t="shared" si="254"/>
        <v>3.4478864371427562</v>
      </c>
      <c r="BL195" s="11">
        <f t="shared" si="255"/>
        <v>97.988958938778353</v>
      </c>
      <c r="BM195" s="11">
        <f t="shared" si="256"/>
        <v>95.16403877035782</v>
      </c>
      <c r="BN195" s="11">
        <f t="shared" si="257"/>
        <v>95.115268186936134</v>
      </c>
      <c r="BO195" s="11">
        <f t="shared" si="258"/>
        <v>95.042214857185044</v>
      </c>
      <c r="BP195" s="11">
        <f t="shared" si="259"/>
        <v>95.016783602583331</v>
      </c>
      <c r="BQ195" s="30">
        <f>ROCbolivia_carbon_saatchi_negat!G215</f>
        <v>463339</v>
      </c>
      <c r="BR195" s="30">
        <f>'ROC2005-2010floss2distance2prox'!G215</f>
        <v>463278</v>
      </c>
      <c r="BS195" s="30">
        <f>ROC2010f2carbon1!G215</f>
        <v>463636</v>
      </c>
      <c r="BT195" s="15">
        <f t="shared" ref="BT195:BT202" si="265">BB195+BQ195-(BB194+BQ194)</f>
        <v>2438</v>
      </c>
      <c r="BU195" s="15">
        <f t="shared" ref="BU195:BU202" si="266">BC195+BR195-(BC194+BR194)</f>
        <v>2438</v>
      </c>
      <c r="BV195" s="15">
        <f t="shared" ref="BV195:BV202" si="267">BD195+BS195-(BD194+BS194)</f>
        <v>2438</v>
      </c>
      <c r="BW195" s="39">
        <f t="shared" si="260"/>
        <v>470523.38500000001</v>
      </c>
      <c r="BX195" s="11">
        <f t="shared" si="214"/>
        <v>0.75</v>
      </c>
      <c r="BY195" s="11">
        <f t="shared" si="214"/>
        <v>1</v>
      </c>
      <c r="BZ195" s="11">
        <f t="shared" si="214"/>
        <v>1.25</v>
      </c>
      <c r="CA195" s="11">
        <f t="shared" si="214"/>
        <v>1.5</v>
      </c>
    </row>
    <row r="196" spans="1:79" x14ac:dyDescent="0.25">
      <c r="A196" s="11">
        <f t="shared" si="200"/>
        <v>97</v>
      </c>
      <c r="B196" s="11">
        <f t="shared" si="215"/>
        <v>0</v>
      </c>
      <c r="C196" s="11">
        <f t="shared" si="216"/>
        <v>1.4305080713469747</v>
      </c>
      <c r="D196" s="11">
        <f t="shared" si="217"/>
        <v>1.4442901706150055</v>
      </c>
      <c r="E196" s="11">
        <f t="shared" si="218"/>
        <v>1.4774738560549971</v>
      </c>
      <c r="F196" s="11">
        <f t="shared" si="219"/>
        <v>1.4867029403862679</v>
      </c>
      <c r="G196" s="11">
        <f t="shared" si="220"/>
        <v>1.4889589387783564</v>
      </c>
      <c r="H196" s="11">
        <f t="shared" si="221"/>
        <v>1.4889589387783564</v>
      </c>
      <c r="I196" s="11">
        <f t="shared" ref="I196:I202" si="268">IF(OR(($A$5+$A196-I$204)/2&lt;$B196,$A$5&lt;($A$5+$A196-I$204)/2),"",($A$5+$A196-I$204)/2)</f>
        <v>0</v>
      </c>
      <c r="J196" s="11"/>
      <c r="K196" s="11"/>
      <c r="L196" s="11"/>
      <c r="M196" s="11"/>
      <c r="N196" s="11">
        <f t="shared" si="205"/>
        <v>0</v>
      </c>
      <c r="O196" s="11">
        <f t="shared" si="213"/>
        <v>0.97513820731463718</v>
      </c>
      <c r="P196" s="11">
        <f t="shared" si="213"/>
        <v>1.4449455124604291</v>
      </c>
      <c r="Q196" s="11">
        <f t="shared" si="213"/>
        <v>1.931156057623105</v>
      </c>
      <c r="R196" s="11">
        <f t="shared" si="213"/>
        <v>7.2954784399095081</v>
      </c>
      <c r="S196" s="11"/>
      <c r="T196" s="11">
        <f t="shared" si="222"/>
        <v>0</v>
      </c>
      <c r="U196" s="11">
        <f t="shared" si="223"/>
        <v>1.4738624597469145</v>
      </c>
      <c r="V196" s="11">
        <f t="shared" si="224"/>
        <v>1.4882735846781745</v>
      </c>
      <c r="W196" s="11">
        <f t="shared" si="225"/>
        <v>1.1298541449952451</v>
      </c>
      <c r="X196" s="11">
        <f t="shared" si="226"/>
        <v>1.522988597479082</v>
      </c>
      <c r="Y196" s="11">
        <f t="shared" si="227"/>
        <v>1.5326477978109205</v>
      </c>
      <c r="Z196" s="11">
        <f t="shared" si="228"/>
        <v>1.5350092152354191</v>
      </c>
      <c r="AA196" s="11">
        <f t="shared" si="229"/>
        <v>94.701579701301597</v>
      </c>
      <c r="AB196" s="11">
        <f t="shared" si="230"/>
        <v>97.228114801451269</v>
      </c>
      <c r="AC196" s="11">
        <f t="shared" si="231"/>
        <v>97.000000000000128</v>
      </c>
      <c r="AD196" s="11">
        <f t="shared" si="232"/>
        <v>99.746055456075638</v>
      </c>
      <c r="AE196" s="11">
        <f t="shared" si="233"/>
        <v>5.0444757547740409</v>
      </c>
      <c r="AF196" s="11">
        <f t="shared" si="234"/>
        <v>-0.2281148014511416</v>
      </c>
      <c r="AG196" s="28">
        <f t="shared" si="235"/>
        <v>80.429909262725019</v>
      </c>
      <c r="AH196" s="28">
        <f t="shared" si="236"/>
        <v>82.575691724802937</v>
      </c>
      <c r="AI196" s="28">
        <f t="shared" si="237"/>
        <v>82.381954166886061</v>
      </c>
      <c r="AJ196" s="28">
        <f t="shared" si="238"/>
        <v>84.714174937217393</v>
      </c>
      <c r="AK196" s="16">
        <f t="shared" si="239"/>
        <v>4.2842656744923744</v>
      </c>
      <c r="AM196" s="16">
        <f t="shared" si="261"/>
        <v>5.2999031713348224</v>
      </c>
      <c r="AN196" s="16">
        <f t="shared" si="262"/>
        <v>5.4412988210378854</v>
      </c>
      <c r="AO196" s="16">
        <f t="shared" si="263"/>
        <v>5.4285325465633454</v>
      </c>
      <c r="AP196" s="16">
        <f t="shared" si="264"/>
        <v>5.5822134890166826</v>
      </c>
      <c r="AQ196" s="8">
        <f t="shared" si="240"/>
        <v>2.2559983920884541E-3</v>
      </c>
      <c r="AR196" s="8">
        <f t="shared" si="241"/>
        <v>1.4867029403862679</v>
      </c>
      <c r="AS196" s="8">
        <f t="shared" si="242"/>
        <v>95.513297059613734</v>
      </c>
      <c r="AT196" s="8">
        <f t="shared" si="243"/>
        <v>2.9977440016079129</v>
      </c>
      <c r="AU196" s="8">
        <f t="shared" si="244"/>
        <v>1.1485082723359241E-2</v>
      </c>
      <c r="AV196" s="8">
        <f t="shared" si="245"/>
        <v>1.4774738560549971</v>
      </c>
      <c r="AW196" s="8">
        <f t="shared" si="246"/>
        <v>95.522526143945001</v>
      </c>
      <c r="AX196" s="8">
        <f t="shared" si="247"/>
        <v>2.9885149172766461</v>
      </c>
      <c r="AY196" s="11">
        <f t="shared" si="248"/>
        <v>95.511041061221647</v>
      </c>
      <c r="AZ196" s="11">
        <f t="shared" si="249"/>
        <v>4.5119967841742437E-3</v>
      </c>
      <c r="BA196" s="11">
        <f t="shared" si="250"/>
        <v>2.2970165446707824E-2</v>
      </c>
      <c r="BB196" s="30">
        <f>ROCbolivia_carbon_saatchi_negat!E216</f>
        <v>7204</v>
      </c>
      <c r="BC196" s="30">
        <f>'ROC2005-2010floss2distance2prox'!E216</f>
        <v>7249</v>
      </c>
      <c r="BD196" s="30">
        <f>ROC2010f2carbon1!E216</f>
        <v>6975</v>
      </c>
      <c r="BE196" s="14">
        <f>'2010F2CARBON1RANK6'!B198</f>
        <v>196.20853199999999</v>
      </c>
      <c r="BF196" s="14">
        <f>'2005-2010floss2distance2rank4'!B199</f>
        <v>110.574985</v>
      </c>
      <c r="BG196" s="14">
        <f>'2010F2CARBON1RANK6reverse'!B199</f>
        <v>18.944236</v>
      </c>
      <c r="BH196" s="8">
        <f t="shared" si="251"/>
        <v>4.4668768163350858E-2</v>
      </c>
      <c r="BI196" s="8">
        <f t="shared" si="252"/>
        <v>1.4442901706150055</v>
      </c>
      <c r="BJ196" s="8">
        <f t="shared" si="253"/>
        <v>95.555709829384995</v>
      </c>
      <c r="BK196" s="8">
        <f t="shared" si="254"/>
        <v>2.9553312318366523</v>
      </c>
      <c r="BL196" s="11">
        <f t="shared" si="255"/>
        <v>98.488958938778353</v>
      </c>
      <c r="BM196" s="11">
        <f t="shared" si="256"/>
        <v>95.627942796084398</v>
      </c>
      <c r="BN196" s="11">
        <f t="shared" si="257"/>
        <v>95.600378597548342</v>
      </c>
      <c r="BO196" s="11">
        <f t="shared" si="258"/>
        <v>95.534011226668355</v>
      </c>
      <c r="BP196" s="11">
        <f t="shared" si="259"/>
        <v>95.515553058005821</v>
      </c>
      <c r="BQ196" s="30">
        <f>ROCbolivia_carbon_saatchi_negat!G216</f>
        <v>465757</v>
      </c>
      <c r="BR196" s="30">
        <f>'ROC2005-2010floss2distance2prox'!G216</f>
        <v>465713</v>
      </c>
      <c r="BS196" s="30">
        <f>ROC2010f2carbon1!G216</f>
        <v>465986</v>
      </c>
      <c r="BT196" s="15">
        <f t="shared" si="265"/>
        <v>2438</v>
      </c>
      <c r="BU196" s="15">
        <f t="shared" si="266"/>
        <v>2438</v>
      </c>
      <c r="BV196" s="15">
        <f t="shared" si="267"/>
        <v>2438</v>
      </c>
      <c r="BW196" s="39">
        <f t="shared" si="260"/>
        <v>472961.33</v>
      </c>
      <c r="BX196" s="11">
        <f t="shared" si="214"/>
        <v>0.75</v>
      </c>
      <c r="BY196" s="11">
        <f t="shared" si="214"/>
        <v>1</v>
      </c>
      <c r="BZ196" s="11">
        <f t="shared" si="214"/>
        <v>1.25</v>
      </c>
      <c r="CA196" s="11">
        <f t="shared" si="214"/>
        <v>1.5</v>
      </c>
    </row>
    <row r="197" spans="1:79" x14ac:dyDescent="0.25">
      <c r="A197" s="11">
        <f t="shared" ref="A197:A202" si="269">A196+$A$3</f>
        <v>97.5</v>
      </c>
      <c r="B197" s="11">
        <f t="shared" si="215"/>
        <v>0</v>
      </c>
      <c r="C197" s="11">
        <f t="shared" si="216"/>
        <v>1.4473255139061791</v>
      </c>
      <c r="D197" s="11">
        <f t="shared" si="217"/>
        <v>1.4517349653088973</v>
      </c>
      <c r="E197" s="11">
        <f t="shared" si="218"/>
        <v>1.4793196729212512</v>
      </c>
      <c r="F197" s="11">
        <f t="shared" si="219"/>
        <v>1.4875233034379365</v>
      </c>
      <c r="G197" s="11">
        <f t="shared" si="220"/>
        <v>1.4889589387783564</v>
      </c>
      <c r="H197" s="11">
        <f t="shared" si="221"/>
        <v>1.4889589387783564</v>
      </c>
      <c r="I197" s="11">
        <f t="shared" si="268"/>
        <v>0.25</v>
      </c>
      <c r="J197" s="11"/>
      <c r="K197" s="11"/>
      <c r="L197" s="11"/>
      <c r="M197" s="11"/>
      <c r="N197" s="11">
        <f t="shared" si="205"/>
        <v>0</v>
      </c>
      <c r="O197" s="11">
        <f t="shared" si="213"/>
        <v>0.98008870236414214</v>
      </c>
      <c r="P197" s="11">
        <f t="shared" si="213"/>
        <v>1.452281083513417</v>
      </c>
      <c r="Q197" s="11">
        <f t="shared" si="213"/>
        <v>1.9409599791917325</v>
      </c>
      <c r="R197" s="11">
        <f t="shared" si="213"/>
        <v>7.3325154769465444</v>
      </c>
      <c r="S197" s="11"/>
      <c r="T197" s="11">
        <f t="shared" si="222"/>
        <v>0</v>
      </c>
      <c r="U197" s="11">
        <f t="shared" si="223"/>
        <v>1.4838028266370256</v>
      </c>
      <c r="V197" s="11">
        <f t="shared" si="224"/>
        <v>1.4883906945145122</v>
      </c>
      <c r="W197" s="11">
        <f t="shared" si="225"/>
        <v>1.1298541449952451</v>
      </c>
      <c r="X197" s="11">
        <f t="shared" si="226"/>
        <v>1.5171009595143004</v>
      </c>
      <c r="Y197" s="11">
        <f t="shared" si="227"/>
        <v>1.5256424623339271</v>
      </c>
      <c r="Z197" s="11">
        <f t="shared" si="228"/>
        <v>1.5271373731060067</v>
      </c>
      <c r="AA197" s="11">
        <f t="shared" si="229"/>
        <v>95.549550435349559</v>
      </c>
      <c r="AB197" s="11">
        <f t="shared" si="230"/>
        <v>97.705532502563685</v>
      </c>
      <c r="AC197" s="11">
        <f t="shared" si="231"/>
        <v>97.500000000000114</v>
      </c>
      <c r="AD197" s="11">
        <f t="shared" si="232"/>
        <v>99.81813188329582</v>
      </c>
      <c r="AE197" s="11">
        <f t="shared" si="233"/>
        <v>4.2685814479462607</v>
      </c>
      <c r="AF197" s="11">
        <f t="shared" si="234"/>
        <v>-0.20553250256357103</v>
      </c>
      <c r="AG197" s="28">
        <f t="shared" si="235"/>
        <v>81.150089532283772</v>
      </c>
      <c r="AH197" s="28">
        <f t="shared" si="236"/>
        <v>82.981161860591627</v>
      </c>
      <c r="AI197" s="28">
        <f t="shared" si="237"/>
        <v>82.806603415168979</v>
      </c>
      <c r="AJ197" s="28">
        <f t="shared" si="238"/>
        <v>84.775389338493355</v>
      </c>
      <c r="AK197" s="16">
        <f t="shared" si="239"/>
        <v>3.6252998062095827</v>
      </c>
      <c r="AM197" s="16">
        <f t="shared" si="261"/>
        <v>5.3473592200803122</v>
      </c>
      <c r="AN197" s="16">
        <f t="shared" si="262"/>
        <v>5.4680171460770008</v>
      </c>
      <c r="AO197" s="16">
        <f t="shared" si="263"/>
        <v>5.4565146730920224</v>
      </c>
      <c r="AP197" s="16">
        <f t="shared" si="264"/>
        <v>5.5862471924291039</v>
      </c>
      <c r="AQ197" s="8">
        <f t="shared" si="240"/>
        <v>1.4356353404199051E-3</v>
      </c>
      <c r="AR197" s="8">
        <f t="shared" si="241"/>
        <v>1.4875233034379365</v>
      </c>
      <c r="AS197" s="8">
        <f t="shared" si="242"/>
        <v>96.012476696562061</v>
      </c>
      <c r="AT197" s="8">
        <f t="shared" si="243"/>
        <v>2.4985643646595861</v>
      </c>
      <c r="AU197" s="8">
        <f t="shared" si="244"/>
        <v>9.6392658571051726E-3</v>
      </c>
      <c r="AV197" s="8">
        <f t="shared" si="245"/>
        <v>1.4793196729212512</v>
      </c>
      <c r="AW197" s="8">
        <f t="shared" si="246"/>
        <v>96.02068032707875</v>
      </c>
      <c r="AX197" s="8">
        <f t="shared" si="247"/>
        <v>2.4903607341428966</v>
      </c>
      <c r="AY197" s="11">
        <f t="shared" si="248"/>
        <v>96.011041061221647</v>
      </c>
      <c r="AZ197" s="11">
        <f t="shared" si="249"/>
        <v>2.8712706808278199E-3</v>
      </c>
      <c r="BA197" s="11">
        <f t="shared" si="250"/>
        <v>1.9278531714206792E-2</v>
      </c>
      <c r="BB197" s="30">
        <f>ROCbolivia_carbon_saatchi_negat!E217</f>
        <v>7213</v>
      </c>
      <c r="BC197" s="30">
        <f>'ROC2005-2010floss2distance2prox'!E217</f>
        <v>7253</v>
      </c>
      <c r="BD197" s="30">
        <f>ROC2010f2carbon1!E217</f>
        <v>7057</v>
      </c>
      <c r="BE197" s="14">
        <f>'2010F2CARBON1RANK6'!B199</f>
        <v>198.608249</v>
      </c>
      <c r="BF197" s="14">
        <f>'2005-2010floss2distance2rank4'!B200</f>
        <v>111.818828</v>
      </c>
      <c r="BG197" s="14">
        <f>'2010F2CARBON1RANK6reverse'!B200</f>
        <v>16.881447000000001</v>
      </c>
      <c r="BH197" s="8">
        <f t="shared" si="251"/>
        <v>3.7223973469459049E-2</v>
      </c>
      <c r="BI197" s="8">
        <f t="shared" si="252"/>
        <v>1.4517349653088973</v>
      </c>
      <c r="BJ197" s="8">
        <f t="shared" si="253"/>
        <v>96.048265034691099</v>
      </c>
      <c r="BK197" s="8">
        <f t="shared" si="254"/>
        <v>2.4627760265305483</v>
      </c>
      <c r="BL197" s="11">
        <f t="shared" si="255"/>
        <v>98.988958938778353</v>
      </c>
      <c r="BM197" s="11">
        <f t="shared" si="256"/>
        <v>96.094307910965995</v>
      </c>
      <c r="BN197" s="11">
        <f t="shared" si="257"/>
        <v>96.085489008160565</v>
      </c>
      <c r="BO197" s="11">
        <f t="shared" si="258"/>
        <v>96.030319592935854</v>
      </c>
      <c r="BP197" s="11">
        <f t="shared" si="259"/>
        <v>96.013912331902475</v>
      </c>
      <c r="BQ197" s="30">
        <f>ROCbolivia_carbon_saatchi_negat!G217</f>
        <v>468186</v>
      </c>
      <c r="BR197" s="30">
        <f>'ROC2005-2010floss2distance2prox'!G217</f>
        <v>468147</v>
      </c>
      <c r="BS197" s="30">
        <f>ROC2010f2carbon1!G217</f>
        <v>468342</v>
      </c>
      <c r="BT197" s="15">
        <f t="shared" si="265"/>
        <v>2438</v>
      </c>
      <c r="BU197" s="15">
        <f t="shared" si="266"/>
        <v>2438</v>
      </c>
      <c r="BV197" s="15">
        <f t="shared" si="267"/>
        <v>2438</v>
      </c>
      <c r="BW197" s="39">
        <f t="shared" si="260"/>
        <v>475399.27500000002</v>
      </c>
      <c r="BX197" s="11">
        <f t="shared" si="214"/>
        <v>0.75</v>
      </c>
      <c r="BY197" s="11">
        <f t="shared" si="214"/>
        <v>1</v>
      </c>
      <c r="BZ197" s="11">
        <f t="shared" si="214"/>
        <v>1.25</v>
      </c>
      <c r="CA197" s="11">
        <f t="shared" si="214"/>
        <v>1.5</v>
      </c>
    </row>
    <row r="198" spans="1:79" x14ac:dyDescent="0.25">
      <c r="A198" s="11">
        <f t="shared" si="269"/>
        <v>98</v>
      </c>
      <c r="B198" s="11">
        <f t="shared" si="215"/>
        <v>0</v>
      </c>
      <c r="C198" s="11">
        <f t="shared" si="216"/>
        <v>1.4618869580732954</v>
      </c>
      <c r="D198" s="11">
        <f t="shared" si="217"/>
        <v>1.4591797600027892</v>
      </c>
      <c r="E198" s="11">
        <f t="shared" si="218"/>
        <v>1.4817807620762569</v>
      </c>
      <c r="F198" s="11">
        <f t="shared" si="219"/>
        <v>1.4877283942008537</v>
      </c>
      <c r="G198" s="11">
        <f t="shared" si="220"/>
        <v>1.4889589387783564</v>
      </c>
      <c r="H198" s="11">
        <f t="shared" si="221"/>
        <v>1.4889589387783564</v>
      </c>
      <c r="I198" s="11">
        <f t="shared" si="268"/>
        <v>0.5</v>
      </c>
      <c r="J198" s="11"/>
      <c r="K198" s="11"/>
      <c r="L198" s="11"/>
      <c r="M198" s="11"/>
      <c r="N198" s="11">
        <f t="shared" si="205"/>
        <v>0</v>
      </c>
      <c r="O198" s="11">
        <f t="shared" si="213"/>
        <v>0.98503919741364709</v>
      </c>
      <c r="P198" s="11">
        <f t="shared" si="213"/>
        <v>1.4596166545664049</v>
      </c>
      <c r="Q198" s="11">
        <f t="shared" si="213"/>
        <v>1.9507639007603599</v>
      </c>
      <c r="R198" s="11">
        <f t="shared" si="213"/>
        <v>7.3695525139835816</v>
      </c>
      <c r="S198" s="11"/>
      <c r="T198" s="11">
        <f t="shared" si="222"/>
        <v>0</v>
      </c>
      <c r="U198" s="11">
        <f t="shared" si="223"/>
        <v>1.4913094194642911</v>
      </c>
      <c r="V198" s="11">
        <f t="shared" si="224"/>
        <v>1.488506627503162</v>
      </c>
      <c r="W198" s="11">
        <f t="shared" si="225"/>
        <v>1.1298541449952451</v>
      </c>
      <c r="X198" s="11">
        <f t="shared" si="226"/>
        <v>1.5119104433398534</v>
      </c>
      <c r="Y198" s="11">
        <f t="shared" si="227"/>
        <v>1.5180711363865331</v>
      </c>
      <c r="Z198" s="11">
        <f t="shared" si="228"/>
        <v>1.519345855896282</v>
      </c>
      <c r="AA198" s="11">
        <f t="shared" si="229"/>
        <v>96.408143256732615</v>
      </c>
      <c r="AB198" s="11">
        <f t="shared" si="230"/>
        <v>98.160279524802874</v>
      </c>
      <c r="AC198" s="11">
        <f t="shared" si="231"/>
        <v>98.000000000000114</v>
      </c>
      <c r="AD198" s="11">
        <f t="shared" si="232"/>
        <v>99.88136876636959</v>
      </c>
      <c r="AE198" s="11">
        <f t="shared" si="233"/>
        <v>3.4732255096369755</v>
      </c>
      <c r="AF198" s="11">
        <f t="shared" si="234"/>
        <v>-0.16027952480276042</v>
      </c>
      <c r="AG198" s="28">
        <f t="shared" si="235"/>
        <v>81.879291124646613</v>
      </c>
      <c r="AH198" s="28">
        <f t="shared" si="236"/>
        <v>83.367377822897154</v>
      </c>
      <c r="AI198" s="28">
        <f t="shared" si="237"/>
        <v>83.231252663451897</v>
      </c>
      <c r="AJ198" s="28">
        <f t="shared" si="238"/>
        <v>84.8290963282154</v>
      </c>
      <c r="AK198" s="16">
        <f t="shared" si="239"/>
        <v>2.9498052035687863</v>
      </c>
      <c r="AM198" s="16">
        <f t="shared" si="261"/>
        <v>5.3954097260094214</v>
      </c>
      <c r="AN198" s="16">
        <f t="shared" si="262"/>
        <v>5.493466723506673</v>
      </c>
      <c r="AO198" s="16">
        <f t="shared" si="263"/>
        <v>5.4844967996206995</v>
      </c>
      <c r="AP198" s="16">
        <f t="shared" si="264"/>
        <v>5.5897861973560019</v>
      </c>
      <c r="AQ198" s="8">
        <f t="shared" si="240"/>
        <v>1.2305445775027124E-3</v>
      </c>
      <c r="AR198" s="8">
        <f t="shared" si="241"/>
        <v>1.4877283942008537</v>
      </c>
      <c r="AS198" s="8">
        <f t="shared" si="242"/>
        <v>96.512271605799143</v>
      </c>
      <c r="AT198" s="8">
        <f t="shared" si="243"/>
        <v>1.9987694554225044</v>
      </c>
      <c r="AU198" s="8">
        <f t="shared" si="244"/>
        <v>7.1781767020995257E-3</v>
      </c>
      <c r="AV198" s="8">
        <f t="shared" si="245"/>
        <v>1.4817807620762569</v>
      </c>
      <c r="AW198" s="8">
        <f t="shared" si="246"/>
        <v>96.518219237923745</v>
      </c>
      <c r="AX198" s="8">
        <f t="shared" si="247"/>
        <v>1.992821823297902</v>
      </c>
      <c r="AY198" s="11">
        <f t="shared" si="248"/>
        <v>96.511041061221647</v>
      </c>
      <c r="AZ198" s="11">
        <f t="shared" si="249"/>
        <v>2.4610891549912139E-3</v>
      </c>
      <c r="BA198" s="11">
        <f t="shared" si="250"/>
        <v>1.4356353404195943E-2</v>
      </c>
      <c r="BB198" s="30">
        <f>ROCbolivia_carbon_saatchi_negat!E218</f>
        <v>7225</v>
      </c>
      <c r="BC198" s="30">
        <f>'ROC2005-2010floss2distance2prox'!E218</f>
        <v>7254</v>
      </c>
      <c r="BD198" s="30">
        <f>ROC2010f2carbon1!E218</f>
        <v>7128</v>
      </c>
      <c r="BE198" s="14">
        <f>'2010F2CARBON1RANK6'!B200</f>
        <v>201.09611100000001</v>
      </c>
      <c r="BF198" s="14">
        <f>'2005-2010floss2distance2rank4'!B201</f>
        <v>106.508994</v>
      </c>
      <c r="BG198" s="14">
        <f>'2010F2CARBON1RANK6reverse'!B201</f>
        <v>14.811085</v>
      </c>
      <c r="BH198" s="8">
        <f t="shared" si="251"/>
        <v>2.9779178775567239E-2</v>
      </c>
      <c r="BI198" s="8">
        <f t="shared" si="252"/>
        <v>1.4591797600027892</v>
      </c>
      <c r="BJ198" s="8">
        <f t="shared" si="253"/>
        <v>96.540820239997217</v>
      </c>
      <c r="BK198" s="8">
        <f t="shared" si="254"/>
        <v>1.9702208212244301</v>
      </c>
      <c r="BL198" s="11">
        <f t="shared" si="255"/>
        <v>99.488958938778353</v>
      </c>
      <c r="BM198" s="11">
        <f t="shared" si="256"/>
        <v>96.565185022631766</v>
      </c>
      <c r="BN198" s="11">
        <f t="shared" si="257"/>
        <v>96.570599418772787</v>
      </c>
      <c r="BO198" s="11">
        <f t="shared" si="258"/>
        <v>96.525397414625843</v>
      </c>
      <c r="BP198" s="11">
        <f t="shared" si="259"/>
        <v>96.513502150376638</v>
      </c>
      <c r="BQ198" s="30">
        <f>ROCbolivia_carbon_saatchi_negat!G218</f>
        <v>470612</v>
      </c>
      <c r="BR198" s="30">
        <f>'ROC2005-2010floss2distance2prox'!G218</f>
        <v>470583</v>
      </c>
      <c r="BS198" s="30">
        <f>ROC2010f2carbon1!G218</f>
        <v>470709</v>
      </c>
      <c r="BT198" s="15">
        <f t="shared" si="265"/>
        <v>2438</v>
      </c>
      <c r="BU198" s="15">
        <f t="shared" si="266"/>
        <v>2437</v>
      </c>
      <c r="BV198" s="15">
        <f t="shared" si="267"/>
        <v>2438</v>
      </c>
      <c r="BW198" s="39">
        <f t="shared" si="260"/>
        <v>477837.22</v>
      </c>
      <c r="BX198" s="11">
        <f t="shared" si="214"/>
        <v>0.75</v>
      </c>
      <c r="BY198" s="11">
        <f t="shared" si="214"/>
        <v>1</v>
      </c>
      <c r="BZ198" s="11">
        <f t="shared" si="214"/>
        <v>1.25</v>
      </c>
      <c r="CA198" s="11">
        <f t="shared" si="214"/>
        <v>1.5</v>
      </c>
    </row>
    <row r="199" spans="1:79" x14ac:dyDescent="0.25">
      <c r="A199" s="11">
        <f t="shared" si="269"/>
        <v>98.5</v>
      </c>
      <c r="B199" s="11">
        <f t="shared" si="215"/>
        <v>0</v>
      </c>
      <c r="C199" s="11">
        <f t="shared" si="216"/>
        <v>1.4731669500337374</v>
      </c>
      <c r="D199" s="11">
        <f t="shared" si="217"/>
        <v>1.4666245546966812</v>
      </c>
      <c r="E199" s="11">
        <f t="shared" si="218"/>
        <v>1.4828062158908424</v>
      </c>
      <c r="F199" s="11">
        <f t="shared" si="219"/>
        <v>1.4879334849637706</v>
      </c>
      <c r="G199" s="11">
        <f t="shared" si="220"/>
        <v>1.4889589387783564</v>
      </c>
      <c r="H199" s="11">
        <f t="shared" si="221"/>
        <v>1.4889589387783564</v>
      </c>
      <c r="I199" s="11">
        <f t="shared" si="268"/>
        <v>0.75</v>
      </c>
      <c r="J199" s="11"/>
      <c r="K199" s="11"/>
      <c r="L199" s="11"/>
      <c r="M199" s="11"/>
      <c r="N199" s="11">
        <f t="shared" si="205"/>
        <v>0</v>
      </c>
      <c r="O199" s="11">
        <f t="shared" si="213"/>
        <v>0.98998969246315205</v>
      </c>
      <c r="P199" s="11">
        <f t="shared" si="213"/>
        <v>1.4669522256193928</v>
      </c>
      <c r="Q199" s="11">
        <f t="shared" si="213"/>
        <v>1.9605678223289873</v>
      </c>
      <c r="R199" s="11">
        <f t="shared" si="213"/>
        <v>7.4065895510206188</v>
      </c>
      <c r="S199" s="11"/>
      <c r="T199" s="11">
        <f t="shared" si="222"/>
        <v>0</v>
      </c>
      <c r="U199" s="11">
        <f t="shared" si="223"/>
        <v>1.4953612210741261</v>
      </c>
      <c r="V199" s="11">
        <f t="shared" si="224"/>
        <v>1.4886214012948162</v>
      </c>
      <c r="W199" s="11">
        <f t="shared" si="225"/>
        <v>1.1298541449952451</v>
      </c>
      <c r="X199" s="11">
        <f t="shared" si="226"/>
        <v>1.5052929942987392</v>
      </c>
      <c r="Y199" s="11">
        <f t="shared" si="227"/>
        <v>1.5105766443633999</v>
      </c>
      <c r="Z199" s="11">
        <f t="shared" si="228"/>
        <v>1.5116334403841183</v>
      </c>
      <c r="AA199" s="11">
        <f t="shared" si="229"/>
        <v>97.277463820094496</v>
      </c>
      <c r="AB199" s="11">
        <f t="shared" si="230"/>
        <v>98.605261310072095</v>
      </c>
      <c r="AC199" s="11">
        <f t="shared" si="231"/>
        <v>98.500000000000128</v>
      </c>
      <c r="AD199" s="11">
        <f t="shared" si="232"/>
        <v>99.935098725396628</v>
      </c>
      <c r="AE199" s="11">
        <f t="shared" si="233"/>
        <v>2.6576349053021318</v>
      </c>
      <c r="AF199" s="11">
        <f t="shared" si="234"/>
        <v>-0.10526131007196682</v>
      </c>
      <c r="AG199" s="28">
        <f t="shared" si="235"/>
        <v>82.617603772143624</v>
      </c>
      <c r="AH199" s="28">
        <f t="shared" si="236"/>
        <v>83.745300184125497</v>
      </c>
      <c r="AI199" s="28">
        <f t="shared" si="237"/>
        <v>83.655901911734816</v>
      </c>
      <c r="AJ199" s="28">
        <f t="shared" si="238"/>
        <v>84.874729101637598</v>
      </c>
      <c r="AK199" s="16">
        <f t="shared" si="239"/>
        <v>2.2571253294939737</v>
      </c>
      <c r="AM199" s="16">
        <f t="shared" si="261"/>
        <v>5.4440606020053668</v>
      </c>
      <c r="AN199" s="16">
        <f t="shared" si="262"/>
        <v>5.5183697967433929</v>
      </c>
      <c r="AO199" s="16">
        <f t="shared" si="263"/>
        <v>5.5124789261493765</v>
      </c>
      <c r="AP199" s="16">
        <f t="shared" si="264"/>
        <v>5.592793154379752</v>
      </c>
      <c r="AQ199" s="8">
        <f t="shared" si="240"/>
        <v>1.0254538145857417E-3</v>
      </c>
      <c r="AR199" s="8">
        <f t="shared" si="241"/>
        <v>1.4879334849637706</v>
      </c>
      <c r="AS199" s="8">
        <f t="shared" si="242"/>
        <v>97.012066515036224</v>
      </c>
      <c r="AT199" s="8">
        <f t="shared" si="243"/>
        <v>1.4989745461854227</v>
      </c>
      <c r="AU199" s="8">
        <f t="shared" si="244"/>
        <v>6.1527228875140061E-3</v>
      </c>
      <c r="AV199" s="8">
        <f t="shared" si="245"/>
        <v>1.4828062158908424</v>
      </c>
      <c r="AW199" s="8">
        <f t="shared" si="246"/>
        <v>97.017193784109153</v>
      </c>
      <c r="AX199" s="8">
        <f t="shared" si="247"/>
        <v>1.4938472771124935</v>
      </c>
      <c r="AY199" s="11">
        <f t="shared" si="248"/>
        <v>97.011041061221647</v>
      </c>
      <c r="AZ199" s="11">
        <f t="shared" si="249"/>
        <v>2.0509076291688189E-3</v>
      </c>
      <c r="BA199" s="11">
        <f t="shared" si="250"/>
        <v>1.2305445775027124E-2</v>
      </c>
      <c r="BB199" s="30">
        <f>ROCbolivia_carbon_saatchi_negat!E219</f>
        <v>7230</v>
      </c>
      <c r="BC199" s="30">
        <f>'ROC2005-2010floss2distance2prox'!E219</f>
        <v>7255</v>
      </c>
      <c r="BD199" s="30">
        <f>ROC2010f2carbon1!E219</f>
        <v>7183</v>
      </c>
      <c r="BE199" s="14">
        <f>'2010F2CARBON1RANK6'!B201</f>
        <v>203.60871900000001</v>
      </c>
      <c r="BF199" s="14">
        <f>'2005-2010floss2distance2rank4'!B202</f>
        <v>104.22181999999999</v>
      </c>
      <c r="BG199" s="14">
        <f>'2010F2CARBON1RANK6reverse'!B202</f>
        <v>12.584412</v>
      </c>
      <c r="BH199" s="8">
        <f t="shared" si="251"/>
        <v>2.2334384081675207E-2</v>
      </c>
      <c r="BI199" s="8">
        <f t="shared" si="252"/>
        <v>1.4666245546966812</v>
      </c>
      <c r="BJ199" s="8">
        <f t="shared" si="253"/>
        <v>97.033375445303321</v>
      </c>
      <c r="BK199" s="8">
        <f t="shared" si="254"/>
        <v>1.4776656159183261</v>
      </c>
      <c r="BL199" s="11">
        <f t="shared" si="255"/>
        <v>99.988958938778353</v>
      </c>
      <c r="BM199" s="11">
        <f t="shared" si="256"/>
        <v>97.042625038710881</v>
      </c>
      <c r="BN199" s="11">
        <f t="shared" si="257"/>
        <v>97.055709829384995</v>
      </c>
      <c r="BO199" s="11">
        <f t="shared" si="258"/>
        <v>97.023346506996674</v>
      </c>
      <c r="BP199" s="11">
        <f t="shared" si="259"/>
        <v>97.013091968850816</v>
      </c>
      <c r="BQ199" s="30">
        <f>ROCbolivia_carbon_saatchi_negat!G219</f>
        <v>473045</v>
      </c>
      <c r="BR199" s="30">
        <f>'ROC2005-2010floss2distance2prox'!G219</f>
        <v>473021</v>
      </c>
      <c r="BS199" s="30">
        <f>ROC2010f2carbon1!G219</f>
        <v>473092</v>
      </c>
      <c r="BT199" s="15">
        <f t="shared" si="265"/>
        <v>2438</v>
      </c>
      <c r="BU199" s="15">
        <f t="shared" si="266"/>
        <v>2439</v>
      </c>
      <c r="BV199" s="15">
        <f t="shared" si="267"/>
        <v>2438</v>
      </c>
      <c r="BW199" s="39">
        <f t="shared" si="260"/>
        <v>480275.16499999998</v>
      </c>
      <c r="BX199" s="11">
        <f t="shared" si="214"/>
        <v>0.75</v>
      </c>
      <c r="BY199" s="11">
        <f t="shared" si="214"/>
        <v>1</v>
      </c>
      <c r="BZ199" s="11">
        <f t="shared" si="214"/>
        <v>1.25</v>
      </c>
      <c r="CA199" s="11">
        <f t="shared" si="214"/>
        <v>1.5</v>
      </c>
    </row>
    <row r="200" spans="1:79" x14ac:dyDescent="0.25">
      <c r="A200" s="11">
        <f t="shared" si="269"/>
        <v>99</v>
      </c>
      <c r="B200" s="11">
        <f t="shared" si="215"/>
        <v>0.48895893877835639</v>
      </c>
      <c r="C200" s="11">
        <f t="shared" si="216"/>
        <v>1.4780891283437485</v>
      </c>
      <c r="D200" s="11">
        <f t="shared" si="217"/>
        <v>1.474069349390573</v>
      </c>
      <c r="E200" s="11">
        <f t="shared" si="218"/>
        <v>1.4854723958087652</v>
      </c>
      <c r="F200" s="11">
        <f t="shared" si="219"/>
        <v>1.488343666489605</v>
      </c>
      <c r="G200" s="11">
        <f t="shared" si="220"/>
        <v>1.4889589387783564</v>
      </c>
      <c r="H200" s="11">
        <f t="shared" si="221"/>
        <v>1.4889589387783564</v>
      </c>
      <c r="I200" s="11">
        <f t="shared" si="268"/>
        <v>1</v>
      </c>
      <c r="J200" s="11"/>
      <c r="K200" s="11"/>
      <c r="L200" s="11"/>
      <c r="M200" s="11"/>
      <c r="N200" s="11">
        <f t="shared" si="205"/>
        <v>0</v>
      </c>
      <c r="O200" s="11">
        <f t="shared" si="213"/>
        <v>0.994940187512657</v>
      </c>
      <c r="P200" s="11">
        <f t="shared" si="213"/>
        <v>1.4742877966723806</v>
      </c>
      <c r="Q200" s="11">
        <f t="shared" si="213"/>
        <v>1.9703717438976147</v>
      </c>
      <c r="R200" s="11">
        <f t="shared" si="213"/>
        <v>7.443626588057656</v>
      </c>
      <c r="S200" s="11"/>
      <c r="T200" s="11">
        <f t="shared" si="222"/>
        <v>0.48895893877835639</v>
      </c>
      <c r="U200" s="11">
        <f t="shared" si="223"/>
        <v>1.4928554119095063</v>
      </c>
      <c r="V200" s="11">
        <f t="shared" si="224"/>
        <v>1.4887350331889486</v>
      </c>
      <c r="W200" s="11">
        <f t="shared" si="225"/>
        <v>1.1298541449952451</v>
      </c>
      <c r="X200" s="11">
        <f t="shared" si="226"/>
        <v>1.5004243261312207</v>
      </c>
      <c r="Y200" s="11">
        <f t="shared" si="227"/>
        <v>1.503368097658891</v>
      </c>
      <c r="Z200" s="11">
        <f t="shared" si="228"/>
        <v>1.5039989280589459</v>
      </c>
      <c r="AA200" s="11">
        <f t="shared" si="229"/>
        <v>98.159725578692942</v>
      </c>
      <c r="AB200" s="11">
        <f t="shared" si="230"/>
        <v>99.077156235542645</v>
      </c>
      <c r="AC200" s="11">
        <f t="shared" si="231"/>
        <v>99.000000000000128</v>
      </c>
      <c r="AD200" s="11">
        <f t="shared" si="232"/>
        <v>99.978931116570834</v>
      </c>
      <c r="AE200" s="11">
        <f t="shared" si="233"/>
        <v>1.8192055378778917</v>
      </c>
      <c r="AF200" s="11">
        <f t="shared" si="234"/>
        <v>-7.7156235542517493E-2</v>
      </c>
      <c r="AG200" s="28">
        <f t="shared" si="235"/>
        <v>83.366907357298814</v>
      </c>
      <c r="AH200" s="28">
        <f t="shared" si="236"/>
        <v>84.146079834864679</v>
      </c>
      <c r="AI200" s="28">
        <f t="shared" si="237"/>
        <v>84.080551160017734</v>
      </c>
      <c r="AJ200" s="28">
        <f t="shared" si="238"/>
        <v>84.911955885562747</v>
      </c>
      <c r="AK200" s="16">
        <f t="shared" si="239"/>
        <v>1.5450485282639335</v>
      </c>
      <c r="AM200" s="16">
        <f t="shared" si="261"/>
        <v>5.4934357223263968</v>
      </c>
      <c r="AN200" s="16">
        <f t="shared" si="262"/>
        <v>5.5447790437689086</v>
      </c>
      <c r="AO200" s="16">
        <f t="shared" si="263"/>
        <v>5.5404610526780536</v>
      </c>
      <c r="AP200" s="16">
        <f t="shared" si="264"/>
        <v>5.5952462014115349</v>
      </c>
      <c r="AQ200" s="8">
        <f t="shared" si="240"/>
        <v>6.152722887513562E-4</v>
      </c>
      <c r="AR200" s="8">
        <f t="shared" si="241"/>
        <v>1.488343666489605</v>
      </c>
      <c r="AS200" s="8">
        <f t="shared" si="242"/>
        <v>97.511656333510402</v>
      </c>
      <c r="AT200" s="8">
        <f t="shared" si="243"/>
        <v>0.99938472771124509</v>
      </c>
      <c r="AU200" s="8">
        <f t="shared" si="244"/>
        <v>3.4865429695911665E-3</v>
      </c>
      <c r="AV200" s="8">
        <f t="shared" si="245"/>
        <v>1.4854723958087652</v>
      </c>
      <c r="AW200" s="8">
        <f t="shared" si="246"/>
        <v>97.51452760419123</v>
      </c>
      <c r="AX200" s="8">
        <f t="shared" si="247"/>
        <v>0.99651345703041727</v>
      </c>
      <c r="AY200" s="11">
        <f t="shared" si="248"/>
        <v>97.511041061221647</v>
      </c>
      <c r="AZ200" s="11">
        <f t="shared" si="249"/>
        <v>1.2305445775098178E-3</v>
      </c>
      <c r="BA200" s="11">
        <f t="shared" si="250"/>
        <v>6.9730859391796685E-3</v>
      </c>
      <c r="BB200" s="30">
        <f>ROCbolivia_carbon_saatchi_negat!E220</f>
        <v>7243</v>
      </c>
      <c r="BC200" s="30">
        <f>'ROC2005-2010floss2distance2prox'!E220</f>
        <v>7257</v>
      </c>
      <c r="BD200" s="30">
        <f>ROC2010f2carbon1!E220</f>
        <v>7207</v>
      </c>
      <c r="BE200" s="14">
        <f>'2010F2CARBON1RANK6'!B202</f>
        <v>206.63975300000001</v>
      </c>
      <c r="BF200" s="14">
        <f>'2005-2010floss2distance2rank4'!B203</f>
        <v>110.525306</v>
      </c>
      <c r="BG200" s="14">
        <f>'2010F2CARBON1RANK6reverse'!B203</f>
        <v>10.266244</v>
      </c>
      <c r="BH200" s="8">
        <f t="shared" si="251"/>
        <v>1.4889589387783397E-2</v>
      </c>
      <c r="BI200" s="8">
        <f t="shared" si="252"/>
        <v>1.474069349390573</v>
      </c>
      <c r="BJ200" s="8">
        <f t="shared" si="253"/>
        <v>97.525930650609425</v>
      </c>
      <c r="BK200" s="8">
        <f t="shared" si="254"/>
        <v>0.98511041061222215</v>
      </c>
      <c r="BL200" s="11">
        <f t="shared" si="255"/>
        <v>99.511041061221647</v>
      </c>
      <c r="BM200" s="11">
        <f t="shared" si="256"/>
        <v>97.532780682090859</v>
      </c>
      <c r="BN200" s="11">
        <f t="shared" si="257"/>
        <v>97.540820239997203</v>
      </c>
      <c r="BO200" s="11">
        <f t="shared" si="258"/>
        <v>97.518014147160827</v>
      </c>
      <c r="BP200" s="11">
        <f t="shared" si="259"/>
        <v>97.512271605799157</v>
      </c>
      <c r="BQ200" s="30">
        <f>ROCbolivia_carbon_saatchi_negat!G220</f>
        <v>475470</v>
      </c>
      <c r="BR200" s="30">
        <f>'ROC2005-2010floss2distance2prox'!G220</f>
        <v>475457</v>
      </c>
      <c r="BS200" s="30">
        <f>ROC2010f2carbon1!G220</f>
        <v>475506</v>
      </c>
      <c r="BT200" s="15">
        <f t="shared" si="265"/>
        <v>2438</v>
      </c>
      <c r="BU200" s="15">
        <f t="shared" si="266"/>
        <v>2438</v>
      </c>
      <c r="BV200" s="15">
        <f t="shared" si="267"/>
        <v>2438</v>
      </c>
      <c r="BW200" s="39">
        <f t="shared" si="260"/>
        <v>482713.11</v>
      </c>
      <c r="BX200" s="11">
        <f t="shared" si="214"/>
        <v>0.75</v>
      </c>
      <c r="BY200" s="11">
        <f t="shared" si="214"/>
        <v>1</v>
      </c>
      <c r="BZ200" s="11">
        <f t="shared" si="214"/>
        <v>1.25</v>
      </c>
      <c r="CA200" s="11">
        <f t="shared" si="214"/>
        <v>1.5</v>
      </c>
    </row>
    <row r="201" spans="1:79" x14ac:dyDescent="0.25">
      <c r="A201" s="11">
        <f t="shared" si="269"/>
        <v>99.5</v>
      </c>
      <c r="B201" s="11">
        <f t="shared" si="215"/>
        <v>0.98895893877835639</v>
      </c>
      <c r="C201" s="11">
        <f t="shared" si="216"/>
        <v>1.4869080311491851</v>
      </c>
      <c r="D201" s="11">
        <f t="shared" si="217"/>
        <v>1.4815141440844648</v>
      </c>
      <c r="E201" s="11">
        <f t="shared" si="218"/>
        <v>1.4867029403862679</v>
      </c>
      <c r="F201" s="11">
        <f t="shared" si="219"/>
        <v>1.488548757252522</v>
      </c>
      <c r="G201" s="11">
        <f t="shared" si="220"/>
        <v>1.4889589387783564</v>
      </c>
      <c r="H201" s="11">
        <f t="shared" si="221"/>
        <v>1.4889589387783564</v>
      </c>
      <c r="I201" s="11">
        <f t="shared" si="268"/>
        <v>1.25</v>
      </c>
      <c r="J201" s="11"/>
      <c r="K201" s="11"/>
      <c r="L201" s="11"/>
      <c r="M201" s="11"/>
      <c r="N201" s="11">
        <f t="shared" si="205"/>
        <v>0</v>
      </c>
      <c r="O201" s="11">
        <f t="shared" si="213"/>
        <v>0.99989068256216196</v>
      </c>
      <c r="P201" s="11">
        <f t="shared" si="213"/>
        <v>1.4816233677253685</v>
      </c>
      <c r="Q201" s="11">
        <f t="shared" si="213"/>
        <v>1.9801756654662421</v>
      </c>
      <c r="R201" s="11">
        <f t="shared" si="213"/>
        <v>7.4806636250946932</v>
      </c>
      <c r="S201" s="11"/>
      <c r="T201" s="11">
        <f t="shared" si="222"/>
        <v>0.98895893877835628</v>
      </c>
      <c r="U201" s="11">
        <f t="shared" si="223"/>
        <v>1.4943491290742619</v>
      </c>
      <c r="V201" s="11">
        <f t="shared" si="224"/>
        <v>1.4888475401425088</v>
      </c>
      <c r="W201" s="11">
        <f t="shared" si="225"/>
        <v>1.1298541449952451</v>
      </c>
      <c r="X201" s="11">
        <f t="shared" si="226"/>
        <v>1.4941399322747941</v>
      </c>
      <c r="Y201" s="11">
        <f t="shared" si="227"/>
        <v>1.496022734516224</v>
      </c>
      <c r="Z201" s="11">
        <f t="shared" si="228"/>
        <v>1.4964411445008607</v>
      </c>
      <c r="AA201" s="11">
        <f t="shared" si="229"/>
        <v>99.0598327848964</v>
      </c>
      <c r="AB201" s="11">
        <f t="shared" si="230"/>
        <v>99.559687414763431</v>
      </c>
      <c r="AC201" s="11">
        <f t="shared" si="231"/>
        <v>99.500000000000114</v>
      </c>
      <c r="AD201" s="11">
        <f t="shared" si="232"/>
        <v>99.999966287518461</v>
      </c>
      <c r="AE201" s="11">
        <f t="shared" si="233"/>
        <v>0.94013350262206075</v>
      </c>
      <c r="AF201" s="11">
        <f t="shared" si="234"/>
        <v>-5.9687414763317292E-2</v>
      </c>
      <c r="AG201" s="28">
        <f t="shared" si="235"/>
        <v>84.131367054275486</v>
      </c>
      <c r="AH201" s="28">
        <f t="shared" si="236"/>
        <v>84.555892839923018</v>
      </c>
      <c r="AI201" s="28">
        <f t="shared" si="237"/>
        <v>84.505200408300652</v>
      </c>
      <c r="AJ201" s="28">
        <f t="shared" si="238"/>
        <v>84.929821024623593</v>
      </c>
      <c r="AK201" s="16">
        <f t="shared" si="239"/>
        <v>0.79845397034810617</v>
      </c>
      <c r="AM201" s="16">
        <f t="shared" si="261"/>
        <v>5.5438095497931146</v>
      </c>
      <c r="AN201" s="16">
        <f t="shared" si="262"/>
        <v>5.5717835407908831</v>
      </c>
      <c r="AO201" s="16">
        <f t="shared" si="263"/>
        <v>5.5684431792067306</v>
      </c>
      <c r="AP201" s="16">
        <f t="shared" si="264"/>
        <v>5.5964234190415532</v>
      </c>
      <c r="AQ201" s="8">
        <f t="shared" si="240"/>
        <v>4.101815258343855E-4</v>
      </c>
      <c r="AR201" s="8">
        <f t="shared" si="241"/>
        <v>1.488548757252522</v>
      </c>
      <c r="AS201" s="8">
        <f t="shared" si="242"/>
        <v>98.011451242747484</v>
      </c>
      <c r="AT201" s="8">
        <f t="shared" si="243"/>
        <v>0.49958981847416339</v>
      </c>
      <c r="AU201" s="8">
        <f t="shared" si="244"/>
        <v>2.2559983920884541E-3</v>
      </c>
      <c r="AV201" s="8">
        <f t="shared" si="245"/>
        <v>1.4867029403862679</v>
      </c>
      <c r="AW201" s="8">
        <f t="shared" si="246"/>
        <v>98.013297059613734</v>
      </c>
      <c r="AX201" s="8">
        <f t="shared" si="247"/>
        <v>0.49774400160791288</v>
      </c>
      <c r="AY201" s="11">
        <f t="shared" si="248"/>
        <v>98.011041061221647</v>
      </c>
      <c r="AZ201" s="11">
        <f t="shared" si="249"/>
        <v>8.2036305167321188E-4</v>
      </c>
      <c r="BA201" s="11">
        <f t="shared" si="250"/>
        <v>4.5119967841742437E-3</v>
      </c>
      <c r="BB201" s="30">
        <f>ROCbolivia_carbon_saatchi_negat!E221</f>
        <v>7249</v>
      </c>
      <c r="BC201" s="30">
        <f>'ROC2005-2010floss2distance2prox'!E221</f>
        <v>7258</v>
      </c>
      <c r="BD201" s="30">
        <f>ROC2010f2carbon1!E221</f>
        <v>7250</v>
      </c>
      <c r="BE201" s="14">
        <f>'2010F2CARBON1RANK6'!B203</f>
        <v>210.81944100000001</v>
      </c>
      <c r="BF201" s="14">
        <f>'2005-2010floss2distance2rank4'!B204</f>
        <v>113.016486</v>
      </c>
      <c r="BG201" s="14">
        <f>'2010F2CARBON1RANK6reverse'!B204</f>
        <v>4.9267719999999997</v>
      </c>
      <c r="BH201" s="8">
        <f t="shared" si="251"/>
        <v>7.4447946938915877E-3</v>
      </c>
      <c r="BI201" s="8">
        <f t="shared" si="252"/>
        <v>1.4815141440844648</v>
      </c>
      <c r="BJ201" s="8">
        <f t="shared" si="253"/>
        <v>98.018485855915529</v>
      </c>
      <c r="BK201" s="8">
        <f t="shared" si="254"/>
        <v>0.49255520530611818</v>
      </c>
      <c r="BL201" s="11">
        <f t="shared" si="255"/>
        <v>99.011041061221647</v>
      </c>
      <c r="BM201" s="11">
        <f t="shared" si="256"/>
        <v>98.015142876479985</v>
      </c>
      <c r="BN201" s="11">
        <f t="shared" si="257"/>
        <v>98.025930650609425</v>
      </c>
      <c r="BO201" s="11">
        <f t="shared" si="258"/>
        <v>98.015553058005821</v>
      </c>
      <c r="BP201" s="11">
        <f t="shared" si="259"/>
        <v>98.01186142427332</v>
      </c>
      <c r="BQ201" s="30">
        <f>ROCbolivia_carbon_saatchi_negat!G221</f>
        <v>477902</v>
      </c>
      <c r="BR201" s="30">
        <f>'ROC2005-2010floss2distance2prox'!G221</f>
        <v>477894</v>
      </c>
      <c r="BS201" s="30">
        <f>ROC2010f2carbon1!G221</f>
        <v>477902</v>
      </c>
      <c r="BT201" s="15">
        <f t="shared" si="265"/>
        <v>2438</v>
      </c>
      <c r="BU201" s="15">
        <f t="shared" si="266"/>
        <v>2438</v>
      </c>
      <c r="BV201" s="15">
        <f t="shared" si="267"/>
        <v>2439</v>
      </c>
      <c r="BW201" s="39">
        <f t="shared" si="260"/>
        <v>485151.05499999999</v>
      </c>
      <c r="BX201" s="11">
        <f t="shared" si="214"/>
        <v>0.75</v>
      </c>
      <c r="BY201" s="11">
        <f t="shared" si="214"/>
        <v>1</v>
      </c>
      <c r="BZ201" s="11">
        <f t="shared" si="214"/>
        <v>1.25</v>
      </c>
      <c r="CA201" s="11">
        <f t="shared" si="214"/>
        <v>1.5</v>
      </c>
    </row>
    <row r="202" spans="1:79" x14ac:dyDescent="0.25">
      <c r="A202" s="11">
        <f t="shared" si="269"/>
        <v>100</v>
      </c>
      <c r="B202" s="11">
        <f t="shared" si="215"/>
        <v>1.4889589387783564</v>
      </c>
      <c r="C202" s="11">
        <f t="shared" si="216"/>
        <v>1.4889589387783564</v>
      </c>
      <c r="D202" s="11">
        <f t="shared" si="217"/>
        <v>1.4889589387783564</v>
      </c>
      <c r="E202" s="11">
        <f t="shared" si="218"/>
        <v>1.4889589387783564</v>
      </c>
      <c r="F202" s="11">
        <f t="shared" si="219"/>
        <v>1.4889589387783564</v>
      </c>
      <c r="G202" s="11">
        <f t="shared" si="220"/>
        <v>1.4889589387783564</v>
      </c>
      <c r="H202" s="11">
        <f t="shared" si="221"/>
        <v>1.4889589387783564</v>
      </c>
      <c r="I202" s="11">
        <f t="shared" si="268"/>
        <v>1.5</v>
      </c>
      <c r="J202" s="11"/>
      <c r="K202" s="11"/>
      <c r="L202" s="11"/>
      <c r="M202" s="11"/>
      <c r="N202" s="11">
        <f t="shared" si="205"/>
        <v>0</v>
      </c>
      <c r="O202" s="11"/>
      <c r="P202" s="11">
        <f>($AL$21+$A202)*P$204/(100+P$204)</f>
        <v>1.4889589387783564</v>
      </c>
      <c r="Q202" s="11">
        <f>($AL$21+$A202)*Q$204/(100+Q$204)</f>
        <v>1.9899795870348698</v>
      </c>
      <c r="R202" s="11">
        <f>($AL$21+$A202)*R$204/(100+R$204)</f>
        <v>7.5177006621317295</v>
      </c>
      <c r="S202" s="11"/>
      <c r="T202" s="11">
        <f t="shared" si="222"/>
        <v>1.4889589387783564</v>
      </c>
      <c r="U202" s="11">
        <f t="shared" si="223"/>
        <v>1.4889589387783564</v>
      </c>
      <c r="V202" s="11">
        <f t="shared" si="224"/>
        <v>1.4889589387783564</v>
      </c>
      <c r="W202" s="11">
        <f t="shared" si="225"/>
        <v>1.1298541449952451</v>
      </c>
      <c r="X202" s="11">
        <f t="shared" si="226"/>
        <v>1.4889589387783564</v>
      </c>
      <c r="Y202" s="11">
        <f t="shared" si="227"/>
        <v>1.4889589387783564</v>
      </c>
      <c r="Z202" s="11">
        <f t="shared" si="228"/>
        <v>1.4889589387783564</v>
      </c>
      <c r="AA202" s="11">
        <f t="shared" si="229"/>
        <v>99.999989112610479</v>
      </c>
      <c r="AB202" s="11">
        <f t="shared" si="230"/>
        <v>99.999969630587486</v>
      </c>
      <c r="AC202" s="11">
        <f t="shared" si="231"/>
        <v>100.00000000000013</v>
      </c>
      <c r="AD202" s="11">
        <f t="shared" si="232"/>
        <v>99.999989112610436</v>
      </c>
      <c r="AE202" s="11">
        <f t="shared" si="233"/>
        <v>0</v>
      </c>
      <c r="AF202" s="11">
        <f t="shared" si="234"/>
        <v>3.0369412641562121E-5</v>
      </c>
      <c r="AG202" s="28">
        <f t="shared" si="235"/>
        <v>84.929840409939899</v>
      </c>
      <c r="AH202" s="28">
        <f t="shared" si="236"/>
        <v>84.929823863887066</v>
      </c>
      <c r="AI202" s="28">
        <f t="shared" si="237"/>
        <v>84.929849656583571</v>
      </c>
      <c r="AJ202" s="28">
        <f t="shared" si="238"/>
        <v>84.929840409939857</v>
      </c>
      <c r="AK202" s="16">
        <f t="shared" si="239"/>
        <v>0</v>
      </c>
      <c r="AM202" s="16">
        <f t="shared" si="261"/>
        <v>5.5964246964307778</v>
      </c>
      <c r="AN202" s="16">
        <f t="shared" si="262"/>
        <v>5.5964236061339134</v>
      </c>
      <c r="AO202" s="16">
        <f t="shared" si="263"/>
        <v>5.5964253057354076</v>
      </c>
      <c r="AP202" s="16">
        <f t="shared" si="264"/>
        <v>5.5964246964307751</v>
      </c>
      <c r="AQ202" s="8">
        <f t="shared" si="240"/>
        <v>0</v>
      </c>
      <c r="AR202" s="8">
        <f t="shared" si="241"/>
        <v>1.4889589387783564</v>
      </c>
      <c r="AS202" s="8">
        <f t="shared" si="242"/>
        <v>98.511041061221647</v>
      </c>
      <c r="AT202" s="8">
        <f t="shared" si="243"/>
        <v>0</v>
      </c>
      <c r="AU202" s="8">
        <f t="shared" si="244"/>
        <v>0</v>
      </c>
      <c r="AV202" s="8">
        <f t="shared" si="245"/>
        <v>1.4889589387783564</v>
      </c>
      <c r="AW202" s="8">
        <f t="shared" si="246"/>
        <v>98.511041061221647</v>
      </c>
      <c r="AX202" s="8">
        <f t="shared" si="247"/>
        <v>0</v>
      </c>
      <c r="AY202" s="11">
        <f t="shared" si="248"/>
        <v>98.511041061221647</v>
      </c>
      <c r="AZ202" s="11">
        <f t="shared" si="249"/>
        <v>0</v>
      </c>
      <c r="BA202" s="11">
        <f t="shared" si="250"/>
        <v>0</v>
      </c>
      <c r="BB202" s="30">
        <f>ROCbolivia_carbon_saatchi_negat!E222</f>
        <v>7260</v>
      </c>
      <c r="BC202" s="30">
        <f>'ROC2005-2010floss2distance2prox'!E222</f>
        <v>7260</v>
      </c>
      <c r="BD202" s="30">
        <f>ROC2010f2carbon1!E222</f>
        <v>7260</v>
      </c>
      <c r="BE202" s="14">
        <f>'2010F2CARBON1RANK6'!B204</f>
        <v>220.19958299999999</v>
      </c>
      <c r="BF202" s="14">
        <f>'2005-2010floss2distance2rank4'!B205</f>
        <v>103.121106</v>
      </c>
      <c r="BG202" s="14">
        <f>'2010F2CARBON1RANK6reverse'!B205</f>
        <v>5.3460000000000001E-3</v>
      </c>
      <c r="BH202" s="8">
        <f t="shared" si="251"/>
        <v>0</v>
      </c>
      <c r="BI202" s="8">
        <f t="shared" si="252"/>
        <v>1.4889589387783564</v>
      </c>
      <c r="BJ202" s="8">
        <f t="shared" si="253"/>
        <v>98.511041061221647</v>
      </c>
      <c r="BK202" s="8">
        <f t="shared" si="254"/>
        <v>0</v>
      </c>
      <c r="BL202" s="11">
        <f t="shared" si="255"/>
        <v>98.511041061221647</v>
      </c>
      <c r="BM202" s="11">
        <f t="shared" si="256"/>
        <v>98.511041061221647</v>
      </c>
      <c r="BN202" s="11">
        <f t="shared" si="257"/>
        <v>98.511041061221647</v>
      </c>
      <c r="BO202" s="11">
        <f t="shared" si="258"/>
        <v>98.511041061221647</v>
      </c>
      <c r="BP202" s="11">
        <f t="shared" si="259"/>
        <v>98.511041061221647</v>
      </c>
      <c r="BQ202" s="30">
        <f>ROCbolivia_carbon_saatchi_negat!G222</f>
        <v>480329</v>
      </c>
      <c r="BR202" s="30">
        <f>'ROC2005-2010floss2distance2prox'!G222</f>
        <v>480329</v>
      </c>
      <c r="BS202" s="30">
        <f>ROC2010f2carbon1!G222</f>
        <v>480329</v>
      </c>
      <c r="BT202" s="15">
        <f t="shared" si="265"/>
        <v>2438</v>
      </c>
      <c r="BU202" s="15">
        <f t="shared" si="266"/>
        <v>2437</v>
      </c>
      <c r="BV202" s="15">
        <f t="shared" si="267"/>
        <v>2437</v>
      </c>
      <c r="BW202" s="39">
        <f t="shared" si="260"/>
        <v>487589</v>
      </c>
      <c r="BX202" s="11">
        <f t="shared" si="214"/>
        <v>0.75</v>
      </c>
      <c r="BY202" s="11">
        <f t="shared" si="214"/>
        <v>1</v>
      </c>
      <c r="BZ202" s="11">
        <f t="shared" si="214"/>
        <v>1.25</v>
      </c>
      <c r="CA202" s="11">
        <f t="shared" si="214"/>
        <v>1.5</v>
      </c>
    </row>
    <row r="203" spans="1:79" x14ac:dyDescent="0.25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4"/>
      <c r="AH203" s="14"/>
      <c r="AI203" s="14"/>
      <c r="AJ203" s="14"/>
      <c r="AK203" s="16"/>
      <c r="AL203" s="21"/>
      <c r="AM203" s="16"/>
      <c r="AN203" s="16"/>
      <c r="AO203" s="16"/>
      <c r="AP203" s="16"/>
      <c r="AY203" s="11"/>
      <c r="AZ203" s="11"/>
      <c r="BA203" s="11"/>
      <c r="BB203" s="30"/>
      <c r="BC203" s="30"/>
      <c r="BD203" s="30"/>
      <c r="BE203" s="14"/>
      <c r="BF203" s="14"/>
      <c r="BG203" s="14"/>
      <c r="BL203" s="11"/>
      <c r="BM203" s="11"/>
      <c r="BN203" s="11"/>
      <c r="BO203" s="11"/>
      <c r="BP203" s="11"/>
      <c r="BQ203" s="30"/>
      <c r="BR203" s="30"/>
      <c r="BS203" s="30"/>
      <c r="BT203" s="15"/>
      <c r="BU203" s="15"/>
      <c r="BV203" s="15"/>
      <c r="BX203" s="11"/>
      <c r="BY203" s="11"/>
      <c r="BZ203" s="11"/>
      <c r="CA203" s="11"/>
    </row>
    <row r="204" spans="1:79" x14ac:dyDescent="0.25">
      <c r="A204" s="5" t="s">
        <v>14</v>
      </c>
      <c r="B204" s="6"/>
      <c r="I204" s="8">
        <f>A199</f>
        <v>98.5</v>
      </c>
      <c r="J204" s="8">
        <f>A102</f>
        <v>50</v>
      </c>
      <c r="K204" s="8">
        <f>A6</f>
        <v>2</v>
      </c>
      <c r="L204" s="8">
        <f>A5</f>
        <v>1.5</v>
      </c>
      <c r="M204" s="10">
        <f>A2</f>
        <v>0</v>
      </c>
      <c r="N204" s="9">
        <f>2*BX206</f>
        <v>3</v>
      </c>
      <c r="O204" s="22">
        <v>1</v>
      </c>
      <c r="P204" s="23">
        <f>$AL$21</f>
        <v>1.4889589387783564</v>
      </c>
      <c r="Q204" s="22">
        <v>2</v>
      </c>
      <c r="R204" s="22">
        <v>8</v>
      </c>
      <c r="S204" s="22">
        <v>100</v>
      </c>
      <c r="AE204" s="10"/>
      <c r="AF204" s="10"/>
    </row>
    <row r="205" spans="1:79" x14ac:dyDescent="0.25">
      <c r="A205" s="5" t="s">
        <v>27</v>
      </c>
      <c r="AE205" s="10"/>
      <c r="AF205" s="10"/>
    </row>
    <row r="206" spans="1:79" x14ac:dyDescent="0.25">
      <c r="A206" s="7" t="s">
        <v>28</v>
      </c>
      <c r="B206" s="6"/>
      <c r="AE206" s="10"/>
      <c r="AF206" s="10"/>
      <c r="AY206" s="15"/>
      <c r="AZ206" s="15"/>
      <c r="BA206" s="15"/>
      <c r="BL206" s="15"/>
      <c r="BM206" s="15"/>
      <c r="BN206" s="15"/>
      <c r="BO206" s="15"/>
      <c r="BP206" s="15"/>
      <c r="BX206" s="10">
        <f>BY206+$BZ206</f>
        <v>1.5</v>
      </c>
      <c r="BY206" s="10">
        <f>BZ206+$BZ206</f>
        <v>1</v>
      </c>
      <c r="BZ206" s="10">
        <f>A3</f>
        <v>0.5</v>
      </c>
      <c r="CA206" s="10">
        <f>M204</f>
        <v>0</v>
      </c>
    </row>
    <row r="207" spans="1:79" x14ac:dyDescent="0.25">
      <c r="A207" s="7"/>
      <c r="B207" s="6"/>
      <c r="AE207" s="10">
        <f>MAX(AE2:AE202)</f>
        <v>37.971896957783251</v>
      </c>
      <c r="AF207" s="10">
        <f>MAX(AF2:AF202)</f>
        <v>2.8106778384547688</v>
      </c>
      <c r="AK207" s="18">
        <f>MAX(AK2:AK202)</f>
        <v>32.249474997998121</v>
      </c>
      <c r="AY207" s="15"/>
      <c r="AZ207" s="15"/>
      <c r="BA207" s="15"/>
      <c r="BL207" s="15"/>
      <c r="BM207" s="15"/>
      <c r="BN207" s="15"/>
      <c r="BO207" s="15"/>
      <c r="BP207" s="15"/>
    </row>
    <row r="208" spans="1:79" x14ac:dyDescent="0.25">
      <c r="A208" s="7"/>
      <c r="AF208" s="10">
        <f>MIN(AF2:AF202)</f>
        <v>-0.27763147735402072</v>
      </c>
      <c r="AK208" s="45">
        <f>AK207/AI202</f>
        <v>0.37971896957783224</v>
      </c>
      <c r="AY208" s="15"/>
      <c r="AZ208" s="15"/>
      <c r="BA208" s="15"/>
      <c r="BL208" s="15"/>
      <c r="BM208" s="15"/>
      <c r="BN208" s="15"/>
      <c r="BO208" s="15"/>
      <c r="BP208" s="15"/>
    </row>
    <row r="209" spans="1:42" x14ac:dyDescent="0.25">
      <c r="A209" s="11"/>
    </row>
    <row r="210" spans="1:42" x14ac:dyDescent="0.25">
      <c r="A210" s="6"/>
      <c r="B210" s="6"/>
      <c r="Y210" s="35"/>
      <c r="AA210" s="35"/>
      <c r="AB210" s="35"/>
      <c r="AC210" s="35"/>
      <c r="AD210" s="35"/>
      <c r="AE210" s="35"/>
      <c r="AF210" s="35"/>
      <c r="AK210" s="18"/>
      <c r="AN210" s="34"/>
      <c r="AO210" s="18"/>
      <c r="AP210" s="18"/>
    </row>
    <row r="211" spans="1:42" x14ac:dyDescent="0.25">
      <c r="A211" s="6"/>
      <c r="B211" s="6"/>
      <c r="Y211" s="33"/>
      <c r="AA211" s="33"/>
      <c r="AB211" s="33"/>
      <c r="AC211" s="33"/>
      <c r="AD211" s="33"/>
      <c r="AE211" s="33"/>
      <c r="AF211" s="33"/>
      <c r="AK211" s="46"/>
      <c r="AN211" s="32"/>
      <c r="AO211" s="18"/>
      <c r="AP211" s="46"/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5"/>
  <sheetViews>
    <sheetView showGridLines="0" workbookViewId="0">
      <selection sqref="A1:F1"/>
    </sheetView>
  </sheetViews>
  <sheetFormatPr defaultRowHeight="15" x14ac:dyDescent="0.25"/>
  <cols>
    <col min="1" max="1" width="10.140625" style="56" bestFit="1" customWidth="1"/>
    <col min="2" max="2" width="12.28515625" style="56" bestFit="1" customWidth="1"/>
    <col min="3" max="16384" width="9.140625" style="56"/>
  </cols>
  <sheetData>
    <row r="1" spans="1:6" ht="31.5" customHeight="1" x14ac:dyDescent="0.25">
      <c r="A1" s="59" t="s">
        <v>25</v>
      </c>
      <c r="B1" s="60"/>
      <c r="C1" s="60"/>
      <c r="D1" s="60"/>
      <c r="E1" s="60"/>
      <c r="F1" s="60"/>
    </row>
    <row r="3" spans="1:6" ht="15.75" thickBot="1" x14ac:dyDescent="0.3"/>
    <row r="4" spans="1:6" ht="15.75" thickBot="1" x14ac:dyDescent="0.3">
      <c r="A4" s="57" t="s">
        <v>24</v>
      </c>
      <c r="B4" s="57" t="s">
        <v>23</v>
      </c>
    </row>
    <row r="5" spans="1:6" ht="15.75" thickBot="1" x14ac:dyDescent="0.3">
      <c r="A5" s="58">
        <v>200</v>
      </c>
      <c r="B5" s="41">
        <v>0</v>
      </c>
    </row>
    <row r="6" spans="1:6" ht="15.75" thickBot="1" x14ac:dyDescent="0.3">
      <c r="A6" s="58">
        <v>199</v>
      </c>
      <c r="B6" s="41">
        <v>40.658354000000003</v>
      </c>
    </row>
    <row r="7" spans="1:6" ht="15.75" thickBot="1" x14ac:dyDescent="0.3">
      <c r="A7" s="58">
        <v>198</v>
      </c>
      <c r="B7" s="41">
        <v>88.006586999999996</v>
      </c>
    </row>
    <row r="8" spans="1:6" ht="15.75" thickBot="1" x14ac:dyDescent="0.3">
      <c r="A8" s="58">
        <v>197</v>
      </c>
      <c r="B8" s="41">
        <v>113.398681</v>
      </c>
    </row>
    <row r="9" spans="1:6" ht="15.75" thickBot="1" x14ac:dyDescent="0.3">
      <c r="A9" s="58">
        <v>196</v>
      </c>
      <c r="B9" s="41">
        <v>110.001349</v>
      </c>
    </row>
    <row r="10" spans="1:6" ht="15.75" thickBot="1" x14ac:dyDescent="0.3">
      <c r="A10" s="58">
        <v>195</v>
      </c>
      <c r="B10" s="41">
        <v>76.679068000000001</v>
      </c>
    </row>
    <row r="11" spans="1:6" ht="15.75" thickBot="1" x14ac:dyDescent="0.3">
      <c r="A11" s="58">
        <v>194</v>
      </c>
      <c r="B11" s="41">
        <v>128.128671</v>
      </c>
    </row>
    <row r="12" spans="1:6" ht="15.75" thickBot="1" x14ac:dyDescent="0.3">
      <c r="A12" s="58">
        <v>193</v>
      </c>
      <c r="B12" s="41">
        <v>56.623652</v>
      </c>
    </row>
    <row r="13" spans="1:6" ht="15.75" thickBot="1" x14ac:dyDescent="0.3">
      <c r="A13" s="58">
        <v>192</v>
      </c>
      <c r="B13" s="41">
        <v>61.716929999999998</v>
      </c>
    </row>
    <row r="14" spans="1:6" ht="15.75" thickBot="1" x14ac:dyDescent="0.3">
      <c r="A14" s="58">
        <v>191</v>
      </c>
      <c r="B14" s="41">
        <v>100.503625</v>
      </c>
    </row>
    <row r="15" spans="1:6" ht="15.75" thickBot="1" x14ac:dyDescent="0.3">
      <c r="A15" s="58">
        <v>190</v>
      </c>
      <c r="B15" s="41">
        <v>117.824742</v>
      </c>
    </row>
    <row r="16" spans="1:6" ht="15.75" thickBot="1" x14ac:dyDescent="0.3">
      <c r="A16" s="58">
        <v>189</v>
      </c>
      <c r="B16" s="41">
        <v>136.03964099999999</v>
      </c>
    </row>
    <row r="17" spans="1:2" ht="15.75" thickBot="1" x14ac:dyDescent="0.3">
      <c r="A17" s="58">
        <v>188</v>
      </c>
      <c r="B17" s="41">
        <v>97.560950000000005</v>
      </c>
    </row>
    <row r="18" spans="1:2" ht="15.75" thickBot="1" x14ac:dyDescent="0.3">
      <c r="A18" s="58">
        <v>187</v>
      </c>
      <c r="B18" s="41">
        <v>80.462596000000005</v>
      </c>
    </row>
    <row r="19" spans="1:2" ht="15.75" thickBot="1" x14ac:dyDescent="0.3">
      <c r="A19" s="58">
        <v>186</v>
      </c>
      <c r="B19" s="41">
        <v>126.877509</v>
      </c>
    </row>
    <row r="20" spans="1:2" ht="15.75" thickBot="1" x14ac:dyDescent="0.3">
      <c r="A20" s="58">
        <v>185</v>
      </c>
      <c r="B20" s="41">
        <v>88.842877000000001</v>
      </c>
    </row>
    <row r="21" spans="1:2" ht="15.75" thickBot="1" x14ac:dyDescent="0.3">
      <c r="A21" s="58">
        <v>184</v>
      </c>
      <c r="B21" s="41">
        <v>77.234412000000006</v>
      </c>
    </row>
    <row r="22" spans="1:2" ht="15.75" thickBot="1" x14ac:dyDescent="0.3">
      <c r="A22" s="58">
        <v>183</v>
      </c>
      <c r="B22" s="41">
        <v>109.659257</v>
      </c>
    </row>
    <row r="23" spans="1:2" ht="15.75" thickBot="1" x14ac:dyDescent="0.3">
      <c r="A23" s="58">
        <v>182</v>
      </c>
      <c r="B23" s="41">
        <v>132.63529299999999</v>
      </c>
    </row>
    <row r="24" spans="1:2" ht="15.75" thickBot="1" x14ac:dyDescent="0.3">
      <c r="A24" s="58">
        <v>181</v>
      </c>
      <c r="B24" s="41">
        <v>94.276792</v>
      </c>
    </row>
    <row r="25" spans="1:2" ht="15.75" thickBot="1" x14ac:dyDescent="0.3">
      <c r="A25" s="58">
        <v>180</v>
      </c>
      <c r="B25" s="41">
        <v>90.209468999999999</v>
      </c>
    </row>
    <row r="26" spans="1:2" ht="15.75" thickBot="1" x14ac:dyDescent="0.3">
      <c r="A26" s="58">
        <v>179</v>
      </c>
      <c r="B26" s="41">
        <v>131.82262</v>
      </c>
    </row>
    <row r="27" spans="1:2" ht="15.75" thickBot="1" x14ac:dyDescent="0.3">
      <c r="A27" s="58">
        <v>178</v>
      </c>
      <c r="B27" s="41">
        <v>85.000551000000002</v>
      </c>
    </row>
    <row r="28" spans="1:2" ht="15.75" thickBot="1" x14ac:dyDescent="0.3">
      <c r="A28" s="58">
        <v>177</v>
      </c>
      <c r="B28" s="41">
        <v>119.74368800000001</v>
      </c>
    </row>
    <row r="29" spans="1:2" ht="15.75" thickBot="1" x14ac:dyDescent="0.3">
      <c r="A29" s="58">
        <v>176</v>
      </c>
      <c r="B29" s="41">
        <v>93.096344000000002</v>
      </c>
    </row>
    <row r="30" spans="1:2" ht="15.75" thickBot="1" x14ac:dyDescent="0.3">
      <c r="A30" s="58">
        <v>175</v>
      </c>
      <c r="B30" s="41">
        <v>76.077065000000005</v>
      </c>
    </row>
    <row r="31" spans="1:2" ht="15.75" thickBot="1" x14ac:dyDescent="0.3">
      <c r="A31" s="58">
        <v>174</v>
      </c>
      <c r="B31" s="41">
        <v>102.413741</v>
      </c>
    </row>
    <row r="32" spans="1:2" ht="15.75" thickBot="1" x14ac:dyDescent="0.3">
      <c r="A32" s="58">
        <v>173</v>
      </c>
      <c r="B32" s="41">
        <v>133.872345</v>
      </c>
    </row>
    <row r="33" spans="1:2" ht="15.75" thickBot="1" x14ac:dyDescent="0.3">
      <c r="A33" s="58">
        <v>172</v>
      </c>
      <c r="B33" s="41">
        <v>136.28549000000001</v>
      </c>
    </row>
    <row r="34" spans="1:2" ht="15.75" thickBot="1" x14ac:dyDescent="0.3">
      <c r="A34" s="58">
        <v>171</v>
      </c>
      <c r="B34" s="41">
        <v>75.906178999999995</v>
      </c>
    </row>
    <row r="35" spans="1:2" ht="15.75" thickBot="1" x14ac:dyDescent="0.3">
      <c r="A35" s="58">
        <v>170</v>
      </c>
      <c r="B35" s="41">
        <v>123.978076</v>
      </c>
    </row>
    <row r="36" spans="1:2" ht="15.75" thickBot="1" x14ac:dyDescent="0.3">
      <c r="A36" s="58">
        <v>169</v>
      </c>
      <c r="B36" s="41">
        <v>90.701116999999996</v>
      </c>
    </row>
    <row r="37" spans="1:2" ht="15.75" thickBot="1" x14ac:dyDescent="0.3">
      <c r="A37" s="58">
        <v>168</v>
      </c>
      <c r="B37" s="41">
        <v>102.354716</v>
      </c>
    </row>
    <row r="38" spans="1:2" ht="15.75" thickBot="1" x14ac:dyDescent="0.3">
      <c r="A38" s="58">
        <v>167</v>
      </c>
      <c r="B38" s="41">
        <v>133.96930399999999</v>
      </c>
    </row>
    <row r="39" spans="1:2" ht="15.75" thickBot="1" x14ac:dyDescent="0.3">
      <c r="A39" s="58">
        <v>166</v>
      </c>
      <c r="B39" s="41">
        <v>87.852287000000004</v>
      </c>
    </row>
    <row r="40" spans="1:2" ht="15.75" thickBot="1" x14ac:dyDescent="0.3">
      <c r="A40" s="58">
        <v>165</v>
      </c>
      <c r="B40" s="41">
        <v>89.956382000000005</v>
      </c>
    </row>
    <row r="41" spans="1:2" ht="15.75" thickBot="1" x14ac:dyDescent="0.3">
      <c r="A41" s="58">
        <v>164</v>
      </c>
      <c r="B41" s="41">
        <v>133.14160000000001</v>
      </c>
    </row>
    <row r="42" spans="1:2" ht="15.75" thickBot="1" x14ac:dyDescent="0.3">
      <c r="A42" s="58">
        <v>163</v>
      </c>
      <c r="B42" s="41">
        <v>132.236727</v>
      </c>
    </row>
    <row r="43" spans="1:2" ht="15.75" thickBot="1" x14ac:dyDescent="0.3">
      <c r="A43" s="58">
        <v>162</v>
      </c>
      <c r="B43" s="41">
        <v>82.201826999999994</v>
      </c>
    </row>
    <row r="44" spans="1:2" ht="15.75" thickBot="1" x14ac:dyDescent="0.3">
      <c r="A44" s="58">
        <v>161</v>
      </c>
      <c r="B44" s="41">
        <v>131.16444200000001</v>
      </c>
    </row>
    <row r="45" spans="1:2" ht="15.75" thickBot="1" x14ac:dyDescent="0.3">
      <c r="A45" s="58">
        <v>160</v>
      </c>
      <c r="B45" s="41">
        <v>90.745412999999999</v>
      </c>
    </row>
    <row r="46" spans="1:2" ht="15.75" thickBot="1" x14ac:dyDescent="0.3">
      <c r="A46" s="58">
        <v>159</v>
      </c>
      <c r="B46" s="41">
        <v>113.870434</v>
      </c>
    </row>
    <row r="47" spans="1:2" ht="15.75" thickBot="1" x14ac:dyDescent="0.3">
      <c r="A47" s="58">
        <v>158</v>
      </c>
      <c r="B47" s="41">
        <v>129.78861699999999</v>
      </c>
    </row>
    <row r="48" spans="1:2" ht="15.75" thickBot="1" x14ac:dyDescent="0.3">
      <c r="A48" s="58">
        <v>157</v>
      </c>
      <c r="B48" s="41">
        <v>78.650811000000004</v>
      </c>
    </row>
    <row r="49" spans="1:2" ht="15.75" thickBot="1" x14ac:dyDescent="0.3">
      <c r="A49" s="58">
        <v>156</v>
      </c>
      <c r="B49" s="41">
        <v>118.52251800000001</v>
      </c>
    </row>
    <row r="50" spans="1:2" ht="15.75" thickBot="1" x14ac:dyDescent="0.3">
      <c r="A50" s="58">
        <v>155</v>
      </c>
      <c r="B50" s="41">
        <v>138.726281</v>
      </c>
    </row>
    <row r="51" spans="1:2" ht="15.75" thickBot="1" x14ac:dyDescent="0.3">
      <c r="A51" s="58">
        <v>154</v>
      </c>
      <c r="B51" s="41">
        <v>93.882226000000003</v>
      </c>
    </row>
    <row r="52" spans="1:2" ht="15.75" thickBot="1" x14ac:dyDescent="0.3">
      <c r="A52" s="58">
        <v>153</v>
      </c>
      <c r="B52" s="41">
        <v>125.898927</v>
      </c>
    </row>
    <row r="53" spans="1:2" ht="15.75" thickBot="1" x14ac:dyDescent="0.3">
      <c r="A53" s="58">
        <v>152</v>
      </c>
      <c r="B53" s="41">
        <v>109.723146</v>
      </c>
    </row>
    <row r="54" spans="1:2" ht="15.75" thickBot="1" x14ac:dyDescent="0.3">
      <c r="A54" s="58">
        <v>151</v>
      </c>
      <c r="B54" s="41">
        <v>91.061301999999998</v>
      </c>
    </row>
    <row r="55" spans="1:2" ht="15.75" thickBot="1" x14ac:dyDescent="0.3">
      <c r="A55" s="58">
        <v>150</v>
      </c>
      <c r="B55" s="41">
        <v>134.04575800000001</v>
      </c>
    </row>
    <row r="56" spans="1:2" ht="15.75" thickBot="1" x14ac:dyDescent="0.3">
      <c r="A56" s="58">
        <v>149</v>
      </c>
      <c r="B56" s="41">
        <v>137.487313</v>
      </c>
    </row>
    <row r="57" spans="1:2" ht="15.75" thickBot="1" x14ac:dyDescent="0.3">
      <c r="A57" s="58">
        <v>148</v>
      </c>
      <c r="B57" s="41">
        <v>93.026752999999999</v>
      </c>
    </row>
    <row r="58" spans="1:2" ht="15.75" thickBot="1" x14ac:dyDescent="0.3">
      <c r="A58" s="58">
        <v>147</v>
      </c>
      <c r="B58" s="41">
        <v>137.770038</v>
      </c>
    </row>
    <row r="59" spans="1:2" ht="15.75" thickBot="1" x14ac:dyDescent="0.3">
      <c r="A59" s="58">
        <v>146</v>
      </c>
      <c r="B59" s="41">
        <v>87.628247000000002</v>
      </c>
    </row>
    <row r="60" spans="1:2" ht="15.75" thickBot="1" x14ac:dyDescent="0.3">
      <c r="A60" s="58">
        <v>145</v>
      </c>
      <c r="B60" s="41">
        <v>121.801357</v>
      </c>
    </row>
    <row r="61" spans="1:2" ht="15.75" thickBot="1" x14ac:dyDescent="0.3">
      <c r="A61" s="58">
        <v>144</v>
      </c>
      <c r="B61" s="41">
        <v>138.117852</v>
      </c>
    </row>
    <row r="62" spans="1:2" ht="15.75" thickBot="1" x14ac:dyDescent="0.3">
      <c r="A62" s="58">
        <v>143</v>
      </c>
      <c r="B62" s="41">
        <v>89.111385999999996</v>
      </c>
    </row>
    <row r="63" spans="1:2" ht="15.75" thickBot="1" x14ac:dyDescent="0.3">
      <c r="A63" s="58">
        <v>142</v>
      </c>
      <c r="B63" s="41">
        <v>133.914185</v>
      </c>
    </row>
    <row r="64" spans="1:2" ht="15.75" thickBot="1" x14ac:dyDescent="0.3">
      <c r="A64" s="58">
        <v>141</v>
      </c>
      <c r="B64" s="41">
        <v>117.437544</v>
      </c>
    </row>
    <row r="65" spans="1:2" ht="15.75" thickBot="1" x14ac:dyDescent="0.3">
      <c r="A65" s="58">
        <v>140</v>
      </c>
      <c r="B65" s="41">
        <v>113.756766</v>
      </c>
    </row>
    <row r="66" spans="1:2" ht="15.75" thickBot="1" x14ac:dyDescent="0.3">
      <c r="A66" s="58">
        <v>139</v>
      </c>
      <c r="B66" s="41">
        <v>129.60415800000001</v>
      </c>
    </row>
    <row r="67" spans="1:2" ht="15.75" thickBot="1" x14ac:dyDescent="0.3">
      <c r="A67" s="58">
        <v>138</v>
      </c>
      <c r="B67" s="41">
        <v>96.110463999999993</v>
      </c>
    </row>
    <row r="68" spans="1:2" ht="15.75" thickBot="1" x14ac:dyDescent="0.3">
      <c r="A68" s="58">
        <v>137</v>
      </c>
      <c r="B68" s="41">
        <v>136.78324000000001</v>
      </c>
    </row>
    <row r="69" spans="1:2" ht="15.75" thickBot="1" x14ac:dyDescent="0.3">
      <c r="A69" s="58">
        <v>136</v>
      </c>
      <c r="B69" s="41">
        <v>102.511726</v>
      </c>
    </row>
    <row r="70" spans="1:2" ht="15.75" thickBot="1" x14ac:dyDescent="0.3">
      <c r="A70" s="58">
        <v>135</v>
      </c>
      <c r="B70" s="41">
        <v>123.290519</v>
      </c>
    </row>
    <row r="71" spans="1:2" ht="15.75" thickBot="1" x14ac:dyDescent="0.3">
      <c r="A71" s="58">
        <v>134</v>
      </c>
      <c r="B71" s="41">
        <v>137.43805699999999</v>
      </c>
    </row>
    <row r="72" spans="1:2" ht="15.75" thickBot="1" x14ac:dyDescent="0.3">
      <c r="A72" s="58">
        <v>133</v>
      </c>
      <c r="B72" s="41">
        <v>90.327701000000005</v>
      </c>
    </row>
    <row r="73" spans="1:2" ht="15.75" thickBot="1" x14ac:dyDescent="0.3">
      <c r="A73" s="58">
        <v>132</v>
      </c>
      <c r="B73" s="41">
        <v>135.056545</v>
      </c>
    </row>
    <row r="74" spans="1:2" ht="15.75" thickBot="1" x14ac:dyDescent="0.3">
      <c r="A74" s="58">
        <v>131</v>
      </c>
      <c r="B74" s="41">
        <v>119.517329</v>
      </c>
    </row>
    <row r="75" spans="1:2" ht="15.75" thickBot="1" x14ac:dyDescent="0.3">
      <c r="A75" s="58">
        <v>130</v>
      </c>
      <c r="B75" s="41">
        <v>104.283816</v>
      </c>
    </row>
    <row r="76" spans="1:2" ht="15.75" thickBot="1" x14ac:dyDescent="0.3">
      <c r="A76" s="58">
        <v>129</v>
      </c>
      <c r="B76" s="41">
        <v>135.497129</v>
      </c>
    </row>
    <row r="77" spans="1:2" ht="15.75" thickBot="1" x14ac:dyDescent="0.3">
      <c r="A77" s="58">
        <v>128</v>
      </c>
      <c r="B77" s="41">
        <v>108.23459</v>
      </c>
    </row>
    <row r="78" spans="1:2" ht="15.75" thickBot="1" x14ac:dyDescent="0.3">
      <c r="A78" s="58">
        <v>127</v>
      </c>
      <c r="B78" s="41">
        <v>131.476055</v>
      </c>
    </row>
    <row r="79" spans="1:2" ht="15.75" thickBot="1" x14ac:dyDescent="0.3">
      <c r="A79" s="58">
        <v>126</v>
      </c>
      <c r="B79" s="41">
        <v>110.94569</v>
      </c>
    </row>
    <row r="80" spans="1:2" ht="15.75" thickBot="1" x14ac:dyDescent="0.3">
      <c r="A80" s="58">
        <v>125</v>
      </c>
      <c r="B80" s="41">
        <v>113.354067</v>
      </c>
    </row>
    <row r="81" spans="1:2" ht="15.75" thickBot="1" x14ac:dyDescent="0.3">
      <c r="A81" s="58">
        <v>124</v>
      </c>
      <c r="B81" s="41">
        <v>136.2901</v>
      </c>
    </row>
    <row r="82" spans="1:2" ht="15.75" thickBot="1" x14ac:dyDescent="0.3">
      <c r="A82" s="58">
        <v>123</v>
      </c>
      <c r="B82" s="41">
        <v>115.17371300000001</v>
      </c>
    </row>
    <row r="83" spans="1:2" ht="15.75" thickBot="1" x14ac:dyDescent="0.3">
      <c r="A83" s="58">
        <v>122</v>
      </c>
      <c r="B83" s="41">
        <v>126.94513999999999</v>
      </c>
    </row>
    <row r="84" spans="1:2" ht="15.75" thickBot="1" x14ac:dyDescent="0.3">
      <c r="A84" s="58">
        <v>121</v>
      </c>
      <c r="B84" s="41">
        <v>92.267444999999995</v>
      </c>
    </row>
    <row r="85" spans="1:2" ht="15.75" thickBot="1" x14ac:dyDescent="0.3">
      <c r="A85" s="58">
        <v>120</v>
      </c>
      <c r="B85" s="41">
        <v>143.67406700000001</v>
      </c>
    </row>
    <row r="86" spans="1:2" ht="15.75" thickBot="1" x14ac:dyDescent="0.3">
      <c r="A86" s="58">
        <v>119</v>
      </c>
      <c r="B86" s="41">
        <v>133.67355900000001</v>
      </c>
    </row>
    <row r="87" spans="1:2" ht="15.75" thickBot="1" x14ac:dyDescent="0.3">
      <c r="A87" s="58">
        <v>118</v>
      </c>
      <c r="B87" s="41">
        <v>98.843909999999994</v>
      </c>
    </row>
    <row r="88" spans="1:2" ht="15.75" thickBot="1" x14ac:dyDescent="0.3">
      <c r="A88" s="58">
        <v>117</v>
      </c>
      <c r="B88" s="41">
        <v>137.493696</v>
      </c>
    </row>
    <row r="89" spans="1:2" ht="15.75" thickBot="1" x14ac:dyDescent="0.3">
      <c r="A89" s="58">
        <v>116</v>
      </c>
      <c r="B89" s="41">
        <v>107.16323199999999</v>
      </c>
    </row>
    <row r="90" spans="1:2" ht="15.75" thickBot="1" x14ac:dyDescent="0.3">
      <c r="A90" s="58">
        <v>115</v>
      </c>
      <c r="B90" s="41">
        <v>137.23615799999999</v>
      </c>
    </row>
    <row r="91" spans="1:2" ht="15.75" thickBot="1" x14ac:dyDescent="0.3">
      <c r="A91" s="58">
        <v>114</v>
      </c>
      <c r="B91" s="41">
        <v>99.079841999999999</v>
      </c>
    </row>
    <row r="92" spans="1:2" ht="15.75" thickBot="1" x14ac:dyDescent="0.3">
      <c r="A92" s="58">
        <v>113</v>
      </c>
      <c r="B92" s="41">
        <v>137.818004</v>
      </c>
    </row>
    <row r="93" spans="1:2" ht="15.75" thickBot="1" x14ac:dyDescent="0.3">
      <c r="A93" s="58">
        <v>112</v>
      </c>
      <c r="B93" s="41">
        <v>128.308221</v>
      </c>
    </row>
    <row r="94" spans="1:2" ht="15.75" thickBot="1" x14ac:dyDescent="0.3">
      <c r="A94" s="58">
        <v>111</v>
      </c>
      <c r="B94" s="41">
        <v>118.859685</v>
      </c>
    </row>
    <row r="95" spans="1:2" ht="15.75" thickBot="1" x14ac:dyDescent="0.3">
      <c r="A95" s="58">
        <v>110</v>
      </c>
      <c r="B95" s="41">
        <v>114.992789</v>
      </c>
    </row>
    <row r="96" spans="1:2" ht="15.75" thickBot="1" x14ac:dyDescent="0.3">
      <c r="A96" s="58">
        <v>109</v>
      </c>
      <c r="B96" s="41">
        <v>123.401387</v>
      </c>
    </row>
    <row r="97" spans="1:2" ht="15.75" thickBot="1" x14ac:dyDescent="0.3">
      <c r="A97" s="58">
        <v>108</v>
      </c>
      <c r="B97" s="41">
        <v>138.202392</v>
      </c>
    </row>
    <row r="98" spans="1:2" ht="15.75" thickBot="1" x14ac:dyDescent="0.3">
      <c r="A98" s="58">
        <v>107</v>
      </c>
      <c r="B98" s="41">
        <v>99.413404</v>
      </c>
    </row>
    <row r="99" spans="1:2" ht="15.75" thickBot="1" x14ac:dyDescent="0.3">
      <c r="A99" s="58">
        <v>106</v>
      </c>
      <c r="B99" s="41">
        <v>136.47115299999999</v>
      </c>
    </row>
    <row r="100" spans="1:2" ht="15.75" thickBot="1" x14ac:dyDescent="0.3">
      <c r="A100" s="58">
        <v>105</v>
      </c>
      <c r="B100" s="41">
        <v>111.993002</v>
      </c>
    </row>
    <row r="101" spans="1:2" ht="15.75" thickBot="1" x14ac:dyDescent="0.3">
      <c r="A101" s="58">
        <v>104</v>
      </c>
      <c r="B101" s="41">
        <v>138.97499999999999</v>
      </c>
    </row>
    <row r="102" spans="1:2" ht="15.75" thickBot="1" x14ac:dyDescent="0.3">
      <c r="A102" s="58">
        <v>103</v>
      </c>
      <c r="B102" s="41">
        <v>96.852249</v>
      </c>
    </row>
    <row r="103" spans="1:2" ht="15.75" thickBot="1" x14ac:dyDescent="0.3">
      <c r="A103" s="58">
        <v>102</v>
      </c>
      <c r="B103" s="41">
        <v>138.29497900000001</v>
      </c>
    </row>
    <row r="104" spans="1:2" ht="15.75" thickBot="1" x14ac:dyDescent="0.3">
      <c r="A104" s="58">
        <v>101</v>
      </c>
      <c r="B104" s="41">
        <v>117.303186</v>
      </c>
    </row>
    <row r="105" spans="1:2" ht="15.75" thickBot="1" x14ac:dyDescent="0.3">
      <c r="A105" s="58">
        <v>100</v>
      </c>
      <c r="B105" s="41">
        <v>132.19687999999999</v>
      </c>
    </row>
    <row r="106" spans="1:2" ht="15.75" thickBot="1" x14ac:dyDescent="0.3">
      <c r="A106" s="58">
        <v>99</v>
      </c>
      <c r="B106" s="41">
        <v>116.02350199999999</v>
      </c>
    </row>
    <row r="107" spans="1:2" ht="15.75" thickBot="1" x14ac:dyDescent="0.3">
      <c r="A107" s="58">
        <v>98</v>
      </c>
      <c r="B107" s="41">
        <v>130.154931</v>
      </c>
    </row>
    <row r="108" spans="1:2" ht="15.75" thickBot="1" x14ac:dyDescent="0.3">
      <c r="A108" s="58">
        <v>97</v>
      </c>
      <c r="B108" s="41">
        <v>112.979466</v>
      </c>
    </row>
    <row r="109" spans="1:2" ht="15.75" thickBot="1" x14ac:dyDescent="0.3">
      <c r="A109" s="58">
        <v>96</v>
      </c>
      <c r="B109" s="41">
        <v>129.31656699999999</v>
      </c>
    </row>
    <row r="110" spans="1:2" ht="15.75" thickBot="1" x14ac:dyDescent="0.3">
      <c r="A110" s="58">
        <v>95</v>
      </c>
      <c r="B110" s="41">
        <v>127.89574</v>
      </c>
    </row>
    <row r="111" spans="1:2" ht="15.75" thickBot="1" x14ac:dyDescent="0.3">
      <c r="A111" s="58">
        <v>94</v>
      </c>
      <c r="B111" s="41">
        <v>123.76658</v>
      </c>
    </row>
    <row r="112" spans="1:2" ht="15.75" thickBot="1" x14ac:dyDescent="0.3">
      <c r="A112" s="58">
        <v>93</v>
      </c>
      <c r="B112" s="41">
        <v>114.79471100000001</v>
      </c>
    </row>
    <row r="113" spans="1:2" ht="15.75" thickBot="1" x14ac:dyDescent="0.3">
      <c r="A113" s="58">
        <v>92</v>
      </c>
      <c r="B113" s="41">
        <v>134.44057900000001</v>
      </c>
    </row>
    <row r="114" spans="1:2" ht="15.75" thickBot="1" x14ac:dyDescent="0.3">
      <c r="A114" s="58">
        <v>91</v>
      </c>
      <c r="B114" s="41">
        <v>110.518404</v>
      </c>
    </row>
    <row r="115" spans="1:2" ht="15.75" thickBot="1" x14ac:dyDescent="0.3">
      <c r="A115" s="58">
        <v>90</v>
      </c>
      <c r="B115" s="41">
        <v>138.80941000000001</v>
      </c>
    </row>
    <row r="116" spans="1:2" ht="15.75" thickBot="1" x14ac:dyDescent="0.3">
      <c r="A116" s="58">
        <v>89</v>
      </c>
      <c r="B116" s="41">
        <v>113.82859999999999</v>
      </c>
    </row>
    <row r="117" spans="1:2" ht="15.75" thickBot="1" x14ac:dyDescent="0.3">
      <c r="A117" s="58">
        <v>88</v>
      </c>
      <c r="B117" s="41">
        <v>139.048722</v>
      </c>
    </row>
    <row r="118" spans="1:2" ht="15.75" thickBot="1" x14ac:dyDescent="0.3">
      <c r="A118" s="58">
        <v>87</v>
      </c>
      <c r="B118" s="41">
        <v>113.63348499999999</v>
      </c>
    </row>
    <row r="119" spans="1:2" ht="15.75" thickBot="1" x14ac:dyDescent="0.3">
      <c r="A119" s="58">
        <v>86</v>
      </c>
      <c r="B119" s="41">
        <v>140.414073</v>
      </c>
    </row>
    <row r="120" spans="1:2" ht="15.75" thickBot="1" x14ac:dyDescent="0.3">
      <c r="A120" s="58">
        <v>85</v>
      </c>
      <c r="B120" s="41">
        <v>117.231043</v>
      </c>
    </row>
    <row r="121" spans="1:2" ht="15.75" thickBot="1" x14ac:dyDescent="0.3">
      <c r="A121" s="58">
        <v>84</v>
      </c>
      <c r="B121" s="41">
        <v>135.80374699999999</v>
      </c>
    </row>
    <row r="122" spans="1:2" ht="15.75" thickBot="1" x14ac:dyDescent="0.3">
      <c r="A122" s="58">
        <v>83</v>
      </c>
      <c r="B122" s="41">
        <v>117.836668</v>
      </c>
    </row>
    <row r="123" spans="1:2" ht="15.75" thickBot="1" x14ac:dyDescent="0.3">
      <c r="A123" s="58">
        <v>82</v>
      </c>
      <c r="B123" s="41">
        <v>129.35637199999999</v>
      </c>
    </row>
    <row r="124" spans="1:2" ht="15.75" thickBot="1" x14ac:dyDescent="0.3">
      <c r="A124" s="58">
        <v>81</v>
      </c>
      <c r="B124" s="41">
        <v>125.59409599999999</v>
      </c>
    </row>
    <row r="125" spans="1:2" ht="15.75" thickBot="1" x14ac:dyDescent="0.3">
      <c r="A125" s="58">
        <v>80</v>
      </c>
      <c r="B125" s="41">
        <v>113.45329099999999</v>
      </c>
    </row>
    <row r="126" spans="1:2" ht="15.75" thickBot="1" x14ac:dyDescent="0.3">
      <c r="A126" s="58">
        <v>79</v>
      </c>
      <c r="B126" s="41">
        <v>140.448048</v>
      </c>
    </row>
    <row r="127" spans="1:2" ht="15.75" thickBot="1" x14ac:dyDescent="0.3">
      <c r="A127" s="58">
        <v>78</v>
      </c>
      <c r="B127" s="41">
        <v>114.366732</v>
      </c>
    </row>
    <row r="128" spans="1:2" ht="15.75" thickBot="1" x14ac:dyDescent="0.3">
      <c r="A128" s="58">
        <v>77</v>
      </c>
      <c r="B128" s="41">
        <v>121.44620399999999</v>
      </c>
    </row>
    <row r="129" spans="1:2" ht="15.75" thickBot="1" x14ac:dyDescent="0.3">
      <c r="A129" s="58">
        <v>76</v>
      </c>
      <c r="B129" s="41">
        <v>132.07799800000001</v>
      </c>
    </row>
    <row r="130" spans="1:2" ht="15.75" thickBot="1" x14ac:dyDescent="0.3">
      <c r="A130" s="58">
        <v>75</v>
      </c>
      <c r="B130" s="41">
        <v>110.04316900000001</v>
      </c>
    </row>
    <row r="131" spans="1:2" ht="15.75" thickBot="1" x14ac:dyDescent="0.3">
      <c r="A131" s="58">
        <v>74</v>
      </c>
      <c r="B131" s="41">
        <v>138.66183100000001</v>
      </c>
    </row>
    <row r="132" spans="1:2" ht="15.75" thickBot="1" x14ac:dyDescent="0.3">
      <c r="A132" s="58">
        <v>73</v>
      </c>
      <c r="B132" s="41">
        <v>118.89246300000001</v>
      </c>
    </row>
    <row r="133" spans="1:2" ht="15.75" thickBot="1" x14ac:dyDescent="0.3">
      <c r="A133" s="58">
        <v>72</v>
      </c>
      <c r="B133" s="41">
        <v>118.252145</v>
      </c>
    </row>
    <row r="134" spans="1:2" ht="15.75" thickBot="1" x14ac:dyDescent="0.3">
      <c r="A134" s="58">
        <v>71</v>
      </c>
      <c r="B134" s="41">
        <v>131.71446900000001</v>
      </c>
    </row>
    <row r="135" spans="1:2" ht="15.75" thickBot="1" x14ac:dyDescent="0.3">
      <c r="A135" s="58">
        <v>70</v>
      </c>
      <c r="B135" s="41">
        <v>115.849577</v>
      </c>
    </row>
    <row r="136" spans="1:2" ht="15.75" thickBot="1" x14ac:dyDescent="0.3">
      <c r="A136" s="58">
        <v>69</v>
      </c>
      <c r="B136" s="41">
        <v>134.886506</v>
      </c>
    </row>
    <row r="137" spans="1:2" ht="15.75" thickBot="1" x14ac:dyDescent="0.3">
      <c r="A137" s="58">
        <v>68</v>
      </c>
      <c r="B137" s="41">
        <v>128.034795</v>
      </c>
    </row>
    <row r="138" spans="1:2" ht="15.75" thickBot="1" x14ac:dyDescent="0.3">
      <c r="A138" s="58">
        <v>67</v>
      </c>
      <c r="B138" s="41">
        <v>113.729501</v>
      </c>
    </row>
    <row r="139" spans="1:2" ht="15.75" thickBot="1" x14ac:dyDescent="0.3">
      <c r="A139" s="58">
        <v>66</v>
      </c>
      <c r="B139" s="41">
        <v>122.362443</v>
      </c>
    </row>
    <row r="140" spans="1:2" ht="15.75" thickBot="1" x14ac:dyDescent="0.3">
      <c r="A140" s="58">
        <v>65</v>
      </c>
      <c r="B140" s="41">
        <v>130.48584199999999</v>
      </c>
    </row>
    <row r="141" spans="1:2" ht="15.75" thickBot="1" x14ac:dyDescent="0.3">
      <c r="A141" s="58">
        <v>64</v>
      </c>
      <c r="B141" s="41">
        <v>121.22704299999999</v>
      </c>
    </row>
    <row r="142" spans="1:2" ht="15.75" thickBot="1" x14ac:dyDescent="0.3">
      <c r="A142" s="58">
        <v>63</v>
      </c>
      <c r="B142" s="41">
        <v>115.330472</v>
      </c>
    </row>
    <row r="143" spans="1:2" ht="15.75" thickBot="1" x14ac:dyDescent="0.3">
      <c r="A143" s="58">
        <v>62</v>
      </c>
      <c r="B143" s="41">
        <v>138.803529</v>
      </c>
    </row>
    <row r="144" spans="1:2" ht="15.75" thickBot="1" x14ac:dyDescent="0.3">
      <c r="A144" s="58">
        <v>61</v>
      </c>
      <c r="B144" s="41">
        <v>123.20477099999999</v>
      </c>
    </row>
    <row r="145" spans="1:2" ht="15.75" thickBot="1" x14ac:dyDescent="0.3">
      <c r="A145" s="58">
        <v>60</v>
      </c>
      <c r="B145" s="41">
        <v>118.569416</v>
      </c>
    </row>
    <row r="146" spans="1:2" ht="15.75" thickBot="1" x14ac:dyDescent="0.3">
      <c r="A146" s="58">
        <v>59</v>
      </c>
      <c r="B146" s="41">
        <v>122.48361</v>
      </c>
    </row>
    <row r="147" spans="1:2" ht="15.75" thickBot="1" x14ac:dyDescent="0.3">
      <c r="A147" s="58">
        <v>58</v>
      </c>
      <c r="B147" s="41">
        <v>132.90940599999999</v>
      </c>
    </row>
    <row r="148" spans="1:2" ht="15.75" thickBot="1" x14ac:dyDescent="0.3">
      <c r="A148" s="58">
        <v>57</v>
      </c>
      <c r="B148" s="41">
        <v>122.656137</v>
      </c>
    </row>
    <row r="149" spans="1:2" ht="15.75" thickBot="1" x14ac:dyDescent="0.3">
      <c r="A149" s="58">
        <v>56</v>
      </c>
      <c r="B149" s="41">
        <v>116.12196400000001</v>
      </c>
    </row>
    <row r="150" spans="1:2" ht="15.75" thickBot="1" x14ac:dyDescent="0.3">
      <c r="A150" s="58">
        <v>55</v>
      </c>
      <c r="B150" s="41">
        <v>124.56458600000001</v>
      </c>
    </row>
    <row r="151" spans="1:2" ht="15.75" thickBot="1" x14ac:dyDescent="0.3">
      <c r="A151" s="58">
        <v>54</v>
      </c>
      <c r="B151" s="41">
        <v>134.77874600000001</v>
      </c>
    </row>
    <row r="152" spans="1:2" ht="15.75" thickBot="1" x14ac:dyDescent="0.3">
      <c r="A152" s="58">
        <v>53</v>
      </c>
      <c r="B152" s="41">
        <v>121.366848</v>
      </c>
    </row>
    <row r="153" spans="1:2" ht="15.75" thickBot="1" x14ac:dyDescent="0.3">
      <c r="A153" s="58">
        <v>52</v>
      </c>
      <c r="B153" s="41">
        <v>121.447155</v>
      </c>
    </row>
    <row r="154" spans="1:2" ht="15.75" thickBot="1" x14ac:dyDescent="0.3">
      <c r="A154" s="58">
        <v>51</v>
      </c>
      <c r="B154" s="41">
        <v>120.798027</v>
      </c>
    </row>
    <row r="155" spans="1:2" ht="15.75" thickBot="1" x14ac:dyDescent="0.3">
      <c r="A155" s="58">
        <v>50</v>
      </c>
      <c r="B155" s="41">
        <v>126.73453600000001</v>
      </c>
    </row>
    <row r="156" spans="1:2" ht="15.75" thickBot="1" x14ac:dyDescent="0.3">
      <c r="A156" s="58">
        <v>49</v>
      </c>
      <c r="B156" s="41">
        <v>120.931906</v>
      </c>
    </row>
    <row r="157" spans="1:2" ht="15.75" thickBot="1" x14ac:dyDescent="0.3">
      <c r="A157" s="58">
        <v>48</v>
      </c>
      <c r="B157" s="41">
        <v>133.939615</v>
      </c>
    </row>
    <row r="158" spans="1:2" ht="15.75" thickBot="1" x14ac:dyDescent="0.3">
      <c r="A158" s="58">
        <v>47</v>
      </c>
      <c r="B158" s="41">
        <v>131.26057399999999</v>
      </c>
    </row>
    <row r="159" spans="1:2" ht="15.75" thickBot="1" x14ac:dyDescent="0.3">
      <c r="A159" s="58">
        <v>46</v>
      </c>
      <c r="B159" s="41">
        <v>126.956014</v>
      </c>
    </row>
    <row r="160" spans="1:2" ht="15.75" thickBot="1" x14ac:dyDescent="0.3">
      <c r="A160" s="58">
        <v>45</v>
      </c>
      <c r="B160" s="41">
        <v>124.74773500000001</v>
      </c>
    </row>
    <row r="161" spans="1:2" ht="15.75" thickBot="1" x14ac:dyDescent="0.3">
      <c r="A161" s="58">
        <v>44</v>
      </c>
      <c r="B161" s="41">
        <v>121.979995</v>
      </c>
    </row>
    <row r="162" spans="1:2" ht="15.75" thickBot="1" x14ac:dyDescent="0.3">
      <c r="A162" s="58">
        <v>43</v>
      </c>
      <c r="B162" s="41">
        <v>125.250533</v>
      </c>
    </row>
    <row r="163" spans="1:2" ht="15.75" thickBot="1" x14ac:dyDescent="0.3">
      <c r="A163" s="58">
        <v>42</v>
      </c>
      <c r="B163" s="41">
        <v>123.614831</v>
      </c>
    </row>
    <row r="164" spans="1:2" ht="15.75" thickBot="1" x14ac:dyDescent="0.3">
      <c r="A164" s="58">
        <v>41</v>
      </c>
      <c r="B164" s="41">
        <v>118.58509100000001</v>
      </c>
    </row>
    <row r="165" spans="1:2" ht="15.75" thickBot="1" x14ac:dyDescent="0.3">
      <c r="A165" s="58">
        <v>40</v>
      </c>
      <c r="B165" s="41">
        <v>117.684988</v>
      </c>
    </row>
    <row r="166" spans="1:2" ht="15.75" thickBot="1" x14ac:dyDescent="0.3">
      <c r="A166" s="58">
        <v>39</v>
      </c>
      <c r="B166" s="41">
        <v>122.37735000000001</v>
      </c>
    </row>
    <row r="167" spans="1:2" ht="15.75" thickBot="1" x14ac:dyDescent="0.3">
      <c r="A167" s="58">
        <v>38</v>
      </c>
      <c r="B167" s="41">
        <v>125.789661</v>
      </c>
    </row>
    <row r="168" spans="1:2" ht="15.75" thickBot="1" x14ac:dyDescent="0.3">
      <c r="A168" s="58">
        <v>37</v>
      </c>
      <c r="B168" s="41">
        <v>126.46629</v>
      </c>
    </row>
    <row r="169" spans="1:2" ht="15.75" thickBot="1" x14ac:dyDescent="0.3">
      <c r="A169" s="58">
        <v>36</v>
      </c>
      <c r="B169" s="41">
        <v>121.466448</v>
      </c>
    </row>
    <row r="170" spans="1:2" ht="15.75" thickBot="1" x14ac:dyDescent="0.3">
      <c r="A170" s="58">
        <v>35</v>
      </c>
      <c r="B170" s="41">
        <v>117.681195</v>
      </c>
    </row>
    <row r="171" spans="1:2" ht="15.75" thickBot="1" x14ac:dyDescent="0.3">
      <c r="A171" s="58">
        <v>34</v>
      </c>
      <c r="B171" s="41">
        <v>124.711303</v>
      </c>
    </row>
    <row r="172" spans="1:2" ht="15.75" thickBot="1" x14ac:dyDescent="0.3">
      <c r="A172" s="58">
        <v>33</v>
      </c>
      <c r="B172" s="41">
        <v>124.45813800000001</v>
      </c>
    </row>
    <row r="173" spans="1:2" ht="15.75" thickBot="1" x14ac:dyDescent="0.3">
      <c r="A173" s="58">
        <v>32</v>
      </c>
      <c r="B173" s="41">
        <v>116.438941</v>
      </c>
    </row>
    <row r="174" spans="1:2" ht="15.75" thickBot="1" x14ac:dyDescent="0.3">
      <c r="A174" s="58">
        <v>31</v>
      </c>
      <c r="B174" s="41">
        <v>127.955519</v>
      </c>
    </row>
    <row r="175" spans="1:2" ht="15.75" thickBot="1" x14ac:dyDescent="0.3">
      <c r="A175" s="58">
        <v>30</v>
      </c>
      <c r="B175" s="41">
        <v>116.050546</v>
      </c>
    </row>
    <row r="176" spans="1:2" ht="15.75" thickBot="1" x14ac:dyDescent="0.3">
      <c r="A176" s="58">
        <v>29</v>
      </c>
      <c r="B176" s="41">
        <v>124.065268</v>
      </c>
    </row>
    <row r="177" spans="1:2" ht="15.75" thickBot="1" x14ac:dyDescent="0.3">
      <c r="A177" s="58">
        <v>28</v>
      </c>
      <c r="B177" s="41">
        <v>119.33653099999999</v>
      </c>
    </row>
    <row r="178" spans="1:2" ht="15.75" thickBot="1" x14ac:dyDescent="0.3">
      <c r="A178" s="58">
        <v>27</v>
      </c>
      <c r="B178" s="41">
        <v>121.66277599999999</v>
      </c>
    </row>
    <row r="179" spans="1:2" ht="15.75" thickBot="1" x14ac:dyDescent="0.3">
      <c r="A179" s="58">
        <v>26</v>
      </c>
      <c r="B179" s="41">
        <v>116.435006</v>
      </c>
    </row>
    <row r="180" spans="1:2" ht="15.75" thickBot="1" x14ac:dyDescent="0.3">
      <c r="A180" s="58">
        <v>25</v>
      </c>
      <c r="B180" s="41">
        <v>126.424268</v>
      </c>
    </row>
    <row r="181" spans="1:2" ht="15.75" thickBot="1" x14ac:dyDescent="0.3">
      <c r="A181" s="58">
        <v>24</v>
      </c>
      <c r="B181" s="41">
        <v>117.90601700000001</v>
      </c>
    </row>
    <row r="182" spans="1:2" ht="15.75" thickBot="1" x14ac:dyDescent="0.3">
      <c r="A182" s="58">
        <v>23</v>
      </c>
      <c r="B182" s="41">
        <v>115.252104</v>
      </c>
    </row>
    <row r="183" spans="1:2" ht="15.75" thickBot="1" x14ac:dyDescent="0.3">
      <c r="A183" s="58">
        <v>22</v>
      </c>
      <c r="B183" s="41">
        <v>119.064069</v>
      </c>
    </row>
    <row r="184" spans="1:2" ht="15.75" thickBot="1" x14ac:dyDescent="0.3">
      <c r="A184" s="58">
        <v>21</v>
      </c>
      <c r="B184" s="41">
        <v>120.94702700000001</v>
      </c>
    </row>
    <row r="185" spans="1:2" ht="15.75" thickBot="1" x14ac:dyDescent="0.3">
      <c r="A185" s="58">
        <v>20</v>
      </c>
      <c r="B185" s="41">
        <v>122.629221</v>
      </c>
    </row>
    <row r="186" spans="1:2" ht="15.75" thickBot="1" x14ac:dyDescent="0.3">
      <c r="A186" s="58">
        <v>19</v>
      </c>
      <c r="B186" s="41">
        <v>116.645724</v>
      </c>
    </row>
    <row r="187" spans="1:2" ht="15.75" thickBot="1" x14ac:dyDescent="0.3">
      <c r="A187" s="58">
        <v>18</v>
      </c>
      <c r="B187" s="41">
        <v>119.13918200000001</v>
      </c>
    </row>
    <row r="188" spans="1:2" ht="15.75" thickBot="1" x14ac:dyDescent="0.3">
      <c r="A188" s="58">
        <v>17</v>
      </c>
      <c r="B188" s="41">
        <v>121.201306</v>
      </c>
    </row>
    <row r="189" spans="1:2" ht="15.75" thickBot="1" x14ac:dyDescent="0.3">
      <c r="A189" s="58">
        <v>16</v>
      </c>
      <c r="B189" s="41">
        <v>120.693984</v>
      </c>
    </row>
    <row r="190" spans="1:2" ht="15.75" thickBot="1" x14ac:dyDescent="0.3">
      <c r="A190" s="58">
        <v>15</v>
      </c>
      <c r="B190" s="41">
        <v>118.475652</v>
      </c>
    </row>
    <row r="191" spans="1:2" ht="15.75" thickBot="1" x14ac:dyDescent="0.3">
      <c r="A191" s="58">
        <v>14</v>
      </c>
      <c r="B191" s="41">
        <v>122.92309</v>
      </c>
    </row>
    <row r="192" spans="1:2" ht="15.75" thickBot="1" x14ac:dyDescent="0.3">
      <c r="A192" s="58">
        <v>13</v>
      </c>
      <c r="B192" s="41">
        <v>118.868556</v>
      </c>
    </row>
    <row r="193" spans="1:2" ht="15.75" thickBot="1" x14ac:dyDescent="0.3">
      <c r="A193" s="58">
        <v>12</v>
      </c>
      <c r="B193" s="41">
        <v>122.10694700000001</v>
      </c>
    </row>
    <row r="194" spans="1:2" ht="15.75" thickBot="1" x14ac:dyDescent="0.3">
      <c r="A194" s="58">
        <v>11</v>
      </c>
      <c r="B194" s="41">
        <v>121.019902</v>
      </c>
    </row>
    <row r="195" spans="1:2" ht="15.75" thickBot="1" x14ac:dyDescent="0.3">
      <c r="A195" s="58">
        <v>10</v>
      </c>
      <c r="B195" s="41">
        <v>122.413652</v>
      </c>
    </row>
    <row r="196" spans="1:2" ht="15.75" thickBot="1" x14ac:dyDescent="0.3">
      <c r="A196" s="58">
        <v>9</v>
      </c>
      <c r="B196" s="41">
        <v>118.784108</v>
      </c>
    </row>
    <row r="197" spans="1:2" ht="15.75" thickBot="1" x14ac:dyDescent="0.3">
      <c r="A197" s="58">
        <v>8</v>
      </c>
      <c r="B197" s="41">
        <v>118.829289</v>
      </c>
    </row>
    <row r="198" spans="1:2" ht="15.75" thickBot="1" x14ac:dyDescent="0.3">
      <c r="A198" s="58">
        <v>7</v>
      </c>
      <c r="B198" s="41">
        <v>112.043345</v>
      </c>
    </row>
    <row r="199" spans="1:2" ht="15.75" thickBot="1" x14ac:dyDescent="0.3">
      <c r="A199" s="58">
        <v>6</v>
      </c>
      <c r="B199" s="41">
        <v>110.574985</v>
      </c>
    </row>
    <row r="200" spans="1:2" ht="15.75" thickBot="1" x14ac:dyDescent="0.3">
      <c r="A200" s="58">
        <v>5</v>
      </c>
      <c r="B200" s="41">
        <v>111.818828</v>
      </c>
    </row>
    <row r="201" spans="1:2" ht="15.75" thickBot="1" x14ac:dyDescent="0.3">
      <c r="A201" s="58">
        <v>4</v>
      </c>
      <c r="B201" s="41">
        <v>106.508994</v>
      </c>
    </row>
    <row r="202" spans="1:2" ht="15.75" thickBot="1" x14ac:dyDescent="0.3">
      <c r="A202" s="58">
        <v>3</v>
      </c>
      <c r="B202" s="41">
        <v>104.22181999999999</v>
      </c>
    </row>
    <row r="203" spans="1:2" ht="15.75" thickBot="1" x14ac:dyDescent="0.3">
      <c r="A203" s="58">
        <v>2</v>
      </c>
      <c r="B203" s="41">
        <v>110.525306</v>
      </c>
    </row>
    <row r="204" spans="1:2" ht="15.75" thickBot="1" x14ac:dyDescent="0.3">
      <c r="A204" s="58">
        <v>1</v>
      </c>
      <c r="B204" s="41">
        <v>113.016486</v>
      </c>
    </row>
    <row r="205" spans="1:2" ht="15.75" thickBot="1" x14ac:dyDescent="0.3">
      <c r="A205" s="58">
        <v>0</v>
      </c>
      <c r="B205" s="41">
        <v>103.121106</v>
      </c>
    </row>
  </sheetData>
  <sortState ref="A5:B205">
    <sortCondition descending="1" ref="A5:A205"/>
  </sortState>
  <mergeCells count="1">
    <mergeCell ref="A1:F1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5"/>
  <sheetViews>
    <sheetView showGridLines="0" workbookViewId="0">
      <selection sqref="A1:F1"/>
    </sheetView>
  </sheetViews>
  <sheetFormatPr defaultRowHeight="15" x14ac:dyDescent="0.25"/>
  <cols>
    <col min="1" max="1" width="10.140625" style="56" bestFit="1" customWidth="1"/>
    <col min="2" max="2" width="12.28515625" style="56" bestFit="1" customWidth="1"/>
    <col min="3" max="16384" width="9.140625" style="56"/>
  </cols>
  <sheetData>
    <row r="1" spans="1:6" ht="31.5" customHeight="1" x14ac:dyDescent="0.25">
      <c r="A1" s="59" t="s">
        <v>26</v>
      </c>
      <c r="B1" s="60"/>
      <c r="C1" s="60"/>
      <c r="D1" s="60"/>
      <c r="E1" s="60"/>
      <c r="F1" s="60"/>
    </row>
    <row r="3" spans="1:6" ht="15.75" thickBot="1" x14ac:dyDescent="0.3"/>
    <row r="4" spans="1:6" ht="15.75" thickBot="1" x14ac:dyDescent="0.3">
      <c r="A4" s="57" t="s">
        <v>24</v>
      </c>
      <c r="B4" s="57" t="s">
        <v>23</v>
      </c>
    </row>
    <row r="5" spans="1:6" ht="15.75" thickBot="1" x14ac:dyDescent="0.3">
      <c r="A5" s="58">
        <v>0</v>
      </c>
      <c r="B5" s="41">
        <v>5.3460000000000001E-3</v>
      </c>
    </row>
    <row r="6" spans="1:6" ht="15.75" thickBot="1" x14ac:dyDescent="0.3">
      <c r="A6" s="58">
        <v>1</v>
      </c>
      <c r="B6" s="41">
        <v>4.9267719999999997</v>
      </c>
    </row>
    <row r="7" spans="1:6" ht="15.75" thickBot="1" x14ac:dyDescent="0.3">
      <c r="A7" s="58">
        <v>2</v>
      </c>
      <c r="B7" s="41">
        <v>10.266244</v>
      </c>
    </row>
    <row r="8" spans="1:6" ht="15.75" thickBot="1" x14ac:dyDescent="0.3">
      <c r="A8" s="58">
        <v>3</v>
      </c>
      <c r="B8" s="41">
        <v>12.584412</v>
      </c>
    </row>
    <row r="9" spans="1:6" ht="15.75" thickBot="1" x14ac:dyDescent="0.3">
      <c r="A9" s="58">
        <v>4</v>
      </c>
      <c r="B9" s="41">
        <v>14.811085</v>
      </c>
    </row>
    <row r="10" spans="1:6" ht="15.75" thickBot="1" x14ac:dyDescent="0.3">
      <c r="A10" s="58">
        <v>5</v>
      </c>
      <c r="B10" s="41">
        <v>16.881447000000001</v>
      </c>
    </row>
    <row r="11" spans="1:6" ht="15.75" thickBot="1" x14ac:dyDescent="0.3">
      <c r="A11" s="58">
        <v>6</v>
      </c>
      <c r="B11" s="41">
        <v>18.944236</v>
      </c>
    </row>
    <row r="12" spans="1:6" ht="15.75" thickBot="1" x14ac:dyDescent="0.3">
      <c r="A12" s="58">
        <v>7</v>
      </c>
      <c r="B12" s="41">
        <v>20.762191000000001</v>
      </c>
    </row>
    <row r="13" spans="1:6" ht="15.75" thickBot="1" x14ac:dyDescent="0.3">
      <c r="A13" s="58">
        <v>8</v>
      </c>
      <c r="B13" s="41">
        <v>22.398955000000001</v>
      </c>
    </row>
    <row r="14" spans="1:6" ht="15.75" thickBot="1" x14ac:dyDescent="0.3">
      <c r="A14" s="58">
        <v>9</v>
      </c>
      <c r="B14" s="41">
        <v>24.225365</v>
      </c>
    </row>
    <row r="15" spans="1:6" ht="15.75" thickBot="1" x14ac:dyDescent="0.3">
      <c r="A15" s="58">
        <v>10</v>
      </c>
      <c r="B15" s="41">
        <v>25.639690000000002</v>
      </c>
    </row>
    <row r="16" spans="1:6" ht="15.75" thickBot="1" x14ac:dyDescent="0.3">
      <c r="A16" s="58">
        <v>11</v>
      </c>
      <c r="B16" s="41">
        <v>26.892990000000001</v>
      </c>
    </row>
    <row r="17" spans="1:2" ht="15.75" thickBot="1" x14ac:dyDescent="0.3">
      <c r="A17" s="58">
        <v>12</v>
      </c>
      <c r="B17" s="41">
        <v>28.087016999999999</v>
      </c>
    </row>
    <row r="18" spans="1:2" ht="15.75" thickBot="1" x14ac:dyDescent="0.3">
      <c r="A18" s="58">
        <v>13</v>
      </c>
      <c r="B18" s="41">
        <v>29.221231</v>
      </c>
    </row>
    <row r="19" spans="1:2" ht="15.75" thickBot="1" x14ac:dyDescent="0.3">
      <c r="A19" s="58">
        <v>14</v>
      </c>
      <c r="B19" s="41">
        <v>30.326951000000001</v>
      </c>
    </row>
    <row r="20" spans="1:2" ht="15.75" thickBot="1" x14ac:dyDescent="0.3">
      <c r="A20" s="58">
        <v>15</v>
      </c>
      <c r="B20" s="41">
        <v>31.464046</v>
      </c>
    </row>
    <row r="21" spans="1:2" ht="15.75" thickBot="1" x14ac:dyDescent="0.3">
      <c r="A21" s="58">
        <v>16</v>
      </c>
      <c r="B21" s="41">
        <v>32.574235999999999</v>
      </c>
    </row>
    <row r="22" spans="1:2" ht="15.75" thickBot="1" x14ac:dyDescent="0.3">
      <c r="A22" s="58">
        <v>17</v>
      </c>
      <c r="B22" s="41">
        <v>33.830131999999999</v>
      </c>
    </row>
    <row r="23" spans="1:2" ht="15.75" thickBot="1" x14ac:dyDescent="0.3">
      <c r="A23" s="58">
        <v>18</v>
      </c>
      <c r="B23" s="41">
        <v>35.241883999999999</v>
      </c>
    </row>
    <row r="24" spans="1:2" ht="15.75" thickBot="1" x14ac:dyDescent="0.3">
      <c r="A24" s="58">
        <v>19</v>
      </c>
      <c r="B24" s="41">
        <v>36.400857000000002</v>
      </c>
    </row>
    <row r="25" spans="1:2" ht="15.75" thickBot="1" x14ac:dyDescent="0.3">
      <c r="A25" s="58">
        <v>20</v>
      </c>
      <c r="B25" s="41">
        <v>37.459941999999998</v>
      </c>
    </row>
    <row r="26" spans="1:2" ht="15.75" thickBot="1" x14ac:dyDescent="0.3">
      <c r="A26" s="58">
        <v>21</v>
      </c>
      <c r="B26" s="41">
        <v>38.516404000000001</v>
      </c>
    </row>
    <row r="27" spans="1:2" ht="15.75" thickBot="1" x14ac:dyDescent="0.3">
      <c r="A27" s="58">
        <v>22</v>
      </c>
      <c r="B27" s="41">
        <v>39.575592999999998</v>
      </c>
    </row>
    <row r="28" spans="1:2" ht="15.75" thickBot="1" x14ac:dyDescent="0.3">
      <c r="A28" s="58">
        <v>23</v>
      </c>
      <c r="B28" s="41">
        <v>40.616410999999999</v>
      </c>
    </row>
    <row r="29" spans="1:2" ht="15.75" thickBot="1" x14ac:dyDescent="0.3">
      <c r="A29" s="58">
        <v>24</v>
      </c>
      <c r="B29" s="41">
        <v>41.648949000000002</v>
      </c>
    </row>
    <row r="30" spans="1:2" ht="15.75" thickBot="1" x14ac:dyDescent="0.3">
      <c r="A30" s="58">
        <v>25</v>
      </c>
      <c r="B30" s="41">
        <v>42.597360999999999</v>
      </c>
    </row>
    <row r="31" spans="1:2" ht="15.75" thickBot="1" x14ac:dyDescent="0.3">
      <c r="A31" s="58">
        <v>26</v>
      </c>
      <c r="B31" s="41">
        <v>43.476778000000003</v>
      </c>
    </row>
    <row r="32" spans="1:2" ht="15.75" thickBot="1" x14ac:dyDescent="0.3">
      <c r="A32" s="58">
        <v>27</v>
      </c>
      <c r="B32" s="41">
        <v>44.282181000000001</v>
      </c>
    </row>
    <row r="33" spans="1:2" ht="15.75" thickBot="1" x14ac:dyDescent="0.3">
      <c r="A33" s="58">
        <v>28</v>
      </c>
      <c r="B33" s="41">
        <v>45.093707000000002</v>
      </c>
    </row>
    <row r="34" spans="1:2" ht="15.75" thickBot="1" x14ac:dyDescent="0.3">
      <c r="A34" s="58">
        <v>29</v>
      </c>
      <c r="B34" s="41">
        <v>46.198399000000002</v>
      </c>
    </row>
    <row r="35" spans="1:2" ht="15.75" thickBot="1" x14ac:dyDescent="0.3">
      <c r="A35" s="58">
        <v>30</v>
      </c>
      <c r="B35" s="41">
        <v>46.854339000000003</v>
      </c>
    </row>
    <row r="36" spans="1:2" ht="15.75" thickBot="1" x14ac:dyDescent="0.3">
      <c r="A36" s="58">
        <v>31</v>
      </c>
      <c r="B36" s="41">
        <v>47.424501999999997</v>
      </c>
    </row>
    <row r="37" spans="1:2" ht="15.75" thickBot="1" x14ac:dyDescent="0.3">
      <c r="A37" s="58">
        <v>32</v>
      </c>
      <c r="B37" s="41">
        <v>48.435307999999999</v>
      </c>
    </row>
    <row r="38" spans="1:2" ht="15.75" thickBot="1" x14ac:dyDescent="0.3">
      <c r="A38" s="58">
        <v>33</v>
      </c>
      <c r="B38" s="41">
        <v>49.024141999999998</v>
      </c>
    </row>
    <row r="39" spans="1:2" ht="15.75" thickBot="1" x14ac:dyDescent="0.3">
      <c r="A39" s="58">
        <v>34</v>
      </c>
      <c r="B39" s="41">
        <v>49.543619</v>
      </c>
    </row>
    <row r="40" spans="1:2" ht="15.75" thickBot="1" x14ac:dyDescent="0.3">
      <c r="A40" s="58">
        <v>35</v>
      </c>
      <c r="B40" s="41">
        <v>50.540655000000001</v>
      </c>
    </row>
    <row r="41" spans="1:2" ht="15.75" thickBot="1" x14ac:dyDescent="0.3">
      <c r="A41" s="58">
        <v>36</v>
      </c>
      <c r="B41" s="41">
        <v>50.812832</v>
      </c>
    </row>
    <row r="42" spans="1:2" ht="15.75" thickBot="1" x14ac:dyDescent="0.3">
      <c r="A42" s="58">
        <v>37</v>
      </c>
      <c r="B42" s="41">
        <v>51.770372999999999</v>
      </c>
    </row>
    <row r="43" spans="1:2" ht="15.75" thickBot="1" x14ac:dyDescent="0.3">
      <c r="A43" s="58">
        <v>38</v>
      </c>
      <c r="B43" s="41">
        <v>52.241131000000003</v>
      </c>
    </row>
    <row r="44" spans="1:2" ht="15.75" thickBot="1" x14ac:dyDescent="0.3">
      <c r="A44" s="58">
        <v>39</v>
      </c>
      <c r="B44" s="41">
        <v>52.889530000000001</v>
      </c>
    </row>
    <row r="45" spans="1:2" ht="15.75" thickBot="1" x14ac:dyDescent="0.3">
      <c r="A45" s="58">
        <v>40</v>
      </c>
      <c r="B45" s="41">
        <v>53.692858999999999</v>
      </c>
    </row>
    <row r="46" spans="1:2" ht="15.75" thickBot="1" x14ac:dyDescent="0.3">
      <c r="A46" s="58">
        <v>41</v>
      </c>
      <c r="B46" s="41">
        <v>53.973804000000001</v>
      </c>
    </row>
    <row r="47" spans="1:2" ht="15.75" thickBot="1" x14ac:dyDescent="0.3">
      <c r="A47" s="58">
        <v>42</v>
      </c>
      <c r="B47" s="41">
        <v>55.089357999999997</v>
      </c>
    </row>
    <row r="48" spans="1:2" ht="15.75" thickBot="1" x14ac:dyDescent="0.3">
      <c r="A48" s="58">
        <v>43</v>
      </c>
      <c r="B48" s="41">
        <v>55.490988999999999</v>
      </c>
    </row>
    <row r="49" spans="1:2" ht="15.75" thickBot="1" x14ac:dyDescent="0.3">
      <c r="A49" s="58">
        <v>44</v>
      </c>
      <c r="B49" s="41">
        <v>56.202191999999997</v>
      </c>
    </row>
    <row r="50" spans="1:2" ht="15.75" thickBot="1" x14ac:dyDescent="0.3">
      <c r="A50" s="58">
        <v>45</v>
      </c>
      <c r="B50" s="41">
        <v>57.125661000000001</v>
      </c>
    </row>
    <row r="51" spans="1:2" ht="15.75" thickBot="1" x14ac:dyDescent="0.3">
      <c r="A51" s="58">
        <v>46</v>
      </c>
      <c r="B51" s="41">
        <v>57.749664000000003</v>
      </c>
    </row>
    <row r="52" spans="1:2" ht="15.75" thickBot="1" x14ac:dyDescent="0.3">
      <c r="A52" s="58">
        <v>47</v>
      </c>
      <c r="B52" s="41">
        <v>58.531570000000002</v>
      </c>
    </row>
    <row r="53" spans="1:2" ht="15.75" thickBot="1" x14ac:dyDescent="0.3">
      <c r="A53" s="58">
        <v>48</v>
      </c>
      <c r="B53" s="41">
        <v>59.541299000000002</v>
      </c>
    </row>
    <row r="54" spans="1:2" ht="15.75" thickBot="1" x14ac:dyDescent="0.3">
      <c r="A54" s="58">
        <v>49</v>
      </c>
      <c r="B54" s="41">
        <v>60.540076999999997</v>
      </c>
    </row>
    <row r="55" spans="1:2" ht="15.75" thickBot="1" x14ac:dyDescent="0.3">
      <c r="A55" s="58">
        <v>50</v>
      </c>
      <c r="B55" s="41">
        <v>61.520390999999996</v>
      </c>
    </row>
    <row r="56" spans="1:2" ht="15.75" thickBot="1" x14ac:dyDescent="0.3">
      <c r="A56" s="58">
        <v>51</v>
      </c>
      <c r="B56" s="41">
        <v>62.605345</v>
      </c>
    </row>
    <row r="57" spans="1:2" ht="15.75" thickBot="1" x14ac:dyDescent="0.3">
      <c r="A57" s="58">
        <v>52</v>
      </c>
      <c r="B57" s="41">
        <v>63.821508999999999</v>
      </c>
    </row>
    <row r="58" spans="1:2" ht="15.75" thickBot="1" x14ac:dyDescent="0.3">
      <c r="A58" s="58">
        <v>53</v>
      </c>
      <c r="B58" s="41">
        <v>66.326629999999994</v>
      </c>
    </row>
    <row r="59" spans="1:2" ht="15.75" thickBot="1" x14ac:dyDescent="0.3">
      <c r="A59" s="58">
        <v>54</v>
      </c>
      <c r="B59" s="41">
        <v>70.321988000000005</v>
      </c>
    </row>
    <row r="60" spans="1:2" ht="15.75" thickBot="1" x14ac:dyDescent="0.3">
      <c r="A60" s="58">
        <v>55</v>
      </c>
      <c r="B60" s="41">
        <v>73.743932000000001</v>
      </c>
    </row>
    <row r="61" spans="1:2" ht="15.75" thickBot="1" x14ac:dyDescent="0.3">
      <c r="A61" s="58">
        <v>56</v>
      </c>
      <c r="B61" s="41">
        <v>76.657263</v>
      </c>
    </row>
    <row r="62" spans="1:2" ht="15.75" thickBot="1" x14ac:dyDescent="0.3">
      <c r="A62" s="58">
        <v>57</v>
      </c>
      <c r="B62" s="41">
        <v>79.288882999999998</v>
      </c>
    </row>
    <row r="63" spans="1:2" ht="15.75" thickBot="1" x14ac:dyDescent="0.3">
      <c r="A63" s="58">
        <v>58</v>
      </c>
      <c r="B63" s="41">
        <v>81.600339000000005</v>
      </c>
    </row>
    <row r="64" spans="1:2" ht="15.75" thickBot="1" x14ac:dyDescent="0.3">
      <c r="A64" s="58">
        <v>59</v>
      </c>
      <c r="B64" s="41">
        <v>83.879521999999994</v>
      </c>
    </row>
    <row r="65" spans="1:2" ht="15.75" thickBot="1" x14ac:dyDescent="0.3">
      <c r="A65" s="58">
        <v>60</v>
      </c>
      <c r="B65" s="41">
        <v>85.938529000000003</v>
      </c>
    </row>
    <row r="66" spans="1:2" ht="15.75" thickBot="1" x14ac:dyDescent="0.3">
      <c r="A66" s="58">
        <v>61</v>
      </c>
      <c r="B66" s="41">
        <v>87.940479999999994</v>
      </c>
    </row>
    <row r="67" spans="1:2" ht="15.75" thickBot="1" x14ac:dyDescent="0.3">
      <c r="A67" s="58">
        <v>62</v>
      </c>
      <c r="B67" s="41">
        <v>89.981606999999997</v>
      </c>
    </row>
    <row r="68" spans="1:2" ht="15.75" thickBot="1" x14ac:dyDescent="0.3">
      <c r="A68" s="58">
        <v>63</v>
      </c>
      <c r="B68" s="41">
        <v>91.759546999999998</v>
      </c>
    </row>
    <row r="69" spans="1:2" ht="15.75" thickBot="1" x14ac:dyDescent="0.3">
      <c r="A69" s="58">
        <v>64</v>
      </c>
      <c r="B69" s="41">
        <v>93.589010000000002</v>
      </c>
    </row>
    <row r="70" spans="1:2" ht="15.75" thickBot="1" x14ac:dyDescent="0.3">
      <c r="A70" s="58">
        <v>65</v>
      </c>
      <c r="B70" s="41">
        <v>95.409791999999996</v>
      </c>
    </row>
    <row r="71" spans="1:2" ht="15.75" thickBot="1" x14ac:dyDescent="0.3">
      <c r="A71" s="58">
        <v>66</v>
      </c>
      <c r="B71" s="41">
        <v>97.107960000000006</v>
      </c>
    </row>
    <row r="72" spans="1:2" ht="15.75" thickBot="1" x14ac:dyDescent="0.3">
      <c r="A72" s="58">
        <v>67</v>
      </c>
      <c r="B72" s="41">
        <v>99.006437000000005</v>
      </c>
    </row>
    <row r="73" spans="1:2" ht="15.75" thickBot="1" x14ac:dyDescent="0.3">
      <c r="A73" s="58">
        <v>68</v>
      </c>
      <c r="B73" s="41">
        <v>100.75115700000001</v>
      </c>
    </row>
    <row r="74" spans="1:2" ht="15.75" thickBot="1" x14ac:dyDescent="0.3">
      <c r="A74" s="58">
        <v>69</v>
      </c>
      <c r="B74" s="41">
        <v>102.45517700000001</v>
      </c>
    </row>
    <row r="75" spans="1:2" ht="15.75" thickBot="1" x14ac:dyDescent="0.3">
      <c r="A75" s="58">
        <v>70</v>
      </c>
      <c r="B75" s="41">
        <v>104.206125</v>
      </c>
    </row>
    <row r="76" spans="1:2" ht="15.75" thickBot="1" x14ac:dyDescent="0.3">
      <c r="A76" s="58">
        <v>71</v>
      </c>
      <c r="B76" s="41">
        <v>105.891627</v>
      </c>
    </row>
    <row r="77" spans="1:2" ht="15.75" thickBot="1" x14ac:dyDescent="0.3">
      <c r="A77" s="58">
        <v>72</v>
      </c>
      <c r="B77" s="41">
        <v>107.589057</v>
      </c>
    </row>
    <row r="78" spans="1:2" ht="15.75" thickBot="1" x14ac:dyDescent="0.3">
      <c r="A78" s="58">
        <v>73</v>
      </c>
      <c r="B78" s="41">
        <v>109.083613</v>
      </c>
    </row>
    <row r="79" spans="1:2" ht="15.75" thickBot="1" x14ac:dyDescent="0.3">
      <c r="A79" s="58">
        <v>74</v>
      </c>
      <c r="B79" s="41">
        <v>110.49278099999999</v>
      </c>
    </row>
    <row r="80" spans="1:2" ht="15.75" thickBot="1" x14ac:dyDescent="0.3">
      <c r="A80" s="58">
        <v>75</v>
      </c>
      <c r="B80" s="41">
        <v>111.99347299999999</v>
      </c>
    </row>
    <row r="81" spans="1:2" ht="15.75" thickBot="1" x14ac:dyDescent="0.3">
      <c r="A81" s="58">
        <v>76</v>
      </c>
      <c r="B81" s="41">
        <v>113.455276</v>
      </c>
    </row>
    <row r="82" spans="1:2" ht="15.75" thickBot="1" x14ac:dyDescent="0.3">
      <c r="A82" s="58">
        <v>77</v>
      </c>
      <c r="B82" s="41">
        <v>114.796931</v>
      </c>
    </row>
    <row r="83" spans="1:2" ht="15.75" thickBot="1" x14ac:dyDescent="0.3">
      <c r="A83" s="58">
        <v>78</v>
      </c>
      <c r="B83" s="41">
        <v>116.08602500000001</v>
      </c>
    </row>
    <row r="84" spans="1:2" ht="15.75" thickBot="1" x14ac:dyDescent="0.3">
      <c r="A84" s="58">
        <v>79</v>
      </c>
      <c r="B84" s="41">
        <v>117.32118699999999</v>
      </c>
    </row>
    <row r="85" spans="1:2" ht="15.75" thickBot="1" x14ac:dyDescent="0.3">
      <c r="A85" s="58">
        <v>80</v>
      </c>
      <c r="B85" s="41">
        <v>118.514337</v>
      </c>
    </row>
    <row r="86" spans="1:2" ht="15.75" thickBot="1" x14ac:dyDescent="0.3">
      <c r="A86" s="58">
        <v>81</v>
      </c>
      <c r="B86" s="41">
        <v>119.706706</v>
      </c>
    </row>
    <row r="87" spans="1:2" ht="15.75" thickBot="1" x14ac:dyDescent="0.3">
      <c r="A87" s="58">
        <v>82</v>
      </c>
      <c r="B87" s="41">
        <v>120.840789</v>
      </c>
    </row>
    <row r="88" spans="1:2" ht="15.75" thickBot="1" x14ac:dyDescent="0.3">
      <c r="A88" s="58">
        <v>83</v>
      </c>
      <c r="B88" s="41">
        <v>121.900373</v>
      </c>
    </row>
    <row r="89" spans="1:2" ht="15.75" thickBot="1" x14ac:dyDescent="0.3">
      <c r="A89" s="58">
        <v>84</v>
      </c>
      <c r="B89" s="41">
        <v>122.94531600000001</v>
      </c>
    </row>
    <row r="90" spans="1:2" ht="15.75" thickBot="1" x14ac:dyDescent="0.3">
      <c r="A90" s="58">
        <v>85</v>
      </c>
      <c r="B90" s="41">
        <v>123.83716099999999</v>
      </c>
    </row>
    <row r="91" spans="1:2" ht="15.75" thickBot="1" x14ac:dyDescent="0.3">
      <c r="A91" s="58">
        <v>86</v>
      </c>
      <c r="B91" s="41">
        <v>124.66773999999999</v>
      </c>
    </row>
    <row r="92" spans="1:2" ht="15.75" thickBot="1" x14ac:dyDescent="0.3">
      <c r="A92" s="58">
        <v>87</v>
      </c>
      <c r="B92" s="41">
        <v>125.506865</v>
      </c>
    </row>
    <row r="93" spans="1:2" ht="15.75" thickBot="1" x14ac:dyDescent="0.3">
      <c r="A93" s="58">
        <v>88</v>
      </c>
      <c r="B93" s="41">
        <v>126.341382</v>
      </c>
    </row>
    <row r="94" spans="1:2" ht="15.75" thickBot="1" x14ac:dyDescent="0.3">
      <c r="A94" s="58">
        <v>89</v>
      </c>
      <c r="B94" s="41">
        <v>127.340836</v>
      </c>
    </row>
    <row r="95" spans="1:2" ht="15.75" thickBot="1" x14ac:dyDescent="0.3">
      <c r="A95" s="58">
        <v>90</v>
      </c>
      <c r="B95" s="41">
        <v>128.111334</v>
      </c>
    </row>
    <row r="96" spans="1:2" ht="15.75" thickBot="1" x14ac:dyDescent="0.3">
      <c r="A96" s="58">
        <v>91</v>
      </c>
      <c r="B96" s="41">
        <v>128.80071100000001</v>
      </c>
    </row>
    <row r="97" spans="1:2" ht="15.75" thickBot="1" x14ac:dyDescent="0.3">
      <c r="A97" s="58">
        <v>92</v>
      </c>
      <c r="B97" s="41">
        <v>129.684235</v>
      </c>
    </row>
    <row r="98" spans="1:2" ht="15.75" thickBot="1" x14ac:dyDescent="0.3">
      <c r="A98" s="58">
        <v>93</v>
      </c>
      <c r="B98" s="41">
        <v>130.68175500000001</v>
      </c>
    </row>
    <row r="99" spans="1:2" ht="15.75" thickBot="1" x14ac:dyDescent="0.3">
      <c r="A99" s="58">
        <v>94</v>
      </c>
      <c r="B99" s="41">
        <v>131.350345</v>
      </c>
    </row>
    <row r="100" spans="1:2" ht="15.75" thickBot="1" x14ac:dyDescent="0.3">
      <c r="A100" s="58">
        <v>95</v>
      </c>
      <c r="B100" s="41">
        <v>131.92549600000001</v>
      </c>
    </row>
    <row r="101" spans="1:2" ht="15.75" thickBot="1" x14ac:dyDescent="0.3">
      <c r="A101" s="58">
        <v>96</v>
      </c>
      <c r="B101" s="41">
        <v>132.86403100000001</v>
      </c>
    </row>
    <row r="102" spans="1:2" ht="15.75" thickBot="1" x14ac:dyDescent="0.3">
      <c r="A102" s="58">
        <v>97</v>
      </c>
      <c r="B102" s="41">
        <v>133.20469900000001</v>
      </c>
    </row>
    <row r="103" spans="1:2" ht="15.75" thickBot="1" x14ac:dyDescent="0.3">
      <c r="A103" s="58">
        <v>98</v>
      </c>
      <c r="B103" s="41">
        <v>134.140051</v>
      </c>
    </row>
    <row r="104" spans="1:2" ht="15.75" thickBot="1" x14ac:dyDescent="0.3">
      <c r="A104" s="58">
        <v>99</v>
      </c>
      <c r="B104" s="41">
        <v>134.57298800000001</v>
      </c>
    </row>
    <row r="105" spans="1:2" ht="15.75" thickBot="1" x14ac:dyDescent="0.3">
      <c r="A105" s="58">
        <v>100</v>
      </c>
      <c r="B105" s="41">
        <v>135.24983599999999</v>
      </c>
    </row>
    <row r="106" spans="1:2" ht="15.75" thickBot="1" x14ac:dyDescent="0.3">
      <c r="A106" s="58">
        <v>101</v>
      </c>
      <c r="B106" s="41">
        <v>135.925939</v>
      </c>
    </row>
    <row r="107" spans="1:2" ht="15.75" thickBot="1" x14ac:dyDescent="0.3">
      <c r="A107" s="58">
        <v>102</v>
      </c>
      <c r="B107" s="41">
        <v>136.37492900000001</v>
      </c>
    </row>
    <row r="108" spans="1:2" ht="15.75" thickBot="1" x14ac:dyDescent="0.3">
      <c r="A108" s="58">
        <v>103</v>
      </c>
      <c r="B108" s="41">
        <v>137.088717</v>
      </c>
    </row>
    <row r="109" spans="1:2" ht="15.75" thickBot="1" x14ac:dyDescent="0.3">
      <c r="A109" s="58">
        <v>104</v>
      </c>
      <c r="B109" s="41">
        <v>137.452574</v>
      </c>
    </row>
    <row r="110" spans="1:2" ht="15.75" thickBot="1" x14ac:dyDescent="0.3">
      <c r="A110" s="58">
        <v>105</v>
      </c>
      <c r="B110" s="41">
        <v>138.242671</v>
      </c>
    </row>
    <row r="111" spans="1:2" ht="15.75" thickBot="1" x14ac:dyDescent="0.3">
      <c r="A111" s="58">
        <v>106</v>
      </c>
      <c r="B111" s="41">
        <v>138.580761</v>
      </c>
    </row>
    <row r="112" spans="1:2" ht="15.75" thickBot="1" x14ac:dyDescent="0.3">
      <c r="A112" s="58">
        <v>107</v>
      </c>
      <c r="B112" s="41">
        <v>139.493503</v>
      </c>
    </row>
    <row r="113" spans="1:2" ht="15.75" thickBot="1" x14ac:dyDescent="0.3">
      <c r="A113" s="58">
        <v>108</v>
      </c>
      <c r="B113" s="41">
        <v>139.70205000000001</v>
      </c>
    </row>
    <row r="114" spans="1:2" ht="15.75" thickBot="1" x14ac:dyDescent="0.3">
      <c r="A114" s="58">
        <v>109</v>
      </c>
      <c r="B114" s="41">
        <v>140.68154699999999</v>
      </c>
    </row>
    <row r="115" spans="1:2" ht="15.75" thickBot="1" x14ac:dyDescent="0.3">
      <c r="A115" s="58">
        <v>110</v>
      </c>
      <c r="B115" s="41">
        <v>140.828394</v>
      </c>
    </row>
    <row r="116" spans="1:2" ht="15.75" thickBot="1" x14ac:dyDescent="0.3">
      <c r="A116" s="58">
        <v>111</v>
      </c>
      <c r="B116" s="41">
        <v>141.590923</v>
      </c>
    </row>
    <row r="117" spans="1:2" ht="15.75" thickBot="1" x14ac:dyDescent="0.3">
      <c r="A117" s="58">
        <v>112</v>
      </c>
      <c r="B117" s="41">
        <v>141.916751</v>
      </c>
    </row>
    <row r="118" spans="1:2" ht="15.75" thickBot="1" x14ac:dyDescent="0.3">
      <c r="A118" s="58">
        <v>113</v>
      </c>
      <c r="B118" s="41">
        <v>142.358946</v>
      </c>
    </row>
    <row r="119" spans="1:2" ht="15.75" thickBot="1" x14ac:dyDescent="0.3">
      <c r="A119" s="58">
        <v>114</v>
      </c>
      <c r="B119" s="41">
        <v>143.040525</v>
      </c>
    </row>
    <row r="120" spans="1:2" ht="15.75" thickBot="1" x14ac:dyDescent="0.3">
      <c r="A120" s="58">
        <v>115</v>
      </c>
      <c r="B120" s="41">
        <v>143.248514</v>
      </c>
    </row>
    <row r="121" spans="1:2" ht="15.75" thickBot="1" x14ac:dyDescent="0.3">
      <c r="A121" s="58">
        <v>116</v>
      </c>
      <c r="B121" s="41">
        <v>144.16752600000001</v>
      </c>
    </row>
    <row r="122" spans="1:2" ht="15.75" thickBot="1" x14ac:dyDescent="0.3">
      <c r="A122" s="58">
        <v>117</v>
      </c>
      <c r="B122" s="41">
        <v>144.14547400000001</v>
      </c>
    </row>
    <row r="123" spans="1:2" ht="15.75" thickBot="1" x14ac:dyDescent="0.3">
      <c r="A123" s="58">
        <v>118</v>
      </c>
      <c r="B123" s="41">
        <v>145.18617900000001</v>
      </c>
    </row>
    <row r="124" spans="1:2" ht="15.75" thickBot="1" x14ac:dyDescent="0.3">
      <c r="A124" s="58">
        <v>119</v>
      </c>
      <c r="B124" s="41">
        <v>145.26601199999999</v>
      </c>
    </row>
    <row r="125" spans="1:2" ht="15.75" thickBot="1" x14ac:dyDescent="0.3">
      <c r="A125" s="58">
        <v>120</v>
      </c>
      <c r="B125" s="41">
        <v>145.57285100000001</v>
      </c>
    </row>
    <row r="126" spans="1:2" ht="15.75" thickBot="1" x14ac:dyDescent="0.3">
      <c r="A126" s="58">
        <v>121</v>
      </c>
      <c r="B126" s="41">
        <v>146.361704</v>
      </c>
    </row>
    <row r="127" spans="1:2" ht="15.75" thickBot="1" x14ac:dyDescent="0.3">
      <c r="A127" s="58">
        <v>122</v>
      </c>
      <c r="B127" s="41">
        <v>146.36531600000001</v>
      </c>
    </row>
    <row r="128" spans="1:2" ht="15.75" thickBot="1" x14ac:dyDescent="0.3">
      <c r="A128" s="58">
        <v>123</v>
      </c>
      <c r="B128" s="41">
        <v>147.00317899999999</v>
      </c>
    </row>
    <row r="129" spans="1:2" ht="15.75" thickBot="1" x14ac:dyDescent="0.3">
      <c r="A129" s="58">
        <v>124</v>
      </c>
      <c r="B129" s="41">
        <v>147.495282</v>
      </c>
    </row>
    <row r="130" spans="1:2" ht="15.75" thickBot="1" x14ac:dyDescent="0.3">
      <c r="A130" s="58">
        <v>125</v>
      </c>
      <c r="B130" s="41">
        <v>147.67659900000001</v>
      </c>
    </row>
    <row r="131" spans="1:2" ht="15.75" thickBot="1" x14ac:dyDescent="0.3">
      <c r="A131" s="58">
        <v>126</v>
      </c>
      <c r="B131" s="41">
        <v>148.60387</v>
      </c>
    </row>
    <row r="132" spans="1:2" ht="15.75" thickBot="1" x14ac:dyDescent="0.3">
      <c r="A132" s="58">
        <v>127</v>
      </c>
      <c r="B132" s="41">
        <v>148.604772</v>
      </c>
    </row>
    <row r="133" spans="1:2" ht="15.75" thickBot="1" x14ac:dyDescent="0.3">
      <c r="A133" s="58">
        <v>128</v>
      </c>
      <c r="B133" s="41">
        <v>149.30814599999999</v>
      </c>
    </row>
    <row r="134" spans="1:2" ht="15.75" thickBot="1" x14ac:dyDescent="0.3">
      <c r="A134" s="58">
        <v>129</v>
      </c>
      <c r="B134" s="41">
        <v>149.72676799999999</v>
      </c>
    </row>
    <row r="135" spans="1:2" ht="15.75" thickBot="1" x14ac:dyDescent="0.3">
      <c r="A135" s="58">
        <v>130</v>
      </c>
      <c r="B135" s="41">
        <v>149.76691700000001</v>
      </c>
    </row>
    <row r="136" spans="1:2" ht="15.75" thickBot="1" x14ac:dyDescent="0.3">
      <c r="A136" s="58">
        <v>131</v>
      </c>
      <c r="B136" s="41">
        <v>150.808268</v>
      </c>
    </row>
    <row r="137" spans="1:2" ht="15.75" thickBot="1" x14ac:dyDescent="0.3">
      <c r="A137" s="58">
        <v>132</v>
      </c>
      <c r="B137" s="41">
        <v>150.81315699999999</v>
      </c>
    </row>
    <row r="138" spans="1:2" ht="15.75" thickBot="1" x14ac:dyDescent="0.3">
      <c r="A138" s="58">
        <v>133</v>
      </c>
      <c r="B138" s="41">
        <v>151.24583999999999</v>
      </c>
    </row>
    <row r="139" spans="1:2" ht="15.75" thickBot="1" x14ac:dyDescent="0.3">
      <c r="A139" s="58">
        <v>134</v>
      </c>
      <c r="B139" s="41">
        <v>151.940191</v>
      </c>
    </row>
    <row r="140" spans="1:2" ht="15.75" thickBot="1" x14ac:dyDescent="0.3">
      <c r="A140" s="58">
        <v>135</v>
      </c>
      <c r="B140" s="41">
        <v>151.94196099999999</v>
      </c>
    </row>
    <row r="141" spans="1:2" ht="15.75" thickBot="1" x14ac:dyDescent="0.3">
      <c r="A141" s="58">
        <v>136</v>
      </c>
      <c r="B141" s="41">
        <v>152.943952</v>
      </c>
    </row>
    <row r="142" spans="1:2" ht="15.75" thickBot="1" x14ac:dyDescent="0.3">
      <c r="A142" s="58">
        <v>137</v>
      </c>
      <c r="B142" s="41">
        <v>153.06038000000001</v>
      </c>
    </row>
    <row r="143" spans="1:2" ht="15.75" thickBot="1" x14ac:dyDescent="0.3">
      <c r="A143" s="58">
        <v>138</v>
      </c>
      <c r="B143" s="41">
        <v>153.37433200000001</v>
      </c>
    </row>
    <row r="144" spans="1:2" ht="15.75" thickBot="1" x14ac:dyDescent="0.3">
      <c r="A144" s="58">
        <v>139</v>
      </c>
      <c r="B144" s="41">
        <v>154.162644</v>
      </c>
    </row>
    <row r="145" spans="1:2" ht="15.75" thickBot="1" x14ac:dyDescent="0.3">
      <c r="A145" s="58">
        <v>140</v>
      </c>
      <c r="B145" s="41">
        <v>154.18010000000001</v>
      </c>
    </row>
    <row r="146" spans="1:2" ht="15.75" thickBot="1" x14ac:dyDescent="0.3">
      <c r="A146" s="58">
        <v>141</v>
      </c>
      <c r="B146" s="41">
        <v>154.48405299999999</v>
      </c>
    </row>
    <row r="147" spans="1:2" ht="15.75" thickBot="1" x14ac:dyDescent="0.3">
      <c r="A147" s="58">
        <v>142</v>
      </c>
      <c r="B147" s="41">
        <v>155.284696</v>
      </c>
    </row>
    <row r="148" spans="1:2" ht="15.75" thickBot="1" x14ac:dyDescent="0.3">
      <c r="A148" s="58">
        <v>143</v>
      </c>
      <c r="B148" s="41">
        <v>155.289242</v>
      </c>
    </row>
    <row r="149" spans="1:2" ht="15.75" thickBot="1" x14ac:dyDescent="0.3">
      <c r="A149" s="58">
        <v>144</v>
      </c>
      <c r="B149" s="41">
        <v>155.73710299999999</v>
      </c>
    </row>
    <row r="150" spans="1:2" ht="15.75" thickBot="1" x14ac:dyDescent="0.3">
      <c r="A150" s="58">
        <v>145</v>
      </c>
      <c r="B150" s="41">
        <v>156.39933400000001</v>
      </c>
    </row>
    <row r="151" spans="1:2" ht="15.75" thickBot="1" x14ac:dyDescent="0.3">
      <c r="A151" s="58">
        <v>146</v>
      </c>
      <c r="B151" s="41">
        <v>156.38127900000001</v>
      </c>
    </row>
    <row r="152" spans="1:2" ht="15.75" thickBot="1" x14ac:dyDescent="0.3">
      <c r="A152" s="58">
        <v>147</v>
      </c>
      <c r="B152" s="41">
        <v>157.25347300000001</v>
      </c>
    </row>
    <row r="153" spans="1:2" ht="15.75" thickBot="1" x14ac:dyDescent="0.3">
      <c r="A153" s="58">
        <v>148</v>
      </c>
      <c r="B153" s="41">
        <v>157.50356500000001</v>
      </c>
    </row>
    <row r="154" spans="1:2" ht="15.75" thickBot="1" x14ac:dyDescent="0.3">
      <c r="A154" s="58">
        <v>149</v>
      </c>
      <c r="B154" s="41">
        <v>157.788265</v>
      </c>
    </row>
    <row r="155" spans="1:2" ht="15.75" thickBot="1" x14ac:dyDescent="0.3">
      <c r="A155" s="58">
        <v>150</v>
      </c>
      <c r="B155" s="41">
        <v>158.63042200000001</v>
      </c>
    </row>
    <row r="156" spans="1:2" ht="15.75" thickBot="1" x14ac:dyDescent="0.3">
      <c r="A156" s="58">
        <v>151</v>
      </c>
      <c r="B156" s="41">
        <v>158.630954</v>
      </c>
    </row>
    <row r="157" spans="1:2" ht="15.75" thickBot="1" x14ac:dyDescent="0.3">
      <c r="A157" s="58">
        <v>152</v>
      </c>
      <c r="B157" s="41">
        <v>159.40563499999999</v>
      </c>
    </row>
    <row r="158" spans="1:2" ht="15.75" thickBot="1" x14ac:dyDescent="0.3">
      <c r="A158" s="58">
        <v>153</v>
      </c>
      <c r="B158" s="41">
        <v>159.73603800000001</v>
      </c>
    </row>
    <row r="159" spans="1:2" ht="15.75" thickBot="1" x14ac:dyDescent="0.3">
      <c r="A159" s="58">
        <v>154</v>
      </c>
      <c r="B159" s="41">
        <v>160.106583</v>
      </c>
    </row>
    <row r="160" spans="1:2" ht="15.75" thickBot="1" x14ac:dyDescent="0.3">
      <c r="A160" s="58">
        <v>155</v>
      </c>
      <c r="B160" s="41">
        <v>160.85217900000001</v>
      </c>
    </row>
    <row r="161" spans="1:2" ht="15.75" thickBot="1" x14ac:dyDescent="0.3">
      <c r="A161" s="58">
        <v>156</v>
      </c>
      <c r="B161" s="41">
        <v>160.91447700000001</v>
      </c>
    </row>
    <row r="162" spans="1:2" ht="15.75" thickBot="1" x14ac:dyDescent="0.3">
      <c r="A162" s="58">
        <v>157</v>
      </c>
      <c r="B162" s="41">
        <v>161.97761499999999</v>
      </c>
    </row>
    <row r="163" spans="1:2" ht="15.75" thickBot="1" x14ac:dyDescent="0.3">
      <c r="A163" s="58">
        <v>158</v>
      </c>
      <c r="B163" s="41">
        <v>161.973096</v>
      </c>
    </row>
    <row r="164" spans="1:2" ht="15.75" thickBot="1" x14ac:dyDescent="0.3">
      <c r="A164" s="58">
        <v>159</v>
      </c>
      <c r="B164" s="41">
        <v>162.83161699999999</v>
      </c>
    </row>
    <row r="165" spans="1:2" ht="15.75" thickBot="1" x14ac:dyDescent="0.3">
      <c r="A165" s="58">
        <v>160</v>
      </c>
      <c r="B165" s="41">
        <v>163.05671599999999</v>
      </c>
    </row>
    <row r="166" spans="1:2" ht="15.75" thickBot="1" x14ac:dyDescent="0.3">
      <c r="A166" s="58">
        <v>161</v>
      </c>
      <c r="B166" s="41">
        <v>163.41956200000001</v>
      </c>
    </row>
    <row r="167" spans="1:2" ht="15.75" thickBot="1" x14ac:dyDescent="0.3">
      <c r="A167" s="58">
        <v>162</v>
      </c>
      <c r="B167" s="41">
        <v>164.19088600000001</v>
      </c>
    </row>
    <row r="168" spans="1:2" ht="15.75" thickBot="1" x14ac:dyDescent="0.3">
      <c r="A168" s="58">
        <v>163</v>
      </c>
      <c r="B168" s="41">
        <v>164.18516600000001</v>
      </c>
    </row>
    <row r="169" spans="1:2" ht="15.75" thickBot="1" x14ac:dyDescent="0.3">
      <c r="A169" s="58">
        <v>164</v>
      </c>
      <c r="B169" s="41">
        <v>165.149677</v>
      </c>
    </row>
    <row r="170" spans="1:2" ht="15.75" thickBot="1" x14ac:dyDescent="0.3">
      <c r="A170" s="58">
        <v>165</v>
      </c>
      <c r="B170" s="41">
        <v>165.28295299999999</v>
      </c>
    </row>
    <row r="171" spans="1:2" ht="15.75" thickBot="1" x14ac:dyDescent="0.3">
      <c r="A171" s="58">
        <v>166</v>
      </c>
      <c r="B171" s="41">
        <v>165.91006400000001</v>
      </c>
    </row>
    <row r="172" spans="1:2" ht="15.75" thickBot="1" x14ac:dyDescent="0.3">
      <c r="A172" s="58">
        <v>167</v>
      </c>
      <c r="B172" s="41">
        <v>166.41341700000001</v>
      </c>
    </row>
    <row r="173" spans="1:2" ht="15.75" thickBot="1" x14ac:dyDescent="0.3">
      <c r="A173" s="58">
        <v>168</v>
      </c>
      <c r="B173" s="41">
        <v>166.95743300000001</v>
      </c>
    </row>
    <row r="174" spans="1:2" ht="15.75" thickBot="1" x14ac:dyDescent="0.3">
      <c r="A174" s="58">
        <v>169</v>
      </c>
      <c r="B174" s="41">
        <v>167.53266099999999</v>
      </c>
    </row>
    <row r="175" spans="1:2" ht="15.75" thickBot="1" x14ac:dyDescent="0.3">
      <c r="A175" s="58">
        <v>170</v>
      </c>
      <c r="B175" s="41">
        <v>168.16216499999999</v>
      </c>
    </row>
    <row r="176" spans="1:2" ht="15.75" thickBot="1" x14ac:dyDescent="0.3">
      <c r="A176" s="58">
        <v>171</v>
      </c>
      <c r="B176" s="41">
        <v>168.611254</v>
      </c>
    </row>
    <row r="177" spans="1:2" ht="15.75" thickBot="1" x14ac:dyDescent="0.3">
      <c r="A177" s="58">
        <v>172</v>
      </c>
      <c r="B177" s="41">
        <v>169.578056</v>
      </c>
    </row>
    <row r="178" spans="1:2" ht="15.75" thickBot="1" x14ac:dyDescent="0.3">
      <c r="A178" s="58">
        <v>173</v>
      </c>
      <c r="B178" s="41">
        <v>170.07445999999999</v>
      </c>
    </row>
    <row r="179" spans="1:2" ht="15.75" thickBot="1" x14ac:dyDescent="0.3">
      <c r="A179" s="58">
        <v>174</v>
      </c>
      <c r="B179" s="41">
        <v>170.86316299999999</v>
      </c>
    </row>
    <row r="180" spans="1:2" ht="15.75" thickBot="1" x14ac:dyDescent="0.3">
      <c r="A180" s="58">
        <v>175</v>
      </c>
      <c r="B180" s="41">
        <v>171.713323</v>
      </c>
    </row>
    <row r="181" spans="1:2" ht="15.75" thickBot="1" x14ac:dyDescent="0.3">
      <c r="A181" s="58">
        <v>176</v>
      </c>
      <c r="B181" s="41">
        <v>172.07492500000001</v>
      </c>
    </row>
    <row r="182" spans="1:2" ht="15.75" thickBot="1" x14ac:dyDescent="0.3">
      <c r="A182" s="58">
        <v>177</v>
      </c>
      <c r="B182" s="41">
        <v>173.08761799999999</v>
      </c>
    </row>
    <row r="183" spans="1:2" ht="15.75" thickBot="1" x14ac:dyDescent="0.3">
      <c r="A183" s="58">
        <v>178</v>
      </c>
      <c r="B183" s="41">
        <v>173.66528500000001</v>
      </c>
    </row>
    <row r="184" spans="1:2" ht="15.75" thickBot="1" x14ac:dyDescent="0.3">
      <c r="A184" s="58">
        <v>179</v>
      </c>
      <c r="B184" s="41">
        <v>174.32560599999999</v>
      </c>
    </row>
    <row r="185" spans="1:2" ht="15.75" thickBot="1" x14ac:dyDescent="0.3">
      <c r="A185" s="58">
        <v>180</v>
      </c>
      <c r="B185" s="41">
        <v>175.30561800000001</v>
      </c>
    </row>
    <row r="186" spans="1:2" ht="15.75" thickBot="1" x14ac:dyDescent="0.3">
      <c r="A186" s="58">
        <v>181</v>
      </c>
      <c r="B186" s="41">
        <v>176.15874199999999</v>
      </c>
    </row>
    <row r="187" spans="1:2" ht="15.75" thickBot="1" x14ac:dyDescent="0.3">
      <c r="A187" s="58">
        <v>182</v>
      </c>
      <c r="B187" s="41">
        <v>177.10692900000001</v>
      </c>
    </row>
    <row r="188" spans="1:2" ht="15.75" thickBot="1" x14ac:dyDescent="0.3">
      <c r="A188" s="58">
        <v>183</v>
      </c>
      <c r="B188" s="41">
        <v>178.25833700000001</v>
      </c>
    </row>
    <row r="189" spans="1:2" ht="15.75" thickBot="1" x14ac:dyDescent="0.3">
      <c r="A189" s="58">
        <v>184</v>
      </c>
      <c r="B189" s="41">
        <v>179.63349199999999</v>
      </c>
    </row>
    <row r="190" spans="1:2" ht="15.75" thickBot="1" x14ac:dyDescent="0.3">
      <c r="A190" s="58">
        <v>185</v>
      </c>
      <c r="B190" s="41">
        <v>181.227915</v>
      </c>
    </row>
    <row r="191" spans="1:2" ht="15.75" thickBot="1" x14ac:dyDescent="0.3">
      <c r="A191" s="58">
        <v>186</v>
      </c>
      <c r="B191" s="41">
        <v>182.52328900000001</v>
      </c>
    </row>
    <row r="192" spans="1:2" ht="15.75" thickBot="1" x14ac:dyDescent="0.3">
      <c r="A192" s="58">
        <v>187</v>
      </c>
      <c r="B192" s="41">
        <v>184.117985</v>
      </c>
    </row>
    <row r="193" spans="1:2" ht="15.75" thickBot="1" x14ac:dyDescent="0.3">
      <c r="A193" s="58">
        <v>188</v>
      </c>
      <c r="B193" s="41">
        <v>185.79387399999999</v>
      </c>
    </row>
    <row r="194" spans="1:2" ht="15.75" thickBot="1" x14ac:dyDescent="0.3">
      <c r="A194" s="58">
        <v>189</v>
      </c>
      <c r="B194" s="41">
        <v>187.62918400000001</v>
      </c>
    </row>
    <row r="195" spans="1:2" ht="15.75" thickBot="1" x14ac:dyDescent="0.3">
      <c r="A195" s="58">
        <v>190</v>
      </c>
      <c r="B195" s="41">
        <v>189.734677</v>
      </c>
    </row>
    <row r="196" spans="1:2" ht="15.75" thickBot="1" x14ac:dyDescent="0.3">
      <c r="A196" s="58">
        <v>191</v>
      </c>
      <c r="B196" s="41">
        <v>191.93636100000001</v>
      </c>
    </row>
    <row r="197" spans="1:2" ht="15.75" thickBot="1" x14ac:dyDescent="0.3">
      <c r="A197" s="58">
        <v>192</v>
      </c>
      <c r="B197" s="41">
        <v>194.06758400000001</v>
      </c>
    </row>
    <row r="198" spans="1:2" ht="15.75" thickBot="1" x14ac:dyDescent="0.3">
      <c r="A198" s="58">
        <v>193</v>
      </c>
      <c r="B198" s="41">
        <v>196.20853199999999</v>
      </c>
    </row>
    <row r="199" spans="1:2" ht="15.75" thickBot="1" x14ac:dyDescent="0.3">
      <c r="A199" s="58">
        <v>194</v>
      </c>
      <c r="B199" s="41">
        <v>198.608249</v>
      </c>
    </row>
    <row r="200" spans="1:2" ht="15.75" thickBot="1" x14ac:dyDescent="0.3">
      <c r="A200" s="58">
        <v>195</v>
      </c>
      <c r="B200" s="41">
        <v>201.09611100000001</v>
      </c>
    </row>
    <row r="201" spans="1:2" ht="15.75" thickBot="1" x14ac:dyDescent="0.3">
      <c r="A201" s="58">
        <v>196</v>
      </c>
      <c r="B201" s="41">
        <v>203.60871900000001</v>
      </c>
    </row>
    <row r="202" spans="1:2" ht="15.75" thickBot="1" x14ac:dyDescent="0.3">
      <c r="A202" s="58">
        <v>197</v>
      </c>
      <c r="B202" s="41">
        <v>206.63975300000001</v>
      </c>
    </row>
    <row r="203" spans="1:2" ht="15.75" thickBot="1" x14ac:dyDescent="0.3">
      <c r="A203" s="58">
        <v>198</v>
      </c>
      <c r="B203" s="41">
        <v>210.81944100000001</v>
      </c>
    </row>
    <row r="204" spans="1:2" ht="15.75" thickBot="1" x14ac:dyDescent="0.3">
      <c r="A204" s="58">
        <v>199</v>
      </c>
      <c r="B204" s="41">
        <v>220.19958299999999</v>
      </c>
    </row>
    <row r="205" spans="1:2" ht="15.75" thickBot="1" x14ac:dyDescent="0.3">
      <c r="A205" s="58">
        <v>200</v>
      </c>
      <c r="B205" s="41">
        <v>0</v>
      </c>
    </row>
  </sheetData>
  <mergeCells count="1">
    <mergeCell ref="A1:F1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5"/>
  <sheetViews>
    <sheetView showGridLines="0" workbookViewId="0">
      <selection sqref="A1:F1"/>
    </sheetView>
  </sheetViews>
  <sheetFormatPr defaultRowHeight="15" x14ac:dyDescent="0.25"/>
  <cols>
    <col min="1" max="1" width="10.140625" style="56" bestFit="1" customWidth="1"/>
    <col min="2" max="2" width="12.28515625" style="56" bestFit="1" customWidth="1"/>
    <col min="3" max="16384" width="9.140625" style="56"/>
  </cols>
  <sheetData>
    <row r="1" spans="1:6" ht="31.5" customHeight="1" x14ac:dyDescent="0.25">
      <c r="A1" s="59" t="s">
        <v>26</v>
      </c>
      <c r="B1" s="60"/>
      <c r="C1" s="60"/>
      <c r="D1" s="60"/>
      <c r="E1" s="60"/>
      <c r="F1" s="60"/>
    </row>
    <row r="3" spans="1:6" ht="15.75" thickBot="1" x14ac:dyDescent="0.3"/>
    <row r="4" spans="1:6" ht="15.75" thickBot="1" x14ac:dyDescent="0.3">
      <c r="A4" s="57" t="s">
        <v>24</v>
      </c>
      <c r="B4" s="57" t="s">
        <v>23</v>
      </c>
    </row>
    <row r="5" spans="1:6" ht="15.75" thickBot="1" x14ac:dyDescent="0.3">
      <c r="A5" s="58">
        <v>200</v>
      </c>
      <c r="B5" s="41">
        <v>0</v>
      </c>
    </row>
    <row r="6" spans="1:6" ht="15.75" thickBot="1" x14ac:dyDescent="0.3">
      <c r="A6" s="58">
        <v>199</v>
      </c>
      <c r="B6" s="41">
        <v>220.19958299999999</v>
      </c>
    </row>
    <row r="7" spans="1:6" ht="15.75" thickBot="1" x14ac:dyDescent="0.3">
      <c r="A7" s="58">
        <v>198</v>
      </c>
      <c r="B7" s="41">
        <v>210.81944100000001</v>
      </c>
    </row>
    <row r="8" spans="1:6" ht="15.75" thickBot="1" x14ac:dyDescent="0.3">
      <c r="A8" s="58">
        <v>197</v>
      </c>
      <c r="B8" s="41">
        <v>206.63975300000001</v>
      </c>
    </row>
    <row r="9" spans="1:6" ht="15.75" thickBot="1" x14ac:dyDescent="0.3">
      <c r="A9" s="58">
        <v>196</v>
      </c>
      <c r="B9" s="41">
        <v>203.60871900000001</v>
      </c>
    </row>
    <row r="10" spans="1:6" ht="15.75" thickBot="1" x14ac:dyDescent="0.3">
      <c r="A10" s="58">
        <v>195</v>
      </c>
      <c r="B10" s="41">
        <v>201.09611100000001</v>
      </c>
    </row>
    <row r="11" spans="1:6" ht="15.75" thickBot="1" x14ac:dyDescent="0.3">
      <c r="A11" s="58">
        <v>194</v>
      </c>
      <c r="B11" s="41">
        <v>198.608249</v>
      </c>
    </row>
    <row r="12" spans="1:6" ht="15.75" thickBot="1" x14ac:dyDescent="0.3">
      <c r="A12" s="58">
        <v>193</v>
      </c>
      <c r="B12" s="41">
        <v>196.20853199999999</v>
      </c>
    </row>
    <row r="13" spans="1:6" ht="15.75" thickBot="1" x14ac:dyDescent="0.3">
      <c r="A13" s="58">
        <v>192</v>
      </c>
      <c r="B13" s="41">
        <v>194.06758400000001</v>
      </c>
    </row>
    <row r="14" spans="1:6" ht="15.75" thickBot="1" x14ac:dyDescent="0.3">
      <c r="A14" s="58">
        <v>191</v>
      </c>
      <c r="B14" s="41">
        <v>191.93636100000001</v>
      </c>
    </row>
    <row r="15" spans="1:6" ht="15.75" thickBot="1" x14ac:dyDescent="0.3">
      <c r="A15" s="58">
        <v>190</v>
      </c>
      <c r="B15" s="41">
        <v>189.734677</v>
      </c>
    </row>
    <row r="16" spans="1:6" ht="15.75" thickBot="1" x14ac:dyDescent="0.3">
      <c r="A16" s="58">
        <v>189</v>
      </c>
      <c r="B16" s="41">
        <v>187.62918400000001</v>
      </c>
    </row>
    <row r="17" spans="1:2" ht="15.75" thickBot="1" x14ac:dyDescent="0.3">
      <c r="A17" s="58">
        <v>188</v>
      </c>
      <c r="B17" s="41">
        <v>185.79387399999999</v>
      </c>
    </row>
    <row r="18" spans="1:2" ht="15.75" thickBot="1" x14ac:dyDescent="0.3">
      <c r="A18" s="58">
        <v>187</v>
      </c>
      <c r="B18" s="41">
        <v>184.117985</v>
      </c>
    </row>
    <row r="19" spans="1:2" ht="15.75" thickBot="1" x14ac:dyDescent="0.3">
      <c r="A19" s="58">
        <v>186</v>
      </c>
      <c r="B19" s="41">
        <v>182.52328900000001</v>
      </c>
    </row>
    <row r="20" spans="1:2" ht="15.75" thickBot="1" x14ac:dyDescent="0.3">
      <c r="A20" s="58">
        <v>185</v>
      </c>
      <c r="B20" s="41">
        <v>181.227915</v>
      </c>
    </row>
    <row r="21" spans="1:2" ht="15.75" thickBot="1" x14ac:dyDescent="0.3">
      <c r="A21" s="58">
        <v>184</v>
      </c>
      <c r="B21" s="41">
        <v>179.63349199999999</v>
      </c>
    </row>
    <row r="22" spans="1:2" ht="15.75" thickBot="1" x14ac:dyDescent="0.3">
      <c r="A22" s="58">
        <v>183</v>
      </c>
      <c r="B22" s="41">
        <v>178.25833700000001</v>
      </c>
    </row>
    <row r="23" spans="1:2" ht="15.75" thickBot="1" x14ac:dyDescent="0.3">
      <c r="A23" s="58">
        <v>182</v>
      </c>
      <c r="B23" s="41">
        <v>177.10692900000001</v>
      </c>
    </row>
    <row r="24" spans="1:2" ht="15.75" thickBot="1" x14ac:dyDescent="0.3">
      <c r="A24" s="58">
        <v>181</v>
      </c>
      <c r="B24" s="41">
        <v>176.15874199999999</v>
      </c>
    </row>
    <row r="25" spans="1:2" ht="15.75" thickBot="1" x14ac:dyDescent="0.3">
      <c r="A25" s="58">
        <v>180</v>
      </c>
      <c r="B25" s="41">
        <v>175.30561800000001</v>
      </c>
    </row>
    <row r="26" spans="1:2" ht="15.75" thickBot="1" x14ac:dyDescent="0.3">
      <c r="A26" s="58">
        <v>179</v>
      </c>
      <c r="B26" s="41">
        <v>174.32560599999999</v>
      </c>
    </row>
    <row r="27" spans="1:2" ht="15.75" thickBot="1" x14ac:dyDescent="0.3">
      <c r="A27" s="58">
        <v>178</v>
      </c>
      <c r="B27" s="41">
        <v>173.66528500000001</v>
      </c>
    </row>
    <row r="28" spans="1:2" ht="15.75" thickBot="1" x14ac:dyDescent="0.3">
      <c r="A28" s="58">
        <v>177</v>
      </c>
      <c r="B28" s="41">
        <v>173.08761799999999</v>
      </c>
    </row>
    <row r="29" spans="1:2" ht="15.75" thickBot="1" x14ac:dyDescent="0.3">
      <c r="A29" s="58">
        <v>176</v>
      </c>
      <c r="B29" s="41">
        <v>172.07492500000001</v>
      </c>
    </row>
    <row r="30" spans="1:2" ht="15.75" thickBot="1" x14ac:dyDescent="0.3">
      <c r="A30" s="58">
        <v>175</v>
      </c>
      <c r="B30" s="41">
        <v>171.713323</v>
      </c>
    </row>
    <row r="31" spans="1:2" ht="15.75" thickBot="1" x14ac:dyDescent="0.3">
      <c r="A31" s="58">
        <v>174</v>
      </c>
      <c r="B31" s="41">
        <v>170.86316299999999</v>
      </c>
    </row>
    <row r="32" spans="1:2" ht="15.75" thickBot="1" x14ac:dyDescent="0.3">
      <c r="A32" s="58">
        <v>173</v>
      </c>
      <c r="B32" s="41">
        <v>170.07445999999999</v>
      </c>
    </row>
    <row r="33" spans="1:2" ht="15.75" thickBot="1" x14ac:dyDescent="0.3">
      <c r="A33" s="58">
        <v>172</v>
      </c>
      <c r="B33" s="41">
        <v>169.578056</v>
      </c>
    </row>
    <row r="34" spans="1:2" ht="15.75" thickBot="1" x14ac:dyDescent="0.3">
      <c r="A34" s="58">
        <v>171</v>
      </c>
      <c r="B34" s="41">
        <v>168.611254</v>
      </c>
    </row>
    <row r="35" spans="1:2" ht="15.75" thickBot="1" x14ac:dyDescent="0.3">
      <c r="A35" s="58">
        <v>170</v>
      </c>
      <c r="B35" s="41">
        <v>168.16216499999999</v>
      </c>
    </row>
    <row r="36" spans="1:2" ht="15.75" thickBot="1" x14ac:dyDescent="0.3">
      <c r="A36" s="58">
        <v>169</v>
      </c>
      <c r="B36" s="41">
        <v>167.53266099999999</v>
      </c>
    </row>
    <row r="37" spans="1:2" ht="15.75" thickBot="1" x14ac:dyDescent="0.3">
      <c r="A37" s="58">
        <v>168</v>
      </c>
      <c r="B37" s="41">
        <v>166.95743300000001</v>
      </c>
    </row>
    <row r="38" spans="1:2" ht="15.75" thickBot="1" x14ac:dyDescent="0.3">
      <c r="A38" s="58">
        <v>167</v>
      </c>
      <c r="B38" s="41">
        <v>166.41341700000001</v>
      </c>
    </row>
    <row r="39" spans="1:2" ht="15.75" thickBot="1" x14ac:dyDescent="0.3">
      <c r="A39" s="58">
        <v>166</v>
      </c>
      <c r="B39" s="41">
        <v>165.91006400000001</v>
      </c>
    </row>
    <row r="40" spans="1:2" ht="15.75" thickBot="1" x14ac:dyDescent="0.3">
      <c r="A40" s="58">
        <v>165</v>
      </c>
      <c r="B40" s="41">
        <v>165.28295299999999</v>
      </c>
    </row>
    <row r="41" spans="1:2" ht="15.75" thickBot="1" x14ac:dyDescent="0.3">
      <c r="A41" s="58">
        <v>164</v>
      </c>
      <c r="B41" s="41">
        <v>165.149677</v>
      </c>
    </row>
    <row r="42" spans="1:2" ht="15.75" thickBot="1" x14ac:dyDescent="0.3">
      <c r="A42" s="58">
        <v>163</v>
      </c>
      <c r="B42" s="41">
        <v>164.18516600000001</v>
      </c>
    </row>
    <row r="43" spans="1:2" ht="15.75" thickBot="1" x14ac:dyDescent="0.3">
      <c r="A43" s="58">
        <v>162</v>
      </c>
      <c r="B43" s="41">
        <v>164.19088600000001</v>
      </c>
    </row>
    <row r="44" spans="1:2" ht="15.75" thickBot="1" x14ac:dyDescent="0.3">
      <c r="A44" s="58">
        <v>161</v>
      </c>
      <c r="B44" s="41">
        <v>163.41956200000001</v>
      </c>
    </row>
    <row r="45" spans="1:2" ht="15.75" thickBot="1" x14ac:dyDescent="0.3">
      <c r="A45" s="58">
        <v>160</v>
      </c>
      <c r="B45" s="41">
        <v>163.05671599999999</v>
      </c>
    </row>
    <row r="46" spans="1:2" ht="15.75" thickBot="1" x14ac:dyDescent="0.3">
      <c r="A46" s="58">
        <v>159</v>
      </c>
      <c r="B46" s="41">
        <v>162.83161699999999</v>
      </c>
    </row>
    <row r="47" spans="1:2" ht="15.75" thickBot="1" x14ac:dyDescent="0.3">
      <c r="A47" s="58">
        <v>158</v>
      </c>
      <c r="B47" s="41">
        <v>161.973096</v>
      </c>
    </row>
    <row r="48" spans="1:2" ht="15.75" thickBot="1" x14ac:dyDescent="0.3">
      <c r="A48" s="58">
        <v>157</v>
      </c>
      <c r="B48" s="41">
        <v>161.97761499999999</v>
      </c>
    </row>
    <row r="49" spans="1:2" ht="15.75" thickBot="1" x14ac:dyDescent="0.3">
      <c r="A49" s="58">
        <v>156</v>
      </c>
      <c r="B49" s="41">
        <v>160.91447700000001</v>
      </c>
    </row>
    <row r="50" spans="1:2" ht="15.75" thickBot="1" x14ac:dyDescent="0.3">
      <c r="A50" s="58">
        <v>155</v>
      </c>
      <c r="B50" s="41">
        <v>160.85217900000001</v>
      </c>
    </row>
    <row r="51" spans="1:2" ht="15.75" thickBot="1" x14ac:dyDescent="0.3">
      <c r="A51" s="58">
        <v>154</v>
      </c>
      <c r="B51" s="41">
        <v>160.106583</v>
      </c>
    </row>
    <row r="52" spans="1:2" ht="15.75" thickBot="1" x14ac:dyDescent="0.3">
      <c r="A52" s="58">
        <v>153</v>
      </c>
      <c r="B52" s="41">
        <v>159.73603800000001</v>
      </c>
    </row>
    <row r="53" spans="1:2" ht="15.75" thickBot="1" x14ac:dyDescent="0.3">
      <c r="A53" s="58">
        <v>152</v>
      </c>
      <c r="B53" s="41">
        <v>159.40563499999999</v>
      </c>
    </row>
    <row r="54" spans="1:2" ht="15.75" thickBot="1" x14ac:dyDescent="0.3">
      <c r="A54" s="58">
        <v>151</v>
      </c>
      <c r="B54" s="41">
        <v>158.630954</v>
      </c>
    </row>
    <row r="55" spans="1:2" ht="15.75" thickBot="1" x14ac:dyDescent="0.3">
      <c r="A55" s="58">
        <v>150</v>
      </c>
      <c r="B55" s="41">
        <v>158.63042200000001</v>
      </c>
    </row>
    <row r="56" spans="1:2" ht="15.75" thickBot="1" x14ac:dyDescent="0.3">
      <c r="A56" s="58">
        <v>149</v>
      </c>
      <c r="B56" s="41">
        <v>157.788265</v>
      </c>
    </row>
    <row r="57" spans="1:2" ht="15.75" thickBot="1" x14ac:dyDescent="0.3">
      <c r="A57" s="58">
        <v>148</v>
      </c>
      <c r="B57" s="41">
        <v>157.50356500000001</v>
      </c>
    </row>
    <row r="58" spans="1:2" ht="15.75" thickBot="1" x14ac:dyDescent="0.3">
      <c r="A58" s="58">
        <v>147</v>
      </c>
      <c r="B58" s="41">
        <v>157.25347300000001</v>
      </c>
    </row>
    <row r="59" spans="1:2" ht="15.75" thickBot="1" x14ac:dyDescent="0.3">
      <c r="A59" s="58">
        <v>146</v>
      </c>
      <c r="B59" s="41">
        <v>156.38127900000001</v>
      </c>
    </row>
    <row r="60" spans="1:2" ht="15.75" thickBot="1" x14ac:dyDescent="0.3">
      <c r="A60" s="58">
        <v>145</v>
      </c>
      <c r="B60" s="41">
        <v>156.39933400000001</v>
      </c>
    </row>
    <row r="61" spans="1:2" ht="15.75" thickBot="1" x14ac:dyDescent="0.3">
      <c r="A61" s="58">
        <v>144</v>
      </c>
      <c r="B61" s="41">
        <v>155.73710299999999</v>
      </c>
    </row>
    <row r="62" spans="1:2" ht="15.75" thickBot="1" x14ac:dyDescent="0.3">
      <c r="A62" s="58">
        <v>143</v>
      </c>
      <c r="B62" s="41">
        <v>155.289242</v>
      </c>
    </row>
    <row r="63" spans="1:2" ht="15.75" thickBot="1" x14ac:dyDescent="0.3">
      <c r="A63" s="58">
        <v>142</v>
      </c>
      <c r="B63" s="41">
        <v>155.284696</v>
      </c>
    </row>
    <row r="64" spans="1:2" ht="15.75" thickBot="1" x14ac:dyDescent="0.3">
      <c r="A64" s="58">
        <v>141</v>
      </c>
      <c r="B64" s="41">
        <v>154.48405299999999</v>
      </c>
    </row>
    <row r="65" spans="1:2" ht="15.75" thickBot="1" x14ac:dyDescent="0.3">
      <c r="A65" s="58">
        <v>140</v>
      </c>
      <c r="B65" s="41">
        <v>154.18010000000001</v>
      </c>
    </row>
    <row r="66" spans="1:2" ht="15.75" thickBot="1" x14ac:dyDescent="0.3">
      <c r="A66" s="58">
        <v>139</v>
      </c>
      <c r="B66" s="41">
        <v>154.162644</v>
      </c>
    </row>
    <row r="67" spans="1:2" ht="15.75" thickBot="1" x14ac:dyDescent="0.3">
      <c r="A67" s="58">
        <v>138</v>
      </c>
      <c r="B67" s="41">
        <v>153.37433200000001</v>
      </c>
    </row>
    <row r="68" spans="1:2" ht="15.75" thickBot="1" x14ac:dyDescent="0.3">
      <c r="A68" s="58">
        <v>137</v>
      </c>
      <c r="B68" s="41">
        <v>153.06038000000001</v>
      </c>
    </row>
    <row r="69" spans="1:2" ht="15.75" thickBot="1" x14ac:dyDescent="0.3">
      <c r="A69" s="58">
        <v>136</v>
      </c>
      <c r="B69" s="41">
        <v>152.943952</v>
      </c>
    </row>
    <row r="70" spans="1:2" ht="15.75" thickBot="1" x14ac:dyDescent="0.3">
      <c r="A70" s="58">
        <v>135</v>
      </c>
      <c r="B70" s="41">
        <v>151.94196099999999</v>
      </c>
    </row>
    <row r="71" spans="1:2" ht="15.75" thickBot="1" x14ac:dyDescent="0.3">
      <c r="A71" s="58">
        <v>134</v>
      </c>
      <c r="B71" s="41">
        <v>151.940191</v>
      </c>
    </row>
    <row r="72" spans="1:2" ht="15.75" thickBot="1" x14ac:dyDescent="0.3">
      <c r="A72" s="58">
        <v>133</v>
      </c>
      <c r="B72" s="41">
        <v>151.24583999999999</v>
      </c>
    </row>
    <row r="73" spans="1:2" ht="15.75" thickBot="1" x14ac:dyDescent="0.3">
      <c r="A73" s="58">
        <v>132</v>
      </c>
      <c r="B73" s="41">
        <v>150.81315699999999</v>
      </c>
    </row>
    <row r="74" spans="1:2" ht="15.75" thickBot="1" x14ac:dyDescent="0.3">
      <c r="A74" s="58">
        <v>131</v>
      </c>
      <c r="B74" s="41">
        <v>150.808268</v>
      </c>
    </row>
    <row r="75" spans="1:2" ht="15.75" thickBot="1" x14ac:dyDescent="0.3">
      <c r="A75" s="58">
        <v>130</v>
      </c>
      <c r="B75" s="41">
        <v>149.76691700000001</v>
      </c>
    </row>
    <row r="76" spans="1:2" ht="15.75" thickBot="1" x14ac:dyDescent="0.3">
      <c r="A76" s="58">
        <v>129</v>
      </c>
      <c r="B76" s="41">
        <v>149.72676799999999</v>
      </c>
    </row>
    <row r="77" spans="1:2" ht="15.75" thickBot="1" x14ac:dyDescent="0.3">
      <c r="A77" s="58">
        <v>128</v>
      </c>
      <c r="B77" s="41">
        <v>149.30814599999999</v>
      </c>
    </row>
    <row r="78" spans="1:2" ht="15.75" thickBot="1" x14ac:dyDescent="0.3">
      <c r="A78" s="58">
        <v>127</v>
      </c>
      <c r="B78" s="41">
        <v>148.604772</v>
      </c>
    </row>
    <row r="79" spans="1:2" ht="15.75" thickBot="1" x14ac:dyDescent="0.3">
      <c r="A79" s="58">
        <v>126</v>
      </c>
      <c r="B79" s="41">
        <v>148.60387</v>
      </c>
    </row>
    <row r="80" spans="1:2" ht="15.75" thickBot="1" x14ac:dyDescent="0.3">
      <c r="A80" s="58">
        <v>125</v>
      </c>
      <c r="B80" s="41">
        <v>147.67659900000001</v>
      </c>
    </row>
    <row r="81" spans="1:2" ht="15.75" thickBot="1" x14ac:dyDescent="0.3">
      <c r="A81" s="58">
        <v>124</v>
      </c>
      <c r="B81" s="41">
        <v>147.495282</v>
      </c>
    </row>
    <row r="82" spans="1:2" ht="15.75" thickBot="1" x14ac:dyDescent="0.3">
      <c r="A82" s="58">
        <v>123</v>
      </c>
      <c r="B82" s="41">
        <v>147.00317899999999</v>
      </c>
    </row>
    <row r="83" spans="1:2" ht="15.75" thickBot="1" x14ac:dyDescent="0.3">
      <c r="A83" s="58">
        <v>122</v>
      </c>
      <c r="B83" s="41">
        <v>146.36531600000001</v>
      </c>
    </row>
    <row r="84" spans="1:2" ht="15.75" thickBot="1" x14ac:dyDescent="0.3">
      <c r="A84" s="58">
        <v>121</v>
      </c>
      <c r="B84" s="41">
        <v>146.361704</v>
      </c>
    </row>
    <row r="85" spans="1:2" ht="15.75" thickBot="1" x14ac:dyDescent="0.3">
      <c r="A85" s="58">
        <v>120</v>
      </c>
      <c r="B85" s="41">
        <v>145.57285100000001</v>
      </c>
    </row>
    <row r="86" spans="1:2" ht="15.75" thickBot="1" x14ac:dyDescent="0.3">
      <c r="A86" s="58">
        <v>119</v>
      </c>
      <c r="B86" s="41">
        <v>145.26601199999999</v>
      </c>
    </row>
    <row r="87" spans="1:2" ht="15.75" thickBot="1" x14ac:dyDescent="0.3">
      <c r="A87" s="58">
        <v>118</v>
      </c>
      <c r="B87" s="41">
        <v>145.18617900000001</v>
      </c>
    </row>
    <row r="88" spans="1:2" ht="15.75" thickBot="1" x14ac:dyDescent="0.3">
      <c r="A88" s="58">
        <v>117</v>
      </c>
      <c r="B88" s="41">
        <v>144.14547400000001</v>
      </c>
    </row>
    <row r="89" spans="1:2" ht="15.75" thickBot="1" x14ac:dyDescent="0.3">
      <c r="A89" s="58">
        <v>116</v>
      </c>
      <c r="B89" s="41">
        <v>144.16752600000001</v>
      </c>
    </row>
    <row r="90" spans="1:2" ht="15.75" thickBot="1" x14ac:dyDescent="0.3">
      <c r="A90" s="58">
        <v>115</v>
      </c>
      <c r="B90" s="41">
        <v>143.248514</v>
      </c>
    </row>
    <row r="91" spans="1:2" ht="15.75" thickBot="1" x14ac:dyDescent="0.3">
      <c r="A91" s="58">
        <v>114</v>
      </c>
      <c r="B91" s="41">
        <v>143.040525</v>
      </c>
    </row>
    <row r="92" spans="1:2" ht="15.75" thickBot="1" x14ac:dyDescent="0.3">
      <c r="A92" s="58">
        <v>113</v>
      </c>
      <c r="B92" s="41">
        <v>142.358946</v>
      </c>
    </row>
    <row r="93" spans="1:2" ht="15.75" thickBot="1" x14ac:dyDescent="0.3">
      <c r="A93" s="58">
        <v>112</v>
      </c>
      <c r="B93" s="41">
        <v>141.916751</v>
      </c>
    </row>
    <row r="94" spans="1:2" ht="15.75" thickBot="1" x14ac:dyDescent="0.3">
      <c r="A94" s="58">
        <v>111</v>
      </c>
      <c r="B94" s="41">
        <v>141.590923</v>
      </c>
    </row>
    <row r="95" spans="1:2" ht="15.75" thickBot="1" x14ac:dyDescent="0.3">
      <c r="A95" s="58">
        <v>110</v>
      </c>
      <c r="B95" s="41">
        <v>140.828394</v>
      </c>
    </row>
    <row r="96" spans="1:2" ht="15.75" thickBot="1" x14ac:dyDescent="0.3">
      <c r="A96" s="58">
        <v>109</v>
      </c>
      <c r="B96" s="41">
        <v>140.68154699999999</v>
      </c>
    </row>
    <row r="97" spans="1:2" ht="15.75" thickBot="1" x14ac:dyDescent="0.3">
      <c r="A97" s="58">
        <v>108</v>
      </c>
      <c r="B97" s="41">
        <v>139.70205000000001</v>
      </c>
    </row>
    <row r="98" spans="1:2" ht="15.75" thickBot="1" x14ac:dyDescent="0.3">
      <c r="A98" s="58">
        <v>107</v>
      </c>
      <c r="B98" s="41">
        <v>139.493503</v>
      </c>
    </row>
    <row r="99" spans="1:2" ht="15.75" thickBot="1" x14ac:dyDescent="0.3">
      <c r="A99" s="58">
        <v>106</v>
      </c>
      <c r="B99" s="41">
        <v>138.580761</v>
      </c>
    </row>
    <row r="100" spans="1:2" ht="15.75" thickBot="1" x14ac:dyDescent="0.3">
      <c r="A100" s="58">
        <v>105</v>
      </c>
      <c r="B100" s="41">
        <v>138.242671</v>
      </c>
    </row>
    <row r="101" spans="1:2" ht="15.75" thickBot="1" x14ac:dyDescent="0.3">
      <c r="A101" s="58">
        <v>104</v>
      </c>
      <c r="B101" s="41">
        <v>137.452574</v>
      </c>
    </row>
    <row r="102" spans="1:2" ht="15.75" thickBot="1" x14ac:dyDescent="0.3">
      <c r="A102" s="58">
        <v>103</v>
      </c>
      <c r="B102" s="41">
        <v>137.088717</v>
      </c>
    </row>
    <row r="103" spans="1:2" ht="15.75" thickBot="1" x14ac:dyDescent="0.3">
      <c r="A103" s="58">
        <v>102</v>
      </c>
      <c r="B103" s="41">
        <v>136.37492900000001</v>
      </c>
    </row>
    <row r="104" spans="1:2" ht="15.75" thickBot="1" x14ac:dyDescent="0.3">
      <c r="A104" s="58">
        <v>101</v>
      </c>
      <c r="B104" s="41">
        <v>135.925939</v>
      </c>
    </row>
    <row r="105" spans="1:2" ht="15.75" thickBot="1" x14ac:dyDescent="0.3">
      <c r="A105" s="58">
        <v>100</v>
      </c>
      <c r="B105" s="41">
        <v>135.24983599999999</v>
      </c>
    </row>
    <row r="106" spans="1:2" ht="15.75" thickBot="1" x14ac:dyDescent="0.3">
      <c r="A106" s="58">
        <v>99</v>
      </c>
      <c r="B106" s="41">
        <v>134.57298800000001</v>
      </c>
    </row>
    <row r="107" spans="1:2" ht="15.75" thickBot="1" x14ac:dyDescent="0.3">
      <c r="A107" s="58">
        <v>98</v>
      </c>
      <c r="B107" s="41">
        <v>134.140051</v>
      </c>
    </row>
    <row r="108" spans="1:2" ht="15.75" thickBot="1" x14ac:dyDescent="0.3">
      <c r="A108" s="58">
        <v>97</v>
      </c>
      <c r="B108" s="41">
        <v>133.20469900000001</v>
      </c>
    </row>
    <row r="109" spans="1:2" ht="15.75" thickBot="1" x14ac:dyDescent="0.3">
      <c r="A109" s="58">
        <v>96</v>
      </c>
      <c r="B109" s="41">
        <v>132.86403100000001</v>
      </c>
    </row>
    <row r="110" spans="1:2" ht="15.75" thickBot="1" x14ac:dyDescent="0.3">
      <c r="A110" s="58">
        <v>95</v>
      </c>
      <c r="B110" s="41">
        <v>131.92549600000001</v>
      </c>
    </row>
    <row r="111" spans="1:2" ht="15.75" thickBot="1" x14ac:dyDescent="0.3">
      <c r="A111" s="58">
        <v>94</v>
      </c>
      <c r="B111" s="41">
        <v>131.350345</v>
      </c>
    </row>
    <row r="112" spans="1:2" ht="15.75" thickBot="1" x14ac:dyDescent="0.3">
      <c r="A112" s="58">
        <v>93</v>
      </c>
      <c r="B112" s="41">
        <v>130.68175500000001</v>
      </c>
    </row>
    <row r="113" spans="1:2" ht="15.75" thickBot="1" x14ac:dyDescent="0.3">
      <c r="A113" s="58">
        <v>92</v>
      </c>
      <c r="B113" s="41">
        <v>129.684235</v>
      </c>
    </row>
    <row r="114" spans="1:2" ht="15.75" thickBot="1" x14ac:dyDescent="0.3">
      <c r="A114" s="58">
        <v>91</v>
      </c>
      <c r="B114" s="41">
        <v>128.80071100000001</v>
      </c>
    </row>
    <row r="115" spans="1:2" ht="15.75" thickBot="1" x14ac:dyDescent="0.3">
      <c r="A115" s="58">
        <v>90</v>
      </c>
      <c r="B115" s="41">
        <v>128.111334</v>
      </c>
    </row>
    <row r="116" spans="1:2" ht="15.75" thickBot="1" x14ac:dyDescent="0.3">
      <c r="A116" s="58">
        <v>89</v>
      </c>
      <c r="B116" s="41">
        <v>127.340836</v>
      </c>
    </row>
    <row r="117" spans="1:2" ht="15.75" thickBot="1" x14ac:dyDescent="0.3">
      <c r="A117" s="58">
        <v>88</v>
      </c>
      <c r="B117" s="41">
        <v>126.341382</v>
      </c>
    </row>
    <row r="118" spans="1:2" ht="15.75" thickBot="1" x14ac:dyDescent="0.3">
      <c r="A118" s="58">
        <v>87</v>
      </c>
      <c r="B118" s="41">
        <v>125.506865</v>
      </c>
    </row>
    <row r="119" spans="1:2" ht="15.75" thickBot="1" x14ac:dyDescent="0.3">
      <c r="A119" s="58">
        <v>86</v>
      </c>
      <c r="B119" s="41">
        <v>124.66773999999999</v>
      </c>
    </row>
    <row r="120" spans="1:2" ht="15.75" thickBot="1" x14ac:dyDescent="0.3">
      <c r="A120" s="58">
        <v>85</v>
      </c>
      <c r="B120" s="41">
        <v>123.83716099999999</v>
      </c>
    </row>
    <row r="121" spans="1:2" ht="15.75" thickBot="1" x14ac:dyDescent="0.3">
      <c r="A121" s="58">
        <v>84</v>
      </c>
      <c r="B121" s="41">
        <v>122.94531600000001</v>
      </c>
    </row>
    <row r="122" spans="1:2" ht="15.75" thickBot="1" x14ac:dyDescent="0.3">
      <c r="A122" s="58">
        <v>83</v>
      </c>
      <c r="B122" s="41">
        <v>121.900373</v>
      </c>
    </row>
    <row r="123" spans="1:2" ht="15.75" thickBot="1" x14ac:dyDescent="0.3">
      <c r="A123" s="58">
        <v>82</v>
      </c>
      <c r="B123" s="41">
        <v>120.840789</v>
      </c>
    </row>
    <row r="124" spans="1:2" ht="15.75" thickBot="1" x14ac:dyDescent="0.3">
      <c r="A124" s="58">
        <v>81</v>
      </c>
      <c r="B124" s="41">
        <v>119.706706</v>
      </c>
    </row>
    <row r="125" spans="1:2" ht="15.75" thickBot="1" x14ac:dyDescent="0.3">
      <c r="A125" s="58">
        <v>80</v>
      </c>
      <c r="B125" s="41">
        <v>118.514337</v>
      </c>
    </row>
    <row r="126" spans="1:2" ht="15.75" thickBot="1" x14ac:dyDescent="0.3">
      <c r="A126" s="58">
        <v>79</v>
      </c>
      <c r="B126" s="41">
        <v>117.32118699999999</v>
      </c>
    </row>
    <row r="127" spans="1:2" ht="15.75" thickBot="1" x14ac:dyDescent="0.3">
      <c r="A127" s="58">
        <v>78</v>
      </c>
      <c r="B127" s="41">
        <v>116.08602500000001</v>
      </c>
    </row>
    <row r="128" spans="1:2" ht="15.75" thickBot="1" x14ac:dyDescent="0.3">
      <c r="A128" s="58">
        <v>77</v>
      </c>
      <c r="B128" s="41">
        <v>114.796931</v>
      </c>
    </row>
    <row r="129" spans="1:2" ht="15.75" thickBot="1" x14ac:dyDescent="0.3">
      <c r="A129" s="58">
        <v>76</v>
      </c>
      <c r="B129" s="41">
        <v>113.455276</v>
      </c>
    </row>
    <row r="130" spans="1:2" ht="15.75" thickBot="1" x14ac:dyDescent="0.3">
      <c r="A130" s="58">
        <v>75</v>
      </c>
      <c r="B130" s="41">
        <v>111.99347299999999</v>
      </c>
    </row>
    <row r="131" spans="1:2" ht="15.75" thickBot="1" x14ac:dyDescent="0.3">
      <c r="A131" s="58">
        <v>74</v>
      </c>
      <c r="B131" s="41">
        <v>110.49278099999999</v>
      </c>
    </row>
    <row r="132" spans="1:2" ht="15.75" thickBot="1" x14ac:dyDescent="0.3">
      <c r="A132" s="58">
        <v>73</v>
      </c>
      <c r="B132" s="41">
        <v>109.083613</v>
      </c>
    </row>
    <row r="133" spans="1:2" ht="15.75" thickBot="1" x14ac:dyDescent="0.3">
      <c r="A133" s="58">
        <v>72</v>
      </c>
      <c r="B133" s="41">
        <v>107.589057</v>
      </c>
    </row>
    <row r="134" spans="1:2" ht="15.75" thickBot="1" x14ac:dyDescent="0.3">
      <c r="A134" s="58">
        <v>71</v>
      </c>
      <c r="B134" s="41">
        <v>105.891627</v>
      </c>
    </row>
    <row r="135" spans="1:2" ht="15.75" thickBot="1" x14ac:dyDescent="0.3">
      <c r="A135" s="58">
        <v>70</v>
      </c>
      <c r="B135" s="41">
        <v>104.206125</v>
      </c>
    </row>
    <row r="136" spans="1:2" ht="15.75" thickBot="1" x14ac:dyDescent="0.3">
      <c r="A136" s="58">
        <v>69</v>
      </c>
      <c r="B136" s="41">
        <v>102.45517700000001</v>
      </c>
    </row>
    <row r="137" spans="1:2" ht="15.75" thickBot="1" x14ac:dyDescent="0.3">
      <c r="A137" s="58">
        <v>68</v>
      </c>
      <c r="B137" s="41">
        <v>100.75115700000001</v>
      </c>
    </row>
    <row r="138" spans="1:2" ht="15.75" thickBot="1" x14ac:dyDescent="0.3">
      <c r="A138" s="58">
        <v>67</v>
      </c>
      <c r="B138" s="41">
        <v>99.006437000000005</v>
      </c>
    </row>
    <row r="139" spans="1:2" ht="15.75" thickBot="1" x14ac:dyDescent="0.3">
      <c r="A139" s="58">
        <v>66</v>
      </c>
      <c r="B139" s="41">
        <v>97.107960000000006</v>
      </c>
    </row>
    <row r="140" spans="1:2" ht="15.75" thickBot="1" x14ac:dyDescent="0.3">
      <c r="A140" s="58">
        <v>65</v>
      </c>
      <c r="B140" s="41">
        <v>95.409791999999996</v>
      </c>
    </row>
    <row r="141" spans="1:2" ht="15.75" thickBot="1" x14ac:dyDescent="0.3">
      <c r="A141" s="58">
        <v>64</v>
      </c>
      <c r="B141" s="41">
        <v>93.589010000000002</v>
      </c>
    </row>
    <row r="142" spans="1:2" ht="15.75" thickBot="1" x14ac:dyDescent="0.3">
      <c r="A142" s="58">
        <v>63</v>
      </c>
      <c r="B142" s="41">
        <v>91.759546999999998</v>
      </c>
    </row>
    <row r="143" spans="1:2" ht="15.75" thickBot="1" x14ac:dyDescent="0.3">
      <c r="A143" s="58">
        <v>62</v>
      </c>
      <c r="B143" s="41">
        <v>89.981606999999997</v>
      </c>
    </row>
    <row r="144" spans="1:2" ht="15.75" thickBot="1" x14ac:dyDescent="0.3">
      <c r="A144" s="58">
        <v>61</v>
      </c>
      <c r="B144" s="41">
        <v>87.940479999999994</v>
      </c>
    </row>
    <row r="145" spans="1:2" ht="15.75" thickBot="1" x14ac:dyDescent="0.3">
      <c r="A145" s="58">
        <v>60</v>
      </c>
      <c r="B145" s="41">
        <v>85.938529000000003</v>
      </c>
    </row>
    <row r="146" spans="1:2" ht="15.75" thickBot="1" x14ac:dyDescent="0.3">
      <c r="A146" s="58">
        <v>59</v>
      </c>
      <c r="B146" s="41">
        <v>83.879521999999994</v>
      </c>
    </row>
    <row r="147" spans="1:2" ht="15.75" thickBot="1" x14ac:dyDescent="0.3">
      <c r="A147" s="58">
        <v>58</v>
      </c>
      <c r="B147" s="41">
        <v>81.600339000000005</v>
      </c>
    </row>
    <row r="148" spans="1:2" ht="15.75" thickBot="1" x14ac:dyDescent="0.3">
      <c r="A148" s="58">
        <v>57</v>
      </c>
      <c r="B148" s="41">
        <v>79.288882999999998</v>
      </c>
    </row>
    <row r="149" spans="1:2" ht="15.75" thickBot="1" x14ac:dyDescent="0.3">
      <c r="A149" s="58">
        <v>56</v>
      </c>
      <c r="B149" s="41">
        <v>76.657263</v>
      </c>
    </row>
    <row r="150" spans="1:2" ht="15.75" thickBot="1" x14ac:dyDescent="0.3">
      <c r="A150" s="58">
        <v>55</v>
      </c>
      <c r="B150" s="41">
        <v>73.743932000000001</v>
      </c>
    </row>
    <row r="151" spans="1:2" ht="15.75" thickBot="1" x14ac:dyDescent="0.3">
      <c r="A151" s="58">
        <v>54</v>
      </c>
      <c r="B151" s="41">
        <v>70.321988000000005</v>
      </c>
    </row>
    <row r="152" spans="1:2" ht="15.75" thickBot="1" x14ac:dyDescent="0.3">
      <c r="A152" s="58">
        <v>53</v>
      </c>
      <c r="B152" s="41">
        <v>66.326629999999994</v>
      </c>
    </row>
    <row r="153" spans="1:2" ht="15.75" thickBot="1" x14ac:dyDescent="0.3">
      <c r="A153" s="58">
        <v>52</v>
      </c>
      <c r="B153" s="41">
        <v>63.821508999999999</v>
      </c>
    </row>
    <row r="154" spans="1:2" ht="15.75" thickBot="1" x14ac:dyDescent="0.3">
      <c r="A154" s="58">
        <v>51</v>
      </c>
      <c r="B154" s="41">
        <v>62.605345</v>
      </c>
    </row>
    <row r="155" spans="1:2" ht="15.75" thickBot="1" x14ac:dyDescent="0.3">
      <c r="A155" s="58">
        <v>50</v>
      </c>
      <c r="B155" s="41">
        <v>61.520390999999996</v>
      </c>
    </row>
    <row r="156" spans="1:2" ht="15.75" thickBot="1" x14ac:dyDescent="0.3">
      <c r="A156" s="58">
        <v>49</v>
      </c>
      <c r="B156" s="41">
        <v>60.540076999999997</v>
      </c>
    </row>
    <row r="157" spans="1:2" ht="15.75" thickBot="1" x14ac:dyDescent="0.3">
      <c r="A157" s="58">
        <v>48</v>
      </c>
      <c r="B157" s="41">
        <v>59.541299000000002</v>
      </c>
    </row>
    <row r="158" spans="1:2" ht="15.75" thickBot="1" x14ac:dyDescent="0.3">
      <c r="A158" s="58">
        <v>47</v>
      </c>
      <c r="B158" s="41">
        <v>58.531570000000002</v>
      </c>
    </row>
    <row r="159" spans="1:2" ht="15.75" thickBot="1" x14ac:dyDescent="0.3">
      <c r="A159" s="58">
        <v>46</v>
      </c>
      <c r="B159" s="41">
        <v>57.749664000000003</v>
      </c>
    </row>
    <row r="160" spans="1:2" ht="15.75" thickBot="1" x14ac:dyDescent="0.3">
      <c r="A160" s="58">
        <v>45</v>
      </c>
      <c r="B160" s="41">
        <v>57.125661000000001</v>
      </c>
    </row>
    <row r="161" spans="1:2" ht="15.75" thickBot="1" x14ac:dyDescent="0.3">
      <c r="A161" s="58">
        <v>44</v>
      </c>
      <c r="B161" s="41">
        <v>56.202191999999997</v>
      </c>
    </row>
    <row r="162" spans="1:2" ht="15.75" thickBot="1" x14ac:dyDescent="0.3">
      <c r="A162" s="58">
        <v>43</v>
      </c>
      <c r="B162" s="41">
        <v>55.490988999999999</v>
      </c>
    </row>
    <row r="163" spans="1:2" ht="15.75" thickBot="1" x14ac:dyDescent="0.3">
      <c r="A163" s="58">
        <v>42</v>
      </c>
      <c r="B163" s="41">
        <v>55.089357999999997</v>
      </c>
    </row>
    <row r="164" spans="1:2" ht="15.75" thickBot="1" x14ac:dyDescent="0.3">
      <c r="A164" s="58">
        <v>41</v>
      </c>
      <c r="B164" s="41">
        <v>53.973804000000001</v>
      </c>
    </row>
    <row r="165" spans="1:2" ht="15.75" thickBot="1" x14ac:dyDescent="0.3">
      <c r="A165" s="58">
        <v>40</v>
      </c>
      <c r="B165" s="41">
        <v>53.692858999999999</v>
      </c>
    </row>
    <row r="166" spans="1:2" ht="15.75" thickBot="1" x14ac:dyDescent="0.3">
      <c r="A166" s="58">
        <v>39</v>
      </c>
      <c r="B166" s="41">
        <v>52.889530000000001</v>
      </c>
    </row>
    <row r="167" spans="1:2" ht="15.75" thickBot="1" x14ac:dyDescent="0.3">
      <c r="A167" s="58">
        <v>38</v>
      </c>
      <c r="B167" s="41">
        <v>52.241131000000003</v>
      </c>
    </row>
    <row r="168" spans="1:2" ht="15.75" thickBot="1" x14ac:dyDescent="0.3">
      <c r="A168" s="58">
        <v>37</v>
      </c>
      <c r="B168" s="41">
        <v>51.770372999999999</v>
      </c>
    </row>
    <row r="169" spans="1:2" ht="15.75" thickBot="1" x14ac:dyDescent="0.3">
      <c r="A169" s="58">
        <v>36</v>
      </c>
      <c r="B169" s="41">
        <v>50.812832</v>
      </c>
    </row>
    <row r="170" spans="1:2" ht="15.75" thickBot="1" x14ac:dyDescent="0.3">
      <c r="A170" s="58">
        <v>35</v>
      </c>
      <c r="B170" s="41">
        <v>50.540655000000001</v>
      </c>
    </row>
    <row r="171" spans="1:2" ht="15.75" thickBot="1" x14ac:dyDescent="0.3">
      <c r="A171" s="58">
        <v>34</v>
      </c>
      <c r="B171" s="41">
        <v>49.543619</v>
      </c>
    </row>
    <row r="172" spans="1:2" ht="15.75" thickBot="1" x14ac:dyDescent="0.3">
      <c r="A172" s="58">
        <v>33</v>
      </c>
      <c r="B172" s="41">
        <v>49.024141999999998</v>
      </c>
    </row>
    <row r="173" spans="1:2" ht="15.75" thickBot="1" x14ac:dyDescent="0.3">
      <c r="A173" s="58">
        <v>32</v>
      </c>
      <c r="B173" s="41">
        <v>48.435307999999999</v>
      </c>
    </row>
    <row r="174" spans="1:2" ht="15.75" thickBot="1" x14ac:dyDescent="0.3">
      <c r="A174" s="58">
        <v>31</v>
      </c>
      <c r="B174" s="41">
        <v>47.424501999999997</v>
      </c>
    </row>
    <row r="175" spans="1:2" ht="15.75" thickBot="1" x14ac:dyDescent="0.3">
      <c r="A175" s="58">
        <v>30</v>
      </c>
      <c r="B175" s="41">
        <v>46.854339000000003</v>
      </c>
    </row>
    <row r="176" spans="1:2" ht="15.75" thickBot="1" x14ac:dyDescent="0.3">
      <c r="A176" s="58">
        <v>29</v>
      </c>
      <c r="B176" s="41">
        <v>46.198399000000002</v>
      </c>
    </row>
    <row r="177" spans="1:2" ht="15.75" thickBot="1" x14ac:dyDescent="0.3">
      <c r="A177" s="58">
        <v>28</v>
      </c>
      <c r="B177" s="41">
        <v>45.093707000000002</v>
      </c>
    </row>
    <row r="178" spans="1:2" ht="15.75" thickBot="1" x14ac:dyDescent="0.3">
      <c r="A178" s="58">
        <v>27</v>
      </c>
      <c r="B178" s="41">
        <v>44.282181000000001</v>
      </c>
    </row>
    <row r="179" spans="1:2" ht="15.75" thickBot="1" x14ac:dyDescent="0.3">
      <c r="A179" s="58">
        <v>26</v>
      </c>
      <c r="B179" s="41">
        <v>43.476778000000003</v>
      </c>
    </row>
    <row r="180" spans="1:2" ht="15.75" thickBot="1" x14ac:dyDescent="0.3">
      <c r="A180" s="58">
        <v>25</v>
      </c>
      <c r="B180" s="41">
        <v>42.597360999999999</v>
      </c>
    </row>
    <row r="181" spans="1:2" ht="15.75" thickBot="1" x14ac:dyDescent="0.3">
      <c r="A181" s="58">
        <v>24</v>
      </c>
      <c r="B181" s="41">
        <v>41.648949000000002</v>
      </c>
    </row>
    <row r="182" spans="1:2" ht="15.75" thickBot="1" x14ac:dyDescent="0.3">
      <c r="A182" s="58">
        <v>23</v>
      </c>
      <c r="B182" s="41">
        <v>40.616410999999999</v>
      </c>
    </row>
    <row r="183" spans="1:2" ht="15.75" thickBot="1" x14ac:dyDescent="0.3">
      <c r="A183" s="58">
        <v>22</v>
      </c>
      <c r="B183" s="41">
        <v>39.575592999999998</v>
      </c>
    </row>
    <row r="184" spans="1:2" ht="15.75" thickBot="1" x14ac:dyDescent="0.3">
      <c r="A184" s="58">
        <v>21</v>
      </c>
      <c r="B184" s="41">
        <v>38.516404000000001</v>
      </c>
    </row>
    <row r="185" spans="1:2" ht="15.75" thickBot="1" x14ac:dyDescent="0.3">
      <c r="A185" s="58">
        <v>20</v>
      </c>
      <c r="B185" s="41">
        <v>37.459941999999998</v>
      </c>
    </row>
    <row r="186" spans="1:2" ht="15.75" thickBot="1" x14ac:dyDescent="0.3">
      <c r="A186" s="58">
        <v>19</v>
      </c>
      <c r="B186" s="41">
        <v>36.400857000000002</v>
      </c>
    </row>
    <row r="187" spans="1:2" ht="15.75" thickBot="1" x14ac:dyDescent="0.3">
      <c r="A187" s="58">
        <v>18</v>
      </c>
      <c r="B187" s="41">
        <v>35.241883999999999</v>
      </c>
    </row>
    <row r="188" spans="1:2" ht="15.75" thickBot="1" x14ac:dyDescent="0.3">
      <c r="A188" s="58">
        <v>17</v>
      </c>
      <c r="B188" s="41">
        <v>33.830131999999999</v>
      </c>
    </row>
    <row r="189" spans="1:2" ht="15.75" thickBot="1" x14ac:dyDescent="0.3">
      <c r="A189" s="58">
        <v>16</v>
      </c>
      <c r="B189" s="41">
        <v>32.574235999999999</v>
      </c>
    </row>
    <row r="190" spans="1:2" ht="15.75" thickBot="1" x14ac:dyDescent="0.3">
      <c r="A190" s="58">
        <v>15</v>
      </c>
      <c r="B190" s="41">
        <v>31.464046</v>
      </c>
    </row>
    <row r="191" spans="1:2" ht="15.75" thickBot="1" x14ac:dyDescent="0.3">
      <c r="A191" s="58">
        <v>14</v>
      </c>
      <c r="B191" s="41">
        <v>30.326951000000001</v>
      </c>
    </row>
    <row r="192" spans="1:2" ht="15.75" thickBot="1" x14ac:dyDescent="0.3">
      <c r="A192" s="58">
        <v>13</v>
      </c>
      <c r="B192" s="41">
        <v>29.221231</v>
      </c>
    </row>
    <row r="193" spans="1:2" ht="15.75" thickBot="1" x14ac:dyDescent="0.3">
      <c r="A193" s="58">
        <v>12</v>
      </c>
      <c r="B193" s="41">
        <v>28.087016999999999</v>
      </c>
    </row>
    <row r="194" spans="1:2" ht="15.75" thickBot="1" x14ac:dyDescent="0.3">
      <c r="A194" s="58">
        <v>11</v>
      </c>
      <c r="B194" s="41">
        <v>26.892990000000001</v>
      </c>
    </row>
    <row r="195" spans="1:2" ht="15.75" thickBot="1" x14ac:dyDescent="0.3">
      <c r="A195" s="58">
        <v>10</v>
      </c>
      <c r="B195" s="41">
        <v>25.639690000000002</v>
      </c>
    </row>
    <row r="196" spans="1:2" ht="15.75" thickBot="1" x14ac:dyDescent="0.3">
      <c r="A196" s="58">
        <v>9</v>
      </c>
      <c r="B196" s="41">
        <v>24.225365</v>
      </c>
    </row>
    <row r="197" spans="1:2" ht="15.75" thickBot="1" x14ac:dyDescent="0.3">
      <c r="A197" s="58">
        <v>8</v>
      </c>
      <c r="B197" s="41">
        <v>22.398955000000001</v>
      </c>
    </row>
    <row r="198" spans="1:2" ht="15.75" thickBot="1" x14ac:dyDescent="0.3">
      <c r="A198" s="58">
        <v>7</v>
      </c>
      <c r="B198" s="41">
        <v>20.762191000000001</v>
      </c>
    </row>
    <row r="199" spans="1:2" ht="15.75" thickBot="1" x14ac:dyDescent="0.3">
      <c r="A199" s="58">
        <v>6</v>
      </c>
      <c r="B199" s="41">
        <v>18.944236</v>
      </c>
    </row>
    <row r="200" spans="1:2" ht="15.75" thickBot="1" x14ac:dyDescent="0.3">
      <c r="A200" s="58">
        <v>5</v>
      </c>
      <c r="B200" s="41">
        <v>16.881447000000001</v>
      </c>
    </row>
    <row r="201" spans="1:2" ht="15.75" thickBot="1" x14ac:dyDescent="0.3">
      <c r="A201" s="58">
        <v>4</v>
      </c>
      <c r="B201" s="41">
        <v>14.811085</v>
      </c>
    </row>
    <row r="202" spans="1:2" ht="15.75" thickBot="1" x14ac:dyDescent="0.3">
      <c r="A202" s="58">
        <v>3</v>
      </c>
      <c r="B202" s="41">
        <v>12.584412</v>
      </c>
    </row>
    <row r="203" spans="1:2" ht="15.75" thickBot="1" x14ac:dyDescent="0.3">
      <c r="A203" s="58">
        <v>2</v>
      </c>
      <c r="B203" s="41">
        <v>10.266244</v>
      </c>
    </row>
    <row r="204" spans="1:2" ht="15.75" thickBot="1" x14ac:dyDescent="0.3">
      <c r="A204" s="58">
        <v>1</v>
      </c>
      <c r="B204" s="41">
        <v>4.9267719999999997</v>
      </c>
    </row>
    <row r="205" spans="1:2" ht="15.75" thickBot="1" x14ac:dyDescent="0.3">
      <c r="A205" s="58">
        <v>0</v>
      </c>
      <c r="B205" s="41">
        <v>5.3460000000000001E-3</v>
      </c>
    </row>
  </sheetData>
  <sortState ref="A5:B205">
    <sortCondition descending="1" ref="A5:A205"/>
  </sortState>
  <mergeCells count="1">
    <mergeCell ref="A1:F1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7"/>
  <sheetViews>
    <sheetView showGridLines="0" workbookViewId="0">
      <selection activeCell="A4" sqref="A4"/>
    </sheetView>
  </sheetViews>
  <sheetFormatPr defaultRowHeight="15" x14ac:dyDescent="0.25"/>
  <cols>
    <col min="1" max="1" width="36.5703125" style="50" bestFit="1" customWidth="1"/>
    <col min="2" max="2" width="24.28515625" style="50" bestFit="1" customWidth="1"/>
    <col min="3" max="3" width="19.42578125" style="50" bestFit="1" customWidth="1"/>
    <col min="4" max="4" width="16.28515625" style="50" bestFit="1" customWidth="1"/>
    <col min="5" max="5" width="14.140625" style="50" bestFit="1" customWidth="1"/>
    <col min="6" max="6" width="14.42578125" style="50" bestFit="1" customWidth="1"/>
    <col min="7" max="7" width="8.28515625" style="50" customWidth="1"/>
    <col min="8" max="8" width="14.7109375" style="50" bestFit="1" customWidth="1"/>
    <col min="9" max="16384" width="9.140625" style="50"/>
  </cols>
  <sheetData>
    <row r="1" spans="1:3" ht="23.25" x14ac:dyDescent="0.35">
      <c r="A1" s="55" t="s">
        <v>85</v>
      </c>
    </row>
    <row r="4" spans="1:3" ht="15.75" x14ac:dyDescent="0.25">
      <c r="A4" s="54" t="s">
        <v>84</v>
      </c>
    </row>
    <row r="7" spans="1:3" x14ac:dyDescent="0.25">
      <c r="A7" s="50" t="s">
        <v>83</v>
      </c>
    </row>
    <row r="10" spans="1:3" x14ac:dyDescent="0.25">
      <c r="A10" s="50" t="s">
        <v>82</v>
      </c>
    </row>
    <row r="12" spans="1:3" ht="15.75" thickBot="1" x14ac:dyDescent="0.3"/>
    <row r="13" spans="1:3" ht="15.75" thickBot="1" x14ac:dyDescent="0.3">
      <c r="A13" s="51"/>
      <c r="B13" s="52" t="s">
        <v>81</v>
      </c>
      <c r="C13" s="53" t="s">
        <v>80</v>
      </c>
    </row>
    <row r="14" spans="1:3" ht="15.75" thickBot="1" x14ac:dyDescent="0.3">
      <c r="A14" s="52" t="s">
        <v>79</v>
      </c>
      <c r="B14" s="52">
        <v>1</v>
      </c>
      <c r="C14" s="52">
        <v>0</v>
      </c>
    </row>
    <row r="15" spans="1:3" ht="15.75" thickBot="1" x14ac:dyDescent="0.3">
      <c r="A15" s="51">
        <v>1</v>
      </c>
      <c r="B15" s="51" t="s">
        <v>78</v>
      </c>
      <c r="C15" s="51" t="s">
        <v>77</v>
      </c>
    </row>
    <row r="16" spans="1:3" ht="15.75" thickBot="1" x14ac:dyDescent="0.3">
      <c r="A16" s="51">
        <v>0</v>
      </c>
      <c r="B16" s="51" t="s">
        <v>76</v>
      </c>
      <c r="C16" s="51" t="s">
        <v>75</v>
      </c>
    </row>
    <row r="17" spans="1:8" ht="15.75" thickBot="1" x14ac:dyDescent="0.3">
      <c r="A17" s="51" t="s">
        <v>74</v>
      </c>
      <c r="B17" s="51" t="s">
        <v>73</v>
      </c>
      <c r="C17" s="51" t="s">
        <v>72</v>
      </c>
    </row>
    <row r="20" spans="1:8" ht="15.75" thickBot="1" x14ac:dyDescent="0.3"/>
    <row r="21" spans="1:8" ht="15.75" thickBot="1" x14ac:dyDescent="0.3">
      <c r="A21" s="52" t="s">
        <v>41</v>
      </c>
      <c r="B21" s="52" t="s">
        <v>71</v>
      </c>
      <c r="C21" s="52" t="s">
        <v>70</v>
      </c>
      <c r="D21" s="52" t="s">
        <v>69</v>
      </c>
      <c r="E21" s="52" t="s">
        <v>68</v>
      </c>
      <c r="F21" s="52" t="s">
        <v>67</v>
      </c>
      <c r="G21" s="52" t="s">
        <v>66</v>
      </c>
      <c r="H21" s="52" t="s">
        <v>65</v>
      </c>
    </row>
    <row r="22" spans="1:8" ht="15.75" thickBot="1" x14ac:dyDescent="0.3">
      <c r="A22" s="51">
        <v>1</v>
      </c>
      <c r="B22" s="51">
        <v>0</v>
      </c>
      <c r="C22" s="51">
        <v>0</v>
      </c>
      <c r="D22" s="51">
        <v>0</v>
      </c>
      <c r="E22" s="41">
        <v>0</v>
      </c>
      <c r="F22" s="51">
        <v>0</v>
      </c>
      <c r="G22" s="51">
        <v>0</v>
      </c>
      <c r="H22" s="51">
        <v>0</v>
      </c>
    </row>
    <row r="23" spans="1:8" ht="15.75" thickBot="1" x14ac:dyDescent="0.3">
      <c r="A23" s="51">
        <v>2</v>
      </c>
      <c r="B23" s="51">
        <v>0.5</v>
      </c>
      <c r="C23" s="51">
        <v>0.50019999999999998</v>
      </c>
      <c r="D23" s="51">
        <v>152575</v>
      </c>
      <c r="E23" s="41">
        <v>351</v>
      </c>
      <c r="F23" s="51">
        <v>4.8346999999999998</v>
      </c>
      <c r="G23" s="51">
        <v>2088</v>
      </c>
      <c r="H23" s="51">
        <v>0.43469999999999998</v>
      </c>
    </row>
    <row r="24" spans="1:8" ht="15.75" thickBot="1" x14ac:dyDescent="0.3">
      <c r="A24" s="51">
        <v>3</v>
      </c>
      <c r="B24" s="51">
        <v>1</v>
      </c>
      <c r="C24" s="51">
        <v>1.0002</v>
      </c>
      <c r="D24" s="51">
        <v>152575</v>
      </c>
      <c r="E24" s="41">
        <v>854</v>
      </c>
      <c r="F24" s="51">
        <v>11.7631</v>
      </c>
      <c r="G24" s="51">
        <v>4023</v>
      </c>
      <c r="H24" s="51">
        <v>0.83760000000000001</v>
      </c>
    </row>
    <row r="25" spans="1:8" ht="15.75" thickBot="1" x14ac:dyDescent="0.3">
      <c r="A25" s="51">
        <v>4</v>
      </c>
      <c r="B25" s="51">
        <v>1.5</v>
      </c>
      <c r="C25" s="51">
        <v>1.5002</v>
      </c>
      <c r="D25" s="51">
        <v>152575</v>
      </c>
      <c r="E25" s="41">
        <v>1284</v>
      </c>
      <c r="F25" s="51">
        <v>17.686</v>
      </c>
      <c r="G25" s="51">
        <v>6031</v>
      </c>
      <c r="H25" s="51">
        <v>1.2556</v>
      </c>
    </row>
    <row r="26" spans="1:8" ht="15.75" thickBot="1" x14ac:dyDescent="0.3">
      <c r="A26" s="51">
        <v>5</v>
      </c>
      <c r="B26" s="51">
        <v>2</v>
      </c>
      <c r="C26" s="51">
        <v>2.0003000000000002</v>
      </c>
      <c r="D26" s="51">
        <v>152164.92189999999</v>
      </c>
      <c r="E26" s="41">
        <v>1569</v>
      </c>
      <c r="F26" s="51">
        <v>21.611599999999999</v>
      </c>
      <c r="G26" s="51">
        <v>8184</v>
      </c>
      <c r="H26" s="51">
        <v>1.7038</v>
      </c>
    </row>
    <row r="27" spans="1:8" ht="15.75" thickBot="1" x14ac:dyDescent="0.3">
      <c r="A27" s="51">
        <v>6</v>
      </c>
      <c r="B27" s="51">
        <v>2.5</v>
      </c>
      <c r="C27" s="51">
        <v>2.5003000000000002</v>
      </c>
      <c r="D27" s="51">
        <v>152164.92189999999</v>
      </c>
      <c r="E27" s="41">
        <v>1864</v>
      </c>
      <c r="F27" s="51">
        <v>25.674900000000001</v>
      </c>
      <c r="G27" s="51">
        <v>10327</v>
      </c>
      <c r="H27" s="51">
        <v>2.15</v>
      </c>
    </row>
    <row r="28" spans="1:8" ht="15.75" thickBot="1" x14ac:dyDescent="0.3">
      <c r="A28" s="51">
        <v>7</v>
      </c>
      <c r="B28" s="51">
        <v>3</v>
      </c>
      <c r="C28" s="51">
        <v>3.0003000000000002</v>
      </c>
      <c r="D28" s="51">
        <v>152164.92189999999</v>
      </c>
      <c r="E28" s="41">
        <v>2195</v>
      </c>
      <c r="F28" s="51">
        <v>30.234200000000001</v>
      </c>
      <c r="G28" s="51">
        <v>12434</v>
      </c>
      <c r="H28" s="51">
        <v>2.5886</v>
      </c>
    </row>
    <row r="29" spans="1:8" ht="15.75" thickBot="1" x14ac:dyDescent="0.3">
      <c r="A29" s="51">
        <v>8</v>
      </c>
      <c r="B29" s="51">
        <v>3.5</v>
      </c>
      <c r="C29" s="51">
        <v>3.5003000000000002</v>
      </c>
      <c r="D29" s="51">
        <v>151585</v>
      </c>
      <c r="E29" s="41">
        <v>2355</v>
      </c>
      <c r="F29" s="51">
        <v>32.438000000000002</v>
      </c>
      <c r="G29" s="51">
        <v>14712</v>
      </c>
      <c r="H29" s="51">
        <v>3.0629</v>
      </c>
    </row>
    <row r="30" spans="1:8" ht="15.75" thickBot="1" x14ac:dyDescent="0.3">
      <c r="A30" s="51">
        <v>9</v>
      </c>
      <c r="B30" s="51">
        <v>4</v>
      </c>
      <c r="C30" s="51">
        <v>4.0003000000000002</v>
      </c>
      <c r="D30" s="51">
        <v>151585</v>
      </c>
      <c r="E30" s="41">
        <v>2688</v>
      </c>
      <c r="F30" s="51">
        <v>37.024799999999999</v>
      </c>
      <c r="G30" s="51">
        <v>16817</v>
      </c>
      <c r="H30" s="51">
        <v>3.5011000000000001</v>
      </c>
    </row>
    <row r="31" spans="1:8" ht="15.75" thickBot="1" x14ac:dyDescent="0.3">
      <c r="A31" s="51">
        <v>10</v>
      </c>
      <c r="B31" s="51">
        <v>4.5</v>
      </c>
      <c r="C31" s="51">
        <v>4.5003000000000002</v>
      </c>
      <c r="D31" s="51">
        <v>151351.29689999999</v>
      </c>
      <c r="E31" s="41">
        <v>2862</v>
      </c>
      <c r="F31" s="51">
        <v>39.421500000000002</v>
      </c>
      <c r="G31" s="51">
        <v>19081</v>
      </c>
      <c r="H31" s="51">
        <v>3.9725000000000001</v>
      </c>
    </row>
    <row r="32" spans="1:8" ht="15.75" thickBot="1" x14ac:dyDescent="0.3">
      <c r="A32" s="51">
        <v>11</v>
      </c>
      <c r="B32" s="51">
        <v>5</v>
      </c>
      <c r="C32" s="51">
        <v>5.0000999999999998</v>
      </c>
      <c r="D32" s="51">
        <v>151351.29689999999</v>
      </c>
      <c r="E32" s="41">
        <v>3032</v>
      </c>
      <c r="F32" s="51">
        <v>41.763100000000001</v>
      </c>
      <c r="G32" s="51">
        <v>21348</v>
      </c>
      <c r="H32" s="51">
        <v>4.4444999999999997</v>
      </c>
    </row>
    <row r="33" spans="1:8" ht="15.75" thickBot="1" x14ac:dyDescent="0.3">
      <c r="A33" s="51">
        <v>12</v>
      </c>
      <c r="B33" s="51">
        <v>5.5</v>
      </c>
      <c r="C33" s="51">
        <v>5.5000999999999998</v>
      </c>
      <c r="D33" s="51">
        <v>151351.29689999999</v>
      </c>
      <c r="E33" s="41">
        <v>3353</v>
      </c>
      <c r="F33" s="51">
        <v>46.184600000000003</v>
      </c>
      <c r="G33" s="51">
        <v>23465</v>
      </c>
      <c r="H33" s="51">
        <v>4.8852000000000002</v>
      </c>
    </row>
    <row r="34" spans="1:8" ht="15.75" thickBot="1" x14ac:dyDescent="0.3">
      <c r="A34" s="51">
        <v>13</v>
      </c>
      <c r="B34" s="51">
        <v>6</v>
      </c>
      <c r="C34" s="51">
        <v>6.0000999999999998</v>
      </c>
      <c r="D34" s="51">
        <v>150764.85939999999</v>
      </c>
      <c r="E34" s="41">
        <v>3506</v>
      </c>
      <c r="F34" s="51">
        <v>48.292000000000002</v>
      </c>
      <c r="G34" s="51">
        <v>25750</v>
      </c>
      <c r="H34" s="51">
        <v>5.3609</v>
      </c>
    </row>
    <row r="35" spans="1:8" ht="15.75" thickBot="1" x14ac:dyDescent="0.3">
      <c r="A35" s="51">
        <v>14</v>
      </c>
      <c r="B35" s="51">
        <v>6.5</v>
      </c>
      <c r="C35" s="51">
        <v>6.5000999999999998</v>
      </c>
      <c r="D35" s="51">
        <v>150595</v>
      </c>
      <c r="E35" s="41">
        <v>3696</v>
      </c>
      <c r="F35" s="51">
        <v>50.909100000000002</v>
      </c>
      <c r="G35" s="51">
        <v>27998</v>
      </c>
      <c r="H35" s="51">
        <v>5.8289</v>
      </c>
    </row>
    <row r="36" spans="1:8" ht="15.75" thickBot="1" x14ac:dyDescent="0.3">
      <c r="A36" s="51">
        <v>15</v>
      </c>
      <c r="B36" s="51">
        <v>7</v>
      </c>
      <c r="C36" s="51">
        <v>7.0002000000000004</v>
      </c>
      <c r="D36" s="51">
        <v>150595</v>
      </c>
      <c r="E36" s="41">
        <v>3865</v>
      </c>
      <c r="F36" s="51">
        <v>53.236899999999999</v>
      </c>
      <c r="G36" s="51">
        <v>30267</v>
      </c>
      <c r="H36" s="51">
        <v>6.3013000000000003</v>
      </c>
    </row>
    <row r="37" spans="1:8" ht="15.75" thickBot="1" x14ac:dyDescent="0.3">
      <c r="A37" s="51">
        <v>16</v>
      </c>
      <c r="B37" s="51">
        <v>7.5</v>
      </c>
      <c r="C37" s="51">
        <v>7.5002000000000004</v>
      </c>
      <c r="D37" s="51">
        <v>150434.3438</v>
      </c>
      <c r="E37" s="41">
        <v>4022</v>
      </c>
      <c r="F37" s="51">
        <v>55.3994</v>
      </c>
      <c r="G37" s="51">
        <v>32548</v>
      </c>
      <c r="H37" s="51">
        <v>6.7762000000000002</v>
      </c>
    </row>
    <row r="38" spans="1:8" ht="15.75" thickBot="1" x14ac:dyDescent="0.3">
      <c r="A38" s="51">
        <v>17</v>
      </c>
      <c r="B38" s="51">
        <v>8</v>
      </c>
      <c r="C38" s="51">
        <v>8.0001999999999995</v>
      </c>
      <c r="D38" s="51">
        <v>150434.3438</v>
      </c>
      <c r="E38" s="41">
        <v>4235</v>
      </c>
      <c r="F38" s="51">
        <v>58.333300000000001</v>
      </c>
      <c r="G38" s="51">
        <v>34773</v>
      </c>
      <c r="H38" s="51">
        <v>7.2393999999999998</v>
      </c>
    </row>
    <row r="39" spans="1:8" ht="15.75" thickBot="1" x14ac:dyDescent="0.3">
      <c r="A39" s="51">
        <v>18</v>
      </c>
      <c r="B39" s="51">
        <v>8.5</v>
      </c>
      <c r="C39" s="51">
        <v>8.5001999999999995</v>
      </c>
      <c r="D39" s="51">
        <v>149995.5</v>
      </c>
      <c r="E39" s="41">
        <v>4348</v>
      </c>
      <c r="F39" s="51">
        <v>59.889800000000001</v>
      </c>
      <c r="G39" s="51">
        <v>37098</v>
      </c>
      <c r="H39" s="51">
        <v>7.7234999999999996</v>
      </c>
    </row>
    <row r="40" spans="1:8" ht="15.75" thickBot="1" x14ac:dyDescent="0.3">
      <c r="A40" s="51">
        <v>19</v>
      </c>
      <c r="B40" s="51">
        <v>9</v>
      </c>
      <c r="C40" s="51">
        <v>9.0001999999999995</v>
      </c>
      <c r="D40" s="51">
        <v>149995.5</v>
      </c>
      <c r="E40" s="41">
        <v>4489</v>
      </c>
      <c r="F40" s="51">
        <v>61.832000000000001</v>
      </c>
      <c r="G40" s="51">
        <v>39395</v>
      </c>
      <c r="H40" s="51">
        <v>8.2017000000000007</v>
      </c>
    </row>
    <row r="41" spans="1:8" ht="15.75" thickBot="1" x14ac:dyDescent="0.3">
      <c r="A41" s="51">
        <v>20</v>
      </c>
      <c r="B41" s="51">
        <v>9.5</v>
      </c>
      <c r="C41" s="51">
        <v>9.5001999999999995</v>
      </c>
      <c r="D41" s="51">
        <v>149605</v>
      </c>
      <c r="E41" s="41">
        <v>4608</v>
      </c>
      <c r="F41" s="51">
        <v>63.4711</v>
      </c>
      <c r="G41" s="51">
        <v>41714</v>
      </c>
      <c r="H41" s="51">
        <v>8.6844999999999999</v>
      </c>
    </row>
    <row r="42" spans="1:8" ht="15.75" thickBot="1" x14ac:dyDescent="0.3">
      <c r="A42" s="51">
        <v>21</v>
      </c>
      <c r="B42" s="51">
        <v>10</v>
      </c>
      <c r="C42" s="51">
        <v>10.0002</v>
      </c>
      <c r="D42" s="51">
        <v>149483.125</v>
      </c>
      <c r="E42" s="41">
        <v>4741</v>
      </c>
      <c r="F42" s="51">
        <v>65.302999999999997</v>
      </c>
      <c r="G42" s="51">
        <v>44019</v>
      </c>
      <c r="H42" s="51">
        <v>9.1643000000000008</v>
      </c>
    </row>
    <row r="43" spans="1:8" ht="15.75" thickBot="1" x14ac:dyDescent="0.3">
      <c r="A43" s="51">
        <v>22</v>
      </c>
      <c r="B43" s="51">
        <v>10.5</v>
      </c>
      <c r="C43" s="51">
        <v>10.5002</v>
      </c>
      <c r="D43" s="51">
        <v>149483.125</v>
      </c>
      <c r="E43" s="41">
        <v>4903</v>
      </c>
      <c r="F43" s="51">
        <v>67.534400000000005</v>
      </c>
      <c r="G43" s="51">
        <v>46295</v>
      </c>
      <c r="H43" s="51">
        <v>9.6381999999999994</v>
      </c>
    </row>
    <row r="44" spans="1:8" ht="15.75" thickBot="1" x14ac:dyDescent="0.3">
      <c r="A44" s="51">
        <v>23</v>
      </c>
      <c r="B44" s="51">
        <v>11</v>
      </c>
      <c r="C44" s="51">
        <v>11.0002</v>
      </c>
      <c r="D44" s="51">
        <v>149137.57810000001</v>
      </c>
      <c r="E44" s="41">
        <v>5015</v>
      </c>
      <c r="F44" s="51">
        <v>69.077100000000002</v>
      </c>
      <c r="G44" s="51">
        <v>48621</v>
      </c>
      <c r="H44" s="51">
        <v>10.122400000000001</v>
      </c>
    </row>
    <row r="45" spans="1:8" ht="15.75" thickBot="1" x14ac:dyDescent="0.3">
      <c r="A45" s="51">
        <v>24</v>
      </c>
      <c r="B45" s="51">
        <v>11.5</v>
      </c>
      <c r="C45" s="51">
        <v>11.500299999999999</v>
      </c>
      <c r="D45" s="51">
        <v>149137.57810000001</v>
      </c>
      <c r="E45" s="41">
        <v>5104</v>
      </c>
      <c r="F45" s="51">
        <v>70.302999999999997</v>
      </c>
      <c r="G45" s="51">
        <v>50970</v>
      </c>
      <c r="H45" s="51">
        <v>10.611499999999999</v>
      </c>
    </row>
    <row r="46" spans="1:8" ht="15.75" thickBot="1" x14ac:dyDescent="0.3">
      <c r="A46" s="51">
        <v>25</v>
      </c>
      <c r="B46" s="51">
        <v>12</v>
      </c>
      <c r="C46" s="51">
        <v>12.000299999999999</v>
      </c>
      <c r="D46" s="51">
        <v>148615</v>
      </c>
      <c r="E46" s="41">
        <v>5206</v>
      </c>
      <c r="F46" s="51">
        <v>71.707999999999998</v>
      </c>
      <c r="G46" s="51">
        <v>53306</v>
      </c>
      <c r="H46" s="51">
        <v>11.097799999999999</v>
      </c>
    </row>
    <row r="47" spans="1:8" ht="15.75" thickBot="1" x14ac:dyDescent="0.3">
      <c r="A47" s="51">
        <v>26</v>
      </c>
      <c r="B47" s="51">
        <v>12.5</v>
      </c>
      <c r="C47" s="51">
        <v>12.500299999999999</v>
      </c>
      <c r="D47" s="51">
        <v>148615</v>
      </c>
      <c r="E47" s="41">
        <v>5312</v>
      </c>
      <c r="F47" s="51">
        <v>73.168000000000006</v>
      </c>
      <c r="G47" s="51">
        <v>55638</v>
      </c>
      <c r="H47" s="51">
        <v>11.583299999999999</v>
      </c>
    </row>
    <row r="48" spans="1:8" ht="15.75" thickBot="1" x14ac:dyDescent="0.3">
      <c r="A48" s="51">
        <v>27</v>
      </c>
      <c r="B48" s="51">
        <v>13</v>
      </c>
      <c r="C48" s="51">
        <v>13.000299999999999</v>
      </c>
      <c r="D48" s="51">
        <v>148516.9688</v>
      </c>
      <c r="E48" s="41">
        <v>5401</v>
      </c>
      <c r="F48" s="51">
        <v>74.393900000000002</v>
      </c>
      <c r="G48" s="51">
        <v>57987</v>
      </c>
      <c r="H48" s="51">
        <v>12.0724</v>
      </c>
    </row>
    <row r="49" spans="1:8" ht="15.75" thickBot="1" x14ac:dyDescent="0.3">
      <c r="A49" s="51">
        <v>28</v>
      </c>
      <c r="B49" s="51">
        <v>13.5</v>
      </c>
      <c r="C49" s="51">
        <v>13.500299999999999</v>
      </c>
      <c r="D49" s="51">
        <v>148233.6875</v>
      </c>
      <c r="E49" s="41">
        <v>5495</v>
      </c>
      <c r="F49" s="51">
        <v>75.688699999999997</v>
      </c>
      <c r="G49" s="51">
        <v>60331</v>
      </c>
      <c r="H49" s="51">
        <v>12.5603</v>
      </c>
    </row>
    <row r="50" spans="1:8" ht="15.75" thickBot="1" x14ac:dyDescent="0.3">
      <c r="A50" s="51">
        <v>29</v>
      </c>
      <c r="B50" s="51">
        <v>14</v>
      </c>
      <c r="C50" s="51">
        <v>14.0001</v>
      </c>
      <c r="D50" s="51">
        <v>148233.6875</v>
      </c>
      <c r="E50" s="41">
        <v>5578</v>
      </c>
      <c r="F50" s="51">
        <v>76.831999999999994</v>
      </c>
      <c r="G50" s="51">
        <v>62685</v>
      </c>
      <c r="H50" s="51">
        <v>13.0504</v>
      </c>
    </row>
    <row r="51" spans="1:8" ht="15.75" thickBot="1" x14ac:dyDescent="0.3">
      <c r="A51" s="51">
        <v>30</v>
      </c>
      <c r="B51" s="51">
        <v>14.5</v>
      </c>
      <c r="C51" s="51">
        <v>14.5001</v>
      </c>
      <c r="D51" s="51">
        <v>147792.35939999999</v>
      </c>
      <c r="E51" s="41">
        <v>5646</v>
      </c>
      <c r="F51" s="51">
        <v>77.768600000000006</v>
      </c>
      <c r="G51" s="51">
        <v>65055</v>
      </c>
      <c r="H51" s="51">
        <v>13.543799999999999</v>
      </c>
    </row>
    <row r="52" spans="1:8" ht="15.75" thickBot="1" x14ac:dyDescent="0.3">
      <c r="A52" s="51">
        <v>31</v>
      </c>
      <c r="B52" s="51">
        <v>15</v>
      </c>
      <c r="C52" s="51">
        <v>15.0001</v>
      </c>
      <c r="D52" s="51">
        <v>147625</v>
      </c>
      <c r="E52" s="41">
        <v>5724</v>
      </c>
      <c r="F52" s="51">
        <v>78.843000000000004</v>
      </c>
      <c r="G52" s="51">
        <v>67415</v>
      </c>
      <c r="H52" s="51">
        <v>14.0352</v>
      </c>
    </row>
    <row r="53" spans="1:8" ht="15.75" thickBot="1" x14ac:dyDescent="0.3">
      <c r="A53" s="51">
        <v>32</v>
      </c>
      <c r="B53" s="51">
        <v>15.5</v>
      </c>
      <c r="C53" s="51">
        <v>15.5001</v>
      </c>
      <c r="D53" s="51">
        <v>147543.0625</v>
      </c>
      <c r="E53" s="41">
        <v>5781</v>
      </c>
      <c r="F53" s="51">
        <v>79.628100000000003</v>
      </c>
      <c r="G53" s="51">
        <v>69796</v>
      </c>
      <c r="H53" s="51">
        <v>14.530900000000001</v>
      </c>
    </row>
    <row r="54" spans="1:8" ht="15.75" thickBot="1" x14ac:dyDescent="0.3">
      <c r="A54" s="51">
        <v>33</v>
      </c>
      <c r="B54" s="51">
        <v>16</v>
      </c>
      <c r="C54" s="51">
        <v>16.0002</v>
      </c>
      <c r="D54" s="51">
        <v>147303.6875</v>
      </c>
      <c r="E54" s="41">
        <v>5840</v>
      </c>
      <c r="F54" s="51">
        <v>80.440799999999996</v>
      </c>
      <c r="G54" s="51">
        <v>72175</v>
      </c>
      <c r="H54" s="51">
        <v>15.026199999999999</v>
      </c>
    </row>
    <row r="55" spans="1:8" ht="15.75" thickBot="1" x14ac:dyDescent="0.3">
      <c r="A55" s="51">
        <v>34</v>
      </c>
      <c r="B55" s="51">
        <v>16.5</v>
      </c>
      <c r="C55" s="51">
        <v>16.5002</v>
      </c>
      <c r="D55" s="51">
        <v>147225.9063</v>
      </c>
      <c r="E55" s="41">
        <v>5902</v>
      </c>
      <c r="F55" s="51">
        <v>81.294799999999995</v>
      </c>
      <c r="G55" s="51">
        <v>74551</v>
      </c>
      <c r="H55" s="51">
        <v>15.520799999999999</v>
      </c>
    </row>
    <row r="56" spans="1:8" ht="15.75" thickBot="1" x14ac:dyDescent="0.3">
      <c r="A56" s="51">
        <v>35</v>
      </c>
      <c r="B56" s="51">
        <v>17</v>
      </c>
      <c r="C56" s="51">
        <v>17.0002</v>
      </c>
      <c r="D56" s="51">
        <v>146923.875</v>
      </c>
      <c r="E56" s="41">
        <v>5972</v>
      </c>
      <c r="F56" s="51">
        <v>82.259</v>
      </c>
      <c r="G56" s="51">
        <v>76919</v>
      </c>
      <c r="H56" s="51">
        <v>16.0138</v>
      </c>
    </row>
    <row r="57" spans="1:8" ht="15.75" thickBot="1" x14ac:dyDescent="0.3">
      <c r="A57" s="51">
        <v>36</v>
      </c>
      <c r="B57" s="51">
        <v>17.5</v>
      </c>
      <c r="C57" s="51">
        <v>17.5002</v>
      </c>
      <c r="D57" s="51">
        <v>146564.64060000001</v>
      </c>
      <c r="E57" s="41">
        <v>6040</v>
      </c>
      <c r="F57" s="51">
        <v>83.195599999999999</v>
      </c>
      <c r="G57" s="51">
        <v>79289</v>
      </c>
      <c r="H57" s="51">
        <v>16.507200000000001</v>
      </c>
    </row>
    <row r="58" spans="1:8" ht="15.75" thickBot="1" x14ac:dyDescent="0.3">
      <c r="A58" s="51">
        <v>37</v>
      </c>
      <c r="B58" s="51">
        <v>18</v>
      </c>
      <c r="C58" s="51">
        <v>18.0002</v>
      </c>
      <c r="D58" s="51">
        <v>146564.64060000001</v>
      </c>
      <c r="E58" s="41">
        <v>6101</v>
      </c>
      <c r="F58" s="51">
        <v>84.035799999999995</v>
      </c>
      <c r="G58" s="51">
        <v>81666</v>
      </c>
      <c r="H58" s="51">
        <v>17.002099999999999</v>
      </c>
    </row>
    <row r="59" spans="1:8" ht="15.75" thickBot="1" x14ac:dyDescent="0.3">
      <c r="A59" s="51">
        <v>38</v>
      </c>
      <c r="B59" s="51">
        <v>18.5</v>
      </c>
      <c r="C59" s="51">
        <v>18.5002</v>
      </c>
      <c r="D59" s="51">
        <v>146357.6875</v>
      </c>
      <c r="E59" s="41">
        <v>6148</v>
      </c>
      <c r="F59" s="51">
        <v>84.683199999999999</v>
      </c>
      <c r="G59" s="51">
        <v>84057</v>
      </c>
      <c r="H59" s="51">
        <v>17.4999</v>
      </c>
    </row>
    <row r="60" spans="1:8" ht="15.75" thickBot="1" x14ac:dyDescent="0.3">
      <c r="A60" s="51">
        <v>39</v>
      </c>
      <c r="B60" s="51">
        <v>19</v>
      </c>
      <c r="C60" s="51">
        <v>19.0002</v>
      </c>
      <c r="D60" s="51">
        <v>146025.39060000001</v>
      </c>
      <c r="E60" s="41">
        <v>6201</v>
      </c>
      <c r="F60" s="51">
        <v>85.413200000000003</v>
      </c>
      <c r="G60" s="51">
        <v>86442</v>
      </c>
      <c r="H60" s="51">
        <v>17.996400000000001</v>
      </c>
    </row>
    <row r="61" spans="1:8" ht="15.75" thickBot="1" x14ac:dyDescent="0.3">
      <c r="A61" s="51">
        <v>40</v>
      </c>
      <c r="B61" s="51">
        <v>19.5</v>
      </c>
      <c r="C61" s="51">
        <v>19.5002</v>
      </c>
      <c r="D61" s="51">
        <v>145832.85939999999</v>
      </c>
      <c r="E61" s="41">
        <v>6251</v>
      </c>
      <c r="F61" s="51">
        <v>86.101900000000001</v>
      </c>
      <c r="G61" s="51">
        <v>88830</v>
      </c>
      <c r="H61" s="51">
        <v>18.493600000000001</v>
      </c>
    </row>
    <row r="62" spans="1:8" ht="15.75" thickBot="1" x14ac:dyDescent="0.3">
      <c r="A62" s="51">
        <v>41</v>
      </c>
      <c r="B62" s="51">
        <v>20</v>
      </c>
      <c r="C62" s="51">
        <v>20.0002</v>
      </c>
      <c r="D62" s="51">
        <v>145583.35939999999</v>
      </c>
      <c r="E62" s="41">
        <v>6310</v>
      </c>
      <c r="F62" s="51">
        <v>86.914599999999993</v>
      </c>
      <c r="G62" s="51">
        <v>91209</v>
      </c>
      <c r="H62" s="51">
        <v>18.988900000000001</v>
      </c>
    </row>
    <row r="63" spans="1:8" ht="15.75" thickBot="1" x14ac:dyDescent="0.3">
      <c r="A63" s="51">
        <v>42</v>
      </c>
      <c r="B63" s="51">
        <v>20.5</v>
      </c>
      <c r="C63" s="51">
        <v>20.500299999999999</v>
      </c>
      <c r="D63" s="51">
        <v>145583.35939999999</v>
      </c>
      <c r="E63" s="41">
        <v>6363</v>
      </c>
      <c r="F63" s="51">
        <v>87.644599999999997</v>
      </c>
      <c r="G63" s="51">
        <v>93594</v>
      </c>
      <c r="H63" s="51">
        <v>19.485399999999998</v>
      </c>
    </row>
    <row r="64" spans="1:8" ht="15.75" thickBot="1" x14ac:dyDescent="0.3">
      <c r="A64" s="51">
        <v>43</v>
      </c>
      <c r="B64" s="51">
        <v>21</v>
      </c>
      <c r="C64" s="51">
        <v>21.000299999999999</v>
      </c>
      <c r="D64" s="51">
        <v>145164.57810000001</v>
      </c>
      <c r="E64" s="41">
        <v>6409</v>
      </c>
      <c r="F64" s="51">
        <v>88.278199999999998</v>
      </c>
      <c r="G64" s="51">
        <v>95986</v>
      </c>
      <c r="H64" s="51">
        <v>19.9834</v>
      </c>
    </row>
    <row r="65" spans="1:8" ht="15.75" thickBot="1" x14ac:dyDescent="0.3">
      <c r="A65" s="51">
        <v>44</v>
      </c>
      <c r="B65" s="51">
        <v>21.5</v>
      </c>
      <c r="C65" s="51">
        <v>21.500299999999999</v>
      </c>
      <c r="D65" s="51">
        <v>145048.70310000001</v>
      </c>
      <c r="E65" s="41">
        <v>6440</v>
      </c>
      <c r="F65" s="51">
        <v>88.705200000000005</v>
      </c>
      <c r="G65" s="51">
        <v>98393</v>
      </c>
      <c r="H65" s="51">
        <v>20.484500000000001</v>
      </c>
    </row>
    <row r="66" spans="1:8" ht="15.75" thickBot="1" x14ac:dyDescent="0.3">
      <c r="A66" s="51">
        <v>45</v>
      </c>
      <c r="B66" s="51">
        <v>22</v>
      </c>
      <c r="C66" s="51">
        <v>22.000299999999999</v>
      </c>
      <c r="D66" s="51">
        <v>144710.17189999999</v>
      </c>
      <c r="E66" s="41">
        <v>6470</v>
      </c>
      <c r="F66" s="51">
        <v>89.118499999999997</v>
      </c>
      <c r="G66" s="51">
        <v>100801</v>
      </c>
      <c r="H66" s="51">
        <v>20.985800000000001</v>
      </c>
    </row>
    <row r="67" spans="1:8" ht="15.75" thickBot="1" x14ac:dyDescent="0.3">
      <c r="A67" s="51">
        <v>46</v>
      </c>
      <c r="B67" s="51">
        <v>22.5</v>
      </c>
      <c r="C67" s="51">
        <v>22.500299999999999</v>
      </c>
      <c r="D67" s="51">
        <v>144600.17189999999</v>
      </c>
      <c r="E67" s="41">
        <v>6514</v>
      </c>
      <c r="F67" s="51">
        <v>89.724500000000006</v>
      </c>
      <c r="G67" s="51">
        <v>103195</v>
      </c>
      <c r="H67" s="51">
        <v>21.484200000000001</v>
      </c>
    </row>
    <row r="68" spans="1:8" ht="15.75" thickBot="1" x14ac:dyDescent="0.3">
      <c r="A68" s="51">
        <v>47</v>
      </c>
      <c r="B68" s="51">
        <v>23</v>
      </c>
      <c r="C68" s="51">
        <v>23.0001</v>
      </c>
      <c r="D68" s="51">
        <v>144437.6563</v>
      </c>
      <c r="E68" s="41">
        <v>6549</v>
      </c>
      <c r="F68" s="51">
        <v>90.206599999999995</v>
      </c>
      <c r="G68" s="51">
        <v>105597</v>
      </c>
      <c r="H68" s="51">
        <v>21.984300000000001</v>
      </c>
    </row>
    <row r="69" spans="1:8" ht="15.75" thickBot="1" x14ac:dyDescent="0.3">
      <c r="A69" s="51">
        <v>48</v>
      </c>
      <c r="B69" s="51">
        <v>23.5</v>
      </c>
      <c r="C69" s="51">
        <v>23.5001</v>
      </c>
      <c r="D69" s="51">
        <v>144225.35939999999</v>
      </c>
      <c r="E69" s="41">
        <v>6579</v>
      </c>
      <c r="F69" s="51">
        <v>90.619799999999998</v>
      </c>
      <c r="G69" s="51">
        <v>108005</v>
      </c>
      <c r="H69" s="51">
        <v>22.485600000000002</v>
      </c>
    </row>
    <row r="70" spans="1:8" ht="15.75" thickBot="1" x14ac:dyDescent="0.3">
      <c r="A70" s="51">
        <v>49</v>
      </c>
      <c r="B70" s="51">
        <v>24</v>
      </c>
      <c r="C70" s="51">
        <v>24.0001</v>
      </c>
      <c r="D70" s="51">
        <v>143814.625</v>
      </c>
      <c r="E70" s="41">
        <v>6606</v>
      </c>
      <c r="F70" s="51">
        <v>90.991699999999994</v>
      </c>
      <c r="G70" s="51">
        <v>110416</v>
      </c>
      <c r="H70" s="51">
        <v>22.9876</v>
      </c>
    </row>
    <row r="71" spans="1:8" ht="15.75" thickBot="1" x14ac:dyDescent="0.3">
      <c r="A71" s="51">
        <v>50</v>
      </c>
      <c r="B71" s="51">
        <v>24.5</v>
      </c>
      <c r="C71" s="51">
        <v>24.5001</v>
      </c>
      <c r="D71" s="51">
        <v>143665</v>
      </c>
      <c r="E71" s="41">
        <v>6627</v>
      </c>
      <c r="F71" s="51">
        <v>91.281000000000006</v>
      </c>
      <c r="G71" s="51">
        <v>112833</v>
      </c>
      <c r="H71" s="51">
        <v>23.4908</v>
      </c>
    </row>
    <row r="72" spans="1:8" ht="15.75" thickBot="1" x14ac:dyDescent="0.3">
      <c r="A72" s="51">
        <v>51</v>
      </c>
      <c r="B72" s="51">
        <v>25</v>
      </c>
      <c r="C72" s="51">
        <v>25.0002</v>
      </c>
      <c r="D72" s="51">
        <v>143468.9375</v>
      </c>
      <c r="E72" s="41">
        <v>6676</v>
      </c>
      <c r="F72" s="51">
        <v>91.9559</v>
      </c>
      <c r="G72" s="51">
        <v>115222</v>
      </c>
      <c r="H72" s="51">
        <v>23.988099999999999</v>
      </c>
    </row>
    <row r="73" spans="1:8" ht="15.75" thickBot="1" x14ac:dyDescent="0.3">
      <c r="A73" s="51">
        <v>52</v>
      </c>
      <c r="B73" s="51">
        <v>25.5</v>
      </c>
      <c r="C73" s="51">
        <v>25.5002</v>
      </c>
      <c r="D73" s="51">
        <v>143229.0938</v>
      </c>
      <c r="E73" s="41">
        <v>6694</v>
      </c>
      <c r="F73" s="51">
        <v>92.203900000000004</v>
      </c>
      <c r="G73" s="51">
        <v>117642</v>
      </c>
      <c r="H73" s="51">
        <v>24.492000000000001</v>
      </c>
    </row>
    <row r="74" spans="1:8" ht="15.75" thickBot="1" x14ac:dyDescent="0.3">
      <c r="A74" s="51">
        <v>53</v>
      </c>
      <c r="B74" s="51">
        <v>26</v>
      </c>
      <c r="C74" s="51">
        <v>26.0002</v>
      </c>
      <c r="D74" s="51">
        <v>143041.1563</v>
      </c>
      <c r="E74" s="41">
        <v>6718</v>
      </c>
      <c r="F74" s="51">
        <v>92.534400000000005</v>
      </c>
      <c r="G74" s="51">
        <v>120056</v>
      </c>
      <c r="H74" s="51">
        <v>24.994499999999999</v>
      </c>
    </row>
    <row r="75" spans="1:8" ht="15.75" thickBot="1" x14ac:dyDescent="0.3">
      <c r="A75" s="51">
        <v>54</v>
      </c>
      <c r="B75" s="51">
        <v>26.5</v>
      </c>
      <c r="C75" s="51">
        <v>26.5002</v>
      </c>
      <c r="D75" s="51">
        <v>142856.51560000001</v>
      </c>
      <c r="E75" s="41">
        <v>6732</v>
      </c>
      <c r="F75" s="51">
        <v>92.7273</v>
      </c>
      <c r="G75" s="51">
        <v>122480</v>
      </c>
      <c r="H75" s="51">
        <v>25.499199999999998</v>
      </c>
    </row>
    <row r="76" spans="1:8" ht="15.75" thickBot="1" x14ac:dyDescent="0.3">
      <c r="A76" s="51">
        <v>55</v>
      </c>
      <c r="B76" s="51">
        <v>27</v>
      </c>
      <c r="C76" s="51">
        <v>27.0002</v>
      </c>
      <c r="D76" s="51">
        <v>142496.4688</v>
      </c>
      <c r="E76" s="41">
        <v>6760</v>
      </c>
      <c r="F76" s="51">
        <v>93.112899999999996</v>
      </c>
      <c r="G76" s="51">
        <v>124890</v>
      </c>
      <c r="H76" s="51">
        <v>26.000900000000001</v>
      </c>
    </row>
    <row r="77" spans="1:8" ht="15.75" thickBot="1" x14ac:dyDescent="0.3">
      <c r="A77" s="51">
        <v>56</v>
      </c>
      <c r="B77" s="51">
        <v>27.5</v>
      </c>
      <c r="C77" s="51">
        <v>27.5002</v>
      </c>
      <c r="D77" s="51">
        <v>142364.42189999999</v>
      </c>
      <c r="E77" s="41">
        <v>6780</v>
      </c>
      <c r="F77" s="51">
        <v>93.388400000000004</v>
      </c>
      <c r="G77" s="51">
        <v>127308</v>
      </c>
      <c r="H77" s="51">
        <v>26.504300000000001</v>
      </c>
    </row>
    <row r="78" spans="1:8" ht="15.75" thickBot="1" x14ac:dyDescent="0.3">
      <c r="A78" s="51">
        <v>57</v>
      </c>
      <c r="B78" s="51">
        <v>28</v>
      </c>
      <c r="C78" s="51">
        <v>28.0002</v>
      </c>
      <c r="D78" s="51">
        <v>142277.26560000001</v>
      </c>
      <c r="E78" s="41">
        <v>6799</v>
      </c>
      <c r="F78" s="51">
        <v>93.650099999999995</v>
      </c>
      <c r="G78" s="51">
        <v>129727</v>
      </c>
      <c r="H78" s="51">
        <v>27.007899999999999</v>
      </c>
    </row>
    <row r="79" spans="1:8" ht="15.75" thickBot="1" x14ac:dyDescent="0.3">
      <c r="A79" s="51">
        <v>58</v>
      </c>
      <c r="B79" s="51">
        <v>28.5</v>
      </c>
      <c r="C79" s="51">
        <v>28.5002</v>
      </c>
      <c r="D79" s="51">
        <v>141977.3438</v>
      </c>
      <c r="E79" s="41">
        <v>6807</v>
      </c>
      <c r="F79" s="51">
        <v>93.760300000000001</v>
      </c>
      <c r="G79" s="51">
        <v>132157</v>
      </c>
      <c r="H79" s="51">
        <v>27.5138</v>
      </c>
    </row>
    <row r="80" spans="1:8" ht="15.75" thickBot="1" x14ac:dyDescent="0.3">
      <c r="A80" s="51">
        <v>59</v>
      </c>
      <c r="B80" s="51">
        <v>29</v>
      </c>
      <c r="C80" s="51">
        <v>29.0002</v>
      </c>
      <c r="D80" s="51">
        <v>141643.82810000001</v>
      </c>
      <c r="E80" s="41">
        <v>6823</v>
      </c>
      <c r="F80" s="51">
        <v>93.980699999999999</v>
      </c>
      <c r="G80" s="51">
        <v>134579</v>
      </c>
      <c r="H80" s="51">
        <v>28.0181</v>
      </c>
    </row>
    <row r="81" spans="1:8" ht="15.75" thickBot="1" x14ac:dyDescent="0.3">
      <c r="A81" s="51">
        <v>60</v>
      </c>
      <c r="B81" s="51">
        <v>29.5</v>
      </c>
      <c r="C81" s="51">
        <v>29.500299999999999</v>
      </c>
      <c r="D81" s="51">
        <v>141521.125</v>
      </c>
      <c r="E81" s="41">
        <v>6836</v>
      </c>
      <c r="F81" s="51">
        <v>94.159800000000004</v>
      </c>
      <c r="G81" s="51">
        <v>137004</v>
      </c>
      <c r="H81" s="51">
        <v>28.5229</v>
      </c>
    </row>
    <row r="82" spans="1:8" ht="15.75" thickBot="1" x14ac:dyDescent="0.3">
      <c r="A82" s="51">
        <v>61</v>
      </c>
      <c r="B82" s="51">
        <v>30</v>
      </c>
      <c r="C82" s="51">
        <v>30.000299999999999</v>
      </c>
      <c r="D82" s="51">
        <v>141160.3438</v>
      </c>
      <c r="E82" s="41">
        <v>6851</v>
      </c>
      <c r="F82" s="51">
        <v>94.366399999999999</v>
      </c>
      <c r="G82" s="51">
        <v>139427</v>
      </c>
      <c r="H82" s="51">
        <v>29.0274</v>
      </c>
    </row>
    <row r="83" spans="1:8" ht="15.75" thickBot="1" x14ac:dyDescent="0.3">
      <c r="A83" s="51">
        <v>62</v>
      </c>
      <c r="B83" s="51">
        <v>30.5</v>
      </c>
      <c r="C83" s="51">
        <v>30.500299999999999</v>
      </c>
      <c r="D83" s="51">
        <v>140964.35939999999</v>
      </c>
      <c r="E83" s="41">
        <v>6864</v>
      </c>
      <c r="F83" s="51">
        <v>94.545500000000004</v>
      </c>
      <c r="G83" s="51">
        <v>141852</v>
      </c>
      <c r="H83" s="51">
        <v>29.532299999999999</v>
      </c>
    </row>
    <row r="84" spans="1:8" ht="15.75" thickBot="1" x14ac:dyDescent="0.3">
      <c r="A84" s="51">
        <v>63</v>
      </c>
      <c r="B84" s="51">
        <v>31</v>
      </c>
      <c r="C84" s="51">
        <v>31.000299999999999</v>
      </c>
      <c r="D84" s="51">
        <v>140695</v>
      </c>
      <c r="E84" s="41">
        <v>6869</v>
      </c>
      <c r="F84" s="51">
        <v>94.6143</v>
      </c>
      <c r="G84" s="51">
        <v>144285</v>
      </c>
      <c r="H84" s="51">
        <v>30.038799999999998</v>
      </c>
    </row>
    <row r="85" spans="1:8" ht="15.75" thickBot="1" x14ac:dyDescent="0.3">
      <c r="A85" s="51">
        <v>64</v>
      </c>
      <c r="B85" s="51">
        <v>31.5</v>
      </c>
      <c r="C85" s="51">
        <v>31.500299999999999</v>
      </c>
      <c r="D85" s="51">
        <v>140543.57810000001</v>
      </c>
      <c r="E85" s="41">
        <v>6885</v>
      </c>
      <c r="F85" s="51">
        <v>94.834699999999998</v>
      </c>
      <c r="G85" s="51">
        <v>146707</v>
      </c>
      <c r="H85" s="51">
        <v>30.542999999999999</v>
      </c>
    </row>
    <row r="86" spans="1:8" ht="15.75" thickBot="1" x14ac:dyDescent="0.3">
      <c r="A86" s="51">
        <v>65</v>
      </c>
      <c r="B86" s="51">
        <v>32</v>
      </c>
      <c r="C86" s="51">
        <v>32.000100000000003</v>
      </c>
      <c r="D86" s="51">
        <v>140282.75</v>
      </c>
      <c r="E86" s="41">
        <v>6893</v>
      </c>
      <c r="F86" s="51">
        <v>94.944900000000004</v>
      </c>
      <c r="G86" s="51">
        <v>149136</v>
      </c>
      <c r="H86" s="51">
        <v>31.0487</v>
      </c>
    </row>
    <row r="87" spans="1:8" ht="15.75" thickBot="1" x14ac:dyDescent="0.3">
      <c r="A87" s="51">
        <v>66</v>
      </c>
      <c r="B87" s="51">
        <v>32.5</v>
      </c>
      <c r="C87" s="51">
        <v>32.500100000000003</v>
      </c>
      <c r="D87" s="51">
        <v>140099.54689999999</v>
      </c>
      <c r="E87" s="41">
        <v>6900</v>
      </c>
      <c r="F87" s="51">
        <v>95.041300000000007</v>
      </c>
      <c r="G87" s="51">
        <v>151567</v>
      </c>
      <c r="H87" s="51">
        <v>31.5548</v>
      </c>
    </row>
    <row r="88" spans="1:8" ht="15.75" thickBot="1" x14ac:dyDescent="0.3">
      <c r="A88" s="51">
        <v>67</v>
      </c>
      <c r="B88" s="51">
        <v>33</v>
      </c>
      <c r="C88" s="51">
        <v>33.000100000000003</v>
      </c>
      <c r="D88" s="51">
        <v>139775.89060000001</v>
      </c>
      <c r="E88" s="41">
        <v>6909</v>
      </c>
      <c r="F88" s="51">
        <v>95.165300000000002</v>
      </c>
      <c r="G88" s="51">
        <v>153996</v>
      </c>
      <c r="H88" s="51">
        <v>32.060499999999998</v>
      </c>
    </row>
    <row r="89" spans="1:8" ht="15.75" thickBot="1" x14ac:dyDescent="0.3">
      <c r="A89" s="51">
        <v>68</v>
      </c>
      <c r="B89" s="51">
        <v>33.5</v>
      </c>
      <c r="C89" s="51">
        <v>33.500100000000003</v>
      </c>
      <c r="D89" s="51">
        <v>139564.2813</v>
      </c>
      <c r="E89" s="41">
        <v>6917</v>
      </c>
      <c r="F89" s="51">
        <v>95.275499999999994</v>
      </c>
      <c r="G89" s="51">
        <v>156426</v>
      </c>
      <c r="H89" s="51">
        <v>32.566400000000002</v>
      </c>
    </row>
    <row r="90" spans="1:8" ht="15.75" thickBot="1" x14ac:dyDescent="0.3">
      <c r="A90" s="51">
        <v>69</v>
      </c>
      <c r="B90" s="51">
        <v>34</v>
      </c>
      <c r="C90" s="51">
        <v>34.0002</v>
      </c>
      <c r="D90" s="51">
        <v>139390.35939999999</v>
      </c>
      <c r="E90" s="41">
        <v>6921</v>
      </c>
      <c r="F90" s="51">
        <v>95.330600000000004</v>
      </c>
      <c r="G90" s="51">
        <v>158860</v>
      </c>
      <c r="H90" s="51">
        <v>33.0732</v>
      </c>
    </row>
    <row r="91" spans="1:8" ht="15.75" thickBot="1" x14ac:dyDescent="0.3">
      <c r="A91" s="51">
        <v>70</v>
      </c>
      <c r="B91" s="51">
        <v>34.5</v>
      </c>
      <c r="C91" s="51">
        <v>34.5002</v>
      </c>
      <c r="D91" s="51">
        <v>139150.375</v>
      </c>
      <c r="E91" s="41">
        <v>6928</v>
      </c>
      <c r="F91" s="51">
        <v>95.427000000000007</v>
      </c>
      <c r="G91" s="51">
        <v>161291</v>
      </c>
      <c r="H91" s="51">
        <v>33.579300000000003</v>
      </c>
    </row>
    <row r="92" spans="1:8" ht="15.75" thickBot="1" x14ac:dyDescent="0.3">
      <c r="A92" s="51">
        <v>71</v>
      </c>
      <c r="B92" s="51">
        <v>35</v>
      </c>
      <c r="C92" s="51">
        <v>35.0002</v>
      </c>
      <c r="D92" s="51">
        <v>138847.5938</v>
      </c>
      <c r="E92" s="41">
        <v>6931</v>
      </c>
      <c r="F92" s="51">
        <v>95.468299999999999</v>
      </c>
      <c r="G92" s="51">
        <v>163726</v>
      </c>
      <c r="H92" s="51">
        <v>34.086199999999998</v>
      </c>
    </row>
    <row r="93" spans="1:8" ht="15.75" thickBot="1" x14ac:dyDescent="0.3">
      <c r="A93" s="51">
        <v>72</v>
      </c>
      <c r="B93" s="51">
        <v>35.5</v>
      </c>
      <c r="C93" s="51">
        <v>35.5002</v>
      </c>
      <c r="D93" s="51">
        <v>138682.0313</v>
      </c>
      <c r="E93" s="41">
        <v>6938</v>
      </c>
      <c r="F93" s="51">
        <v>95.564700000000002</v>
      </c>
      <c r="G93" s="51">
        <v>166157</v>
      </c>
      <c r="H93" s="51">
        <v>34.592300000000002</v>
      </c>
    </row>
    <row r="94" spans="1:8" ht="15.75" thickBot="1" x14ac:dyDescent="0.3">
      <c r="A94" s="51">
        <v>73</v>
      </c>
      <c r="B94" s="51">
        <v>36</v>
      </c>
      <c r="C94" s="51">
        <v>36.0002</v>
      </c>
      <c r="D94" s="51">
        <v>138453.3125</v>
      </c>
      <c r="E94" s="41">
        <v>6946</v>
      </c>
      <c r="F94" s="51">
        <v>95.674899999999994</v>
      </c>
      <c r="G94" s="51">
        <v>168587</v>
      </c>
      <c r="H94" s="51">
        <v>35.098199999999999</v>
      </c>
    </row>
    <row r="95" spans="1:8" ht="15.75" thickBot="1" x14ac:dyDescent="0.3">
      <c r="A95" s="51">
        <v>74</v>
      </c>
      <c r="B95" s="51">
        <v>36.5</v>
      </c>
      <c r="C95" s="51">
        <v>36.5002</v>
      </c>
      <c r="D95" s="51">
        <v>138100.70310000001</v>
      </c>
      <c r="E95" s="41">
        <v>6952</v>
      </c>
      <c r="F95" s="51">
        <v>95.757599999999996</v>
      </c>
      <c r="G95" s="51">
        <v>171019</v>
      </c>
      <c r="H95" s="51">
        <v>35.604599999999998</v>
      </c>
    </row>
    <row r="96" spans="1:8" ht="15.75" thickBot="1" x14ac:dyDescent="0.3">
      <c r="A96" s="51">
        <v>75</v>
      </c>
      <c r="B96" s="51">
        <v>37</v>
      </c>
      <c r="C96" s="51">
        <v>37.0002</v>
      </c>
      <c r="D96" s="51">
        <v>137911.7188</v>
      </c>
      <c r="E96" s="41">
        <v>6961</v>
      </c>
      <c r="F96" s="51">
        <v>95.881500000000003</v>
      </c>
      <c r="G96" s="51">
        <v>173448</v>
      </c>
      <c r="H96" s="51">
        <v>36.110199999999999</v>
      </c>
    </row>
    <row r="97" spans="1:8" ht="15.75" thickBot="1" x14ac:dyDescent="0.3">
      <c r="A97" s="51">
        <v>76</v>
      </c>
      <c r="B97" s="51">
        <v>37.5</v>
      </c>
      <c r="C97" s="51">
        <v>37.5002</v>
      </c>
      <c r="D97" s="51">
        <v>137601.73439999999</v>
      </c>
      <c r="E97" s="41">
        <v>6969</v>
      </c>
      <c r="F97" s="51">
        <v>95.991699999999994</v>
      </c>
      <c r="G97" s="51">
        <v>175878</v>
      </c>
      <c r="H97" s="51">
        <v>36.616199999999999</v>
      </c>
    </row>
    <row r="98" spans="1:8" ht="15.75" thickBot="1" x14ac:dyDescent="0.3">
      <c r="A98" s="51">
        <v>77</v>
      </c>
      <c r="B98" s="51">
        <v>38</v>
      </c>
      <c r="C98" s="51">
        <v>38.0002</v>
      </c>
      <c r="D98" s="51">
        <v>137448.9688</v>
      </c>
      <c r="E98" s="41">
        <v>6973</v>
      </c>
      <c r="F98" s="51">
        <v>96.046800000000005</v>
      </c>
      <c r="G98" s="51">
        <v>178312</v>
      </c>
      <c r="H98" s="51">
        <v>37.122900000000001</v>
      </c>
    </row>
    <row r="99" spans="1:8" ht="15.75" thickBot="1" x14ac:dyDescent="0.3">
      <c r="A99" s="51">
        <v>78</v>
      </c>
      <c r="B99" s="51">
        <v>38.5</v>
      </c>
      <c r="C99" s="51">
        <v>38.500300000000003</v>
      </c>
      <c r="D99" s="51">
        <v>137177.57810000001</v>
      </c>
      <c r="E99" s="41">
        <v>6976</v>
      </c>
      <c r="F99" s="51">
        <v>96.088200000000001</v>
      </c>
      <c r="G99" s="51">
        <v>180747</v>
      </c>
      <c r="H99" s="51">
        <v>37.629800000000003</v>
      </c>
    </row>
    <row r="100" spans="1:8" ht="15.75" thickBot="1" x14ac:dyDescent="0.3">
      <c r="A100" s="51">
        <v>79</v>
      </c>
      <c r="B100" s="51">
        <v>39</v>
      </c>
      <c r="C100" s="51">
        <v>39.000300000000003</v>
      </c>
      <c r="D100" s="51">
        <v>136735</v>
      </c>
      <c r="E100" s="41">
        <v>6980</v>
      </c>
      <c r="F100" s="51">
        <v>96.143199999999993</v>
      </c>
      <c r="G100" s="51">
        <v>183181</v>
      </c>
      <c r="H100" s="51">
        <v>38.136600000000001</v>
      </c>
    </row>
    <row r="101" spans="1:8" ht="15.75" thickBot="1" x14ac:dyDescent="0.3">
      <c r="A101" s="51">
        <v>80</v>
      </c>
      <c r="B101" s="51">
        <v>39.5</v>
      </c>
      <c r="C101" s="51">
        <v>39.500300000000003</v>
      </c>
      <c r="D101" s="51">
        <v>136647.875</v>
      </c>
      <c r="E101" s="41">
        <v>6983</v>
      </c>
      <c r="F101" s="51">
        <v>96.184600000000003</v>
      </c>
      <c r="G101" s="51">
        <v>185616</v>
      </c>
      <c r="H101" s="51">
        <v>38.643500000000003</v>
      </c>
    </row>
    <row r="102" spans="1:8" ht="15.75" thickBot="1" x14ac:dyDescent="0.3">
      <c r="A102" s="51">
        <v>81</v>
      </c>
      <c r="B102" s="51">
        <v>40</v>
      </c>
      <c r="C102" s="51">
        <v>40.000300000000003</v>
      </c>
      <c r="D102" s="51">
        <v>136474.95310000001</v>
      </c>
      <c r="E102" s="41">
        <v>6986</v>
      </c>
      <c r="F102" s="51">
        <v>96.225899999999996</v>
      </c>
      <c r="G102" s="51">
        <v>188051</v>
      </c>
      <c r="H102" s="51">
        <v>39.150500000000001</v>
      </c>
    </row>
    <row r="103" spans="1:8" ht="15.75" thickBot="1" x14ac:dyDescent="0.3">
      <c r="A103" s="51">
        <v>82</v>
      </c>
      <c r="B103" s="51">
        <v>40.5</v>
      </c>
      <c r="C103" s="51">
        <v>40.500300000000003</v>
      </c>
      <c r="D103" s="51">
        <v>136050.10939999999</v>
      </c>
      <c r="E103" s="41">
        <v>6990</v>
      </c>
      <c r="F103" s="51">
        <v>96.281000000000006</v>
      </c>
      <c r="G103" s="51">
        <v>190485</v>
      </c>
      <c r="H103" s="51">
        <v>39.657200000000003</v>
      </c>
    </row>
    <row r="104" spans="1:8" ht="15.75" thickBot="1" x14ac:dyDescent="0.3">
      <c r="A104" s="51">
        <v>83</v>
      </c>
      <c r="B104" s="51">
        <v>41</v>
      </c>
      <c r="C104" s="51">
        <v>41.000100000000003</v>
      </c>
      <c r="D104" s="51">
        <v>135855.3438</v>
      </c>
      <c r="E104" s="41">
        <v>6997</v>
      </c>
      <c r="F104" s="51">
        <v>96.377399999999994</v>
      </c>
      <c r="G104" s="51">
        <v>192915</v>
      </c>
      <c r="H104" s="51">
        <v>40.1631</v>
      </c>
    </row>
    <row r="105" spans="1:8" ht="15.75" thickBot="1" x14ac:dyDescent="0.3">
      <c r="A105" s="51">
        <v>84</v>
      </c>
      <c r="B105" s="51">
        <v>41.5</v>
      </c>
      <c r="C105" s="51">
        <v>41.500100000000003</v>
      </c>
      <c r="D105" s="51">
        <v>135717.51560000001</v>
      </c>
      <c r="E105" s="41">
        <v>7005</v>
      </c>
      <c r="F105" s="51">
        <v>96.4876</v>
      </c>
      <c r="G105" s="51">
        <v>195345</v>
      </c>
      <c r="H105" s="51">
        <v>40.668999999999997</v>
      </c>
    </row>
    <row r="106" spans="1:8" ht="15.75" thickBot="1" x14ac:dyDescent="0.3">
      <c r="A106" s="51">
        <v>85</v>
      </c>
      <c r="B106" s="51">
        <v>42</v>
      </c>
      <c r="C106" s="51">
        <v>42.000100000000003</v>
      </c>
      <c r="D106" s="51">
        <v>135364.07810000001</v>
      </c>
      <c r="E106" s="41">
        <v>7009</v>
      </c>
      <c r="F106" s="51">
        <v>96.542699999999996</v>
      </c>
      <c r="G106" s="51">
        <v>197779</v>
      </c>
      <c r="H106" s="51">
        <v>41.175699999999999</v>
      </c>
    </row>
    <row r="107" spans="1:8" ht="15.75" thickBot="1" x14ac:dyDescent="0.3">
      <c r="A107" s="51">
        <v>86</v>
      </c>
      <c r="B107" s="51">
        <v>42.5</v>
      </c>
      <c r="C107" s="51">
        <v>42.500100000000003</v>
      </c>
      <c r="D107" s="51">
        <v>135070.2813</v>
      </c>
      <c r="E107" s="41">
        <v>7012</v>
      </c>
      <c r="F107" s="51">
        <v>96.584000000000003</v>
      </c>
      <c r="G107" s="51">
        <v>200214</v>
      </c>
      <c r="H107" s="51">
        <v>41.682699999999997</v>
      </c>
    </row>
    <row r="108" spans="1:8" ht="15.75" thickBot="1" x14ac:dyDescent="0.3">
      <c r="A108" s="51">
        <v>87</v>
      </c>
      <c r="B108" s="51">
        <v>43</v>
      </c>
      <c r="C108" s="51">
        <v>43.000100000000003</v>
      </c>
      <c r="D108" s="51">
        <v>134755</v>
      </c>
      <c r="E108" s="41">
        <v>7015</v>
      </c>
      <c r="F108" s="51">
        <v>96.625299999999996</v>
      </c>
      <c r="G108" s="51">
        <v>202649</v>
      </c>
      <c r="H108" s="51">
        <v>42.189599999999999</v>
      </c>
    </row>
    <row r="109" spans="1:8" ht="15.75" thickBot="1" x14ac:dyDescent="0.3">
      <c r="A109" s="51">
        <v>88</v>
      </c>
      <c r="B109" s="51">
        <v>43.5</v>
      </c>
      <c r="C109" s="51">
        <v>43.5002</v>
      </c>
      <c r="D109" s="51">
        <v>134547.7188</v>
      </c>
      <c r="E109" s="41">
        <v>7019</v>
      </c>
      <c r="F109" s="51">
        <v>96.680400000000006</v>
      </c>
      <c r="G109" s="51">
        <v>205083</v>
      </c>
      <c r="H109" s="51">
        <v>42.696399999999997</v>
      </c>
    </row>
    <row r="110" spans="1:8" ht="15.75" thickBot="1" x14ac:dyDescent="0.3">
      <c r="A110" s="51">
        <v>89</v>
      </c>
      <c r="B110" s="51">
        <v>44</v>
      </c>
      <c r="C110" s="51">
        <v>44.0002</v>
      </c>
      <c r="D110" s="51">
        <v>134342.67189999999</v>
      </c>
      <c r="E110" s="41">
        <v>7021</v>
      </c>
      <c r="F110" s="51">
        <v>96.707999999999998</v>
      </c>
      <c r="G110" s="51">
        <v>207519</v>
      </c>
      <c r="H110" s="51">
        <v>43.203499999999998</v>
      </c>
    </row>
    <row r="111" spans="1:8" ht="15.75" thickBot="1" x14ac:dyDescent="0.3">
      <c r="A111" s="51">
        <v>90</v>
      </c>
      <c r="B111" s="51">
        <v>44.5</v>
      </c>
      <c r="C111" s="51">
        <v>44.5002</v>
      </c>
      <c r="D111" s="51">
        <v>134039.1563</v>
      </c>
      <c r="E111" s="41">
        <v>7025</v>
      </c>
      <c r="F111" s="51">
        <v>96.763099999999994</v>
      </c>
      <c r="G111" s="51">
        <v>209953</v>
      </c>
      <c r="H111" s="51">
        <v>43.7102</v>
      </c>
    </row>
    <row r="112" spans="1:8" ht="15.75" thickBot="1" x14ac:dyDescent="0.3">
      <c r="A112" s="51">
        <v>91</v>
      </c>
      <c r="B112" s="51">
        <v>45</v>
      </c>
      <c r="C112" s="51">
        <v>45.0002</v>
      </c>
      <c r="D112" s="51">
        <v>133765</v>
      </c>
      <c r="E112" s="41">
        <v>7026</v>
      </c>
      <c r="F112" s="51">
        <v>96.776899999999998</v>
      </c>
      <c r="G112" s="51">
        <v>212390</v>
      </c>
      <c r="H112" s="51">
        <v>44.217599999999997</v>
      </c>
    </row>
    <row r="113" spans="1:8" ht="15.75" thickBot="1" x14ac:dyDescent="0.3">
      <c r="A113" s="51">
        <v>92</v>
      </c>
      <c r="B113" s="51">
        <v>45.5</v>
      </c>
      <c r="C113" s="51">
        <v>45.5002</v>
      </c>
      <c r="D113" s="51">
        <v>133519.0313</v>
      </c>
      <c r="E113" s="41">
        <v>7029</v>
      </c>
      <c r="F113" s="51">
        <v>96.818200000000004</v>
      </c>
      <c r="G113" s="51">
        <v>214825</v>
      </c>
      <c r="H113" s="51">
        <v>44.724600000000002</v>
      </c>
    </row>
    <row r="114" spans="1:8" ht="15.75" thickBot="1" x14ac:dyDescent="0.3">
      <c r="A114" s="51">
        <v>93</v>
      </c>
      <c r="B114" s="51">
        <v>46</v>
      </c>
      <c r="C114" s="51">
        <v>46.0002</v>
      </c>
      <c r="D114" s="51">
        <v>133179.6563</v>
      </c>
      <c r="E114" s="41">
        <v>7031</v>
      </c>
      <c r="F114" s="51">
        <v>96.845699999999994</v>
      </c>
      <c r="G114" s="51">
        <v>217261</v>
      </c>
      <c r="H114" s="51">
        <v>45.231699999999996</v>
      </c>
    </row>
    <row r="115" spans="1:8" ht="15.75" thickBot="1" x14ac:dyDescent="0.3">
      <c r="A115" s="51">
        <v>94</v>
      </c>
      <c r="B115" s="51">
        <v>46.5</v>
      </c>
      <c r="C115" s="51">
        <v>46.5002</v>
      </c>
      <c r="D115" s="51">
        <v>132893.1875</v>
      </c>
      <c r="E115" s="41">
        <v>7035</v>
      </c>
      <c r="F115" s="51">
        <v>96.900800000000004</v>
      </c>
      <c r="G115" s="51">
        <v>219695</v>
      </c>
      <c r="H115" s="51">
        <v>45.738399999999999</v>
      </c>
    </row>
    <row r="116" spans="1:8" ht="15.75" thickBot="1" x14ac:dyDescent="0.3">
      <c r="A116" s="51">
        <v>95</v>
      </c>
      <c r="B116" s="51">
        <v>47</v>
      </c>
      <c r="C116" s="51">
        <v>47.0002</v>
      </c>
      <c r="D116" s="51">
        <v>132680.92189999999</v>
      </c>
      <c r="E116" s="41">
        <v>7037</v>
      </c>
      <c r="F116" s="51">
        <v>96.928399999999996</v>
      </c>
      <c r="G116" s="51">
        <v>222131</v>
      </c>
      <c r="H116" s="51">
        <v>46.245600000000003</v>
      </c>
    </row>
    <row r="117" spans="1:8" ht="15.75" thickBot="1" x14ac:dyDescent="0.3">
      <c r="A117" s="51">
        <v>96</v>
      </c>
      <c r="B117" s="51">
        <v>47.5</v>
      </c>
      <c r="C117" s="51">
        <v>47.500300000000003</v>
      </c>
      <c r="D117" s="51">
        <v>132401.2188</v>
      </c>
      <c r="E117" s="41">
        <v>7041</v>
      </c>
      <c r="F117" s="51">
        <v>96.983500000000006</v>
      </c>
      <c r="G117" s="51">
        <v>224565</v>
      </c>
      <c r="H117" s="51">
        <v>46.752299999999998</v>
      </c>
    </row>
    <row r="118" spans="1:8" ht="15.75" thickBot="1" x14ac:dyDescent="0.3">
      <c r="A118" s="51">
        <v>97</v>
      </c>
      <c r="B118" s="51">
        <v>48</v>
      </c>
      <c r="C118" s="51">
        <v>48.000300000000003</v>
      </c>
      <c r="D118" s="51">
        <v>132148.0313</v>
      </c>
      <c r="E118" s="41">
        <v>7048</v>
      </c>
      <c r="F118" s="51">
        <v>97.079899999999995</v>
      </c>
      <c r="G118" s="51">
        <v>226996</v>
      </c>
      <c r="H118" s="51">
        <v>47.258400000000002</v>
      </c>
    </row>
    <row r="119" spans="1:8" ht="15.75" thickBot="1" x14ac:dyDescent="0.3">
      <c r="A119" s="51">
        <v>98</v>
      </c>
      <c r="B119" s="51">
        <v>48.5</v>
      </c>
      <c r="C119" s="51">
        <v>48.500300000000003</v>
      </c>
      <c r="D119" s="51">
        <v>131762.51560000001</v>
      </c>
      <c r="E119" s="41">
        <v>7052</v>
      </c>
      <c r="F119" s="51">
        <v>97.135000000000005</v>
      </c>
      <c r="G119" s="51">
        <v>229430</v>
      </c>
      <c r="H119" s="51">
        <v>47.7652</v>
      </c>
    </row>
    <row r="120" spans="1:8" ht="15.75" thickBot="1" x14ac:dyDescent="0.3">
      <c r="A120" s="51">
        <v>99</v>
      </c>
      <c r="B120" s="51">
        <v>49</v>
      </c>
      <c r="C120" s="51">
        <v>49.000300000000003</v>
      </c>
      <c r="D120" s="51">
        <v>131583.4375</v>
      </c>
      <c r="E120" s="41">
        <v>7055</v>
      </c>
      <c r="F120" s="51">
        <v>97.176299999999998</v>
      </c>
      <c r="G120" s="51">
        <v>231865</v>
      </c>
      <c r="H120" s="51">
        <v>48.272100000000002</v>
      </c>
    </row>
    <row r="121" spans="1:8" ht="15.75" thickBot="1" x14ac:dyDescent="0.3">
      <c r="A121" s="51">
        <v>100</v>
      </c>
      <c r="B121" s="51">
        <v>49.5</v>
      </c>
      <c r="C121" s="51">
        <v>49.500300000000003</v>
      </c>
      <c r="D121" s="51">
        <v>131229.57810000001</v>
      </c>
      <c r="E121" s="41">
        <v>7058</v>
      </c>
      <c r="F121" s="51">
        <v>97.217600000000004</v>
      </c>
      <c r="G121" s="51">
        <v>234300</v>
      </c>
      <c r="H121" s="51">
        <v>48.7791</v>
      </c>
    </row>
    <row r="122" spans="1:8" ht="15.75" thickBot="1" x14ac:dyDescent="0.3">
      <c r="A122" s="51">
        <v>101</v>
      </c>
      <c r="B122" s="51">
        <v>50</v>
      </c>
      <c r="C122" s="51">
        <v>50.000100000000003</v>
      </c>
      <c r="D122" s="51">
        <v>130946.1563</v>
      </c>
      <c r="E122" s="41">
        <v>7060</v>
      </c>
      <c r="F122" s="51">
        <v>97.245199999999997</v>
      </c>
      <c r="G122" s="51">
        <v>236735</v>
      </c>
      <c r="H122" s="51">
        <v>49.286000000000001</v>
      </c>
    </row>
    <row r="123" spans="1:8" ht="15.75" thickBot="1" x14ac:dyDescent="0.3">
      <c r="A123" s="51">
        <v>102</v>
      </c>
      <c r="B123" s="51">
        <v>50.5</v>
      </c>
      <c r="C123" s="51">
        <v>50.500100000000003</v>
      </c>
      <c r="D123" s="51">
        <v>130602.125</v>
      </c>
      <c r="E123" s="41">
        <v>7065</v>
      </c>
      <c r="F123" s="51">
        <v>97.313999999999993</v>
      </c>
      <c r="G123" s="51">
        <v>239168</v>
      </c>
      <c r="H123" s="51">
        <v>49.792499999999997</v>
      </c>
    </row>
    <row r="124" spans="1:8" ht="15.75" thickBot="1" x14ac:dyDescent="0.3">
      <c r="A124" s="51">
        <v>103</v>
      </c>
      <c r="B124" s="51">
        <v>51</v>
      </c>
      <c r="C124" s="51">
        <v>51.000100000000003</v>
      </c>
      <c r="D124" s="51">
        <v>130389.69530000001</v>
      </c>
      <c r="E124" s="41">
        <v>7068</v>
      </c>
      <c r="F124" s="51">
        <v>97.355400000000003</v>
      </c>
      <c r="G124" s="51">
        <v>241603</v>
      </c>
      <c r="H124" s="51">
        <v>50.299500000000002</v>
      </c>
    </row>
    <row r="125" spans="1:8" ht="15.75" thickBot="1" x14ac:dyDescent="0.3">
      <c r="A125" s="51">
        <v>104</v>
      </c>
      <c r="B125" s="51">
        <v>51.5</v>
      </c>
      <c r="C125" s="51">
        <v>51.500100000000003</v>
      </c>
      <c r="D125" s="51">
        <v>130032.9688</v>
      </c>
      <c r="E125" s="41">
        <v>7071</v>
      </c>
      <c r="F125" s="51">
        <v>97.396699999999996</v>
      </c>
      <c r="G125" s="51">
        <v>244038</v>
      </c>
      <c r="H125" s="51">
        <v>50.806399999999996</v>
      </c>
    </row>
    <row r="126" spans="1:8" ht="15.75" thickBot="1" x14ac:dyDescent="0.3">
      <c r="A126" s="51">
        <v>105</v>
      </c>
      <c r="B126" s="51">
        <v>52</v>
      </c>
      <c r="C126" s="51">
        <v>52.000100000000003</v>
      </c>
      <c r="D126" s="51">
        <v>129722.6406</v>
      </c>
      <c r="E126" s="41">
        <v>7074</v>
      </c>
      <c r="F126" s="51">
        <v>97.438000000000002</v>
      </c>
      <c r="G126" s="51">
        <v>246473</v>
      </c>
      <c r="H126" s="51">
        <v>51.313400000000001</v>
      </c>
    </row>
    <row r="127" spans="1:8" ht="15.75" thickBot="1" x14ac:dyDescent="0.3">
      <c r="A127" s="51">
        <v>106</v>
      </c>
      <c r="B127" s="51">
        <v>52.5</v>
      </c>
      <c r="C127" s="51">
        <v>52.5002</v>
      </c>
      <c r="D127" s="51">
        <v>129477.25780000001</v>
      </c>
      <c r="E127" s="41">
        <v>7076</v>
      </c>
      <c r="F127" s="51">
        <v>97.465599999999995</v>
      </c>
      <c r="G127" s="51">
        <v>248909</v>
      </c>
      <c r="H127" s="51">
        <v>51.820500000000003</v>
      </c>
    </row>
    <row r="128" spans="1:8" ht="15.75" thickBot="1" x14ac:dyDescent="0.3">
      <c r="A128" s="51">
        <v>107</v>
      </c>
      <c r="B128" s="51">
        <v>53</v>
      </c>
      <c r="C128" s="51">
        <v>53.0002</v>
      </c>
      <c r="D128" s="51">
        <v>129113.80469999999</v>
      </c>
      <c r="E128" s="41">
        <v>7080</v>
      </c>
      <c r="F128" s="51">
        <v>97.520700000000005</v>
      </c>
      <c r="G128" s="51">
        <v>251343</v>
      </c>
      <c r="H128" s="51">
        <v>52.327300000000001</v>
      </c>
    </row>
    <row r="129" spans="1:8" ht="15.75" thickBot="1" x14ac:dyDescent="0.3">
      <c r="A129" s="51">
        <v>108</v>
      </c>
      <c r="B129" s="51">
        <v>53.5</v>
      </c>
      <c r="C129" s="51">
        <v>53.5002</v>
      </c>
      <c r="D129" s="51">
        <v>128795.21090000001</v>
      </c>
      <c r="E129" s="41">
        <v>7083</v>
      </c>
      <c r="F129" s="51">
        <v>97.561999999999998</v>
      </c>
      <c r="G129" s="51">
        <v>253778</v>
      </c>
      <c r="H129" s="51">
        <v>52.834200000000003</v>
      </c>
    </row>
    <row r="130" spans="1:8" ht="15.75" thickBot="1" x14ac:dyDescent="0.3">
      <c r="A130" s="51">
        <v>109</v>
      </c>
      <c r="B130" s="51">
        <v>54</v>
      </c>
      <c r="C130" s="51">
        <v>54.0002</v>
      </c>
      <c r="D130" s="51">
        <v>128519.7656</v>
      </c>
      <c r="E130" s="41">
        <v>7087</v>
      </c>
      <c r="F130" s="51">
        <v>97.617099999999994</v>
      </c>
      <c r="G130" s="51">
        <v>256212</v>
      </c>
      <c r="H130" s="51">
        <v>53.340899999999998</v>
      </c>
    </row>
    <row r="131" spans="1:8" ht="15.75" thickBot="1" x14ac:dyDescent="0.3">
      <c r="A131" s="51">
        <v>110</v>
      </c>
      <c r="B131" s="51">
        <v>54.5</v>
      </c>
      <c r="C131" s="51">
        <v>54.5002</v>
      </c>
      <c r="D131" s="51">
        <v>128208.625</v>
      </c>
      <c r="E131" s="41">
        <v>7091</v>
      </c>
      <c r="F131" s="51">
        <v>97.672200000000004</v>
      </c>
      <c r="G131" s="51">
        <v>258646</v>
      </c>
      <c r="H131" s="51">
        <v>53.847700000000003</v>
      </c>
    </row>
    <row r="132" spans="1:8" ht="15.75" thickBot="1" x14ac:dyDescent="0.3">
      <c r="A132" s="51">
        <v>111</v>
      </c>
      <c r="B132" s="51">
        <v>55</v>
      </c>
      <c r="C132" s="51">
        <v>55.0002</v>
      </c>
      <c r="D132" s="51">
        <v>127825</v>
      </c>
      <c r="E132" s="41">
        <v>7093</v>
      </c>
      <c r="F132" s="51">
        <v>97.699700000000007</v>
      </c>
      <c r="G132" s="51">
        <v>261082</v>
      </c>
      <c r="H132" s="51">
        <v>54.354799999999997</v>
      </c>
    </row>
    <row r="133" spans="1:8" ht="15.75" thickBot="1" x14ac:dyDescent="0.3">
      <c r="A133" s="51">
        <v>112</v>
      </c>
      <c r="B133" s="51">
        <v>55.5</v>
      </c>
      <c r="C133" s="51">
        <v>55.5002</v>
      </c>
      <c r="D133" s="51">
        <v>127578.67969999999</v>
      </c>
      <c r="E133" s="41">
        <v>7096</v>
      </c>
      <c r="F133" s="51">
        <v>97.741</v>
      </c>
      <c r="G133" s="51">
        <v>263517</v>
      </c>
      <c r="H133" s="51">
        <v>54.861800000000002</v>
      </c>
    </row>
    <row r="134" spans="1:8" ht="15.75" thickBot="1" x14ac:dyDescent="0.3">
      <c r="A134" s="51">
        <v>113</v>
      </c>
      <c r="B134" s="51">
        <v>56</v>
      </c>
      <c r="C134" s="51">
        <v>56.0002</v>
      </c>
      <c r="D134" s="51">
        <v>127260.0469</v>
      </c>
      <c r="E134" s="41">
        <v>7098</v>
      </c>
      <c r="F134" s="51">
        <v>97.768600000000006</v>
      </c>
      <c r="G134" s="51">
        <v>265953</v>
      </c>
      <c r="H134" s="51">
        <v>55.368899999999996</v>
      </c>
    </row>
    <row r="135" spans="1:8" ht="15.75" thickBot="1" x14ac:dyDescent="0.3">
      <c r="A135" s="51">
        <v>114</v>
      </c>
      <c r="B135" s="51">
        <v>56.5</v>
      </c>
      <c r="C135" s="51">
        <v>56.5002</v>
      </c>
      <c r="D135" s="51">
        <v>126908.4375</v>
      </c>
      <c r="E135" s="41">
        <v>7099</v>
      </c>
      <c r="F135" s="51">
        <v>97.782399999999996</v>
      </c>
      <c r="G135" s="51">
        <v>268390</v>
      </c>
      <c r="H135" s="51">
        <v>55.876300000000001</v>
      </c>
    </row>
    <row r="136" spans="1:8" ht="15.75" thickBot="1" x14ac:dyDescent="0.3">
      <c r="A136" s="51">
        <v>115</v>
      </c>
      <c r="B136" s="51">
        <v>57</v>
      </c>
      <c r="C136" s="51">
        <v>57.000300000000003</v>
      </c>
      <c r="D136" s="51">
        <v>126634.08590000001</v>
      </c>
      <c r="E136" s="41">
        <v>7102</v>
      </c>
      <c r="F136" s="51">
        <v>97.823700000000002</v>
      </c>
      <c r="G136" s="51">
        <v>270825</v>
      </c>
      <c r="H136" s="51">
        <v>56.383200000000002</v>
      </c>
    </row>
    <row r="137" spans="1:8" ht="15.75" thickBot="1" x14ac:dyDescent="0.3">
      <c r="A137" s="51">
        <v>116</v>
      </c>
      <c r="B137" s="51">
        <v>57.5</v>
      </c>
      <c r="C137" s="51">
        <v>57.500300000000003</v>
      </c>
      <c r="D137" s="51">
        <v>126254.63280000001</v>
      </c>
      <c r="E137" s="41">
        <v>7107</v>
      </c>
      <c r="F137" s="51">
        <v>97.892600000000002</v>
      </c>
      <c r="G137" s="51">
        <v>273258</v>
      </c>
      <c r="H137" s="51">
        <v>56.889800000000001</v>
      </c>
    </row>
    <row r="138" spans="1:8" ht="15.75" thickBot="1" x14ac:dyDescent="0.3">
      <c r="A138" s="51">
        <v>117</v>
      </c>
      <c r="B138" s="51">
        <v>58</v>
      </c>
      <c r="C138" s="51">
        <v>58.000300000000003</v>
      </c>
      <c r="D138" s="51">
        <v>125951.27340000001</v>
      </c>
      <c r="E138" s="41">
        <v>7108</v>
      </c>
      <c r="F138" s="51">
        <v>97.906300000000002</v>
      </c>
      <c r="G138" s="51">
        <v>275695</v>
      </c>
      <c r="H138" s="51">
        <v>57.397100000000002</v>
      </c>
    </row>
    <row r="139" spans="1:8" ht="15.75" thickBot="1" x14ac:dyDescent="0.3">
      <c r="A139" s="51">
        <v>118</v>
      </c>
      <c r="B139" s="51">
        <v>58.5</v>
      </c>
      <c r="C139" s="51">
        <v>58.500300000000003</v>
      </c>
      <c r="D139" s="51">
        <v>125616.125</v>
      </c>
      <c r="E139" s="41">
        <v>7113</v>
      </c>
      <c r="F139" s="51">
        <v>97.975200000000001</v>
      </c>
      <c r="G139" s="51">
        <v>278128</v>
      </c>
      <c r="H139" s="51">
        <v>57.903599999999997</v>
      </c>
    </row>
    <row r="140" spans="1:8" ht="15.75" thickBot="1" x14ac:dyDescent="0.3">
      <c r="A140" s="51">
        <v>119</v>
      </c>
      <c r="B140" s="51">
        <v>59</v>
      </c>
      <c r="C140" s="51">
        <v>59.000300000000003</v>
      </c>
      <c r="D140" s="51">
        <v>125215.7188</v>
      </c>
      <c r="E140" s="41">
        <v>7118</v>
      </c>
      <c r="F140" s="51">
        <v>98.0441</v>
      </c>
      <c r="G140" s="51">
        <v>280561</v>
      </c>
      <c r="H140" s="51">
        <v>58.410200000000003</v>
      </c>
    </row>
    <row r="141" spans="1:8" ht="15.75" thickBot="1" x14ac:dyDescent="0.3">
      <c r="A141" s="51">
        <v>120</v>
      </c>
      <c r="B141" s="51">
        <v>59.5</v>
      </c>
      <c r="C141" s="51">
        <v>59.500100000000003</v>
      </c>
      <c r="D141" s="51">
        <v>124837.9375</v>
      </c>
      <c r="E141" s="41">
        <v>7122</v>
      </c>
      <c r="F141" s="51">
        <v>98.099199999999996</v>
      </c>
      <c r="G141" s="51">
        <v>282994</v>
      </c>
      <c r="H141" s="51">
        <v>58.916699999999999</v>
      </c>
    </row>
    <row r="142" spans="1:8" ht="15.75" thickBot="1" x14ac:dyDescent="0.3">
      <c r="A142" s="51">
        <v>121</v>
      </c>
      <c r="B142" s="51">
        <v>60</v>
      </c>
      <c r="C142" s="51">
        <v>60.000100000000003</v>
      </c>
      <c r="D142" s="51">
        <v>124650.89840000001</v>
      </c>
      <c r="E142" s="41">
        <v>7122</v>
      </c>
      <c r="F142" s="51">
        <v>98.099199999999996</v>
      </c>
      <c r="G142" s="51">
        <v>285432</v>
      </c>
      <c r="H142" s="51">
        <v>59.424300000000002</v>
      </c>
    </row>
    <row r="143" spans="1:8" ht="15.75" thickBot="1" x14ac:dyDescent="0.3">
      <c r="A143" s="51">
        <v>122</v>
      </c>
      <c r="B143" s="51">
        <v>60.5</v>
      </c>
      <c r="C143" s="51">
        <v>60.500100000000003</v>
      </c>
      <c r="D143" s="51">
        <v>124180.1719</v>
      </c>
      <c r="E143" s="41">
        <v>7125</v>
      </c>
      <c r="F143" s="51">
        <v>98.140500000000003</v>
      </c>
      <c r="G143" s="51">
        <v>287867</v>
      </c>
      <c r="H143" s="51">
        <v>59.931199999999997</v>
      </c>
    </row>
    <row r="144" spans="1:8" ht="15.75" thickBot="1" x14ac:dyDescent="0.3">
      <c r="A144" s="51">
        <v>123</v>
      </c>
      <c r="B144" s="51">
        <v>61</v>
      </c>
      <c r="C144" s="51">
        <v>61.000100000000003</v>
      </c>
      <c r="D144" s="51">
        <v>123848.50780000001</v>
      </c>
      <c r="E144" s="41">
        <v>7128</v>
      </c>
      <c r="F144" s="51">
        <v>98.181799999999996</v>
      </c>
      <c r="G144" s="51">
        <v>290302</v>
      </c>
      <c r="H144" s="51">
        <v>60.438200000000002</v>
      </c>
    </row>
    <row r="145" spans="1:8" ht="15.75" thickBot="1" x14ac:dyDescent="0.3">
      <c r="A145" s="51">
        <v>124</v>
      </c>
      <c r="B145" s="51">
        <v>61.5</v>
      </c>
      <c r="C145" s="51">
        <v>61.5002</v>
      </c>
      <c r="D145" s="51">
        <v>123455.3281</v>
      </c>
      <c r="E145" s="41">
        <v>7131</v>
      </c>
      <c r="F145" s="51">
        <v>98.223100000000002</v>
      </c>
      <c r="G145" s="51">
        <v>292737</v>
      </c>
      <c r="H145" s="51">
        <v>60.945099999999996</v>
      </c>
    </row>
    <row r="146" spans="1:8" ht="15.75" thickBot="1" x14ac:dyDescent="0.3">
      <c r="A146" s="51">
        <v>125</v>
      </c>
      <c r="B146" s="51">
        <v>62</v>
      </c>
      <c r="C146" s="51">
        <v>62.0002</v>
      </c>
      <c r="D146" s="51">
        <v>123067.2188</v>
      </c>
      <c r="E146" s="41">
        <v>7132</v>
      </c>
      <c r="F146" s="51">
        <v>98.236900000000006</v>
      </c>
      <c r="G146" s="51">
        <v>295174</v>
      </c>
      <c r="H146" s="51">
        <v>61.452500000000001</v>
      </c>
    </row>
    <row r="147" spans="1:8" ht="15.75" thickBot="1" x14ac:dyDescent="0.3">
      <c r="A147" s="51">
        <v>126</v>
      </c>
      <c r="B147" s="51">
        <v>62.5</v>
      </c>
      <c r="C147" s="51">
        <v>62.5002</v>
      </c>
      <c r="D147" s="51">
        <v>122763.42969999999</v>
      </c>
      <c r="E147" s="41">
        <v>7135</v>
      </c>
      <c r="F147" s="51">
        <v>98.278199999999998</v>
      </c>
      <c r="G147" s="51">
        <v>297609</v>
      </c>
      <c r="H147" s="51">
        <v>61.959400000000002</v>
      </c>
    </row>
    <row r="148" spans="1:8" ht="15.75" thickBot="1" x14ac:dyDescent="0.3">
      <c r="A148" s="51">
        <v>127</v>
      </c>
      <c r="B148" s="51">
        <v>63</v>
      </c>
      <c r="C148" s="51">
        <v>63.0002</v>
      </c>
      <c r="D148" s="51">
        <v>122478.36719999999</v>
      </c>
      <c r="E148" s="41">
        <v>7138</v>
      </c>
      <c r="F148" s="51">
        <v>98.319599999999994</v>
      </c>
      <c r="G148" s="51">
        <v>300044</v>
      </c>
      <c r="H148" s="51">
        <v>62.4664</v>
      </c>
    </row>
    <row r="149" spans="1:8" ht="15.75" thickBot="1" x14ac:dyDescent="0.3">
      <c r="A149" s="51">
        <v>128</v>
      </c>
      <c r="B149" s="51">
        <v>63.5</v>
      </c>
      <c r="C149" s="51">
        <v>63.5002</v>
      </c>
      <c r="D149" s="51">
        <v>121977.9531</v>
      </c>
      <c r="E149" s="41">
        <v>7139</v>
      </c>
      <c r="F149" s="51">
        <v>98.333299999999994</v>
      </c>
      <c r="G149" s="51">
        <v>302481</v>
      </c>
      <c r="H149" s="51">
        <v>62.973700000000001</v>
      </c>
    </row>
    <row r="150" spans="1:8" ht="15.75" thickBot="1" x14ac:dyDescent="0.3">
      <c r="A150" s="51">
        <v>129</v>
      </c>
      <c r="B150" s="51">
        <v>64</v>
      </c>
      <c r="C150" s="51">
        <v>64.000200000000007</v>
      </c>
      <c r="D150" s="51">
        <v>121638.46090000001</v>
      </c>
      <c r="E150" s="41">
        <v>7144</v>
      </c>
      <c r="F150" s="51">
        <v>98.402199999999993</v>
      </c>
      <c r="G150" s="51">
        <v>304914</v>
      </c>
      <c r="H150" s="51">
        <v>63.480200000000004</v>
      </c>
    </row>
    <row r="151" spans="1:8" ht="15.75" thickBot="1" x14ac:dyDescent="0.3">
      <c r="A151" s="51">
        <v>130</v>
      </c>
      <c r="B151" s="51">
        <v>64.5</v>
      </c>
      <c r="C151" s="51">
        <v>64.500200000000007</v>
      </c>
      <c r="D151" s="51">
        <v>121241.8438</v>
      </c>
      <c r="E151" s="41">
        <v>7148</v>
      </c>
      <c r="F151" s="51">
        <v>98.457300000000004</v>
      </c>
      <c r="G151" s="51">
        <v>307348</v>
      </c>
      <c r="H151" s="51">
        <v>63.987000000000002</v>
      </c>
    </row>
    <row r="152" spans="1:8" ht="15.75" thickBot="1" x14ac:dyDescent="0.3">
      <c r="A152" s="51">
        <v>131</v>
      </c>
      <c r="B152" s="51">
        <v>65</v>
      </c>
      <c r="C152" s="51">
        <v>65.000200000000007</v>
      </c>
      <c r="D152" s="51">
        <v>120835.05469999999</v>
      </c>
      <c r="E152" s="41">
        <v>7149</v>
      </c>
      <c r="F152" s="51">
        <v>98.471100000000007</v>
      </c>
      <c r="G152" s="51">
        <v>309785</v>
      </c>
      <c r="H152" s="51">
        <v>64.494299999999996</v>
      </c>
    </row>
    <row r="153" spans="1:8" ht="15.75" thickBot="1" x14ac:dyDescent="0.3">
      <c r="A153" s="51">
        <v>132</v>
      </c>
      <c r="B153" s="51">
        <v>65.5</v>
      </c>
      <c r="C153" s="51">
        <v>65.500200000000007</v>
      </c>
      <c r="D153" s="51">
        <v>120522.125</v>
      </c>
      <c r="E153" s="41">
        <v>7153</v>
      </c>
      <c r="F153" s="51">
        <v>98.526200000000003</v>
      </c>
      <c r="G153" s="51">
        <v>312219</v>
      </c>
      <c r="H153" s="51">
        <v>65.001099999999994</v>
      </c>
    </row>
    <row r="154" spans="1:8" ht="15.75" thickBot="1" x14ac:dyDescent="0.3">
      <c r="A154" s="51">
        <v>133</v>
      </c>
      <c r="B154" s="51">
        <v>66</v>
      </c>
      <c r="C154" s="51">
        <v>66.000299999999996</v>
      </c>
      <c r="D154" s="51">
        <v>119963.2813</v>
      </c>
      <c r="E154" s="41">
        <v>7154</v>
      </c>
      <c r="F154" s="51">
        <v>98.539900000000003</v>
      </c>
      <c r="G154" s="51">
        <v>314656</v>
      </c>
      <c r="H154" s="51">
        <v>65.508399999999995</v>
      </c>
    </row>
    <row r="155" spans="1:8" ht="15.75" thickBot="1" x14ac:dyDescent="0.3">
      <c r="A155" s="51">
        <v>134</v>
      </c>
      <c r="B155" s="51">
        <v>66.5</v>
      </c>
      <c r="C155" s="51">
        <v>66.500299999999996</v>
      </c>
      <c r="D155" s="51">
        <v>119701.78909999999</v>
      </c>
      <c r="E155" s="41">
        <v>7157</v>
      </c>
      <c r="F155" s="51">
        <v>98.581299999999999</v>
      </c>
      <c r="G155" s="51">
        <v>317091</v>
      </c>
      <c r="H155" s="51">
        <v>66.0154</v>
      </c>
    </row>
    <row r="156" spans="1:8" ht="15.75" thickBot="1" x14ac:dyDescent="0.3">
      <c r="A156" s="51">
        <v>135</v>
      </c>
      <c r="B156" s="51">
        <v>67</v>
      </c>
      <c r="C156" s="51">
        <v>67.000299999999996</v>
      </c>
      <c r="D156" s="51">
        <v>119241.8281</v>
      </c>
      <c r="E156" s="41">
        <v>7159</v>
      </c>
      <c r="F156" s="51">
        <v>98.608800000000002</v>
      </c>
      <c r="G156" s="51">
        <v>319527</v>
      </c>
      <c r="H156" s="51">
        <v>66.522499999999994</v>
      </c>
    </row>
    <row r="157" spans="1:8" ht="15.75" thickBot="1" x14ac:dyDescent="0.3">
      <c r="A157" s="51">
        <v>136</v>
      </c>
      <c r="B157" s="51">
        <v>67.5</v>
      </c>
      <c r="C157" s="51">
        <v>67.500299999999996</v>
      </c>
      <c r="D157" s="51">
        <v>118900.8594</v>
      </c>
      <c r="E157" s="41">
        <v>7161</v>
      </c>
      <c r="F157" s="51">
        <v>98.636399999999995</v>
      </c>
      <c r="G157" s="51">
        <v>321963</v>
      </c>
      <c r="H157" s="51">
        <v>67.029700000000005</v>
      </c>
    </row>
    <row r="158" spans="1:8" ht="15.75" thickBot="1" x14ac:dyDescent="0.3">
      <c r="A158" s="51">
        <v>137</v>
      </c>
      <c r="B158" s="51">
        <v>68</v>
      </c>
      <c r="C158" s="51">
        <v>68.000299999999996</v>
      </c>
      <c r="D158" s="51">
        <v>118479.3125</v>
      </c>
      <c r="E158" s="41">
        <v>7163</v>
      </c>
      <c r="F158" s="51">
        <v>98.663899999999998</v>
      </c>
      <c r="G158" s="51">
        <v>324399</v>
      </c>
      <c r="H158" s="51">
        <v>67.536799999999999</v>
      </c>
    </row>
    <row r="159" spans="1:8" ht="15.75" thickBot="1" x14ac:dyDescent="0.3">
      <c r="A159" s="51">
        <v>138</v>
      </c>
      <c r="B159" s="51">
        <v>68.5</v>
      </c>
      <c r="C159" s="51">
        <v>68.500100000000003</v>
      </c>
      <c r="D159" s="51">
        <v>118021.375</v>
      </c>
      <c r="E159" s="41">
        <v>7165</v>
      </c>
      <c r="F159" s="51">
        <v>98.691500000000005</v>
      </c>
      <c r="G159" s="51">
        <v>326834</v>
      </c>
      <c r="H159" s="51">
        <v>68.043800000000005</v>
      </c>
    </row>
    <row r="160" spans="1:8" ht="15.75" thickBot="1" x14ac:dyDescent="0.3">
      <c r="A160" s="51">
        <v>139</v>
      </c>
      <c r="B160" s="51">
        <v>69</v>
      </c>
      <c r="C160" s="51">
        <v>69.000100000000003</v>
      </c>
      <c r="D160" s="51">
        <v>117678.3594</v>
      </c>
      <c r="E160" s="41">
        <v>7166</v>
      </c>
      <c r="F160" s="51">
        <v>98.705200000000005</v>
      </c>
      <c r="G160" s="51">
        <v>329271</v>
      </c>
      <c r="H160" s="51">
        <v>68.551100000000005</v>
      </c>
    </row>
    <row r="161" spans="1:8" ht="15.75" thickBot="1" x14ac:dyDescent="0.3">
      <c r="A161" s="51">
        <v>140</v>
      </c>
      <c r="B161" s="51">
        <v>69.5</v>
      </c>
      <c r="C161" s="51">
        <v>69.500100000000003</v>
      </c>
      <c r="D161" s="51">
        <v>117163.1406</v>
      </c>
      <c r="E161" s="41">
        <v>7172</v>
      </c>
      <c r="F161" s="51">
        <v>98.787899999999993</v>
      </c>
      <c r="G161" s="51">
        <v>331703</v>
      </c>
      <c r="H161" s="51">
        <v>69.057500000000005</v>
      </c>
    </row>
    <row r="162" spans="1:8" ht="15.75" thickBot="1" x14ac:dyDescent="0.3">
      <c r="A162" s="51">
        <v>141</v>
      </c>
      <c r="B162" s="51">
        <v>70</v>
      </c>
      <c r="C162" s="51">
        <v>70.000100000000003</v>
      </c>
      <c r="D162" s="51">
        <v>116774.8125</v>
      </c>
      <c r="E162" s="41">
        <v>7173</v>
      </c>
      <c r="F162" s="51">
        <v>98.801699999999997</v>
      </c>
      <c r="G162" s="51">
        <v>334140</v>
      </c>
      <c r="H162" s="51">
        <v>69.564800000000005</v>
      </c>
    </row>
    <row r="163" spans="1:8" ht="15.75" thickBot="1" x14ac:dyDescent="0.3">
      <c r="A163" s="51">
        <v>142</v>
      </c>
      <c r="B163" s="51">
        <v>70.5</v>
      </c>
      <c r="C163" s="51">
        <v>70.500200000000007</v>
      </c>
      <c r="D163" s="51">
        <v>116298.375</v>
      </c>
      <c r="E163" s="41">
        <v>7174</v>
      </c>
      <c r="F163" s="51">
        <v>98.815399999999997</v>
      </c>
      <c r="G163" s="51">
        <v>336577</v>
      </c>
      <c r="H163" s="51">
        <v>70.072199999999995</v>
      </c>
    </row>
    <row r="164" spans="1:8" ht="15.75" thickBot="1" x14ac:dyDescent="0.3">
      <c r="A164" s="51">
        <v>143</v>
      </c>
      <c r="B164" s="51">
        <v>71</v>
      </c>
      <c r="C164" s="51">
        <v>71.000200000000007</v>
      </c>
      <c r="D164" s="51">
        <v>115866.9219</v>
      </c>
      <c r="E164" s="41">
        <v>7176</v>
      </c>
      <c r="F164" s="51">
        <v>98.843000000000004</v>
      </c>
      <c r="G164" s="51">
        <v>339013</v>
      </c>
      <c r="H164" s="51">
        <v>70.579300000000003</v>
      </c>
    </row>
    <row r="165" spans="1:8" ht="15.75" thickBot="1" x14ac:dyDescent="0.3">
      <c r="A165" s="51">
        <v>144</v>
      </c>
      <c r="B165" s="51">
        <v>71.5</v>
      </c>
      <c r="C165" s="51">
        <v>71.500200000000007</v>
      </c>
      <c r="D165" s="51">
        <v>115363.3125</v>
      </c>
      <c r="E165" s="41">
        <v>7179</v>
      </c>
      <c r="F165" s="51">
        <v>98.884299999999996</v>
      </c>
      <c r="G165" s="51">
        <v>341448</v>
      </c>
      <c r="H165" s="51">
        <v>71.086299999999994</v>
      </c>
    </row>
    <row r="166" spans="1:8" ht="15.75" thickBot="1" x14ac:dyDescent="0.3">
      <c r="A166" s="51">
        <v>145</v>
      </c>
      <c r="B166" s="51">
        <v>72</v>
      </c>
      <c r="C166" s="51">
        <v>72.000200000000007</v>
      </c>
      <c r="D166" s="51">
        <v>114942.3125</v>
      </c>
      <c r="E166" s="41">
        <v>7183</v>
      </c>
      <c r="F166" s="51">
        <v>98.939400000000006</v>
      </c>
      <c r="G166" s="51">
        <v>343882</v>
      </c>
      <c r="H166" s="51">
        <v>71.593000000000004</v>
      </c>
    </row>
    <row r="167" spans="1:8" ht="15.75" thickBot="1" x14ac:dyDescent="0.3">
      <c r="A167" s="51">
        <v>146</v>
      </c>
      <c r="B167" s="51">
        <v>72.5</v>
      </c>
      <c r="C167" s="51">
        <v>72.500200000000007</v>
      </c>
      <c r="D167" s="51">
        <v>114500.75</v>
      </c>
      <c r="E167" s="41">
        <v>7189</v>
      </c>
      <c r="F167" s="51">
        <v>99.022000000000006</v>
      </c>
      <c r="G167" s="51">
        <v>346314</v>
      </c>
      <c r="H167" s="51">
        <v>72.099299999999999</v>
      </c>
    </row>
    <row r="168" spans="1:8" ht="15.75" thickBot="1" x14ac:dyDescent="0.3">
      <c r="A168" s="51">
        <v>147</v>
      </c>
      <c r="B168" s="51">
        <v>73</v>
      </c>
      <c r="C168" s="51">
        <v>73.000200000000007</v>
      </c>
      <c r="D168" s="51">
        <v>113965</v>
      </c>
      <c r="E168" s="41">
        <v>7194</v>
      </c>
      <c r="F168" s="51">
        <v>99.090900000000005</v>
      </c>
      <c r="G168" s="51">
        <v>348747</v>
      </c>
      <c r="H168" s="51">
        <v>72.605900000000005</v>
      </c>
    </row>
    <row r="169" spans="1:8" ht="15.75" thickBot="1" x14ac:dyDescent="0.3">
      <c r="A169" s="51">
        <v>148</v>
      </c>
      <c r="B169" s="51">
        <v>73.5</v>
      </c>
      <c r="C169" s="51">
        <v>73.500200000000007</v>
      </c>
      <c r="D169" s="51">
        <v>113521.97659999999</v>
      </c>
      <c r="E169" s="41">
        <v>7196</v>
      </c>
      <c r="F169" s="51">
        <v>99.118499999999997</v>
      </c>
      <c r="G169" s="51">
        <v>351183</v>
      </c>
      <c r="H169" s="51">
        <v>73.113</v>
      </c>
    </row>
    <row r="170" spans="1:8" ht="15.75" thickBot="1" x14ac:dyDescent="0.3">
      <c r="A170" s="51">
        <v>149</v>
      </c>
      <c r="B170" s="51">
        <v>74</v>
      </c>
      <c r="C170" s="51">
        <v>74.000200000000007</v>
      </c>
      <c r="D170" s="51">
        <v>112962.92969999999</v>
      </c>
      <c r="E170" s="41">
        <v>7203</v>
      </c>
      <c r="F170" s="51">
        <v>99.2149</v>
      </c>
      <c r="G170" s="51">
        <v>353614</v>
      </c>
      <c r="H170" s="51">
        <v>73.619100000000003</v>
      </c>
    </row>
    <row r="171" spans="1:8" ht="15.75" thickBot="1" x14ac:dyDescent="0.3">
      <c r="A171" s="51">
        <v>150</v>
      </c>
      <c r="B171" s="51">
        <v>74.5</v>
      </c>
      <c r="C171" s="51">
        <v>74.500200000000007</v>
      </c>
      <c r="D171" s="51">
        <v>112542.6719</v>
      </c>
      <c r="E171" s="41">
        <v>7205</v>
      </c>
      <c r="F171" s="51">
        <v>99.242400000000004</v>
      </c>
      <c r="G171" s="51">
        <v>356050</v>
      </c>
      <c r="H171" s="51">
        <v>74.126300000000001</v>
      </c>
    </row>
    <row r="172" spans="1:8" ht="15.75" thickBot="1" x14ac:dyDescent="0.3">
      <c r="A172" s="51">
        <v>151</v>
      </c>
      <c r="B172" s="51">
        <v>75</v>
      </c>
      <c r="C172" s="51">
        <v>75.000100000000003</v>
      </c>
      <c r="D172" s="51">
        <v>111973.2188</v>
      </c>
      <c r="E172" s="41">
        <v>7208</v>
      </c>
      <c r="F172" s="51">
        <v>99.283699999999996</v>
      </c>
      <c r="G172" s="51">
        <v>358484</v>
      </c>
      <c r="H172" s="51">
        <v>74.632999999999996</v>
      </c>
    </row>
    <row r="173" spans="1:8" ht="15.75" thickBot="1" x14ac:dyDescent="0.3">
      <c r="A173" s="51">
        <v>152</v>
      </c>
      <c r="B173" s="51">
        <v>75.5</v>
      </c>
      <c r="C173" s="51">
        <v>75.500299999999996</v>
      </c>
      <c r="D173" s="51">
        <v>111469.625</v>
      </c>
      <c r="E173" s="41">
        <v>7208</v>
      </c>
      <c r="F173" s="51">
        <v>99.283699999999996</v>
      </c>
      <c r="G173" s="51">
        <v>360923</v>
      </c>
      <c r="H173" s="51">
        <v>75.140799999999999</v>
      </c>
    </row>
    <row r="174" spans="1:8" ht="15.75" thickBot="1" x14ac:dyDescent="0.3">
      <c r="A174" s="51">
        <v>153</v>
      </c>
      <c r="B174" s="51">
        <v>76</v>
      </c>
      <c r="C174" s="51">
        <v>76.000299999999996</v>
      </c>
      <c r="D174" s="51">
        <v>110914.5</v>
      </c>
      <c r="E174" s="41">
        <v>7209</v>
      </c>
      <c r="F174" s="51">
        <v>99.297499999999999</v>
      </c>
      <c r="G174" s="51">
        <v>363360</v>
      </c>
      <c r="H174" s="51">
        <v>75.648099999999999</v>
      </c>
    </row>
    <row r="175" spans="1:8" ht="15.75" thickBot="1" x14ac:dyDescent="0.3">
      <c r="A175" s="51">
        <v>154</v>
      </c>
      <c r="B175" s="51">
        <v>76.5</v>
      </c>
      <c r="C175" s="51">
        <v>76.500299999999996</v>
      </c>
      <c r="D175" s="51">
        <v>110343.8125</v>
      </c>
      <c r="E175" s="41">
        <v>7211</v>
      </c>
      <c r="F175" s="51">
        <v>99.325100000000006</v>
      </c>
      <c r="G175" s="51">
        <v>365796</v>
      </c>
      <c r="H175" s="51">
        <v>76.155299999999997</v>
      </c>
    </row>
    <row r="176" spans="1:8" ht="15.75" thickBot="1" x14ac:dyDescent="0.3">
      <c r="A176" s="51">
        <v>155</v>
      </c>
      <c r="B176" s="51">
        <v>77</v>
      </c>
      <c r="C176" s="51">
        <v>77.000299999999996</v>
      </c>
      <c r="D176" s="51">
        <v>109735.8281</v>
      </c>
      <c r="E176" s="41">
        <v>7212</v>
      </c>
      <c r="F176" s="51">
        <v>99.338800000000006</v>
      </c>
      <c r="G176" s="51">
        <v>368233</v>
      </c>
      <c r="H176" s="51">
        <v>76.662700000000001</v>
      </c>
    </row>
    <row r="177" spans="1:8" ht="15.75" thickBot="1" x14ac:dyDescent="0.3">
      <c r="A177" s="51">
        <v>156</v>
      </c>
      <c r="B177" s="51">
        <v>77.5</v>
      </c>
      <c r="C177" s="51">
        <v>77.500100000000003</v>
      </c>
      <c r="D177" s="51">
        <v>109191.3438</v>
      </c>
      <c r="E177" s="41">
        <v>7214</v>
      </c>
      <c r="F177" s="51">
        <v>99.366399999999999</v>
      </c>
      <c r="G177" s="51">
        <v>370668</v>
      </c>
      <c r="H177" s="51">
        <v>77.169600000000003</v>
      </c>
    </row>
    <row r="178" spans="1:8" ht="15.75" thickBot="1" x14ac:dyDescent="0.3">
      <c r="A178" s="51">
        <v>157</v>
      </c>
      <c r="B178" s="51">
        <v>78</v>
      </c>
      <c r="C178" s="51">
        <v>78.000100000000003</v>
      </c>
      <c r="D178" s="51">
        <v>108664.375</v>
      </c>
      <c r="E178" s="41">
        <v>7216</v>
      </c>
      <c r="F178" s="51">
        <v>99.393900000000002</v>
      </c>
      <c r="G178" s="51">
        <v>373104</v>
      </c>
      <c r="H178" s="51">
        <v>77.6768</v>
      </c>
    </row>
    <row r="179" spans="1:8" ht="15.75" thickBot="1" x14ac:dyDescent="0.3">
      <c r="A179" s="51">
        <v>158</v>
      </c>
      <c r="B179" s="51">
        <v>78.5</v>
      </c>
      <c r="C179" s="51">
        <v>78.500100000000003</v>
      </c>
      <c r="D179" s="51">
        <v>107981.97659999999</v>
      </c>
      <c r="E179" s="41">
        <v>7217</v>
      </c>
      <c r="F179" s="51">
        <v>99.407700000000006</v>
      </c>
      <c r="G179" s="51">
        <v>375541</v>
      </c>
      <c r="H179" s="51">
        <v>78.184100000000001</v>
      </c>
    </row>
    <row r="180" spans="1:8" ht="15.75" thickBot="1" x14ac:dyDescent="0.3">
      <c r="A180" s="51">
        <v>159</v>
      </c>
      <c r="B180" s="51">
        <v>79</v>
      </c>
      <c r="C180" s="51">
        <v>79.000100000000003</v>
      </c>
      <c r="D180" s="51">
        <v>107362.6406</v>
      </c>
      <c r="E180" s="41">
        <v>7217</v>
      </c>
      <c r="F180" s="51">
        <v>99.407700000000006</v>
      </c>
      <c r="G180" s="51">
        <v>377979</v>
      </c>
      <c r="H180" s="51">
        <v>78.691699999999997</v>
      </c>
    </row>
    <row r="181" spans="1:8" ht="15.75" thickBot="1" x14ac:dyDescent="0.3">
      <c r="A181" s="51">
        <v>160</v>
      </c>
      <c r="B181" s="51">
        <v>79.5</v>
      </c>
      <c r="C181" s="51">
        <v>79.500200000000007</v>
      </c>
      <c r="D181" s="51">
        <v>106657.38280000001</v>
      </c>
      <c r="E181" s="41">
        <v>7219</v>
      </c>
      <c r="F181" s="51">
        <v>99.435299999999998</v>
      </c>
      <c r="G181" s="51">
        <v>380415</v>
      </c>
      <c r="H181" s="51">
        <v>79.198800000000006</v>
      </c>
    </row>
    <row r="182" spans="1:8" ht="15.75" thickBot="1" x14ac:dyDescent="0.3">
      <c r="A182" s="51">
        <v>161</v>
      </c>
      <c r="B182" s="51">
        <v>80</v>
      </c>
      <c r="C182" s="51">
        <v>80.000200000000007</v>
      </c>
      <c r="D182" s="51">
        <v>106003.7656</v>
      </c>
      <c r="E182" s="41">
        <v>7219</v>
      </c>
      <c r="F182" s="51">
        <v>99.435299999999998</v>
      </c>
      <c r="G182" s="51">
        <v>382853</v>
      </c>
      <c r="H182" s="51">
        <v>79.706400000000002</v>
      </c>
    </row>
    <row r="183" spans="1:8" ht="15.75" thickBot="1" x14ac:dyDescent="0.3">
      <c r="A183" s="51">
        <v>162</v>
      </c>
      <c r="B183" s="51">
        <v>80.5</v>
      </c>
      <c r="C183" s="51">
        <v>80.500200000000007</v>
      </c>
      <c r="D183" s="51">
        <v>105287.9063</v>
      </c>
      <c r="E183" s="41">
        <v>7222</v>
      </c>
      <c r="F183" s="51">
        <v>99.476600000000005</v>
      </c>
      <c r="G183" s="51">
        <v>385288</v>
      </c>
      <c r="H183" s="51">
        <v>80.213399999999993</v>
      </c>
    </row>
    <row r="184" spans="1:8" ht="15.75" thickBot="1" x14ac:dyDescent="0.3">
      <c r="A184" s="51">
        <v>163</v>
      </c>
      <c r="B184" s="51">
        <v>81</v>
      </c>
      <c r="C184" s="51">
        <v>81.000200000000007</v>
      </c>
      <c r="D184" s="51">
        <v>104662.6094</v>
      </c>
      <c r="E184" s="41">
        <v>7224</v>
      </c>
      <c r="F184" s="51">
        <v>99.504099999999994</v>
      </c>
      <c r="G184" s="51">
        <v>387724</v>
      </c>
      <c r="H184" s="51">
        <v>80.720500000000001</v>
      </c>
    </row>
    <row r="185" spans="1:8" ht="15.75" thickBot="1" x14ac:dyDescent="0.3">
      <c r="A185" s="51">
        <v>164</v>
      </c>
      <c r="B185" s="51">
        <v>81.5</v>
      </c>
      <c r="C185" s="51">
        <v>81.500200000000007</v>
      </c>
      <c r="D185" s="51">
        <v>103906.85159999999</v>
      </c>
      <c r="E185" s="41">
        <v>7226</v>
      </c>
      <c r="F185" s="51">
        <v>99.531700000000001</v>
      </c>
      <c r="G185" s="51">
        <v>390160</v>
      </c>
      <c r="H185" s="51">
        <v>81.227699999999999</v>
      </c>
    </row>
    <row r="186" spans="1:8" ht="15.75" thickBot="1" x14ac:dyDescent="0.3">
      <c r="A186" s="51">
        <v>165</v>
      </c>
      <c r="B186" s="51">
        <v>82</v>
      </c>
      <c r="C186" s="51">
        <v>82.000200000000007</v>
      </c>
      <c r="D186" s="51">
        <v>103113.8438</v>
      </c>
      <c r="E186" s="41">
        <v>7227</v>
      </c>
      <c r="F186" s="51">
        <v>99.545500000000004</v>
      </c>
      <c r="G186" s="51">
        <v>392597</v>
      </c>
      <c r="H186" s="51">
        <v>81.734999999999999</v>
      </c>
    </row>
    <row r="187" spans="1:8" ht="15.75" thickBot="1" x14ac:dyDescent="0.3">
      <c r="A187" s="51">
        <v>166</v>
      </c>
      <c r="B187" s="51">
        <v>82.5</v>
      </c>
      <c r="C187" s="51">
        <v>82.500200000000007</v>
      </c>
      <c r="D187" s="51">
        <v>102457.5938</v>
      </c>
      <c r="E187" s="41">
        <v>7228</v>
      </c>
      <c r="F187" s="51">
        <v>99.559200000000004</v>
      </c>
      <c r="G187" s="51">
        <v>395034</v>
      </c>
      <c r="H187" s="51">
        <v>82.242400000000004</v>
      </c>
    </row>
    <row r="188" spans="1:8" ht="15.75" thickBot="1" x14ac:dyDescent="0.3">
      <c r="A188" s="51">
        <v>167</v>
      </c>
      <c r="B188" s="51">
        <v>83</v>
      </c>
      <c r="C188" s="51">
        <v>83.000200000000007</v>
      </c>
      <c r="D188" s="51">
        <v>101696.17969999999</v>
      </c>
      <c r="E188" s="41">
        <v>7229</v>
      </c>
      <c r="F188" s="51">
        <v>99.572999999999993</v>
      </c>
      <c r="G188" s="51">
        <v>397471</v>
      </c>
      <c r="H188" s="51">
        <v>82.749700000000004</v>
      </c>
    </row>
    <row r="189" spans="1:8" ht="15.75" thickBot="1" x14ac:dyDescent="0.3">
      <c r="A189" s="51">
        <v>168</v>
      </c>
      <c r="B189" s="51">
        <v>83.5</v>
      </c>
      <c r="C189" s="51">
        <v>83.500200000000007</v>
      </c>
      <c r="D189" s="51">
        <v>100871.3281</v>
      </c>
      <c r="E189" s="41">
        <v>7229</v>
      </c>
      <c r="F189" s="51">
        <v>99.572999999999993</v>
      </c>
      <c r="G189" s="51">
        <v>399909</v>
      </c>
      <c r="H189" s="51">
        <v>83.257300000000001</v>
      </c>
    </row>
    <row r="190" spans="1:8" ht="15.75" thickBot="1" x14ac:dyDescent="0.3">
      <c r="A190" s="51">
        <v>169</v>
      </c>
      <c r="B190" s="51">
        <v>84</v>
      </c>
      <c r="C190" s="51">
        <v>84.000299999999996</v>
      </c>
      <c r="D190" s="51">
        <v>100022.5625</v>
      </c>
      <c r="E190" s="41">
        <v>7229</v>
      </c>
      <c r="F190" s="51">
        <v>99.572999999999993</v>
      </c>
      <c r="G190" s="51">
        <v>402347</v>
      </c>
      <c r="H190" s="51">
        <v>83.764899999999997</v>
      </c>
    </row>
    <row r="191" spans="1:8" ht="15.75" thickBot="1" x14ac:dyDescent="0.3">
      <c r="A191" s="51">
        <v>170</v>
      </c>
      <c r="B191" s="51">
        <v>84.5</v>
      </c>
      <c r="C191" s="51">
        <v>84.500299999999996</v>
      </c>
      <c r="D191" s="51">
        <v>99106</v>
      </c>
      <c r="E191" s="41">
        <v>7229</v>
      </c>
      <c r="F191" s="51">
        <v>99.572999999999993</v>
      </c>
      <c r="G191" s="51">
        <v>404785</v>
      </c>
      <c r="H191" s="51">
        <v>84.272400000000005</v>
      </c>
    </row>
    <row r="192" spans="1:8" ht="15.75" thickBot="1" x14ac:dyDescent="0.3">
      <c r="A192" s="51">
        <v>171</v>
      </c>
      <c r="B192" s="51">
        <v>85</v>
      </c>
      <c r="C192" s="51">
        <v>85.000299999999996</v>
      </c>
      <c r="D192" s="51">
        <v>98222.3125</v>
      </c>
      <c r="E192" s="41">
        <v>7229</v>
      </c>
      <c r="F192" s="51">
        <v>99.572999999999993</v>
      </c>
      <c r="G192" s="51">
        <v>407223</v>
      </c>
      <c r="H192" s="51">
        <v>84.78</v>
      </c>
    </row>
    <row r="193" spans="1:8" ht="15.75" thickBot="1" x14ac:dyDescent="0.3">
      <c r="A193" s="51">
        <v>172</v>
      </c>
      <c r="B193" s="51">
        <v>85.5</v>
      </c>
      <c r="C193" s="51">
        <v>85.500299999999996</v>
      </c>
      <c r="D193" s="51">
        <v>97378.6875</v>
      </c>
      <c r="E193" s="41">
        <v>7229</v>
      </c>
      <c r="F193" s="51">
        <v>99.572999999999993</v>
      </c>
      <c r="G193" s="51">
        <v>409661</v>
      </c>
      <c r="H193" s="51">
        <v>85.287599999999998</v>
      </c>
    </row>
    <row r="194" spans="1:8" ht="15.75" thickBot="1" x14ac:dyDescent="0.3">
      <c r="A194" s="51">
        <v>173</v>
      </c>
      <c r="B194" s="51">
        <v>86</v>
      </c>
      <c r="C194" s="51">
        <v>86.000299999999996</v>
      </c>
      <c r="D194" s="51">
        <v>96444.484400000001</v>
      </c>
      <c r="E194" s="41">
        <v>7231</v>
      </c>
      <c r="F194" s="51">
        <v>99.600499999999997</v>
      </c>
      <c r="G194" s="51">
        <v>412097</v>
      </c>
      <c r="H194" s="51">
        <v>85.794700000000006</v>
      </c>
    </row>
    <row r="195" spans="1:8" ht="15.75" thickBot="1" x14ac:dyDescent="0.3">
      <c r="A195" s="51">
        <v>174</v>
      </c>
      <c r="B195" s="51">
        <v>86.5</v>
      </c>
      <c r="C195" s="51">
        <v>86.500100000000003</v>
      </c>
      <c r="D195" s="51">
        <v>95550.656300000002</v>
      </c>
      <c r="E195" s="41">
        <v>7232</v>
      </c>
      <c r="F195" s="51">
        <v>99.6143</v>
      </c>
      <c r="G195" s="51">
        <v>414533</v>
      </c>
      <c r="H195" s="51">
        <v>86.301900000000003</v>
      </c>
    </row>
    <row r="196" spans="1:8" ht="15.75" thickBot="1" x14ac:dyDescent="0.3">
      <c r="A196" s="51">
        <v>175</v>
      </c>
      <c r="B196" s="51">
        <v>87</v>
      </c>
      <c r="C196" s="51">
        <v>87.000100000000003</v>
      </c>
      <c r="D196" s="51">
        <v>94620.5</v>
      </c>
      <c r="E196" s="41">
        <v>7234</v>
      </c>
      <c r="F196" s="51">
        <v>99.641900000000007</v>
      </c>
      <c r="G196" s="51">
        <v>416969</v>
      </c>
      <c r="H196" s="51">
        <v>86.808999999999997</v>
      </c>
    </row>
    <row r="197" spans="1:8" ht="15.75" thickBot="1" x14ac:dyDescent="0.3">
      <c r="A197" s="51">
        <v>176</v>
      </c>
      <c r="B197" s="51">
        <v>87.5</v>
      </c>
      <c r="C197" s="51">
        <v>87.500100000000003</v>
      </c>
      <c r="D197" s="51">
        <v>93631.148400000005</v>
      </c>
      <c r="E197" s="41">
        <v>7236</v>
      </c>
      <c r="F197" s="51">
        <v>99.669399999999996</v>
      </c>
      <c r="G197" s="51">
        <v>419405</v>
      </c>
      <c r="H197" s="51">
        <v>87.316199999999995</v>
      </c>
    </row>
    <row r="198" spans="1:8" ht="15.75" thickBot="1" x14ac:dyDescent="0.3">
      <c r="A198" s="51">
        <v>177</v>
      </c>
      <c r="B198" s="51">
        <v>88</v>
      </c>
      <c r="C198" s="51">
        <v>88.000100000000003</v>
      </c>
      <c r="D198" s="51">
        <v>92569.429699999993</v>
      </c>
      <c r="E198" s="41">
        <v>7238</v>
      </c>
      <c r="F198" s="51">
        <v>99.697000000000003</v>
      </c>
      <c r="G198" s="51">
        <v>421841</v>
      </c>
      <c r="H198" s="51">
        <v>87.823300000000003</v>
      </c>
    </row>
    <row r="199" spans="1:8" ht="15.75" thickBot="1" x14ac:dyDescent="0.3">
      <c r="A199" s="51">
        <v>178</v>
      </c>
      <c r="B199" s="51">
        <v>88.5</v>
      </c>
      <c r="C199" s="51">
        <v>88.500200000000007</v>
      </c>
      <c r="D199" s="51">
        <v>91541.671900000001</v>
      </c>
      <c r="E199" s="41">
        <v>7239</v>
      </c>
      <c r="F199" s="51">
        <v>99.710700000000003</v>
      </c>
      <c r="G199" s="51">
        <v>424278</v>
      </c>
      <c r="H199" s="51">
        <v>88.330699999999993</v>
      </c>
    </row>
    <row r="200" spans="1:8" ht="15.75" thickBot="1" x14ac:dyDescent="0.3">
      <c r="A200" s="51">
        <v>179</v>
      </c>
      <c r="B200" s="51">
        <v>89</v>
      </c>
      <c r="C200" s="51">
        <v>89.000200000000007</v>
      </c>
      <c r="D200" s="51">
        <v>90414.171900000001</v>
      </c>
      <c r="E200" s="41">
        <v>7239</v>
      </c>
      <c r="F200" s="51">
        <v>99.710700000000003</v>
      </c>
      <c r="G200" s="51">
        <v>426716</v>
      </c>
      <c r="H200" s="51">
        <v>88.838300000000004</v>
      </c>
    </row>
    <row r="201" spans="1:8" ht="15.75" thickBot="1" x14ac:dyDescent="0.3">
      <c r="A201" s="51">
        <v>180</v>
      </c>
      <c r="B201" s="51">
        <v>89.5</v>
      </c>
      <c r="C201" s="51">
        <v>89.500200000000007</v>
      </c>
      <c r="D201" s="51">
        <v>89215</v>
      </c>
      <c r="E201" s="41">
        <v>7241</v>
      </c>
      <c r="F201" s="51">
        <v>99.738299999999995</v>
      </c>
      <c r="G201" s="51">
        <v>429152</v>
      </c>
      <c r="H201" s="51">
        <v>89.345399999999998</v>
      </c>
    </row>
    <row r="202" spans="1:8" ht="15.75" thickBot="1" x14ac:dyDescent="0.3">
      <c r="A202" s="51">
        <v>181</v>
      </c>
      <c r="B202" s="51">
        <v>90</v>
      </c>
      <c r="C202" s="51">
        <v>90.000200000000007</v>
      </c>
      <c r="D202" s="51">
        <v>88105.109400000001</v>
      </c>
      <c r="E202" s="41">
        <v>7243</v>
      </c>
      <c r="F202" s="51">
        <v>99.765799999999999</v>
      </c>
      <c r="G202" s="51">
        <v>431588</v>
      </c>
      <c r="H202" s="51">
        <v>89.852599999999995</v>
      </c>
    </row>
    <row r="203" spans="1:8" ht="15.75" thickBot="1" x14ac:dyDescent="0.3">
      <c r="A203" s="51">
        <v>182</v>
      </c>
      <c r="B203" s="51">
        <v>90.5</v>
      </c>
      <c r="C203" s="51">
        <v>90.500200000000007</v>
      </c>
      <c r="D203" s="51">
        <v>86822.546900000001</v>
      </c>
      <c r="E203" s="41">
        <v>7243</v>
      </c>
      <c r="F203" s="51">
        <v>99.765799999999999</v>
      </c>
      <c r="G203" s="51">
        <v>434026</v>
      </c>
      <c r="H203" s="51">
        <v>90.360100000000003</v>
      </c>
    </row>
    <row r="204" spans="1:8" ht="15.75" thickBot="1" x14ac:dyDescent="0.3">
      <c r="A204" s="51">
        <v>183</v>
      </c>
      <c r="B204" s="51">
        <v>91</v>
      </c>
      <c r="C204" s="51">
        <v>91.000200000000007</v>
      </c>
      <c r="D204" s="51">
        <v>85456.164099999995</v>
      </c>
      <c r="E204" s="41">
        <v>7243</v>
      </c>
      <c r="F204" s="51">
        <v>99.765799999999999</v>
      </c>
      <c r="G204" s="51">
        <v>436464</v>
      </c>
      <c r="H204" s="51">
        <v>90.867699999999999</v>
      </c>
    </row>
    <row r="205" spans="1:8" ht="15.75" thickBot="1" x14ac:dyDescent="0.3">
      <c r="A205" s="51">
        <v>184</v>
      </c>
      <c r="B205" s="51">
        <v>91.5</v>
      </c>
      <c r="C205" s="51">
        <v>91.500200000000007</v>
      </c>
      <c r="D205" s="51">
        <v>84088.4375</v>
      </c>
      <c r="E205" s="41">
        <v>7243</v>
      </c>
      <c r="F205" s="51">
        <v>99.765799999999999</v>
      </c>
      <c r="G205" s="51">
        <v>438902</v>
      </c>
      <c r="H205" s="51">
        <v>91.375299999999996</v>
      </c>
    </row>
    <row r="206" spans="1:8" ht="15.75" thickBot="1" x14ac:dyDescent="0.3">
      <c r="A206" s="51">
        <v>185</v>
      </c>
      <c r="B206" s="51">
        <v>92</v>
      </c>
      <c r="C206" s="51">
        <v>92.000200000000007</v>
      </c>
      <c r="D206" s="51">
        <v>82712.531300000002</v>
      </c>
      <c r="E206" s="41">
        <v>7243</v>
      </c>
      <c r="F206" s="51">
        <v>99.765799999999999</v>
      </c>
      <c r="G206" s="51">
        <v>441340</v>
      </c>
      <c r="H206" s="51">
        <v>91.882900000000006</v>
      </c>
    </row>
    <row r="207" spans="1:8" ht="15.75" thickBot="1" x14ac:dyDescent="0.3">
      <c r="A207" s="51">
        <v>186</v>
      </c>
      <c r="B207" s="51">
        <v>92.5</v>
      </c>
      <c r="C207" s="51">
        <v>92.500200000000007</v>
      </c>
      <c r="D207" s="51">
        <v>81267.882800000007</v>
      </c>
      <c r="E207" s="41">
        <v>7244</v>
      </c>
      <c r="F207" s="51">
        <v>99.779600000000002</v>
      </c>
      <c r="G207" s="51">
        <v>443777</v>
      </c>
      <c r="H207" s="51">
        <v>92.390199999999993</v>
      </c>
    </row>
    <row r="208" spans="1:8" ht="15.75" thickBot="1" x14ac:dyDescent="0.3">
      <c r="A208" s="51">
        <v>187</v>
      </c>
      <c r="B208" s="51">
        <v>93</v>
      </c>
      <c r="C208" s="51">
        <v>93.000299999999996</v>
      </c>
      <c r="D208" s="51">
        <v>79678.890599999999</v>
      </c>
      <c r="E208" s="41">
        <v>7244</v>
      </c>
      <c r="F208" s="51">
        <v>99.779600000000002</v>
      </c>
      <c r="G208" s="51">
        <v>446215</v>
      </c>
      <c r="H208" s="51">
        <v>92.897800000000004</v>
      </c>
    </row>
    <row r="209" spans="1:8" ht="15.75" thickBot="1" x14ac:dyDescent="0.3">
      <c r="A209" s="51">
        <v>188</v>
      </c>
      <c r="B209" s="51">
        <v>93.5</v>
      </c>
      <c r="C209" s="51">
        <v>93.500299999999996</v>
      </c>
      <c r="D209" s="51">
        <v>78162.343800000002</v>
      </c>
      <c r="E209" s="41">
        <v>7244</v>
      </c>
      <c r="F209" s="51">
        <v>99.779600000000002</v>
      </c>
      <c r="G209" s="51">
        <v>448653</v>
      </c>
      <c r="H209" s="51">
        <v>93.405299999999997</v>
      </c>
    </row>
    <row r="210" spans="1:8" ht="15.75" thickBot="1" x14ac:dyDescent="0.3">
      <c r="A210" s="51">
        <v>189</v>
      </c>
      <c r="B210" s="51">
        <v>94</v>
      </c>
      <c r="C210" s="51">
        <v>94.000299999999996</v>
      </c>
      <c r="D210" s="51">
        <v>76408.484400000001</v>
      </c>
      <c r="E210" s="41">
        <v>7244</v>
      </c>
      <c r="F210" s="51">
        <v>99.779600000000002</v>
      </c>
      <c r="G210" s="51">
        <v>451091</v>
      </c>
      <c r="H210" s="51">
        <v>93.912899999999993</v>
      </c>
    </row>
    <row r="211" spans="1:8" ht="15.75" thickBot="1" x14ac:dyDescent="0.3">
      <c r="A211" s="51">
        <v>190</v>
      </c>
      <c r="B211" s="51">
        <v>94.5</v>
      </c>
      <c r="C211" s="51">
        <v>94.500299999999996</v>
      </c>
      <c r="D211" s="51">
        <v>74606.679699999993</v>
      </c>
      <c r="E211" s="41">
        <v>7244</v>
      </c>
      <c r="F211" s="51">
        <v>99.779600000000002</v>
      </c>
      <c r="G211" s="51">
        <v>453529</v>
      </c>
      <c r="H211" s="51">
        <v>94.420500000000004</v>
      </c>
    </row>
    <row r="212" spans="1:8" ht="15.75" thickBot="1" x14ac:dyDescent="0.3">
      <c r="A212" s="51">
        <v>191</v>
      </c>
      <c r="B212" s="51">
        <v>95</v>
      </c>
      <c r="C212" s="51">
        <v>95.000299999999996</v>
      </c>
      <c r="D212" s="51">
        <v>72748.007800000007</v>
      </c>
      <c r="E212" s="41">
        <v>7244</v>
      </c>
      <c r="F212" s="51">
        <v>99.779600000000002</v>
      </c>
      <c r="G212" s="51">
        <v>455967</v>
      </c>
      <c r="H212" s="51">
        <v>94.928100000000001</v>
      </c>
    </row>
    <row r="213" spans="1:8" ht="15.75" thickBot="1" x14ac:dyDescent="0.3">
      <c r="A213" s="51">
        <v>192</v>
      </c>
      <c r="B213" s="51">
        <v>95.5</v>
      </c>
      <c r="C213" s="51">
        <v>95.500100000000003</v>
      </c>
      <c r="D213" s="51">
        <v>70587.882800000007</v>
      </c>
      <c r="E213" s="41">
        <v>7244</v>
      </c>
      <c r="F213" s="51">
        <v>99.779600000000002</v>
      </c>
      <c r="G213" s="51">
        <v>458404</v>
      </c>
      <c r="H213" s="51">
        <v>95.435400000000001</v>
      </c>
    </row>
    <row r="214" spans="1:8" ht="15.75" thickBot="1" x14ac:dyDescent="0.3">
      <c r="A214" s="51">
        <v>193</v>
      </c>
      <c r="B214" s="51">
        <v>96</v>
      </c>
      <c r="C214" s="51">
        <v>96.000100000000003</v>
      </c>
      <c r="D214" s="51">
        <v>68332.953099999999</v>
      </c>
      <c r="E214" s="41">
        <v>7244</v>
      </c>
      <c r="F214" s="51">
        <v>99.779600000000002</v>
      </c>
      <c r="G214" s="51">
        <v>460842</v>
      </c>
      <c r="H214" s="51">
        <v>95.942999999999998</v>
      </c>
    </row>
    <row r="215" spans="1:8" ht="15.75" thickBot="1" x14ac:dyDescent="0.3">
      <c r="A215" s="51">
        <v>194</v>
      </c>
      <c r="B215" s="51">
        <v>96.5</v>
      </c>
      <c r="C215" s="51">
        <v>96.500100000000003</v>
      </c>
      <c r="D215" s="51">
        <v>65901.070300000007</v>
      </c>
      <c r="E215" s="41">
        <v>7246</v>
      </c>
      <c r="F215" s="51">
        <v>99.807199999999995</v>
      </c>
      <c r="G215" s="51">
        <v>463278</v>
      </c>
      <c r="H215" s="51">
        <v>96.450100000000006</v>
      </c>
    </row>
    <row r="216" spans="1:8" ht="15.75" thickBot="1" x14ac:dyDescent="0.3">
      <c r="A216" s="51">
        <v>195</v>
      </c>
      <c r="B216" s="51">
        <v>97</v>
      </c>
      <c r="C216" s="51">
        <v>97.000100000000003</v>
      </c>
      <c r="D216" s="51">
        <v>63235.976600000002</v>
      </c>
      <c r="E216" s="41">
        <v>7249</v>
      </c>
      <c r="F216" s="51">
        <v>99.848500000000001</v>
      </c>
      <c r="G216" s="51">
        <v>465713</v>
      </c>
      <c r="H216" s="51">
        <v>96.957099999999997</v>
      </c>
    </row>
    <row r="217" spans="1:8" ht="15.75" thickBot="1" x14ac:dyDescent="0.3">
      <c r="A217" s="51">
        <v>196</v>
      </c>
      <c r="B217" s="51">
        <v>97.5</v>
      </c>
      <c r="C217" s="51">
        <v>97.500100000000003</v>
      </c>
      <c r="D217" s="51">
        <v>60105.640599999999</v>
      </c>
      <c r="E217" s="41">
        <v>7253</v>
      </c>
      <c r="F217" s="51">
        <v>99.903599999999997</v>
      </c>
      <c r="G217" s="51">
        <v>468147</v>
      </c>
      <c r="H217" s="51">
        <v>97.463800000000006</v>
      </c>
    </row>
    <row r="218" spans="1:8" ht="15.75" thickBot="1" x14ac:dyDescent="0.3">
      <c r="A218" s="51">
        <v>197</v>
      </c>
      <c r="B218" s="51">
        <v>98</v>
      </c>
      <c r="C218" s="51">
        <v>98</v>
      </c>
      <c r="D218" s="51">
        <v>56363.328099999999</v>
      </c>
      <c r="E218" s="41">
        <v>7254</v>
      </c>
      <c r="F218" s="51">
        <v>99.917400000000001</v>
      </c>
      <c r="G218" s="51">
        <v>470583</v>
      </c>
      <c r="H218" s="51">
        <v>97.971000000000004</v>
      </c>
    </row>
    <row r="219" spans="1:8" ht="15.75" thickBot="1" x14ac:dyDescent="0.3">
      <c r="A219" s="51">
        <v>198</v>
      </c>
      <c r="B219" s="51">
        <v>98.5</v>
      </c>
      <c r="C219" s="51">
        <v>98.500200000000007</v>
      </c>
      <c r="D219" s="51">
        <v>51975.375</v>
      </c>
      <c r="E219" s="41">
        <v>7255</v>
      </c>
      <c r="F219" s="51">
        <v>99.931100000000001</v>
      </c>
      <c r="G219" s="51">
        <v>473021</v>
      </c>
      <c r="H219" s="51">
        <v>98.478499999999997</v>
      </c>
    </row>
    <row r="220" spans="1:8" ht="15.75" thickBot="1" x14ac:dyDescent="0.3">
      <c r="A220" s="51">
        <v>199</v>
      </c>
      <c r="B220" s="51">
        <v>99</v>
      </c>
      <c r="C220" s="51">
        <v>99.000200000000007</v>
      </c>
      <c r="D220" s="51">
        <v>46406.929700000001</v>
      </c>
      <c r="E220" s="41">
        <v>7257</v>
      </c>
      <c r="F220" s="51">
        <v>99.958699999999993</v>
      </c>
      <c r="G220" s="51">
        <v>475457</v>
      </c>
      <c r="H220" s="51">
        <v>98.985699999999994</v>
      </c>
    </row>
    <row r="221" spans="1:8" ht="15.75" thickBot="1" x14ac:dyDescent="0.3">
      <c r="A221" s="51">
        <v>200</v>
      </c>
      <c r="B221" s="51">
        <v>99.5</v>
      </c>
      <c r="C221" s="51">
        <v>99.500200000000007</v>
      </c>
      <c r="D221" s="51">
        <v>35339.765599999999</v>
      </c>
      <c r="E221" s="41">
        <v>7258</v>
      </c>
      <c r="F221" s="51">
        <v>99.972499999999997</v>
      </c>
      <c r="G221" s="51">
        <v>477894</v>
      </c>
      <c r="H221" s="51">
        <v>99.493099999999998</v>
      </c>
    </row>
    <row r="222" spans="1:8" ht="15.75" thickBot="1" x14ac:dyDescent="0.3">
      <c r="A222" s="51">
        <v>201</v>
      </c>
      <c r="B222" s="51">
        <v>100</v>
      </c>
      <c r="C222" s="51">
        <v>100</v>
      </c>
      <c r="D222" s="51">
        <v>7.8100000000000003E-2</v>
      </c>
      <c r="E222" s="41">
        <v>7260</v>
      </c>
      <c r="F222" s="51">
        <v>100</v>
      </c>
      <c r="G222" s="51">
        <v>480329</v>
      </c>
      <c r="H222" s="51">
        <v>100</v>
      </c>
    </row>
    <row r="224" spans="1:8" x14ac:dyDescent="0.25">
      <c r="A224" s="50" t="s">
        <v>64</v>
      </c>
    </row>
    <row r="225" spans="1:6" x14ac:dyDescent="0.25">
      <c r="A225" s="50" t="s">
        <v>63</v>
      </c>
    </row>
    <row r="227" spans="1:6" ht="15.75" thickBot="1" x14ac:dyDescent="0.3"/>
    <row r="228" spans="1:6" ht="30.75" thickBot="1" x14ac:dyDescent="0.3">
      <c r="A228" s="51" t="s">
        <v>56</v>
      </c>
      <c r="B228" s="51" t="s">
        <v>62</v>
      </c>
    </row>
    <row r="229" spans="1:6" ht="30.75" thickBot="1" x14ac:dyDescent="0.3">
      <c r="A229" s="51" t="s">
        <v>61</v>
      </c>
      <c r="B229" s="51" t="s">
        <v>60</v>
      </c>
    </row>
    <row r="230" spans="1:6" ht="30.75" thickBot="1" x14ac:dyDescent="0.3">
      <c r="A230" s="51" t="s">
        <v>59</v>
      </c>
      <c r="B230" s="51" t="s">
        <v>58</v>
      </c>
    </row>
    <row r="231" spans="1:6" ht="30.75" thickBot="1" x14ac:dyDescent="0.3">
      <c r="A231" s="51" t="s">
        <v>54</v>
      </c>
      <c r="B231" s="51" t="s">
        <v>57</v>
      </c>
    </row>
    <row r="232" spans="1:6" ht="15.75" thickBot="1" x14ac:dyDescent="0.3">
      <c r="A232" s="51"/>
      <c r="B232" s="51"/>
    </row>
    <row r="233" spans="1:6" ht="30.75" thickBot="1" x14ac:dyDescent="0.3">
      <c r="A233" s="51" t="s">
        <v>56</v>
      </c>
      <c r="B233" s="51" t="s">
        <v>55</v>
      </c>
    </row>
    <row r="234" spans="1:6" ht="30.75" thickBot="1" x14ac:dyDescent="0.3">
      <c r="A234" s="51" t="s">
        <v>54</v>
      </c>
      <c r="B234" s="51" t="s">
        <v>53</v>
      </c>
    </row>
    <row r="235" spans="1:6" ht="30.75" thickBot="1" x14ac:dyDescent="0.3">
      <c r="A235" s="51" t="s">
        <v>52</v>
      </c>
      <c r="B235" s="51" t="s">
        <v>51</v>
      </c>
    </row>
    <row r="236" spans="1:6" ht="15.75" thickBot="1" x14ac:dyDescent="0.3"/>
    <row r="237" spans="1:6" ht="15.75" thickBot="1" x14ac:dyDescent="0.3">
      <c r="A237" s="52" t="s">
        <v>41</v>
      </c>
      <c r="B237" s="52" t="s">
        <v>50</v>
      </c>
      <c r="C237" s="52" t="s">
        <v>49</v>
      </c>
      <c r="D237" s="52" t="s">
        <v>48</v>
      </c>
      <c r="E237" s="52" t="s">
        <v>47</v>
      </c>
      <c r="F237" s="52" t="s">
        <v>46</v>
      </c>
    </row>
    <row r="238" spans="1:6" ht="15.75" thickBot="1" x14ac:dyDescent="0.3">
      <c r="A238" s="51">
        <v>1</v>
      </c>
      <c r="B238" s="51">
        <v>0.98509999999999998</v>
      </c>
      <c r="C238" s="51">
        <v>0.98509999999999998</v>
      </c>
      <c r="D238" s="51">
        <v>0.98509999999999998</v>
      </c>
      <c r="E238" s="51">
        <v>0.97070000000000001</v>
      </c>
      <c r="F238" s="51">
        <v>0.5</v>
      </c>
    </row>
    <row r="239" spans="1:6" ht="15.75" thickBot="1" x14ac:dyDescent="0.3">
      <c r="A239" s="51">
        <v>2</v>
      </c>
      <c r="B239" s="51">
        <v>0.98150000000000004</v>
      </c>
      <c r="C239" s="51">
        <v>0.98029999999999995</v>
      </c>
      <c r="D239" s="51">
        <v>0.99009999999999998</v>
      </c>
      <c r="E239" s="51">
        <v>0.97450000000000003</v>
      </c>
      <c r="F239" s="51">
        <v>0.502</v>
      </c>
    </row>
    <row r="240" spans="1:6" ht="15.75" thickBot="1" x14ac:dyDescent="0.3">
      <c r="A240" s="51">
        <v>3</v>
      </c>
      <c r="B240" s="51">
        <v>0.97860000000000003</v>
      </c>
      <c r="C240" s="51">
        <v>0.97540000000000004</v>
      </c>
      <c r="D240" s="51">
        <v>0.99509999999999998</v>
      </c>
      <c r="E240" s="51">
        <v>0.97540000000000004</v>
      </c>
      <c r="F240" s="51">
        <v>0.50239999999999996</v>
      </c>
    </row>
    <row r="241" spans="1:6" ht="15.75" thickBot="1" x14ac:dyDescent="0.3">
      <c r="A241" s="51">
        <v>4</v>
      </c>
      <c r="B241" s="51">
        <v>0.97540000000000004</v>
      </c>
      <c r="C241" s="51">
        <v>0.97060000000000002</v>
      </c>
      <c r="D241" s="51">
        <v>0.99990000000000001</v>
      </c>
      <c r="E241" s="51">
        <v>0.97550000000000003</v>
      </c>
      <c r="F241" s="51">
        <v>0.50239999999999996</v>
      </c>
    </row>
    <row r="242" spans="1:6" ht="15.75" thickBot="1" x14ac:dyDescent="0.3">
      <c r="A242" s="51">
        <v>5</v>
      </c>
      <c r="B242" s="51">
        <v>0.97150000000000003</v>
      </c>
      <c r="C242" s="51">
        <v>0.9657</v>
      </c>
      <c r="D242" s="51">
        <v>0.99490000000000001</v>
      </c>
      <c r="E242" s="51">
        <v>0.97650000000000003</v>
      </c>
      <c r="F242" s="51">
        <v>0.503</v>
      </c>
    </row>
    <row r="243" spans="1:6" ht="15.75" thickBot="1" x14ac:dyDescent="0.3">
      <c r="A243" s="51">
        <v>6</v>
      </c>
      <c r="B243" s="51">
        <v>0.96779999999999999</v>
      </c>
      <c r="C243" s="51">
        <v>0.96089999999999998</v>
      </c>
      <c r="D243" s="51">
        <v>0.9899</v>
      </c>
      <c r="E243" s="51">
        <v>0.97760000000000002</v>
      </c>
      <c r="F243" s="51">
        <v>0.50349999999999995</v>
      </c>
    </row>
    <row r="244" spans="1:6" ht="15.75" thickBot="1" x14ac:dyDescent="0.3">
      <c r="A244" s="51">
        <v>7</v>
      </c>
      <c r="B244" s="51">
        <v>0.96409999999999996</v>
      </c>
      <c r="C244" s="51">
        <v>0.95599999999999996</v>
      </c>
      <c r="D244" s="51">
        <v>0.9849</v>
      </c>
      <c r="E244" s="51">
        <v>0.97889999999999999</v>
      </c>
      <c r="F244" s="51">
        <v>0.50419999999999998</v>
      </c>
    </row>
    <row r="245" spans="1:6" ht="15.75" thickBot="1" x14ac:dyDescent="0.3">
      <c r="A245" s="51">
        <v>8</v>
      </c>
      <c r="B245" s="51">
        <v>0.95979999999999999</v>
      </c>
      <c r="C245" s="51">
        <v>0.95109999999999995</v>
      </c>
      <c r="D245" s="51">
        <v>0.97989999999999999</v>
      </c>
      <c r="E245" s="51">
        <v>0.97950000000000004</v>
      </c>
      <c r="F245" s="51">
        <v>0.50449999999999995</v>
      </c>
    </row>
    <row r="246" spans="1:6" ht="15.75" thickBot="1" x14ac:dyDescent="0.3">
      <c r="A246" s="51">
        <v>9</v>
      </c>
      <c r="B246" s="51">
        <v>0.95609999999999995</v>
      </c>
      <c r="C246" s="51">
        <v>0.94630000000000003</v>
      </c>
      <c r="D246" s="51">
        <v>0.97489999999999999</v>
      </c>
      <c r="E246" s="51">
        <v>0.98080000000000001</v>
      </c>
      <c r="F246" s="51">
        <v>0.50509999999999999</v>
      </c>
    </row>
    <row r="247" spans="1:6" ht="15.75" thickBot="1" x14ac:dyDescent="0.3">
      <c r="A247" s="51">
        <v>10</v>
      </c>
      <c r="B247" s="51">
        <v>0.95179999999999998</v>
      </c>
      <c r="C247" s="51">
        <v>0.94140000000000001</v>
      </c>
      <c r="D247" s="51">
        <v>0.96989999999999998</v>
      </c>
      <c r="E247" s="51">
        <v>0.98140000000000005</v>
      </c>
      <c r="F247" s="51">
        <v>0.50539999999999996</v>
      </c>
    </row>
    <row r="248" spans="1:6" ht="15.75" thickBot="1" x14ac:dyDescent="0.3">
      <c r="A248" s="51">
        <v>11</v>
      </c>
      <c r="B248" s="51">
        <v>0.94750000000000001</v>
      </c>
      <c r="C248" s="51">
        <v>0.93659999999999999</v>
      </c>
      <c r="D248" s="51">
        <v>0.96489999999999998</v>
      </c>
      <c r="E248" s="51">
        <v>0.98199999999999998</v>
      </c>
      <c r="F248" s="51">
        <v>0.50580000000000003</v>
      </c>
    </row>
    <row r="249" spans="1:6" ht="15.75" thickBot="1" x14ac:dyDescent="0.3">
      <c r="A249" s="51">
        <v>12</v>
      </c>
      <c r="B249" s="51">
        <v>0.94389999999999996</v>
      </c>
      <c r="C249" s="51">
        <v>0.93169999999999997</v>
      </c>
      <c r="D249" s="51">
        <v>0.95989999999999998</v>
      </c>
      <c r="E249" s="51">
        <v>0.98329999999999995</v>
      </c>
      <c r="F249" s="51">
        <v>0.50639999999999996</v>
      </c>
    </row>
    <row r="250" spans="1:6" ht="15.75" thickBot="1" x14ac:dyDescent="0.3">
      <c r="A250" s="51">
        <v>13</v>
      </c>
      <c r="B250" s="51">
        <v>0.9395</v>
      </c>
      <c r="C250" s="51">
        <v>0.92689999999999995</v>
      </c>
      <c r="D250" s="51">
        <v>0.95489999999999997</v>
      </c>
      <c r="E250" s="51">
        <v>0.9839</v>
      </c>
      <c r="F250" s="51">
        <v>0.50670000000000004</v>
      </c>
    </row>
    <row r="251" spans="1:6" ht="15.75" thickBot="1" x14ac:dyDescent="0.3">
      <c r="A251" s="51">
        <v>14</v>
      </c>
      <c r="B251" s="51">
        <v>0.93530000000000002</v>
      </c>
      <c r="C251" s="51">
        <v>0.92200000000000004</v>
      </c>
      <c r="D251" s="51">
        <v>0.94989999999999997</v>
      </c>
      <c r="E251" s="51">
        <v>0.98460000000000003</v>
      </c>
      <c r="F251" s="51">
        <v>0.5071</v>
      </c>
    </row>
    <row r="252" spans="1:6" ht="15.75" thickBot="1" x14ac:dyDescent="0.3">
      <c r="A252" s="51">
        <v>15</v>
      </c>
      <c r="B252" s="51">
        <v>0.93100000000000005</v>
      </c>
      <c r="C252" s="51">
        <v>0.91720000000000002</v>
      </c>
      <c r="D252" s="51">
        <v>0.94489999999999996</v>
      </c>
      <c r="E252" s="51">
        <v>0.98519999999999996</v>
      </c>
      <c r="F252" s="51">
        <v>0.50739999999999996</v>
      </c>
    </row>
    <row r="253" spans="1:6" ht="15.75" thickBot="1" x14ac:dyDescent="0.3">
      <c r="A253" s="51">
        <v>16</v>
      </c>
      <c r="B253" s="51">
        <v>0.92659999999999998</v>
      </c>
      <c r="C253" s="51">
        <v>0.9123</v>
      </c>
      <c r="D253" s="51">
        <v>0.93989999999999996</v>
      </c>
      <c r="E253" s="51">
        <v>0.9859</v>
      </c>
      <c r="F253" s="51">
        <v>0.50770000000000004</v>
      </c>
    </row>
    <row r="254" spans="1:6" ht="15.75" thickBot="1" x14ac:dyDescent="0.3">
      <c r="A254" s="51">
        <v>17</v>
      </c>
      <c r="B254" s="51">
        <v>0.92249999999999999</v>
      </c>
      <c r="C254" s="51">
        <v>0.90749999999999997</v>
      </c>
      <c r="D254" s="51">
        <v>0.93489999999999995</v>
      </c>
      <c r="E254" s="51">
        <v>0.98670000000000002</v>
      </c>
      <c r="F254" s="51">
        <v>0.5081</v>
      </c>
    </row>
    <row r="255" spans="1:6" ht="15.75" thickBot="1" x14ac:dyDescent="0.3">
      <c r="A255" s="51">
        <v>18</v>
      </c>
      <c r="B255" s="51">
        <v>0.91790000000000005</v>
      </c>
      <c r="C255" s="51">
        <v>0.90259999999999996</v>
      </c>
      <c r="D255" s="51">
        <v>0.92989999999999995</v>
      </c>
      <c r="E255" s="51">
        <v>0.98709999999999998</v>
      </c>
      <c r="F255" s="51">
        <v>0.50839999999999996</v>
      </c>
    </row>
    <row r="256" spans="1:6" ht="15.75" thickBot="1" x14ac:dyDescent="0.3">
      <c r="A256" s="51">
        <v>19</v>
      </c>
      <c r="B256" s="51">
        <v>0.91349999999999998</v>
      </c>
      <c r="C256" s="51">
        <v>0.89780000000000004</v>
      </c>
      <c r="D256" s="51">
        <v>0.92490000000000006</v>
      </c>
      <c r="E256" s="51">
        <v>0.98770000000000002</v>
      </c>
      <c r="F256" s="51">
        <v>0.50860000000000005</v>
      </c>
    </row>
    <row r="257" spans="1:6" ht="15.75" thickBot="1" x14ac:dyDescent="0.3">
      <c r="A257" s="51">
        <v>20</v>
      </c>
      <c r="B257" s="51">
        <v>0.90900000000000003</v>
      </c>
      <c r="C257" s="51">
        <v>0.89290000000000003</v>
      </c>
      <c r="D257" s="51">
        <v>0.91990000000000005</v>
      </c>
      <c r="E257" s="51">
        <v>0.98819999999999997</v>
      </c>
      <c r="F257" s="51">
        <v>0.50890000000000002</v>
      </c>
    </row>
    <row r="258" spans="1:6" ht="15.75" thickBot="1" x14ac:dyDescent="0.3">
      <c r="A258" s="51">
        <v>21</v>
      </c>
      <c r="B258" s="51">
        <v>0.90459999999999996</v>
      </c>
      <c r="C258" s="51">
        <v>0.8881</v>
      </c>
      <c r="D258" s="51">
        <v>0.91490000000000005</v>
      </c>
      <c r="E258" s="51">
        <v>0.98870000000000002</v>
      </c>
      <c r="F258" s="51">
        <v>0.5091</v>
      </c>
    </row>
    <row r="259" spans="1:6" ht="15.75" thickBot="1" x14ac:dyDescent="0.3">
      <c r="A259" s="51">
        <v>22</v>
      </c>
      <c r="B259" s="51">
        <v>0.9002</v>
      </c>
      <c r="C259" s="51">
        <v>0.88319999999999999</v>
      </c>
      <c r="D259" s="51">
        <v>0.90990000000000004</v>
      </c>
      <c r="E259" s="51">
        <v>0.98939999999999995</v>
      </c>
      <c r="F259" s="51">
        <v>0.50949999999999995</v>
      </c>
    </row>
    <row r="260" spans="1:6" ht="15.75" thickBot="1" x14ac:dyDescent="0.3">
      <c r="A260" s="51">
        <v>23</v>
      </c>
      <c r="B260" s="51">
        <v>0.89570000000000005</v>
      </c>
      <c r="C260" s="51">
        <v>0.87839999999999996</v>
      </c>
      <c r="D260" s="51">
        <v>0.90490000000000004</v>
      </c>
      <c r="E260" s="51">
        <v>0.98980000000000001</v>
      </c>
      <c r="F260" s="51">
        <v>0.50970000000000004</v>
      </c>
    </row>
    <row r="261" spans="1:6" ht="15.75" thickBot="1" x14ac:dyDescent="0.3">
      <c r="A261" s="51">
        <v>24</v>
      </c>
      <c r="B261" s="51">
        <v>0.89100000000000001</v>
      </c>
      <c r="C261" s="51">
        <v>0.87350000000000005</v>
      </c>
      <c r="D261" s="51">
        <v>0.89990000000000003</v>
      </c>
      <c r="E261" s="51">
        <v>0.99019999999999997</v>
      </c>
      <c r="F261" s="51">
        <v>0.50990000000000002</v>
      </c>
    </row>
    <row r="262" spans="1:6" ht="15.75" thickBot="1" x14ac:dyDescent="0.3">
      <c r="A262" s="51">
        <v>25</v>
      </c>
      <c r="B262" s="51">
        <v>0.88649999999999995</v>
      </c>
      <c r="C262" s="51">
        <v>0.86870000000000003</v>
      </c>
      <c r="D262" s="51">
        <v>0.89490000000000003</v>
      </c>
      <c r="E262" s="51">
        <v>0.99060000000000004</v>
      </c>
      <c r="F262" s="51">
        <v>0.5101</v>
      </c>
    </row>
    <row r="263" spans="1:6" ht="15.75" thickBot="1" x14ac:dyDescent="0.3">
      <c r="A263" s="51">
        <v>26</v>
      </c>
      <c r="B263" s="51">
        <v>0.88190000000000002</v>
      </c>
      <c r="C263" s="51">
        <v>0.86380000000000001</v>
      </c>
      <c r="D263" s="51">
        <v>0.88990000000000002</v>
      </c>
      <c r="E263" s="51">
        <v>0.99099999999999999</v>
      </c>
      <c r="F263" s="51">
        <v>0.51029999999999998</v>
      </c>
    </row>
    <row r="264" spans="1:6" ht="15.75" thickBot="1" x14ac:dyDescent="0.3">
      <c r="A264" s="51">
        <v>27</v>
      </c>
      <c r="B264" s="51">
        <v>0.87729999999999997</v>
      </c>
      <c r="C264" s="51">
        <v>0.85899999999999999</v>
      </c>
      <c r="D264" s="51">
        <v>0.88490000000000002</v>
      </c>
      <c r="E264" s="51">
        <v>0.99139999999999995</v>
      </c>
      <c r="F264" s="51">
        <v>0.51049999999999995</v>
      </c>
    </row>
    <row r="265" spans="1:6" ht="15.75" thickBot="1" x14ac:dyDescent="0.3">
      <c r="A265" s="51">
        <v>28</v>
      </c>
      <c r="B265" s="51">
        <v>0.87260000000000004</v>
      </c>
      <c r="C265" s="51">
        <v>0.85409999999999997</v>
      </c>
      <c r="D265" s="51">
        <v>0.87990000000000002</v>
      </c>
      <c r="E265" s="51">
        <v>0.99180000000000001</v>
      </c>
      <c r="F265" s="51">
        <v>0.51070000000000004</v>
      </c>
    </row>
    <row r="266" spans="1:6" ht="15.75" thickBot="1" x14ac:dyDescent="0.3">
      <c r="A266" s="51">
        <v>29</v>
      </c>
      <c r="B266" s="51">
        <v>0.86799999999999999</v>
      </c>
      <c r="C266" s="51">
        <v>0.84930000000000005</v>
      </c>
      <c r="D266" s="51">
        <v>0.87490000000000001</v>
      </c>
      <c r="E266" s="51">
        <v>0.99209999999999998</v>
      </c>
      <c r="F266" s="51">
        <v>0.51090000000000002</v>
      </c>
    </row>
    <row r="267" spans="1:6" ht="15.75" thickBot="1" x14ac:dyDescent="0.3">
      <c r="A267" s="51">
        <v>30</v>
      </c>
      <c r="B267" s="51">
        <v>0.86329999999999996</v>
      </c>
      <c r="C267" s="51">
        <v>0.84440000000000004</v>
      </c>
      <c r="D267" s="51">
        <v>0.86990000000000001</v>
      </c>
      <c r="E267" s="51">
        <v>0.99239999999999995</v>
      </c>
      <c r="F267" s="51">
        <v>0.51100000000000001</v>
      </c>
    </row>
    <row r="268" spans="1:6" ht="15.75" thickBot="1" x14ac:dyDescent="0.3">
      <c r="A268" s="51">
        <v>31</v>
      </c>
      <c r="B268" s="51">
        <v>0.85860000000000003</v>
      </c>
      <c r="C268" s="51">
        <v>0.83960000000000001</v>
      </c>
      <c r="D268" s="51">
        <v>0.8649</v>
      </c>
      <c r="E268" s="51">
        <v>0.99270000000000003</v>
      </c>
      <c r="F268" s="51">
        <v>0.51119999999999999</v>
      </c>
    </row>
    <row r="269" spans="1:6" ht="15.75" thickBot="1" x14ac:dyDescent="0.3">
      <c r="A269" s="51">
        <v>32</v>
      </c>
      <c r="B269" s="51">
        <v>0.8538</v>
      </c>
      <c r="C269" s="51">
        <v>0.8347</v>
      </c>
      <c r="D269" s="51">
        <v>0.8599</v>
      </c>
      <c r="E269" s="51">
        <v>0.9929</v>
      </c>
      <c r="F269" s="51">
        <v>0.51129999999999998</v>
      </c>
    </row>
    <row r="270" spans="1:6" ht="15.75" thickBot="1" x14ac:dyDescent="0.3">
      <c r="A270" s="51">
        <v>33</v>
      </c>
      <c r="B270" s="51">
        <v>0.84909999999999997</v>
      </c>
      <c r="C270" s="51">
        <v>0.82989999999999997</v>
      </c>
      <c r="D270" s="51">
        <v>0.85489999999999999</v>
      </c>
      <c r="E270" s="51">
        <v>0.99319999999999997</v>
      </c>
      <c r="F270" s="51">
        <v>0.51139999999999997</v>
      </c>
    </row>
    <row r="271" spans="1:6" ht="15.75" thickBot="1" x14ac:dyDescent="0.3">
      <c r="A271" s="51">
        <v>34</v>
      </c>
      <c r="B271" s="51">
        <v>0.84430000000000005</v>
      </c>
      <c r="C271" s="51">
        <v>0.82499999999999996</v>
      </c>
      <c r="D271" s="51">
        <v>0.84989999999999999</v>
      </c>
      <c r="E271" s="51">
        <v>0.99339999999999995</v>
      </c>
      <c r="F271" s="51">
        <v>0.51160000000000005</v>
      </c>
    </row>
    <row r="272" spans="1:6" ht="15.75" thickBot="1" x14ac:dyDescent="0.3">
      <c r="A272" s="51">
        <v>35</v>
      </c>
      <c r="B272" s="51">
        <v>0.83960000000000001</v>
      </c>
      <c r="C272" s="51">
        <v>0.82020000000000004</v>
      </c>
      <c r="D272" s="51">
        <v>0.84489999999999998</v>
      </c>
      <c r="E272" s="51">
        <v>0.99370000000000003</v>
      </c>
      <c r="F272" s="51">
        <v>0.51170000000000004</v>
      </c>
    </row>
    <row r="273" spans="1:6" ht="15.75" thickBot="1" x14ac:dyDescent="0.3">
      <c r="A273" s="51">
        <v>36</v>
      </c>
      <c r="B273" s="51">
        <v>0.83489999999999998</v>
      </c>
      <c r="C273" s="51">
        <v>0.81530000000000002</v>
      </c>
      <c r="D273" s="51">
        <v>0.83989999999999998</v>
      </c>
      <c r="E273" s="51">
        <v>0.99399999999999999</v>
      </c>
      <c r="F273" s="51">
        <v>0.51190000000000002</v>
      </c>
    </row>
    <row r="274" spans="1:6" ht="15.75" thickBot="1" x14ac:dyDescent="0.3">
      <c r="A274" s="51">
        <v>37</v>
      </c>
      <c r="B274" s="51">
        <v>0.83009999999999995</v>
      </c>
      <c r="C274" s="51">
        <v>0.8105</v>
      </c>
      <c r="D274" s="51">
        <v>0.83489999999999998</v>
      </c>
      <c r="E274" s="51">
        <v>0.99429999999999996</v>
      </c>
      <c r="F274" s="51">
        <v>0.51200000000000001</v>
      </c>
    </row>
    <row r="275" spans="1:6" ht="15.75" thickBot="1" x14ac:dyDescent="0.3">
      <c r="A275" s="51">
        <v>38</v>
      </c>
      <c r="B275" s="51">
        <v>0.82530000000000003</v>
      </c>
      <c r="C275" s="51">
        <v>0.80559999999999998</v>
      </c>
      <c r="D275" s="51">
        <v>0.82989999999999997</v>
      </c>
      <c r="E275" s="51">
        <v>0.99450000000000005</v>
      </c>
      <c r="F275" s="51">
        <v>0.5121</v>
      </c>
    </row>
    <row r="276" spans="1:6" ht="15.75" thickBot="1" x14ac:dyDescent="0.3">
      <c r="A276" s="51">
        <v>39</v>
      </c>
      <c r="B276" s="51">
        <v>0.82050000000000001</v>
      </c>
      <c r="C276" s="51">
        <v>0.80079999999999996</v>
      </c>
      <c r="D276" s="51">
        <v>0.82489999999999997</v>
      </c>
      <c r="E276" s="51">
        <v>0.99470000000000003</v>
      </c>
      <c r="F276" s="51">
        <v>0.51219999999999999</v>
      </c>
    </row>
    <row r="277" spans="1:6" ht="15.75" thickBot="1" x14ac:dyDescent="0.3">
      <c r="A277" s="51">
        <v>40</v>
      </c>
      <c r="B277" s="51">
        <v>0.81569999999999998</v>
      </c>
      <c r="C277" s="51">
        <v>0.79590000000000005</v>
      </c>
      <c r="D277" s="51">
        <v>0.81989999999999996</v>
      </c>
      <c r="E277" s="51">
        <v>0.99490000000000001</v>
      </c>
      <c r="F277" s="51">
        <v>0.51229999999999998</v>
      </c>
    </row>
    <row r="278" spans="1:6" ht="15.75" thickBot="1" x14ac:dyDescent="0.3">
      <c r="A278" s="51">
        <v>41</v>
      </c>
      <c r="B278" s="51">
        <v>0.81100000000000005</v>
      </c>
      <c r="C278" s="51">
        <v>0.79110000000000003</v>
      </c>
      <c r="D278" s="51">
        <v>0.81489999999999996</v>
      </c>
      <c r="E278" s="51">
        <v>0.99519999999999997</v>
      </c>
      <c r="F278" s="51">
        <v>0.51249999999999996</v>
      </c>
    </row>
    <row r="279" spans="1:6" ht="15.75" thickBot="1" x14ac:dyDescent="0.3">
      <c r="A279" s="51">
        <v>42</v>
      </c>
      <c r="B279" s="51">
        <v>0.80620000000000003</v>
      </c>
      <c r="C279" s="51">
        <v>0.78620000000000001</v>
      </c>
      <c r="D279" s="51">
        <v>0.80989999999999995</v>
      </c>
      <c r="E279" s="51">
        <v>0.99539999999999995</v>
      </c>
      <c r="F279" s="51">
        <v>0.51259999999999994</v>
      </c>
    </row>
    <row r="280" spans="1:6" ht="15.75" thickBot="1" x14ac:dyDescent="0.3">
      <c r="A280" s="51">
        <v>43</v>
      </c>
      <c r="B280" s="51">
        <v>0.8014</v>
      </c>
      <c r="C280" s="51">
        <v>0.78139999999999998</v>
      </c>
      <c r="D280" s="51">
        <v>0.80489999999999995</v>
      </c>
      <c r="E280" s="51">
        <v>0.99560000000000004</v>
      </c>
      <c r="F280" s="51">
        <v>0.51270000000000004</v>
      </c>
    </row>
    <row r="281" spans="1:6" ht="15.75" thickBot="1" x14ac:dyDescent="0.3">
      <c r="A281" s="51">
        <v>44</v>
      </c>
      <c r="B281" s="51">
        <v>0.79649999999999999</v>
      </c>
      <c r="C281" s="51">
        <v>0.77649999999999997</v>
      </c>
      <c r="D281" s="51">
        <v>0.79990000000000006</v>
      </c>
      <c r="E281" s="51">
        <v>0.99580000000000002</v>
      </c>
      <c r="F281" s="51">
        <v>0.51270000000000004</v>
      </c>
    </row>
    <row r="282" spans="1:6" ht="15.75" thickBot="1" x14ac:dyDescent="0.3">
      <c r="A282" s="51">
        <v>45</v>
      </c>
      <c r="B282" s="51">
        <v>0.79159999999999997</v>
      </c>
      <c r="C282" s="51">
        <v>0.77170000000000005</v>
      </c>
      <c r="D282" s="51">
        <v>0.79490000000000005</v>
      </c>
      <c r="E282" s="51">
        <v>0.99590000000000001</v>
      </c>
      <c r="F282" s="51">
        <v>0.51280000000000003</v>
      </c>
    </row>
    <row r="283" spans="1:6" ht="15.75" thickBot="1" x14ac:dyDescent="0.3">
      <c r="A283" s="51">
        <v>46</v>
      </c>
      <c r="B283" s="51">
        <v>0.78680000000000005</v>
      </c>
      <c r="C283" s="51">
        <v>0.76680000000000004</v>
      </c>
      <c r="D283" s="51">
        <v>0.78990000000000005</v>
      </c>
      <c r="E283" s="51">
        <v>0.99609999999999999</v>
      </c>
      <c r="F283" s="51">
        <v>0.51290000000000002</v>
      </c>
    </row>
    <row r="284" spans="1:6" ht="15.75" thickBot="1" x14ac:dyDescent="0.3">
      <c r="A284" s="51">
        <v>47</v>
      </c>
      <c r="B284" s="51">
        <v>0.78200000000000003</v>
      </c>
      <c r="C284" s="51">
        <v>0.76200000000000001</v>
      </c>
      <c r="D284" s="51">
        <v>0.78490000000000004</v>
      </c>
      <c r="E284" s="51">
        <v>0.99629999999999996</v>
      </c>
      <c r="F284" s="51">
        <v>0.51300000000000001</v>
      </c>
    </row>
    <row r="285" spans="1:6" ht="15.75" thickBot="1" x14ac:dyDescent="0.3">
      <c r="A285" s="51">
        <v>48</v>
      </c>
      <c r="B285" s="51">
        <v>0.77710000000000001</v>
      </c>
      <c r="C285" s="51">
        <v>0.7571</v>
      </c>
      <c r="D285" s="51">
        <v>0.77990000000000004</v>
      </c>
      <c r="E285" s="51">
        <v>0.99639999999999995</v>
      </c>
      <c r="F285" s="51">
        <v>0.5131</v>
      </c>
    </row>
    <row r="286" spans="1:6" ht="15.75" thickBot="1" x14ac:dyDescent="0.3">
      <c r="A286" s="51">
        <v>49</v>
      </c>
      <c r="B286" s="51">
        <v>0.7722</v>
      </c>
      <c r="C286" s="51">
        <v>0.75229999999999997</v>
      </c>
      <c r="D286" s="51">
        <v>0.77490000000000003</v>
      </c>
      <c r="E286" s="51">
        <v>0.99650000000000005</v>
      </c>
      <c r="F286" s="51">
        <v>0.5131</v>
      </c>
    </row>
    <row r="287" spans="1:6" ht="15.75" thickBot="1" x14ac:dyDescent="0.3">
      <c r="A287" s="51">
        <v>50</v>
      </c>
      <c r="B287" s="51">
        <v>0.76729999999999998</v>
      </c>
      <c r="C287" s="51">
        <v>0.74739999999999995</v>
      </c>
      <c r="D287" s="51">
        <v>0.76990000000000003</v>
      </c>
      <c r="E287" s="51">
        <v>0.99660000000000004</v>
      </c>
      <c r="F287" s="51">
        <v>0.51319999999999999</v>
      </c>
    </row>
    <row r="288" spans="1:6" ht="15.75" thickBot="1" x14ac:dyDescent="0.3">
      <c r="A288" s="51">
        <v>51</v>
      </c>
      <c r="B288" s="51">
        <v>0.76249999999999996</v>
      </c>
      <c r="C288" s="51">
        <v>0.74260000000000004</v>
      </c>
      <c r="D288" s="51">
        <v>0.76490000000000002</v>
      </c>
      <c r="E288" s="51">
        <v>0.99690000000000001</v>
      </c>
      <c r="F288" s="51">
        <v>0.51329999999999998</v>
      </c>
    </row>
    <row r="289" spans="1:6" ht="15.75" thickBot="1" x14ac:dyDescent="0.3">
      <c r="A289" s="51">
        <v>52</v>
      </c>
      <c r="B289" s="51">
        <v>0.75760000000000005</v>
      </c>
      <c r="C289" s="51">
        <v>0.73770000000000002</v>
      </c>
      <c r="D289" s="51">
        <v>0.75990000000000002</v>
      </c>
      <c r="E289" s="51">
        <v>0.99690000000000001</v>
      </c>
      <c r="F289" s="51">
        <v>0.51329999999999998</v>
      </c>
    </row>
    <row r="290" spans="1:6" ht="15.75" thickBot="1" x14ac:dyDescent="0.3">
      <c r="A290" s="51">
        <v>53</v>
      </c>
      <c r="B290" s="51">
        <v>0.75270000000000004</v>
      </c>
      <c r="C290" s="51">
        <v>0.7329</v>
      </c>
      <c r="D290" s="51">
        <v>0.75490000000000002</v>
      </c>
      <c r="E290" s="51">
        <v>0.997</v>
      </c>
      <c r="F290" s="51">
        <v>0.51339999999999997</v>
      </c>
    </row>
    <row r="291" spans="1:6" ht="15.75" thickBot="1" x14ac:dyDescent="0.3">
      <c r="A291" s="51">
        <v>54</v>
      </c>
      <c r="B291" s="51">
        <v>0.74770000000000003</v>
      </c>
      <c r="C291" s="51">
        <v>0.72799999999999998</v>
      </c>
      <c r="D291" s="51">
        <v>0.74990000000000001</v>
      </c>
      <c r="E291" s="51">
        <v>0.99709999999999999</v>
      </c>
      <c r="F291" s="51">
        <v>0.51339999999999997</v>
      </c>
    </row>
    <row r="292" spans="1:6" ht="15.75" thickBot="1" x14ac:dyDescent="0.3">
      <c r="A292" s="51">
        <v>55</v>
      </c>
      <c r="B292" s="51">
        <v>0.74280000000000002</v>
      </c>
      <c r="C292" s="51">
        <v>0.72309999999999997</v>
      </c>
      <c r="D292" s="51">
        <v>0.74490000000000001</v>
      </c>
      <c r="E292" s="51">
        <v>0.99719999999999998</v>
      </c>
      <c r="F292" s="51">
        <v>0.51349999999999996</v>
      </c>
    </row>
    <row r="293" spans="1:6" ht="15.75" thickBot="1" x14ac:dyDescent="0.3">
      <c r="A293" s="51">
        <v>56</v>
      </c>
      <c r="B293" s="51">
        <v>0.7379</v>
      </c>
      <c r="C293" s="51">
        <v>0.71830000000000005</v>
      </c>
      <c r="D293" s="51">
        <v>0.7399</v>
      </c>
      <c r="E293" s="51">
        <v>0.99729999999999996</v>
      </c>
      <c r="F293" s="51">
        <v>0.51349999999999996</v>
      </c>
    </row>
    <row r="294" spans="1:6" ht="15.75" thickBot="1" x14ac:dyDescent="0.3">
      <c r="A294" s="51">
        <v>57</v>
      </c>
      <c r="B294" s="51">
        <v>0.73299999999999998</v>
      </c>
      <c r="C294" s="51">
        <v>0.71340000000000003</v>
      </c>
      <c r="D294" s="51">
        <v>0.7349</v>
      </c>
      <c r="E294" s="51">
        <v>0.99739999999999995</v>
      </c>
      <c r="F294" s="51">
        <v>0.51359999999999995</v>
      </c>
    </row>
    <row r="295" spans="1:6" ht="15.75" thickBot="1" x14ac:dyDescent="0.3">
      <c r="A295" s="51">
        <v>58</v>
      </c>
      <c r="B295" s="51">
        <v>0.72799999999999998</v>
      </c>
      <c r="C295" s="51">
        <v>0.70860000000000001</v>
      </c>
      <c r="D295" s="51">
        <v>0.72989999999999999</v>
      </c>
      <c r="E295" s="51">
        <v>0.99739999999999995</v>
      </c>
      <c r="F295" s="51">
        <v>0.51359999999999995</v>
      </c>
    </row>
    <row r="296" spans="1:6" ht="15.75" thickBot="1" x14ac:dyDescent="0.3">
      <c r="A296" s="51">
        <v>59</v>
      </c>
      <c r="B296" s="51">
        <v>0.72309999999999997</v>
      </c>
      <c r="C296" s="51">
        <v>0.70369999999999999</v>
      </c>
      <c r="D296" s="51">
        <v>0.72489999999999999</v>
      </c>
      <c r="E296" s="51">
        <v>0.99750000000000005</v>
      </c>
      <c r="F296" s="51">
        <v>0.51359999999999995</v>
      </c>
    </row>
    <row r="297" spans="1:6" ht="15.75" thickBot="1" x14ac:dyDescent="0.3">
      <c r="A297" s="51">
        <v>60</v>
      </c>
      <c r="B297" s="51">
        <v>0.71809999999999996</v>
      </c>
      <c r="C297" s="51">
        <v>0.69889999999999997</v>
      </c>
      <c r="D297" s="51">
        <v>0.71989999999999998</v>
      </c>
      <c r="E297" s="51">
        <v>0.99760000000000004</v>
      </c>
      <c r="F297" s="51">
        <v>0.51370000000000005</v>
      </c>
    </row>
    <row r="298" spans="1:6" ht="15.75" thickBot="1" x14ac:dyDescent="0.3">
      <c r="A298" s="51">
        <v>61</v>
      </c>
      <c r="B298" s="51">
        <v>0.71319999999999995</v>
      </c>
      <c r="C298" s="51">
        <v>0.69399999999999995</v>
      </c>
      <c r="D298" s="51">
        <v>0.71489999999999998</v>
      </c>
      <c r="E298" s="51">
        <v>0.99760000000000004</v>
      </c>
      <c r="F298" s="51">
        <v>0.51370000000000005</v>
      </c>
    </row>
    <row r="299" spans="1:6" ht="15.75" thickBot="1" x14ac:dyDescent="0.3">
      <c r="A299" s="51">
        <v>62</v>
      </c>
      <c r="B299" s="51">
        <v>0.70830000000000004</v>
      </c>
      <c r="C299" s="51">
        <v>0.68920000000000003</v>
      </c>
      <c r="D299" s="51">
        <v>0.70989999999999998</v>
      </c>
      <c r="E299" s="51">
        <v>0.99770000000000003</v>
      </c>
      <c r="F299" s="51">
        <v>0.51370000000000005</v>
      </c>
    </row>
    <row r="300" spans="1:6" ht="15.75" thickBot="1" x14ac:dyDescent="0.3">
      <c r="A300" s="51">
        <v>63</v>
      </c>
      <c r="B300" s="51">
        <v>0.70330000000000004</v>
      </c>
      <c r="C300" s="51">
        <v>0.68430000000000002</v>
      </c>
      <c r="D300" s="51">
        <v>0.70489999999999997</v>
      </c>
      <c r="E300" s="51">
        <v>0.99770000000000003</v>
      </c>
      <c r="F300" s="51">
        <v>0.51370000000000005</v>
      </c>
    </row>
    <row r="301" spans="1:6" ht="15.75" thickBot="1" x14ac:dyDescent="0.3">
      <c r="A301" s="51">
        <v>64</v>
      </c>
      <c r="B301" s="51">
        <v>0.69830000000000003</v>
      </c>
      <c r="C301" s="51">
        <v>0.67949999999999999</v>
      </c>
      <c r="D301" s="51">
        <v>0.69989999999999997</v>
      </c>
      <c r="E301" s="51">
        <v>0.99780000000000002</v>
      </c>
      <c r="F301" s="51">
        <v>0.51380000000000003</v>
      </c>
    </row>
    <row r="302" spans="1:6" ht="15.75" thickBot="1" x14ac:dyDescent="0.3">
      <c r="A302" s="51">
        <v>65</v>
      </c>
      <c r="B302" s="51">
        <v>0.69340000000000002</v>
      </c>
      <c r="C302" s="51">
        <v>0.67459999999999998</v>
      </c>
      <c r="D302" s="51">
        <v>0.69489999999999996</v>
      </c>
      <c r="E302" s="51">
        <v>0.99780000000000002</v>
      </c>
      <c r="F302" s="51">
        <v>0.51380000000000003</v>
      </c>
    </row>
    <row r="303" spans="1:6" ht="15.75" thickBot="1" x14ac:dyDescent="0.3">
      <c r="A303" s="51">
        <v>66</v>
      </c>
      <c r="B303" s="51">
        <v>0.68840000000000001</v>
      </c>
      <c r="C303" s="51">
        <v>0.66979999999999995</v>
      </c>
      <c r="D303" s="51">
        <v>0.68989999999999996</v>
      </c>
      <c r="E303" s="51">
        <v>0.99780000000000002</v>
      </c>
      <c r="F303" s="51">
        <v>0.51380000000000003</v>
      </c>
    </row>
    <row r="304" spans="1:6" ht="15.75" thickBot="1" x14ac:dyDescent="0.3">
      <c r="A304" s="51">
        <v>67</v>
      </c>
      <c r="B304" s="51">
        <v>0.68340000000000001</v>
      </c>
      <c r="C304" s="51">
        <v>0.66490000000000005</v>
      </c>
      <c r="D304" s="51">
        <v>0.68489999999999995</v>
      </c>
      <c r="E304" s="51">
        <v>0.99790000000000001</v>
      </c>
      <c r="F304" s="51">
        <v>0.51380000000000003</v>
      </c>
    </row>
    <row r="305" spans="1:6" ht="15.75" thickBot="1" x14ac:dyDescent="0.3">
      <c r="A305" s="51">
        <v>68</v>
      </c>
      <c r="B305" s="51">
        <v>0.67849999999999999</v>
      </c>
      <c r="C305" s="51">
        <v>0.66010000000000002</v>
      </c>
      <c r="D305" s="51">
        <v>0.67989999999999995</v>
      </c>
      <c r="E305" s="51">
        <v>0.99790000000000001</v>
      </c>
      <c r="F305" s="51">
        <v>0.51380000000000003</v>
      </c>
    </row>
    <row r="306" spans="1:6" ht="15.75" thickBot="1" x14ac:dyDescent="0.3">
      <c r="A306" s="51">
        <v>69</v>
      </c>
      <c r="B306" s="51">
        <v>0.67349999999999999</v>
      </c>
      <c r="C306" s="51">
        <v>0.6552</v>
      </c>
      <c r="D306" s="51">
        <v>0.67490000000000006</v>
      </c>
      <c r="E306" s="51">
        <v>0.99790000000000001</v>
      </c>
      <c r="F306" s="51">
        <v>0.51380000000000003</v>
      </c>
    </row>
    <row r="307" spans="1:6" ht="15.75" thickBot="1" x14ac:dyDescent="0.3">
      <c r="A307" s="51">
        <v>70</v>
      </c>
      <c r="B307" s="51">
        <v>0.66849999999999998</v>
      </c>
      <c r="C307" s="51">
        <v>0.65039999999999998</v>
      </c>
      <c r="D307" s="51">
        <v>0.66990000000000005</v>
      </c>
      <c r="E307" s="51">
        <v>0.998</v>
      </c>
      <c r="F307" s="51">
        <v>0.51390000000000002</v>
      </c>
    </row>
    <row r="308" spans="1:6" ht="15.75" thickBot="1" x14ac:dyDescent="0.3">
      <c r="A308" s="51">
        <v>71</v>
      </c>
      <c r="B308" s="51">
        <v>0.66349999999999998</v>
      </c>
      <c r="C308" s="51">
        <v>0.64549999999999996</v>
      </c>
      <c r="D308" s="51">
        <v>0.66490000000000005</v>
      </c>
      <c r="E308" s="51">
        <v>0.998</v>
      </c>
      <c r="F308" s="51">
        <v>0.51390000000000002</v>
      </c>
    </row>
    <row r="309" spans="1:6" ht="15.75" thickBot="1" x14ac:dyDescent="0.3">
      <c r="A309" s="51">
        <v>72</v>
      </c>
      <c r="B309" s="51">
        <v>0.65859999999999996</v>
      </c>
      <c r="C309" s="51">
        <v>0.64070000000000005</v>
      </c>
      <c r="D309" s="51">
        <v>0.65990000000000004</v>
      </c>
      <c r="E309" s="51">
        <v>0.998</v>
      </c>
      <c r="F309" s="51">
        <v>0.51390000000000002</v>
      </c>
    </row>
    <row r="310" spans="1:6" ht="15.75" thickBot="1" x14ac:dyDescent="0.3">
      <c r="A310" s="51">
        <v>73</v>
      </c>
      <c r="B310" s="51">
        <v>0.65359999999999996</v>
      </c>
      <c r="C310" s="51">
        <v>0.63580000000000003</v>
      </c>
      <c r="D310" s="51">
        <v>0.65490000000000004</v>
      </c>
      <c r="E310" s="51">
        <v>0.998</v>
      </c>
      <c r="F310" s="51">
        <v>0.51390000000000002</v>
      </c>
    </row>
    <row r="311" spans="1:6" ht="15.75" thickBot="1" x14ac:dyDescent="0.3">
      <c r="A311" s="51">
        <v>74</v>
      </c>
      <c r="B311" s="51">
        <v>0.64859999999999995</v>
      </c>
      <c r="C311" s="51">
        <v>0.63100000000000001</v>
      </c>
      <c r="D311" s="51">
        <v>0.64990000000000003</v>
      </c>
      <c r="E311" s="51">
        <v>0.998</v>
      </c>
      <c r="F311" s="51">
        <v>0.51390000000000002</v>
      </c>
    </row>
    <row r="312" spans="1:6" ht="15.75" thickBot="1" x14ac:dyDescent="0.3">
      <c r="A312" s="51">
        <v>75</v>
      </c>
      <c r="B312" s="51">
        <v>0.64370000000000005</v>
      </c>
      <c r="C312" s="51">
        <v>0.62609999999999999</v>
      </c>
      <c r="D312" s="51">
        <v>0.64490000000000003</v>
      </c>
      <c r="E312" s="51">
        <v>0.99809999999999999</v>
      </c>
      <c r="F312" s="51">
        <v>0.51390000000000002</v>
      </c>
    </row>
    <row r="313" spans="1:6" ht="15.75" thickBot="1" x14ac:dyDescent="0.3">
      <c r="A313" s="51">
        <v>76</v>
      </c>
      <c r="B313" s="51">
        <v>0.63870000000000005</v>
      </c>
      <c r="C313" s="51">
        <v>0.62129999999999996</v>
      </c>
      <c r="D313" s="51">
        <v>0.63990000000000002</v>
      </c>
      <c r="E313" s="51">
        <v>0.99809999999999999</v>
      </c>
      <c r="F313" s="51">
        <v>0.51390000000000002</v>
      </c>
    </row>
    <row r="314" spans="1:6" ht="15.75" thickBot="1" x14ac:dyDescent="0.3">
      <c r="A314" s="51">
        <v>77</v>
      </c>
      <c r="B314" s="51">
        <v>0.63370000000000004</v>
      </c>
      <c r="C314" s="51">
        <v>0.61639999999999995</v>
      </c>
      <c r="D314" s="51">
        <v>0.63490000000000002</v>
      </c>
      <c r="E314" s="51">
        <v>0.99809999999999999</v>
      </c>
      <c r="F314" s="51">
        <v>0.51390000000000002</v>
      </c>
    </row>
    <row r="315" spans="1:6" ht="15.75" thickBot="1" x14ac:dyDescent="0.3">
      <c r="A315" s="51">
        <v>78</v>
      </c>
      <c r="B315" s="51">
        <v>0.62870000000000004</v>
      </c>
      <c r="C315" s="51">
        <v>0.61160000000000003</v>
      </c>
      <c r="D315" s="51">
        <v>0.62990000000000002</v>
      </c>
      <c r="E315" s="51">
        <v>0.99809999999999999</v>
      </c>
      <c r="F315" s="51">
        <v>0.51390000000000002</v>
      </c>
    </row>
    <row r="316" spans="1:6" ht="15.75" thickBot="1" x14ac:dyDescent="0.3">
      <c r="A316" s="51">
        <v>79</v>
      </c>
      <c r="B316" s="51">
        <v>0.62370000000000003</v>
      </c>
      <c r="C316" s="51">
        <v>0.60670000000000002</v>
      </c>
      <c r="D316" s="51">
        <v>0.62490000000000001</v>
      </c>
      <c r="E316" s="51">
        <v>0.99809999999999999</v>
      </c>
      <c r="F316" s="51">
        <v>0.51390000000000002</v>
      </c>
    </row>
    <row r="317" spans="1:6" ht="15.75" thickBot="1" x14ac:dyDescent="0.3">
      <c r="A317" s="51">
        <v>80</v>
      </c>
      <c r="B317" s="51">
        <v>0.61880000000000002</v>
      </c>
      <c r="C317" s="51">
        <v>0.60189999999999999</v>
      </c>
      <c r="D317" s="51">
        <v>0.61990000000000001</v>
      </c>
      <c r="E317" s="51">
        <v>0.99809999999999999</v>
      </c>
      <c r="F317" s="51">
        <v>0.51400000000000001</v>
      </c>
    </row>
    <row r="318" spans="1:6" ht="15.75" thickBot="1" x14ac:dyDescent="0.3">
      <c r="A318" s="51">
        <v>81</v>
      </c>
      <c r="B318" s="51">
        <v>0.61380000000000001</v>
      </c>
      <c r="C318" s="51">
        <v>0.59699999999999998</v>
      </c>
      <c r="D318" s="51">
        <v>0.6149</v>
      </c>
      <c r="E318" s="51">
        <v>0.99819999999999998</v>
      </c>
      <c r="F318" s="51">
        <v>0.51400000000000001</v>
      </c>
    </row>
    <row r="319" spans="1:6" ht="15.75" thickBot="1" x14ac:dyDescent="0.3">
      <c r="A319" s="51">
        <v>82</v>
      </c>
      <c r="B319" s="51">
        <v>0.60880000000000001</v>
      </c>
      <c r="C319" s="51">
        <v>0.59219999999999995</v>
      </c>
      <c r="D319" s="51">
        <v>0.6099</v>
      </c>
      <c r="E319" s="51">
        <v>0.99819999999999998</v>
      </c>
      <c r="F319" s="51">
        <v>0.51400000000000001</v>
      </c>
    </row>
    <row r="320" spans="1:6" ht="15.75" thickBot="1" x14ac:dyDescent="0.3">
      <c r="A320" s="51">
        <v>83</v>
      </c>
      <c r="B320" s="51">
        <v>0.6038</v>
      </c>
      <c r="C320" s="51">
        <v>0.58730000000000004</v>
      </c>
      <c r="D320" s="51">
        <v>0.60489999999999999</v>
      </c>
      <c r="E320" s="51">
        <v>0.99819999999999998</v>
      </c>
      <c r="F320" s="51">
        <v>0.51400000000000001</v>
      </c>
    </row>
    <row r="321" spans="1:6" ht="15.75" thickBot="1" x14ac:dyDescent="0.3">
      <c r="A321" s="51">
        <v>84</v>
      </c>
      <c r="B321" s="51">
        <v>0.5988</v>
      </c>
      <c r="C321" s="51">
        <v>0.58250000000000002</v>
      </c>
      <c r="D321" s="51">
        <v>0.59989999999999999</v>
      </c>
      <c r="E321" s="51">
        <v>0.99819999999999998</v>
      </c>
      <c r="F321" s="51">
        <v>0.51400000000000001</v>
      </c>
    </row>
    <row r="322" spans="1:6" ht="15.75" thickBot="1" x14ac:dyDescent="0.3">
      <c r="A322" s="51">
        <v>85</v>
      </c>
      <c r="B322" s="51">
        <v>0.59389999999999998</v>
      </c>
      <c r="C322" s="51">
        <v>0.5776</v>
      </c>
      <c r="D322" s="51">
        <v>0.59489999999999998</v>
      </c>
      <c r="E322" s="51">
        <v>0.99829999999999997</v>
      </c>
      <c r="F322" s="51">
        <v>0.51400000000000001</v>
      </c>
    </row>
    <row r="323" spans="1:6" ht="15.75" thickBot="1" x14ac:dyDescent="0.3">
      <c r="A323" s="51">
        <v>86</v>
      </c>
      <c r="B323" s="51">
        <v>0.58889999999999998</v>
      </c>
      <c r="C323" s="51">
        <v>0.57279999999999998</v>
      </c>
      <c r="D323" s="51">
        <v>0.58989999999999998</v>
      </c>
      <c r="E323" s="51">
        <v>0.99829999999999997</v>
      </c>
      <c r="F323" s="51">
        <v>0.51400000000000001</v>
      </c>
    </row>
    <row r="324" spans="1:6" ht="15.75" thickBot="1" x14ac:dyDescent="0.3">
      <c r="A324" s="51">
        <v>87</v>
      </c>
      <c r="B324" s="51">
        <v>0.58389999999999997</v>
      </c>
      <c r="C324" s="51">
        <v>0.56789999999999996</v>
      </c>
      <c r="D324" s="51">
        <v>0.58489999999999998</v>
      </c>
      <c r="E324" s="51">
        <v>0.99829999999999997</v>
      </c>
      <c r="F324" s="51">
        <v>0.51400000000000001</v>
      </c>
    </row>
    <row r="325" spans="1:6" ht="15.75" thickBot="1" x14ac:dyDescent="0.3">
      <c r="A325" s="51">
        <v>88</v>
      </c>
      <c r="B325" s="51">
        <v>0.57889999999999997</v>
      </c>
      <c r="C325" s="51">
        <v>0.56310000000000004</v>
      </c>
      <c r="D325" s="51">
        <v>0.57989999999999997</v>
      </c>
      <c r="E325" s="51">
        <v>0.99829999999999997</v>
      </c>
      <c r="F325" s="51">
        <v>0.51400000000000001</v>
      </c>
    </row>
    <row r="326" spans="1:6" ht="15.75" thickBot="1" x14ac:dyDescent="0.3">
      <c r="A326" s="51">
        <v>89</v>
      </c>
      <c r="B326" s="51">
        <v>0.57389999999999997</v>
      </c>
      <c r="C326" s="51">
        <v>0.55820000000000003</v>
      </c>
      <c r="D326" s="51">
        <v>0.57489999999999997</v>
      </c>
      <c r="E326" s="51">
        <v>0.99829999999999997</v>
      </c>
      <c r="F326" s="51">
        <v>0.51400000000000001</v>
      </c>
    </row>
    <row r="327" spans="1:6" ht="15.75" thickBot="1" x14ac:dyDescent="0.3">
      <c r="A327" s="51">
        <v>90</v>
      </c>
      <c r="B327" s="51">
        <v>0.56889999999999996</v>
      </c>
      <c r="C327" s="51">
        <v>0.5534</v>
      </c>
      <c r="D327" s="51">
        <v>0.56989999999999996</v>
      </c>
      <c r="E327" s="51">
        <v>0.99829999999999997</v>
      </c>
      <c r="F327" s="51">
        <v>0.51400000000000001</v>
      </c>
    </row>
    <row r="328" spans="1:6" ht="15.75" thickBot="1" x14ac:dyDescent="0.3">
      <c r="A328" s="51">
        <v>91</v>
      </c>
      <c r="B328" s="51">
        <v>0.56389999999999996</v>
      </c>
      <c r="C328" s="51">
        <v>0.54849999999999999</v>
      </c>
      <c r="D328" s="51">
        <v>0.56489999999999996</v>
      </c>
      <c r="E328" s="51">
        <v>0.99829999999999997</v>
      </c>
      <c r="F328" s="51">
        <v>0.51400000000000001</v>
      </c>
    </row>
    <row r="329" spans="1:6" ht="15.75" thickBot="1" x14ac:dyDescent="0.3">
      <c r="A329" s="51">
        <v>92</v>
      </c>
      <c r="B329" s="51">
        <v>0.55889999999999995</v>
      </c>
      <c r="C329" s="51">
        <v>0.54369999999999996</v>
      </c>
      <c r="D329" s="51">
        <v>0.55989999999999995</v>
      </c>
      <c r="E329" s="51">
        <v>0.99829999999999997</v>
      </c>
      <c r="F329" s="51">
        <v>0.51400000000000001</v>
      </c>
    </row>
    <row r="330" spans="1:6" ht="15.75" thickBot="1" x14ac:dyDescent="0.3">
      <c r="A330" s="51">
        <v>93</v>
      </c>
      <c r="B330" s="51">
        <v>0.55389999999999995</v>
      </c>
      <c r="C330" s="51">
        <v>0.53879999999999995</v>
      </c>
      <c r="D330" s="51">
        <v>0.55489999999999995</v>
      </c>
      <c r="E330" s="51">
        <v>0.99829999999999997</v>
      </c>
      <c r="F330" s="51">
        <v>0.51400000000000001</v>
      </c>
    </row>
    <row r="331" spans="1:6" ht="15.75" thickBot="1" x14ac:dyDescent="0.3">
      <c r="A331" s="51">
        <v>94</v>
      </c>
      <c r="B331" s="51">
        <v>0.54900000000000004</v>
      </c>
      <c r="C331" s="51">
        <v>0.53400000000000003</v>
      </c>
      <c r="D331" s="51">
        <v>0.54990000000000006</v>
      </c>
      <c r="E331" s="51">
        <v>0.99829999999999997</v>
      </c>
      <c r="F331" s="51">
        <v>0.51400000000000001</v>
      </c>
    </row>
    <row r="332" spans="1:6" ht="15.75" thickBot="1" x14ac:dyDescent="0.3">
      <c r="A332" s="51">
        <v>95</v>
      </c>
      <c r="B332" s="51">
        <v>0.54400000000000004</v>
      </c>
      <c r="C332" s="51">
        <v>0.52910000000000001</v>
      </c>
      <c r="D332" s="51">
        <v>0.54490000000000005</v>
      </c>
      <c r="E332" s="51">
        <v>0.99829999999999997</v>
      </c>
      <c r="F332" s="51">
        <v>0.51400000000000001</v>
      </c>
    </row>
    <row r="333" spans="1:6" ht="15.75" thickBot="1" x14ac:dyDescent="0.3">
      <c r="A333" s="51">
        <v>96</v>
      </c>
      <c r="B333" s="51">
        <v>0.53900000000000003</v>
      </c>
      <c r="C333" s="51">
        <v>0.52429999999999999</v>
      </c>
      <c r="D333" s="51">
        <v>0.53990000000000005</v>
      </c>
      <c r="E333" s="51">
        <v>0.99829999999999997</v>
      </c>
      <c r="F333" s="51">
        <v>0.51400000000000001</v>
      </c>
    </row>
    <row r="334" spans="1:6" ht="15.75" thickBot="1" x14ac:dyDescent="0.3">
      <c r="A334" s="51">
        <v>97</v>
      </c>
      <c r="B334" s="51">
        <v>0.53400000000000003</v>
      </c>
      <c r="C334" s="51">
        <v>0.51939999999999997</v>
      </c>
      <c r="D334" s="51">
        <v>0.53490000000000004</v>
      </c>
      <c r="E334" s="51">
        <v>0.99839999999999995</v>
      </c>
      <c r="F334" s="51">
        <v>0.5141</v>
      </c>
    </row>
    <row r="335" spans="1:6" ht="15.75" thickBot="1" x14ac:dyDescent="0.3">
      <c r="A335" s="51">
        <v>98</v>
      </c>
      <c r="B335" s="51">
        <v>0.52900000000000003</v>
      </c>
      <c r="C335" s="51">
        <v>0.51459999999999995</v>
      </c>
      <c r="D335" s="51">
        <v>0.52990000000000004</v>
      </c>
      <c r="E335" s="51">
        <v>0.99839999999999995</v>
      </c>
      <c r="F335" s="51">
        <v>0.5141</v>
      </c>
    </row>
    <row r="336" spans="1:6" ht="15.75" thickBot="1" x14ac:dyDescent="0.3">
      <c r="A336" s="51">
        <v>99</v>
      </c>
      <c r="B336" s="51">
        <v>0.52400000000000002</v>
      </c>
      <c r="C336" s="51">
        <v>0.50970000000000004</v>
      </c>
      <c r="D336" s="51">
        <v>0.52490000000000003</v>
      </c>
      <c r="E336" s="51">
        <v>0.99839999999999995</v>
      </c>
      <c r="F336" s="51">
        <v>0.5141</v>
      </c>
    </row>
    <row r="337" spans="1:6" ht="15.75" thickBot="1" x14ac:dyDescent="0.3">
      <c r="A337" s="51">
        <v>100</v>
      </c>
      <c r="B337" s="51">
        <v>0.51910000000000001</v>
      </c>
      <c r="C337" s="51">
        <v>0.50480000000000003</v>
      </c>
      <c r="D337" s="51">
        <v>0.51990000000000003</v>
      </c>
      <c r="E337" s="51">
        <v>0.99839999999999995</v>
      </c>
      <c r="F337" s="51">
        <v>0.5141</v>
      </c>
    </row>
    <row r="338" spans="1:6" ht="15.75" thickBot="1" x14ac:dyDescent="0.3">
      <c r="A338" s="51">
        <v>101</v>
      </c>
      <c r="B338" s="51">
        <v>0.5141</v>
      </c>
      <c r="C338" s="51">
        <v>0.5</v>
      </c>
      <c r="D338" s="51">
        <v>0.51490000000000002</v>
      </c>
      <c r="E338" s="51">
        <v>0.99839999999999995</v>
      </c>
      <c r="F338" s="51">
        <v>0.5141</v>
      </c>
    </row>
    <row r="339" spans="1:6" ht="15.75" thickBot="1" x14ac:dyDescent="0.3">
      <c r="A339" s="51">
        <v>102</v>
      </c>
      <c r="B339" s="51">
        <v>0.5091</v>
      </c>
      <c r="C339" s="51">
        <v>0.49509999999999998</v>
      </c>
      <c r="D339" s="51">
        <v>0.50990000000000002</v>
      </c>
      <c r="E339" s="51">
        <v>0.99839999999999995</v>
      </c>
      <c r="F339" s="51">
        <v>0.5141</v>
      </c>
    </row>
    <row r="340" spans="1:6" ht="15.75" thickBot="1" x14ac:dyDescent="0.3">
      <c r="A340" s="51">
        <v>103</v>
      </c>
      <c r="B340" s="51">
        <v>0.50409999999999999</v>
      </c>
      <c r="C340" s="51">
        <v>0.49030000000000001</v>
      </c>
      <c r="D340" s="51">
        <v>0.50490000000000002</v>
      </c>
      <c r="E340" s="51">
        <v>0.99839999999999995</v>
      </c>
      <c r="F340" s="51">
        <v>0.5141</v>
      </c>
    </row>
    <row r="341" spans="1:6" ht="15.75" thickBot="1" x14ac:dyDescent="0.3">
      <c r="A341" s="51">
        <v>104</v>
      </c>
      <c r="B341" s="51">
        <v>0.49909999999999999</v>
      </c>
      <c r="C341" s="51">
        <v>0.4854</v>
      </c>
      <c r="D341" s="51">
        <v>0.49990000000000001</v>
      </c>
      <c r="E341" s="51">
        <v>0.99839999999999995</v>
      </c>
      <c r="F341" s="51">
        <v>0.5141</v>
      </c>
    </row>
    <row r="342" spans="1:6" ht="15.75" thickBot="1" x14ac:dyDescent="0.3">
      <c r="A342" s="51">
        <v>105</v>
      </c>
      <c r="B342" s="51">
        <v>0.49409999999999998</v>
      </c>
      <c r="C342" s="51">
        <v>0.48060000000000003</v>
      </c>
      <c r="D342" s="51">
        <v>0.49490000000000001</v>
      </c>
      <c r="E342" s="51">
        <v>0.99839999999999995</v>
      </c>
      <c r="F342" s="51">
        <v>0.5141</v>
      </c>
    </row>
    <row r="343" spans="1:6" ht="15.75" thickBot="1" x14ac:dyDescent="0.3">
      <c r="A343" s="51">
        <v>106</v>
      </c>
      <c r="B343" s="51">
        <v>0.48909999999999998</v>
      </c>
      <c r="C343" s="51">
        <v>0.47570000000000001</v>
      </c>
      <c r="D343" s="51">
        <v>0.4899</v>
      </c>
      <c r="E343" s="51">
        <v>0.99839999999999995</v>
      </c>
      <c r="F343" s="51">
        <v>0.5141</v>
      </c>
    </row>
    <row r="344" spans="1:6" ht="15.75" thickBot="1" x14ac:dyDescent="0.3">
      <c r="A344" s="51">
        <v>107</v>
      </c>
      <c r="B344" s="51">
        <v>0.48409999999999997</v>
      </c>
      <c r="C344" s="51">
        <v>0.47089999999999999</v>
      </c>
      <c r="D344" s="51">
        <v>0.4849</v>
      </c>
      <c r="E344" s="51">
        <v>0.99850000000000005</v>
      </c>
      <c r="F344" s="51">
        <v>0.5141</v>
      </c>
    </row>
    <row r="345" spans="1:6" ht="15.75" thickBot="1" x14ac:dyDescent="0.3">
      <c r="A345" s="51">
        <v>108</v>
      </c>
      <c r="B345" s="51">
        <v>0.47920000000000001</v>
      </c>
      <c r="C345" s="51">
        <v>0.46600000000000003</v>
      </c>
      <c r="D345" s="51">
        <v>0.47989999999999999</v>
      </c>
      <c r="E345" s="51">
        <v>0.99850000000000005</v>
      </c>
      <c r="F345" s="51">
        <v>0.5141</v>
      </c>
    </row>
    <row r="346" spans="1:6" ht="15.75" thickBot="1" x14ac:dyDescent="0.3">
      <c r="A346" s="51">
        <v>109</v>
      </c>
      <c r="B346" s="51">
        <v>0.47420000000000001</v>
      </c>
      <c r="C346" s="51">
        <v>0.4612</v>
      </c>
      <c r="D346" s="51">
        <v>0.47489999999999999</v>
      </c>
      <c r="E346" s="51">
        <v>0.99850000000000005</v>
      </c>
      <c r="F346" s="51">
        <v>0.5141</v>
      </c>
    </row>
    <row r="347" spans="1:6" ht="15.75" thickBot="1" x14ac:dyDescent="0.3">
      <c r="A347" s="51">
        <v>110</v>
      </c>
      <c r="B347" s="51">
        <v>0.46920000000000001</v>
      </c>
      <c r="C347" s="51">
        <v>0.45629999999999998</v>
      </c>
      <c r="D347" s="51">
        <v>0.46989999999999998</v>
      </c>
      <c r="E347" s="51">
        <v>0.99850000000000005</v>
      </c>
      <c r="F347" s="51">
        <v>0.5141</v>
      </c>
    </row>
    <row r="348" spans="1:6" ht="15.75" thickBot="1" x14ac:dyDescent="0.3">
      <c r="A348" s="51">
        <v>111</v>
      </c>
      <c r="B348" s="51">
        <v>0.4642</v>
      </c>
      <c r="C348" s="51">
        <v>0.45150000000000001</v>
      </c>
      <c r="D348" s="51">
        <v>0.46489999999999998</v>
      </c>
      <c r="E348" s="51">
        <v>0.99850000000000005</v>
      </c>
      <c r="F348" s="51">
        <v>0.5141</v>
      </c>
    </row>
    <row r="349" spans="1:6" ht="15.75" thickBot="1" x14ac:dyDescent="0.3">
      <c r="A349" s="51">
        <v>112</v>
      </c>
      <c r="B349" s="51">
        <v>0.4592</v>
      </c>
      <c r="C349" s="51">
        <v>0.4466</v>
      </c>
      <c r="D349" s="51">
        <v>0.45989999999999998</v>
      </c>
      <c r="E349" s="51">
        <v>0.99850000000000005</v>
      </c>
      <c r="F349" s="51">
        <v>0.5141</v>
      </c>
    </row>
    <row r="350" spans="1:6" ht="15.75" thickBot="1" x14ac:dyDescent="0.3">
      <c r="A350" s="51">
        <v>113</v>
      </c>
      <c r="B350" s="51">
        <v>0.45419999999999999</v>
      </c>
      <c r="C350" s="51">
        <v>0.44180000000000003</v>
      </c>
      <c r="D350" s="51">
        <v>0.45490000000000003</v>
      </c>
      <c r="E350" s="51">
        <v>0.99850000000000005</v>
      </c>
      <c r="F350" s="51">
        <v>0.5141</v>
      </c>
    </row>
    <row r="351" spans="1:6" ht="15.75" thickBot="1" x14ac:dyDescent="0.3">
      <c r="A351" s="51">
        <v>114</v>
      </c>
      <c r="B351" s="51">
        <v>0.44919999999999999</v>
      </c>
      <c r="C351" s="51">
        <v>0.43690000000000001</v>
      </c>
      <c r="D351" s="51">
        <v>0.44990000000000002</v>
      </c>
      <c r="E351" s="51">
        <v>0.99850000000000005</v>
      </c>
      <c r="F351" s="51">
        <v>0.5141</v>
      </c>
    </row>
    <row r="352" spans="1:6" ht="15.75" thickBot="1" x14ac:dyDescent="0.3">
      <c r="A352" s="51">
        <v>115</v>
      </c>
      <c r="B352" s="51">
        <v>0.44419999999999998</v>
      </c>
      <c r="C352" s="51">
        <v>0.43209999999999998</v>
      </c>
      <c r="D352" s="51">
        <v>0.44490000000000002</v>
      </c>
      <c r="E352" s="51">
        <v>0.99850000000000005</v>
      </c>
      <c r="F352" s="51">
        <v>0.5141</v>
      </c>
    </row>
    <row r="353" spans="1:6" ht="15.75" thickBot="1" x14ac:dyDescent="0.3">
      <c r="A353" s="51">
        <v>116</v>
      </c>
      <c r="B353" s="51">
        <v>0.43930000000000002</v>
      </c>
      <c r="C353" s="51">
        <v>0.42720000000000002</v>
      </c>
      <c r="D353" s="51">
        <v>0.43990000000000001</v>
      </c>
      <c r="E353" s="51">
        <v>0.99850000000000005</v>
      </c>
      <c r="F353" s="51">
        <v>0.51419999999999999</v>
      </c>
    </row>
    <row r="354" spans="1:6" ht="15.75" thickBot="1" x14ac:dyDescent="0.3">
      <c r="A354" s="51">
        <v>117</v>
      </c>
      <c r="B354" s="51">
        <v>0.43430000000000002</v>
      </c>
      <c r="C354" s="51">
        <v>0.4224</v>
      </c>
      <c r="D354" s="51">
        <v>0.43490000000000001</v>
      </c>
      <c r="E354" s="51">
        <v>0.99850000000000005</v>
      </c>
      <c r="F354" s="51">
        <v>0.5141</v>
      </c>
    </row>
    <row r="355" spans="1:6" ht="15.75" thickBot="1" x14ac:dyDescent="0.3">
      <c r="A355" s="51">
        <v>118</v>
      </c>
      <c r="B355" s="51">
        <v>0.42930000000000001</v>
      </c>
      <c r="C355" s="51">
        <v>0.41749999999999998</v>
      </c>
      <c r="D355" s="51">
        <v>0.4299</v>
      </c>
      <c r="E355" s="51">
        <v>0.99860000000000004</v>
      </c>
      <c r="F355" s="51">
        <v>0.51419999999999999</v>
      </c>
    </row>
    <row r="356" spans="1:6" ht="15.75" thickBot="1" x14ac:dyDescent="0.3">
      <c r="A356" s="51">
        <v>119</v>
      </c>
      <c r="B356" s="51">
        <v>0.42430000000000001</v>
      </c>
      <c r="C356" s="51">
        <v>0.41270000000000001</v>
      </c>
      <c r="D356" s="51">
        <v>0.4249</v>
      </c>
      <c r="E356" s="51">
        <v>0.99860000000000004</v>
      </c>
      <c r="F356" s="51">
        <v>0.51419999999999999</v>
      </c>
    </row>
    <row r="357" spans="1:6" ht="15.75" thickBot="1" x14ac:dyDescent="0.3">
      <c r="A357" s="51">
        <v>120</v>
      </c>
      <c r="B357" s="51">
        <v>0.41930000000000001</v>
      </c>
      <c r="C357" s="51">
        <v>0.4078</v>
      </c>
      <c r="D357" s="51">
        <v>0.4199</v>
      </c>
      <c r="E357" s="51">
        <v>0.99860000000000004</v>
      </c>
      <c r="F357" s="51">
        <v>0.51419999999999999</v>
      </c>
    </row>
    <row r="358" spans="1:6" ht="15.75" thickBot="1" x14ac:dyDescent="0.3">
      <c r="A358" s="51">
        <v>121</v>
      </c>
      <c r="B358" s="51">
        <v>0.4143</v>
      </c>
      <c r="C358" s="51">
        <v>0.40300000000000002</v>
      </c>
      <c r="D358" s="51">
        <v>0.41489999999999999</v>
      </c>
      <c r="E358" s="51">
        <v>0.99860000000000004</v>
      </c>
      <c r="F358" s="51">
        <v>0.51419999999999999</v>
      </c>
    </row>
    <row r="359" spans="1:6" ht="15.75" thickBot="1" x14ac:dyDescent="0.3">
      <c r="A359" s="51">
        <v>122</v>
      </c>
      <c r="B359" s="51">
        <v>0.4093</v>
      </c>
      <c r="C359" s="51">
        <v>0.39810000000000001</v>
      </c>
      <c r="D359" s="51">
        <v>0.40989999999999999</v>
      </c>
      <c r="E359" s="51">
        <v>0.99860000000000004</v>
      </c>
      <c r="F359" s="51">
        <v>0.51419999999999999</v>
      </c>
    </row>
    <row r="360" spans="1:6" ht="15.75" thickBot="1" x14ac:dyDescent="0.3">
      <c r="A360" s="51">
        <v>123</v>
      </c>
      <c r="B360" s="51">
        <v>0.40429999999999999</v>
      </c>
      <c r="C360" s="51">
        <v>0.39329999999999998</v>
      </c>
      <c r="D360" s="51">
        <v>0.40489999999999998</v>
      </c>
      <c r="E360" s="51">
        <v>0.99860000000000004</v>
      </c>
      <c r="F360" s="51">
        <v>0.51419999999999999</v>
      </c>
    </row>
    <row r="361" spans="1:6" ht="15.75" thickBot="1" x14ac:dyDescent="0.3">
      <c r="A361" s="51">
        <v>124</v>
      </c>
      <c r="B361" s="51">
        <v>0.39939999999999998</v>
      </c>
      <c r="C361" s="51">
        <v>0.38840000000000002</v>
      </c>
      <c r="D361" s="51">
        <v>0.39989999999999998</v>
      </c>
      <c r="E361" s="51">
        <v>0.99860000000000004</v>
      </c>
      <c r="F361" s="51">
        <v>0.51419999999999999</v>
      </c>
    </row>
    <row r="362" spans="1:6" ht="15.75" thickBot="1" x14ac:dyDescent="0.3">
      <c r="A362" s="51">
        <v>125</v>
      </c>
      <c r="B362" s="51">
        <v>0.39439999999999997</v>
      </c>
      <c r="C362" s="51">
        <v>0.3836</v>
      </c>
      <c r="D362" s="51">
        <v>0.39489999999999997</v>
      </c>
      <c r="E362" s="51">
        <v>0.99860000000000004</v>
      </c>
      <c r="F362" s="51">
        <v>0.51419999999999999</v>
      </c>
    </row>
    <row r="363" spans="1:6" ht="15.75" thickBot="1" x14ac:dyDescent="0.3">
      <c r="A363" s="51">
        <v>126</v>
      </c>
      <c r="B363" s="51">
        <v>0.38940000000000002</v>
      </c>
      <c r="C363" s="51">
        <v>0.37869999999999998</v>
      </c>
      <c r="D363" s="51">
        <v>0.38990000000000002</v>
      </c>
      <c r="E363" s="51">
        <v>0.99870000000000003</v>
      </c>
      <c r="F363" s="51">
        <v>0.51419999999999999</v>
      </c>
    </row>
    <row r="364" spans="1:6" ht="15.75" thickBot="1" x14ac:dyDescent="0.3">
      <c r="A364" s="51">
        <v>127</v>
      </c>
      <c r="B364" s="51">
        <v>0.38440000000000002</v>
      </c>
      <c r="C364" s="51">
        <v>0.37390000000000001</v>
      </c>
      <c r="D364" s="51">
        <v>0.38490000000000002</v>
      </c>
      <c r="E364" s="51">
        <v>0.99870000000000003</v>
      </c>
      <c r="F364" s="51">
        <v>0.51419999999999999</v>
      </c>
    </row>
    <row r="365" spans="1:6" ht="15.75" thickBot="1" x14ac:dyDescent="0.3">
      <c r="A365" s="51">
        <v>128</v>
      </c>
      <c r="B365" s="51">
        <v>0.37940000000000002</v>
      </c>
      <c r="C365" s="51">
        <v>0.36899999999999999</v>
      </c>
      <c r="D365" s="51">
        <v>0.37990000000000002</v>
      </c>
      <c r="E365" s="51">
        <v>0.99870000000000003</v>
      </c>
      <c r="F365" s="51">
        <v>0.51419999999999999</v>
      </c>
    </row>
    <row r="366" spans="1:6" ht="15.75" thickBot="1" x14ac:dyDescent="0.3">
      <c r="A366" s="51">
        <v>129</v>
      </c>
      <c r="B366" s="51">
        <v>0.37440000000000001</v>
      </c>
      <c r="C366" s="51">
        <v>0.36420000000000002</v>
      </c>
      <c r="D366" s="51">
        <v>0.37490000000000001</v>
      </c>
      <c r="E366" s="51">
        <v>0.99870000000000003</v>
      </c>
      <c r="F366" s="51">
        <v>0.51419999999999999</v>
      </c>
    </row>
    <row r="367" spans="1:6" ht="15.75" thickBot="1" x14ac:dyDescent="0.3">
      <c r="A367" s="51">
        <v>130</v>
      </c>
      <c r="B367" s="51">
        <v>0.36940000000000001</v>
      </c>
      <c r="C367" s="51">
        <v>0.35930000000000001</v>
      </c>
      <c r="D367" s="51">
        <v>0.36990000000000001</v>
      </c>
      <c r="E367" s="51">
        <v>0.99870000000000003</v>
      </c>
      <c r="F367" s="51">
        <v>0.51419999999999999</v>
      </c>
    </row>
    <row r="368" spans="1:6" ht="15.75" thickBot="1" x14ac:dyDescent="0.3">
      <c r="A368" s="51">
        <v>131</v>
      </c>
      <c r="B368" s="51">
        <v>0.3644</v>
      </c>
      <c r="C368" s="51">
        <v>0.35449999999999998</v>
      </c>
      <c r="D368" s="51">
        <v>0.3649</v>
      </c>
      <c r="E368" s="51">
        <v>0.99870000000000003</v>
      </c>
      <c r="F368" s="51">
        <v>0.51419999999999999</v>
      </c>
    </row>
    <row r="369" spans="1:6" ht="15.75" thickBot="1" x14ac:dyDescent="0.3">
      <c r="A369" s="51">
        <v>132</v>
      </c>
      <c r="B369" s="51">
        <v>0.3594</v>
      </c>
      <c r="C369" s="51">
        <v>0.34960000000000002</v>
      </c>
      <c r="D369" s="51">
        <v>0.3599</v>
      </c>
      <c r="E369" s="51">
        <v>0.99870000000000003</v>
      </c>
      <c r="F369" s="51">
        <v>0.51429999999999998</v>
      </c>
    </row>
    <row r="370" spans="1:6" ht="15.75" thickBot="1" x14ac:dyDescent="0.3">
      <c r="A370" s="51">
        <v>133</v>
      </c>
      <c r="B370" s="51">
        <v>0.35449999999999998</v>
      </c>
      <c r="C370" s="51">
        <v>0.3448</v>
      </c>
      <c r="D370" s="51">
        <v>0.35489999999999999</v>
      </c>
      <c r="E370" s="51">
        <v>0.99870000000000003</v>
      </c>
      <c r="F370" s="51">
        <v>0.51429999999999998</v>
      </c>
    </row>
    <row r="371" spans="1:6" ht="15.75" thickBot="1" x14ac:dyDescent="0.3">
      <c r="A371" s="51">
        <v>134</v>
      </c>
      <c r="B371" s="51">
        <v>0.34949999999999998</v>
      </c>
      <c r="C371" s="51">
        <v>0.33989999999999998</v>
      </c>
      <c r="D371" s="51">
        <v>0.34989999999999999</v>
      </c>
      <c r="E371" s="51">
        <v>0.99880000000000002</v>
      </c>
      <c r="F371" s="51">
        <v>0.51429999999999998</v>
      </c>
    </row>
    <row r="372" spans="1:6" ht="15.75" thickBot="1" x14ac:dyDescent="0.3">
      <c r="A372" s="51">
        <v>135</v>
      </c>
      <c r="B372" s="51">
        <v>0.34449999999999997</v>
      </c>
      <c r="C372" s="51">
        <v>0.33510000000000001</v>
      </c>
      <c r="D372" s="51">
        <v>0.34489999999999998</v>
      </c>
      <c r="E372" s="51">
        <v>0.99880000000000002</v>
      </c>
      <c r="F372" s="51">
        <v>0.51429999999999998</v>
      </c>
    </row>
    <row r="373" spans="1:6" ht="15.75" thickBot="1" x14ac:dyDescent="0.3">
      <c r="A373" s="51">
        <v>136</v>
      </c>
      <c r="B373" s="51">
        <v>0.33950000000000002</v>
      </c>
      <c r="C373" s="51">
        <v>0.33019999999999999</v>
      </c>
      <c r="D373" s="51">
        <v>0.33989999999999998</v>
      </c>
      <c r="E373" s="51">
        <v>0.99880000000000002</v>
      </c>
      <c r="F373" s="51">
        <v>0.51429999999999998</v>
      </c>
    </row>
    <row r="374" spans="1:6" ht="15.75" thickBot="1" x14ac:dyDescent="0.3">
      <c r="A374" s="51">
        <v>137</v>
      </c>
      <c r="B374" s="51">
        <v>0.33450000000000002</v>
      </c>
      <c r="C374" s="51">
        <v>0.32540000000000002</v>
      </c>
      <c r="D374" s="51">
        <v>0.33489999999999998</v>
      </c>
      <c r="E374" s="51">
        <v>0.99880000000000002</v>
      </c>
      <c r="F374" s="51">
        <v>0.51429999999999998</v>
      </c>
    </row>
    <row r="375" spans="1:6" ht="15.75" thickBot="1" x14ac:dyDescent="0.3">
      <c r="A375" s="51">
        <v>138</v>
      </c>
      <c r="B375" s="51">
        <v>0.32950000000000002</v>
      </c>
      <c r="C375" s="51">
        <v>0.32050000000000001</v>
      </c>
      <c r="D375" s="51">
        <v>0.32990000000000003</v>
      </c>
      <c r="E375" s="51">
        <v>0.99880000000000002</v>
      </c>
      <c r="F375" s="51">
        <v>0.51429999999999998</v>
      </c>
    </row>
    <row r="376" spans="1:6" ht="15.75" thickBot="1" x14ac:dyDescent="0.3">
      <c r="A376" s="51">
        <v>139</v>
      </c>
      <c r="B376" s="51">
        <v>0.32450000000000001</v>
      </c>
      <c r="C376" s="51">
        <v>0.31569999999999998</v>
      </c>
      <c r="D376" s="51">
        <v>0.32490000000000002</v>
      </c>
      <c r="E376" s="51">
        <v>0.99880000000000002</v>
      </c>
      <c r="F376" s="51">
        <v>0.51429999999999998</v>
      </c>
    </row>
    <row r="377" spans="1:6" ht="15.75" thickBot="1" x14ac:dyDescent="0.3">
      <c r="A377" s="51">
        <v>140</v>
      </c>
      <c r="B377" s="51">
        <v>0.31950000000000001</v>
      </c>
      <c r="C377" s="51">
        <v>0.31080000000000002</v>
      </c>
      <c r="D377" s="51">
        <v>0.31990000000000002</v>
      </c>
      <c r="E377" s="51">
        <v>0.99880000000000002</v>
      </c>
      <c r="F377" s="51">
        <v>0.51429999999999998</v>
      </c>
    </row>
    <row r="378" spans="1:6" ht="15.75" thickBot="1" x14ac:dyDescent="0.3">
      <c r="A378" s="51">
        <v>141</v>
      </c>
      <c r="B378" s="51">
        <v>0.3145</v>
      </c>
      <c r="C378" s="51">
        <v>0.30599999999999999</v>
      </c>
      <c r="D378" s="51">
        <v>0.31490000000000001</v>
      </c>
      <c r="E378" s="51">
        <v>0.99880000000000002</v>
      </c>
      <c r="F378" s="51">
        <v>0.51429999999999998</v>
      </c>
    </row>
    <row r="379" spans="1:6" ht="15.75" thickBot="1" x14ac:dyDescent="0.3">
      <c r="A379" s="51">
        <v>142</v>
      </c>
      <c r="B379" s="51">
        <v>0.3095</v>
      </c>
      <c r="C379" s="51">
        <v>0.30109999999999998</v>
      </c>
      <c r="D379" s="51">
        <v>0.30990000000000001</v>
      </c>
      <c r="E379" s="51">
        <v>0.99880000000000002</v>
      </c>
      <c r="F379" s="51">
        <v>0.51429999999999998</v>
      </c>
    </row>
    <row r="380" spans="1:6" ht="15.75" thickBot="1" x14ac:dyDescent="0.3">
      <c r="A380" s="51">
        <v>143</v>
      </c>
      <c r="B380" s="51">
        <v>0.30449999999999999</v>
      </c>
      <c r="C380" s="51">
        <v>0.29630000000000001</v>
      </c>
      <c r="D380" s="51">
        <v>0.3049</v>
      </c>
      <c r="E380" s="51">
        <v>0.99880000000000002</v>
      </c>
      <c r="F380" s="51">
        <v>0.51429999999999998</v>
      </c>
    </row>
    <row r="381" spans="1:6" ht="15.75" thickBot="1" x14ac:dyDescent="0.3">
      <c r="A381" s="51">
        <v>144</v>
      </c>
      <c r="B381" s="51">
        <v>0.29959999999999998</v>
      </c>
      <c r="C381" s="51">
        <v>0.29139999999999999</v>
      </c>
      <c r="D381" s="51">
        <v>0.2999</v>
      </c>
      <c r="E381" s="51">
        <v>0.99890000000000001</v>
      </c>
      <c r="F381" s="51">
        <v>0.51429999999999998</v>
      </c>
    </row>
    <row r="382" spans="1:6" ht="15.75" thickBot="1" x14ac:dyDescent="0.3">
      <c r="A382" s="51">
        <v>145</v>
      </c>
      <c r="B382" s="51">
        <v>0.29459999999999997</v>
      </c>
      <c r="C382" s="51">
        <v>0.28649999999999998</v>
      </c>
      <c r="D382" s="51">
        <v>0.2949</v>
      </c>
      <c r="E382" s="51">
        <v>0.99890000000000001</v>
      </c>
      <c r="F382" s="51">
        <v>0.51429999999999998</v>
      </c>
    </row>
    <row r="383" spans="1:6" ht="15.75" thickBot="1" x14ac:dyDescent="0.3">
      <c r="A383" s="51">
        <v>146</v>
      </c>
      <c r="B383" s="51">
        <v>0.28960000000000002</v>
      </c>
      <c r="C383" s="51">
        <v>0.28170000000000001</v>
      </c>
      <c r="D383" s="51">
        <v>0.28989999999999999</v>
      </c>
      <c r="E383" s="51">
        <v>0.999</v>
      </c>
      <c r="F383" s="51">
        <v>0.51439999999999997</v>
      </c>
    </row>
    <row r="384" spans="1:6" ht="15.75" thickBot="1" x14ac:dyDescent="0.3">
      <c r="A384" s="51">
        <v>147</v>
      </c>
      <c r="B384" s="51">
        <v>0.28460000000000002</v>
      </c>
      <c r="C384" s="51">
        <v>0.27679999999999999</v>
      </c>
      <c r="D384" s="51">
        <v>0.28489999999999999</v>
      </c>
      <c r="E384" s="51">
        <v>0.999</v>
      </c>
      <c r="F384" s="51">
        <v>0.51439999999999997</v>
      </c>
    </row>
    <row r="385" spans="1:6" ht="15.75" thickBot="1" x14ac:dyDescent="0.3">
      <c r="A385" s="51">
        <v>148</v>
      </c>
      <c r="B385" s="51">
        <v>0.27960000000000002</v>
      </c>
      <c r="C385" s="51">
        <v>0.27200000000000002</v>
      </c>
      <c r="D385" s="51">
        <v>0.27989999999999998</v>
      </c>
      <c r="E385" s="51">
        <v>0.999</v>
      </c>
      <c r="F385" s="51">
        <v>0.51439999999999997</v>
      </c>
    </row>
    <row r="386" spans="1:6" ht="15.75" thickBot="1" x14ac:dyDescent="0.3">
      <c r="A386" s="51">
        <v>149</v>
      </c>
      <c r="B386" s="51">
        <v>0.2747</v>
      </c>
      <c r="C386" s="51">
        <v>0.2671</v>
      </c>
      <c r="D386" s="51">
        <v>0.27489999999999998</v>
      </c>
      <c r="E386" s="51">
        <v>0.99909999999999999</v>
      </c>
      <c r="F386" s="51">
        <v>0.51439999999999997</v>
      </c>
    </row>
    <row r="387" spans="1:6" ht="15.75" thickBot="1" x14ac:dyDescent="0.3">
      <c r="A387" s="51">
        <v>150</v>
      </c>
      <c r="B387" s="51">
        <v>0.2697</v>
      </c>
      <c r="C387" s="51">
        <v>0.26229999999999998</v>
      </c>
      <c r="D387" s="51">
        <v>0.26989999999999997</v>
      </c>
      <c r="E387" s="51">
        <v>0.99909999999999999</v>
      </c>
      <c r="F387" s="51">
        <v>0.51439999999999997</v>
      </c>
    </row>
    <row r="388" spans="1:6" ht="15.75" thickBot="1" x14ac:dyDescent="0.3">
      <c r="A388" s="51">
        <v>151</v>
      </c>
      <c r="B388" s="51">
        <v>0.26469999999999999</v>
      </c>
      <c r="C388" s="51">
        <v>0.25740000000000002</v>
      </c>
      <c r="D388" s="51">
        <v>0.26490000000000002</v>
      </c>
      <c r="E388" s="51">
        <v>0.99919999999999998</v>
      </c>
      <c r="F388" s="51">
        <v>0.51449999999999996</v>
      </c>
    </row>
    <row r="389" spans="1:6" ht="15.75" thickBot="1" x14ac:dyDescent="0.3">
      <c r="A389" s="51">
        <v>152</v>
      </c>
      <c r="B389" s="51">
        <v>0.25969999999999999</v>
      </c>
      <c r="C389" s="51">
        <v>0.25259999999999999</v>
      </c>
      <c r="D389" s="51">
        <v>0.25990000000000002</v>
      </c>
      <c r="E389" s="51">
        <v>0.99909999999999999</v>
      </c>
      <c r="F389" s="51">
        <v>0.51449999999999996</v>
      </c>
    </row>
    <row r="390" spans="1:6" ht="15.75" thickBot="1" x14ac:dyDescent="0.3">
      <c r="A390" s="51">
        <v>153</v>
      </c>
      <c r="B390" s="51">
        <v>0.25469999999999998</v>
      </c>
      <c r="C390" s="51">
        <v>0.2477</v>
      </c>
      <c r="D390" s="51">
        <v>0.25490000000000002</v>
      </c>
      <c r="E390" s="51">
        <v>0.99909999999999999</v>
      </c>
      <c r="F390" s="51">
        <v>0.51449999999999996</v>
      </c>
    </row>
    <row r="391" spans="1:6" ht="15.75" thickBot="1" x14ac:dyDescent="0.3">
      <c r="A391" s="51">
        <v>154</v>
      </c>
      <c r="B391" s="51">
        <v>0.24970000000000001</v>
      </c>
      <c r="C391" s="51">
        <v>0.2429</v>
      </c>
      <c r="D391" s="51">
        <v>0.24990000000000001</v>
      </c>
      <c r="E391" s="51">
        <v>0.99919999999999998</v>
      </c>
      <c r="F391" s="51">
        <v>0.51449999999999996</v>
      </c>
    </row>
    <row r="392" spans="1:6" ht="15.75" thickBot="1" x14ac:dyDescent="0.3">
      <c r="A392" s="51">
        <v>155</v>
      </c>
      <c r="B392" s="51">
        <v>0.2447</v>
      </c>
      <c r="C392" s="51">
        <v>0.23799999999999999</v>
      </c>
      <c r="D392" s="51">
        <v>0.24490000000000001</v>
      </c>
      <c r="E392" s="51">
        <v>0.99919999999999998</v>
      </c>
      <c r="F392" s="51">
        <v>0.51449999999999996</v>
      </c>
    </row>
    <row r="393" spans="1:6" ht="15.75" thickBot="1" x14ac:dyDescent="0.3">
      <c r="A393" s="51">
        <v>156</v>
      </c>
      <c r="B393" s="51">
        <v>0.2397</v>
      </c>
      <c r="C393" s="51">
        <v>0.23319999999999999</v>
      </c>
      <c r="D393" s="51">
        <v>0.2399</v>
      </c>
      <c r="E393" s="51">
        <v>0.99919999999999998</v>
      </c>
      <c r="F393" s="51">
        <v>0.51449999999999996</v>
      </c>
    </row>
    <row r="394" spans="1:6" ht="15.75" thickBot="1" x14ac:dyDescent="0.3">
      <c r="A394" s="51">
        <v>157</v>
      </c>
      <c r="B394" s="51">
        <v>0.23469999999999999</v>
      </c>
      <c r="C394" s="51">
        <v>0.2283</v>
      </c>
      <c r="D394" s="51">
        <v>0.2349</v>
      </c>
      <c r="E394" s="51">
        <v>0.99919999999999998</v>
      </c>
      <c r="F394" s="51">
        <v>0.51449999999999996</v>
      </c>
    </row>
    <row r="395" spans="1:6" ht="15.75" thickBot="1" x14ac:dyDescent="0.3">
      <c r="A395" s="51">
        <v>158</v>
      </c>
      <c r="B395" s="51">
        <v>0.22969999999999999</v>
      </c>
      <c r="C395" s="51">
        <v>0.2235</v>
      </c>
      <c r="D395" s="51">
        <v>0.22989999999999999</v>
      </c>
      <c r="E395" s="51">
        <v>0.99919999999999998</v>
      </c>
      <c r="F395" s="51">
        <v>0.51449999999999996</v>
      </c>
    </row>
    <row r="396" spans="1:6" ht="15.75" thickBot="1" x14ac:dyDescent="0.3">
      <c r="A396" s="51">
        <v>159</v>
      </c>
      <c r="B396" s="51">
        <v>0.22470000000000001</v>
      </c>
      <c r="C396" s="51">
        <v>0.21859999999999999</v>
      </c>
      <c r="D396" s="51">
        <v>0.22489999999999999</v>
      </c>
      <c r="E396" s="51">
        <v>0.99919999999999998</v>
      </c>
      <c r="F396" s="51">
        <v>0.51449999999999996</v>
      </c>
    </row>
    <row r="397" spans="1:6" ht="15.75" thickBot="1" x14ac:dyDescent="0.3">
      <c r="A397" s="51">
        <v>160</v>
      </c>
      <c r="B397" s="51">
        <v>0.21970000000000001</v>
      </c>
      <c r="C397" s="51">
        <v>0.21379999999999999</v>
      </c>
      <c r="D397" s="51">
        <v>0.21990000000000001</v>
      </c>
      <c r="E397" s="51">
        <v>0.99919999999999998</v>
      </c>
      <c r="F397" s="51">
        <v>0.51449999999999996</v>
      </c>
    </row>
    <row r="398" spans="1:6" ht="15.75" thickBot="1" x14ac:dyDescent="0.3">
      <c r="A398" s="51">
        <v>161</v>
      </c>
      <c r="B398" s="51">
        <v>0.2147</v>
      </c>
      <c r="C398" s="51">
        <v>0.2089</v>
      </c>
      <c r="D398" s="51">
        <v>0.21490000000000001</v>
      </c>
      <c r="E398" s="51">
        <v>0.99919999999999998</v>
      </c>
      <c r="F398" s="51">
        <v>0.51449999999999996</v>
      </c>
    </row>
    <row r="399" spans="1:6" ht="15.75" thickBot="1" x14ac:dyDescent="0.3">
      <c r="A399" s="51">
        <v>162</v>
      </c>
      <c r="B399" s="51">
        <v>0.2097</v>
      </c>
      <c r="C399" s="51">
        <v>0.2041</v>
      </c>
      <c r="D399" s="51">
        <v>0.2099</v>
      </c>
      <c r="E399" s="51">
        <v>0.99919999999999998</v>
      </c>
      <c r="F399" s="51">
        <v>0.51449999999999996</v>
      </c>
    </row>
    <row r="400" spans="1:6" ht="15.75" thickBot="1" x14ac:dyDescent="0.3">
      <c r="A400" s="51">
        <v>163</v>
      </c>
      <c r="B400" s="51">
        <v>0.20469999999999999</v>
      </c>
      <c r="C400" s="51">
        <v>0.19919999999999999</v>
      </c>
      <c r="D400" s="51">
        <v>0.2049</v>
      </c>
      <c r="E400" s="51">
        <v>0.99919999999999998</v>
      </c>
      <c r="F400" s="51">
        <v>0.51449999999999996</v>
      </c>
    </row>
    <row r="401" spans="1:6" ht="15.75" thickBot="1" x14ac:dyDescent="0.3">
      <c r="A401" s="51">
        <v>164</v>
      </c>
      <c r="B401" s="51">
        <v>0.19969999999999999</v>
      </c>
      <c r="C401" s="51">
        <v>0.19439999999999999</v>
      </c>
      <c r="D401" s="51">
        <v>0.19989999999999999</v>
      </c>
      <c r="E401" s="51">
        <v>0.99929999999999997</v>
      </c>
      <c r="F401" s="51">
        <v>0.51449999999999996</v>
      </c>
    </row>
    <row r="402" spans="1:6" ht="15.75" thickBot="1" x14ac:dyDescent="0.3">
      <c r="A402" s="51">
        <v>165</v>
      </c>
      <c r="B402" s="51">
        <v>0.1948</v>
      </c>
      <c r="C402" s="51">
        <v>0.1895</v>
      </c>
      <c r="D402" s="51">
        <v>0.19489999999999999</v>
      </c>
      <c r="E402" s="51">
        <v>0.99929999999999997</v>
      </c>
      <c r="F402" s="51">
        <v>0.51449999999999996</v>
      </c>
    </row>
    <row r="403" spans="1:6" ht="15.75" thickBot="1" x14ac:dyDescent="0.3">
      <c r="A403" s="51">
        <v>166</v>
      </c>
      <c r="B403" s="51">
        <v>0.1898</v>
      </c>
      <c r="C403" s="51">
        <v>0.1847</v>
      </c>
      <c r="D403" s="51">
        <v>0.18990000000000001</v>
      </c>
      <c r="E403" s="51">
        <v>0.99929999999999997</v>
      </c>
      <c r="F403" s="51">
        <v>0.51449999999999996</v>
      </c>
    </row>
    <row r="404" spans="1:6" ht="15.75" thickBot="1" x14ac:dyDescent="0.3">
      <c r="A404" s="51">
        <v>167</v>
      </c>
      <c r="B404" s="51">
        <v>0.18479999999999999</v>
      </c>
      <c r="C404" s="51">
        <v>0.17979999999999999</v>
      </c>
      <c r="D404" s="51">
        <v>0.18490000000000001</v>
      </c>
      <c r="E404" s="51">
        <v>0.99929999999999997</v>
      </c>
      <c r="F404" s="51">
        <v>0.51449999999999996</v>
      </c>
    </row>
    <row r="405" spans="1:6" ht="15.75" thickBot="1" x14ac:dyDescent="0.3">
      <c r="A405" s="51">
        <v>168</v>
      </c>
      <c r="B405" s="51">
        <v>0.17979999999999999</v>
      </c>
      <c r="C405" s="51">
        <v>0.17499999999999999</v>
      </c>
      <c r="D405" s="51">
        <v>0.1799</v>
      </c>
      <c r="E405" s="51">
        <v>0.99919999999999998</v>
      </c>
      <c r="F405" s="51">
        <v>0.51449999999999996</v>
      </c>
    </row>
    <row r="406" spans="1:6" ht="15.75" thickBot="1" x14ac:dyDescent="0.3">
      <c r="A406" s="51">
        <v>169</v>
      </c>
      <c r="B406" s="51">
        <v>0.17480000000000001</v>
      </c>
      <c r="C406" s="51">
        <v>0.1701</v>
      </c>
      <c r="D406" s="51">
        <v>0.1749</v>
      </c>
      <c r="E406" s="51">
        <v>0.99919999999999998</v>
      </c>
      <c r="F406" s="51">
        <v>0.51449999999999996</v>
      </c>
    </row>
    <row r="407" spans="1:6" ht="15.75" thickBot="1" x14ac:dyDescent="0.3">
      <c r="A407" s="51">
        <v>170</v>
      </c>
      <c r="B407" s="51">
        <v>0.16980000000000001</v>
      </c>
      <c r="C407" s="51">
        <v>0.1653</v>
      </c>
      <c r="D407" s="51">
        <v>0.1699</v>
      </c>
      <c r="E407" s="51">
        <v>0.99919999999999998</v>
      </c>
      <c r="F407" s="51">
        <v>0.51449999999999996</v>
      </c>
    </row>
    <row r="408" spans="1:6" ht="15.75" thickBot="1" x14ac:dyDescent="0.3">
      <c r="A408" s="51">
        <v>171</v>
      </c>
      <c r="B408" s="51">
        <v>0.1648</v>
      </c>
      <c r="C408" s="51">
        <v>0.16039999999999999</v>
      </c>
      <c r="D408" s="51">
        <v>0.16489999999999999</v>
      </c>
      <c r="E408" s="51">
        <v>0.99919999999999998</v>
      </c>
      <c r="F408" s="51">
        <v>0.51449999999999996</v>
      </c>
    </row>
    <row r="409" spans="1:6" ht="15.75" thickBot="1" x14ac:dyDescent="0.3">
      <c r="A409" s="51">
        <v>172</v>
      </c>
      <c r="B409" s="51">
        <v>0.1598</v>
      </c>
      <c r="C409" s="51">
        <v>0.15559999999999999</v>
      </c>
      <c r="D409" s="51">
        <v>0.15989999999999999</v>
      </c>
      <c r="E409" s="51">
        <v>0.99909999999999999</v>
      </c>
      <c r="F409" s="51">
        <v>0.51449999999999996</v>
      </c>
    </row>
    <row r="410" spans="1:6" ht="15.75" thickBot="1" x14ac:dyDescent="0.3">
      <c r="A410" s="51">
        <v>173</v>
      </c>
      <c r="B410" s="51">
        <v>0.15479999999999999</v>
      </c>
      <c r="C410" s="51">
        <v>0.1507</v>
      </c>
      <c r="D410" s="51">
        <v>0.15490000000000001</v>
      </c>
      <c r="E410" s="51">
        <v>0.99919999999999998</v>
      </c>
      <c r="F410" s="51">
        <v>0.51449999999999996</v>
      </c>
    </row>
    <row r="411" spans="1:6" ht="15.75" thickBot="1" x14ac:dyDescent="0.3">
      <c r="A411" s="51">
        <v>174</v>
      </c>
      <c r="B411" s="51">
        <v>0.14979999999999999</v>
      </c>
      <c r="C411" s="51">
        <v>0.1459</v>
      </c>
      <c r="D411" s="51">
        <v>0.14990000000000001</v>
      </c>
      <c r="E411" s="51">
        <v>0.99919999999999998</v>
      </c>
      <c r="F411" s="51">
        <v>0.51449999999999996</v>
      </c>
    </row>
    <row r="412" spans="1:6" ht="15.75" thickBot="1" x14ac:dyDescent="0.3">
      <c r="A412" s="51">
        <v>175</v>
      </c>
      <c r="B412" s="51">
        <v>0.14480000000000001</v>
      </c>
      <c r="C412" s="51">
        <v>0.14099999999999999</v>
      </c>
      <c r="D412" s="51">
        <v>0.1449</v>
      </c>
      <c r="E412" s="51">
        <v>0.99919999999999998</v>
      </c>
      <c r="F412" s="51">
        <v>0.51449999999999996</v>
      </c>
    </row>
    <row r="413" spans="1:6" ht="15.75" thickBot="1" x14ac:dyDescent="0.3">
      <c r="A413" s="51">
        <v>176</v>
      </c>
      <c r="B413" s="51">
        <v>0.13980000000000001</v>
      </c>
      <c r="C413" s="51">
        <v>0.13619999999999999</v>
      </c>
      <c r="D413" s="51">
        <v>0.1399</v>
      </c>
      <c r="E413" s="51">
        <v>0.99919999999999998</v>
      </c>
      <c r="F413" s="51">
        <v>0.51449999999999996</v>
      </c>
    </row>
    <row r="414" spans="1:6" ht="15.75" thickBot="1" x14ac:dyDescent="0.3">
      <c r="A414" s="51">
        <v>177</v>
      </c>
      <c r="B414" s="51">
        <v>0.1348</v>
      </c>
      <c r="C414" s="51">
        <v>0.1313</v>
      </c>
      <c r="D414" s="51">
        <v>0.13489999999999999</v>
      </c>
      <c r="E414" s="51">
        <v>0.99929999999999997</v>
      </c>
      <c r="F414" s="51">
        <v>0.51449999999999996</v>
      </c>
    </row>
    <row r="415" spans="1:6" ht="15.75" thickBot="1" x14ac:dyDescent="0.3">
      <c r="A415" s="51">
        <v>178</v>
      </c>
      <c r="B415" s="51">
        <v>0.1298</v>
      </c>
      <c r="C415" s="51">
        <v>0.1265</v>
      </c>
      <c r="D415" s="51">
        <v>0.12989999999999999</v>
      </c>
      <c r="E415" s="51">
        <v>0.99929999999999997</v>
      </c>
      <c r="F415" s="51">
        <v>0.51449999999999996</v>
      </c>
    </row>
    <row r="416" spans="1:6" ht="15.75" thickBot="1" x14ac:dyDescent="0.3">
      <c r="A416" s="51">
        <v>179</v>
      </c>
      <c r="B416" s="51">
        <v>0.12479999999999999</v>
      </c>
      <c r="C416" s="51">
        <v>0.1216</v>
      </c>
      <c r="D416" s="51">
        <v>0.1249</v>
      </c>
      <c r="E416" s="51">
        <v>0.99919999999999998</v>
      </c>
      <c r="F416" s="51">
        <v>0.51449999999999996</v>
      </c>
    </row>
    <row r="417" spans="1:6" ht="15.75" thickBot="1" x14ac:dyDescent="0.3">
      <c r="A417" s="51">
        <v>180</v>
      </c>
      <c r="B417" s="51">
        <v>0.1198</v>
      </c>
      <c r="C417" s="51">
        <v>0.1168</v>
      </c>
      <c r="D417" s="51">
        <v>0.11990000000000001</v>
      </c>
      <c r="E417" s="51">
        <v>0.99929999999999997</v>
      </c>
      <c r="F417" s="51">
        <v>0.51449999999999996</v>
      </c>
    </row>
    <row r="418" spans="1:6" ht="15.75" thickBot="1" x14ac:dyDescent="0.3">
      <c r="A418" s="51">
        <v>181</v>
      </c>
      <c r="B418" s="51">
        <v>0.1148</v>
      </c>
      <c r="C418" s="51">
        <v>0.1119</v>
      </c>
      <c r="D418" s="51">
        <v>0.1149</v>
      </c>
      <c r="E418" s="51">
        <v>0.99929999999999997</v>
      </c>
      <c r="F418" s="51">
        <v>0.51449999999999996</v>
      </c>
    </row>
    <row r="419" spans="1:6" ht="15.75" thickBot="1" x14ac:dyDescent="0.3">
      <c r="A419" s="51">
        <v>182</v>
      </c>
      <c r="B419" s="51">
        <v>0.10979999999999999</v>
      </c>
      <c r="C419" s="51">
        <v>0.1071</v>
      </c>
      <c r="D419" s="51">
        <v>0.1099</v>
      </c>
      <c r="E419" s="51">
        <v>0.99929999999999997</v>
      </c>
      <c r="F419" s="51">
        <v>0.51449999999999996</v>
      </c>
    </row>
    <row r="420" spans="1:6" ht="15.75" thickBot="1" x14ac:dyDescent="0.3">
      <c r="A420" s="51">
        <v>183</v>
      </c>
      <c r="B420" s="51">
        <v>0.1048</v>
      </c>
      <c r="C420" s="51">
        <v>0.1022</v>
      </c>
      <c r="D420" s="51">
        <v>0.10489999999999999</v>
      </c>
      <c r="E420" s="51">
        <v>0.99919999999999998</v>
      </c>
      <c r="F420" s="51">
        <v>0.51449999999999996</v>
      </c>
    </row>
    <row r="421" spans="1:6" ht="15.75" thickBot="1" x14ac:dyDescent="0.3">
      <c r="A421" s="51">
        <v>184</v>
      </c>
      <c r="B421" s="51">
        <v>9.98E-2</v>
      </c>
      <c r="C421" s="51">
        <v>9.74E-2</v>
      </c>
      <c r="D421" s="51">
        <v>9.9900000000000003E-2</v>
      </c>
      <c r="E421" s="51">
        <v>0.99919999999999998</v>
      </c>
      <c r="F421" s="51">
        <v>0.51449999999999996</v>
      </c>
    </row>
    <row r="422" spans="1:6" ht="15.75" thickBot="1" x14ac:dyDescent="0.3">
      <c r="A422" s="51">
        <v>185</v>
      </c>
      <c r="B422" s="51">
        <v>9.4799999999999995E-2</v>
      </c>
      <c r="C422" s="51">
        <v>9.2499999999999999E-2</v>
      </c>
      <c r="D422" s="51">
        <v>9.4899999999999998E-2</v>
      </c>
      <c r="E422" s="51">
        <v>0.99909999999999999</v>
      </c>
      <c r="F422" s="51">
        <v>0.51449999999999996</v>
      </c>
    </row>
    <row r="423" spans="1:6" ht="15.75" thickBot="1" x14ac:dyDescent="0.3">
      <c r="A423" s="51">
        <v>186</v>
      </c>
      <c r="B423" s="51">
        <v>8.9800000000000005E-2</v>
      </c>
      <c r="C423" s="51">
        <v>8.77E-2</v>
      </c>
      <c r="D423" s="51">
        <v>8.9899999999999994E-2</v>
      </c>
      <c r="E423" s="51">
        <v>0.99909999999999999</v>
      </c>
      <c r="F423" s="51">
        <v>0.51449999999999996</v>
      </c>
    </row>
    <row r="424" spans="1:6" ht="15.75" thickBot="1" x14ac:dyDescent="0.3">
      <c r="A424" s="51">
        <v>187</v>
      </c>
      <c r="B424" s="51">
        <v>8.48E-2</v>
      </c>
      <c r="C424" s="51">
        <v>8.2799999999999999E-2</v>
      </c>
      <c r="D424" s="51">
        <v>8.4900000000000003E-2</v>
      </c>
      <c r="E424" s="51">
        <v>0.99909999999999999</v>
      </c>
      <c r="F424" s="51">
        <v>0.51439999999999997</v>
      </c>
    </row>
    <row r="425" spans="1:6" ht="15.75" thickBot="1" x14ac:dyDescent="0.3">
      <c r="A425" s="51">
        <v>188</v>
      </c>
      <c r="B425" s="51">
        <v>7.9799999999999996E-2</v>
      </c>
      <c r="C425" s="51">
        <v>7.8E-2</v>
      </c>
      <c r="D425" s="51">
        <v>7.9899999999999999E-2</v>
      </c>
      <c r="E425" s="51">
        <v>0.999</v>
      </c>
      <c r="F425" s="51">
        <v>0.51439999999999997</v>
      </c>
    </row>
    <row r="426" spans="1:6" ht="15.75" thickBot="1" x14ac:dyDescent="0.3">
      <c r="A426" s="51">
        <v>189</v>
      </c>
      <c r="B426" s="51">
        <v>7.4800000000000005E-2</v>
      </c>
      <c r="C426" s="51">
        <v>7.3099999999999998E-2</v>
      </c>
      <c r="D426" s="51">
        <v>7.4899999999999994E-2</v>
      </c>
      <c r="E426" s="51">
        <v>0.99890000000000001</v>
      </c>
      <c r="F426" s="51">
        <v>0.51429999999999998</v>
      </c>
    </row>
    <row r="427" spans="1:6" ht="15.75" thickBot="1" x14ac:dyDescent="0.3">
      <c r="A427" s="51">
        <v>190</v>
      </c>
      <c r="B427" s="51">
        <v>6.9800000000000001E-2</v>
      </c>
      <c r="C427" s="51">
        <v>6.8199999999999997E-2</v>
      </c>
      <c r="D427" s="51">
        <v>6.9900000000000004E-2</v>
      </c>
      <c r="E427" s="51">
        <v>0.99880000000000002</v>
      </c>
      <c r="F427" s="51">
        <v>0.51429999999999998</v>
      </c>
    </row>
    <row r="428" spans="1:6" ht="15.75" thickBot="1" x14ac:dyDescent="0.3">
      <c r="A428" s="51">
        <v>191</v>
      </c>
      <c r="B428" s="51">
        <v>6.4799999999999996E-2</v>
      </c>
      <c r="C428" s="51">
        <v>6.3399999999999998E-2</v>
      </c>
      <c r="D428" s="51">
        <v>6.4899999999999999E-2</v>
      </c>
      <c r="E428" s="51">
        <v>0.99870000000000003</v>
      </c>
      <c r="F428" s="51">
        <v>0.51419999999999999</v>
      </c>
    </row>
    <row r="429" spans="1:6" ht="15.75" thickBot="1" x14ac:dyDescent="0.3">
      <c r="A429" s="51">
        <v>192</v>
      </c>
      <c r="B429" s="51">
        <v>5.9799999999999999E-2</v>
      </c>
      <c r="C429" s="51">
        <v>5.8500000000000003E-2</v>
      </c>
      <c r="D429" s="51">
        <v>5.9900000000000002E-2</v>
      </c>
      <c r="E429" s="51">
        <v>0.99860000000000004</v>
      </c>
      <c r="F429" s="51">
        <v>0.51419999999999999</v>
      </c>
    </row>
    <row r="430" spans="1:6" ht="15.75" thickBot="1" x14ac:dyDescent="0.3">
      <c r="A430" s="51">
        <v>193</v>
      </c>
      <c r="B430" s="51">
        <v>5.4800000000000001E-2</v>
      </c>
      <c r="C430" s="51">
        <v>5.3699999999999998E-2</v>
      </c>
      <c r="D430" s="51">
        <v>5.4899999999999997E-2</v>
      </c>
      <c r="E430" s="51">
        <v>0.99839999999999995</v>
      </c>
      <c r="F430" s="51">
        <v>0.5141</v>
      </c>
    </row>
    <row r="431" spans="1:6" ht="15.75" thickBot="1" x14ac:dyDescent="0.3">
      <c r="A431" s="51">
        <v>194</v>
      </c>
      <c r="B431" s="51">
        <v>4.9799999999999997E-2</v>
      </c>
      <c r="C431" s="51">
        <v>4.8800000000000003E-2</v>
      </c>
      <c r="D431" s="51">
        <v>4.99E-2</v>
      </c>
      <c r="E431" s="51">
        <v>0.99839999999999995</v>
      </c>
      <c r="F431" s="51">
        <v>0.5141</v>
      </c>
    </row>
    <row r="432" spans="1:6" ht="15.75" thickBot="1" x14ac:dyDescent="0.3">
      <c r="A432" s="51">
        <v>195</v>
      </c>
      <c r="B432" s="51">
        <v>4.48E-2</v>
      </c>
      <c r="C432" s="51">
        <v>4.3999999999999997E-2</v>
      </c>
      <c r="D432" s="51">
        <v>4.4900000000000002E-2</v>
      </c>
      <c r="E432" s="51">
        <v>0.99850000000000005</v>
      </c>
      <c r="F432" s="51">
        <v>0.5141</v>
      </c>
    </row>
    <row r="433" spans="1:6" ht="15.75" thickBot="1" x14ac:dyDescent="0.3">
      <c r="A433" s="51">
        <v>196</v>
      </c>
      <c r="B433" s="51">
        <v>3.9899999999999998E-2</v>
      </c>
      <c r="C433" s="51">
        <v>3.9100000000000003E-2</v>
      </c>
      <c r="D433" s="51">
        <v>3.9899999999999998E-2</v>
      </c>
      <c r="E433" s="51">
        <v>0.99890000000000001</v>
      </c>
      <c r="F433" s="51">
        <v>0.51429999999999998</v>
      </c>
    </row>
    <row r="434" spans="1:6" ht="15.75" thickBot="1" x14ac:dyDescent="0.3">
      <c r="A434" s="51">
        <v>197</v>
      </c>
      <c r="B434" s="51">
        <v>3.49E-2</v>
      </c>
      <c r="C434" s="51">
        <v>3.4299999999999997E-2</v>
      </c>
      <c r="D434" s="51">
        <v>3.49E-2</v>
      </c>
      <c r="E434" s="51">
        <v>0.99880000000000002</v>
      </c>
      <c r="F434" s="51">
        <v>0.51429999999999998</v>
      </c>
    </row>
    <row r="435" spans="1:6" ht="15.75" thickBot="1" x14ac:dyDescent="0.3">
      <c r="A435" s="51">
        <v>198</v>
      </c>
      <c r="B435" s="51">
        <v>2.9899999999999999E-2</v>
      </c>
      <c r="C435" s="51">
        <v>2.9399999999999999E-2</v>
      </c>
      <c r="D435" s="51">
        <v>2.9899999999999999E-2</v>
      </c>
      <c r="E435" s="51">
        <v>0.99870000000000003</v>
      </c>
      <c r="F435" s="51">
        <v>0.51419999999999999</v>
      </c>
    </row>
    <row r="436" spans="1:6" ht="15.75" thickBot="1" x14ac:dyDescent="0.3">
      <c r="A436" s="51">
        <v>199</v>
      </c>
      <c r="B436" s="51">
        <v>2.4899999999999999E-2</v>
      </c>
      <c r="C436" s="51">
        <v>2.46E-2</v>
      </c>
      <c r="D436" s="51">
        <v>2.4899999999999999E-2</v>
      </c>
      <c r="E436" s="51">
        <v>0.99880000000000002</v>
      </c>
      <c r="F436" s="51">
        <v>0.51429999999999998</v>
      </c>
    </row>
    <row r="437" spans="1:6" ht="15.75" thickBot="1" x14ac:dyDescent="0.3">
      <c r="A437" s="51">
        <v>200</v>
      </c>
      <c r="B437" s="51">
        <v>1.9900000000000001E-2</v>
      </c>
      <c r="C437" s="51">
        <v>1.9699999999999999E-2</v>
      </c>
      <c r="D437" s="51">
        <v>1.9900000000000001E-2</v>
      </c>
      <c r="E437" s="51">
        <v>0.99839999999999995</v>
      </c>
      <c r="F437" s="51">
        <v>0.5141</v>
      </c>
    </row>
    <row r="438" spans="1:6" ht="15.75" thickBot="1" x14ac:dyDescent="0.3">
      <c r="A438" s="51">
        <v>201</v>
      </c>
      <c r="B438" s="51">
        <v>1.49E-2</v>
      </c>
      <c r="C438" s="51">
        <v>1.49E-2</v>
      </c>
      <c r="D438" s="51">
        <v>1.49E-2</v>
      </c>
      <c r="E438" s="51">
        <v>0.97070000000000001</v>
      </c>
      <c r="F438" s="51">
        <v>0.5</v>
      </c>
    </row>
    <row r="439" spans="1:6" ht="15.75" thickBot="1" x14ac:dyDescent="0.3"/>
    <row r="440" spans="1:6" ht="15.75" thickBot="1" x14ac:dyDescent="0.3">
      <c r="A440" s="52" t="s">
        <v>41</v>
      </c>
      <c r="B440" s="52" t="s">
        <v>45</v>
      </c>
      <c r="C440" s="52" t="s">
        <v>44</v>
      </c>
      <c r="D440" s="52" t="s">
        <v>43</v>
      </c>
      <c r="E440" s="52" t="s">
        <v>42</v>
      </c>
    </row>
    <row r="441" spans="1:6" ht="15.75" thickBot="1" x14ac:dyDescent="0.3">
      <c r="A441" s="51">
        <v>1</v>
      </c>
      <c r="B441" s="51">
        <v>0.97</v>
      </c>
      <c r="C441" s="51">
        <v>0</v>
      </c>
      <c r="D441" s="51">
        <v>1.0309999999999999</v>
      </c>
      <c r="E441" s="51">
        <v>0</v>
      </c>
    </row>
    <row r="442" spans="1:6" ht="15.75" thickBot="1" x14ac:dyDescent="0.3">
      <c r="A442" s="51">
        <v>2</v>
      </c>
      <c r="B442" s="51">
        <v>0.96299999999999997</v>
      </c>
      <c r="C442" s="51">
        <v>0.13100000000000001</v>
      </c>
      <c r="D442" s="51">
        <v>1.0149999999999999</v>
      </c>
      <c r="E442" s="51">
        <v>6.5000000000000002E-2</v>
      </c>
    </row>
    <row r="443" spans="1:6" ht="15.75" thickBot="1" x14ac:dyDescent="0.3">
      <c r="A443" s="51">
        <v>3</v>
      </c>
      <c r="B443" s="51">
        <v>0.95699999999999996</v>
      </c>
      <c r="C443" s="51">
        <v>0.16300000000000001</v>
      </c>
      <c r="D443" s="51">
        <v>1.0069999999999999</v>
      </c>
      <c r="E443" s="51">
        <v>0.13</v>
      </c>
    </row>
    <row r="444" spans="1:6" ht="15.75" thickBot="1" x14ac:dyDescent="0.3">
      <c r="A444" s="51">
        <v>4</v>
      </c>
      <c r="B444" s="51">
        <v>0.95099999999999996</v>
      </c>
      <c r="C444" s="51">
        <v>0.16400000000000001</v>
      </c>
      <c r="D444" s="51">
        <v>1</v>
      </c>
      <c r="E444" s="51">
        <v>0.16400000000000001</v>
      </c>
    </row>
    <row r="445" spans="1:6" ht="15.75" thickBot="1" x14ac:dyDescent="0.3">
      <c r="A445" s="51">
        <v>5</v>
      </c>
      <c r="B445" s="51">
        <v>0.94299999999999995</v>
      </c>
      <c r="C445" s="51">
        <v>0.2</v>
      </c>
      <c r="D445" s="51">
        <v>0.98899999999999999</v>
      </c>
      <c r="E445" s="51">
        <v>0.17</v>
      </c>
    </row>
    <row r="446" spans="1:6" ht="15.75" thickBot="1" x14ac:dyDescent="0.3">
      <c r="A446" s="51">
        <v>6</v>
      </c>
      <c r="B446" s="51">
        <v>0.93600000000000005</v>
      </c>
      <c r="C446" s="51">
        <v>0.23799999999999999</v>
      </c>
      <c r="D446" s="51">
        <v>0.97899999999999998</v>
      </c>
      <c r="E446" s="51">
        <v>0.17599999999999999</v>
      </c>
    </row>
    <row r="447" spans="1:6" ht="15.75" thickBot="1" x14ac:dyDescent="0.3">
      <c r="A447" s="51">
        <v>7</v>
      </c>
      <c r="B447" s="51">
        <v>0.92800000000000005</v>
      </c>
      <c r="C447" s="51">
        <v>0.28100000000000003</v>
      </c>
      <c r="D447" s="51">
        <v>0.96899999999999997</v>
      </c>
      <c r="E447" s="51">
        <v>0.184</v>
      </c>
    </row>
    <row r="448" spans="1:6" ht="15.75" thickBot="1" x14ac:dyDescent="0.3">
      <c r="A448" s="51">
        <v>8</v>
      </c>
      <c r="B448" s="51">
        <v>0.92</v>
      </c>
      <c r="C448" s="51">
        <v>0.3</v>
      </c>
      <c r="D448" s="51">
        <v>0.95899999999999996</v>
      </c>
      <c r="E448" s="51">
        <v>0.17599999999999999</v>
      </c>
    </row>
    <row r="449" spans="1:5" ht="15.75" thickBot="1" x14ac:dyDescent="0.3">
      <c r="A449" s="51">
        <v>9</v>
      </c>
      <c r="B449" s="51">
        <v>0.91200000000000003</v>
      </c>
      <c r="C449" s="51">
        <v>0.34399999999999997</v>
      </c>
      <c r="D449" s="51">
        <v>0.94799999999999995</v>
      </c>
      <c r="E449" s="51">
        <v>0.183</v>
      </c>
    </row>
    <row r="450" spans="1:5" ht="15.75" thickBot="1" x14ac:dyDescent="0.3">
      <c r="A450" s="51">
        <v>10</v>
      </c>
      <c r="B450" s="51">
        <v>0.90400000000000003</v>
      </c>
      <c r="C450" s="51">
        <v>0.36599999999999999</v>
      </c>
      <c r="D450" s="51">
        <v>0.93799999999999994</v>
      </c>
      <c r="E450" s="51">
        <v>0.17799999999999999</v>
      </c>
    </row>
    <row r="451" spans="1:5" ht="15.75" thickBot="1" x14ac:dyDescent="0.3">
      <c r="A451" s="51">
        <v>11</v>
      </c>
      <c r="B451" s="51">
        <v>0.89500000000000002</v>
      </c>
      <c r="C451" s="51">
        <v>0.38700000000000001</v>
      </c>
      <c r="D451" s="51">
        <v>0.92800000000000005</v>
      </c>
      <c r="E451" s="51">
        <v>0.17299999999999999</v>
      </c>
    </row>
    <row r="452" spans="1:5" ht="15.75" thickBot="1" x14ac:dyDescent="0.3">
      <c r="A452" s="51">
        <v>12</v>
      </c>
      <c r="B452" s="51">
        <v>0.88800000000000001</v>
      </c>
      <c r="C452" s="51">
        <v>0.43099999999999999</v>
      </c>
      <c r="D452" s="51">
        <v>0.91700000000000004</v>
      </c>
      <c r="E452" s="51">
        <v>0.17799999999999999</v>
      </c>
    </row>
    <row r="453" spans="1:5" ht="15.75" thickBot="1" x14ac:dyDescent="0.3">
      <c r="A453" s="51">
        <v>13</v>
      </c>
      <c r="B453" s="51">
        <v>0.879</v>
      </c>
      <c r="C453" s="51">
        <v>0.45</v>
      </c>
      <c r="D453" s="51">
        <v>0.90700000000000003</v>
      </c>
      <c r="E453" s="51">
        <v>0.17199999999999999</v>
      </c>
    </row>
    <row r="454" spans="1:5" ht="15.75" thickBot="1" x14ac:dyDescent="0.3">
      <c r="A454" s="51">
        <v>14</v>
      </c>
      <c r="B454" s="51">
        <v>0.871</v>
      </c>
      <c r="C454" s="51">
        <v>0.47499999999999998</v>
      </c>
      <c r="D454" s="51">
        <v>0.89700000000000002</v>
      </c>
      <c r="E454" s="51">
        <v>0.17</v>
      </c>
    </row>
    <row r="455" spans="1:5" ht="15.75" thickBot="1" x14ac:dyDescent="0.3">
      <c r="A455" s="51">
        <v>15</v>
      </c>
      <c r="B455" s="51">
        <v>0.86199999999999999</v>
      </c>
      <c r="C455" s="51">
        <v>0.497</v>
      </c>
      <c r="D455" s="51">
        <v>0.88600000000000001</v>
      </c>
      <c r="E455" s="51">
        <v>0.16600000000000001</v>
      </c>
    </row>
    <row r="456" spans="1:5" ht="15.75" thickBot="1" x14ac:dyDescent="0.3">
      <c r="A456" s="51">
        <v>16</v>
      </c>
      <c r="B456" s="51">
        <v>0.85299999999999998</v>
      </c>
      <c r="C456" s="51">
        <v>0.51800000000000002</v>
      </c>
      <c r="D456" s="51">
        <v>0.876</v>
      </c>
      <c r="E456" s="51">
        <v>0.16300000000000001</v>
      </c>
    </row>
    <row r="457" spans="1:5" ht="15.75" thickBot="1" x14ac:dyDescent="0.3">
      <c r="A457" s="51">
        <v>17</v>
      </c>
      <c r="B457" s="51">
        <v>0.84499999999999997</v>
      </c>
      <c r="C457" s="51">
        <v>0.54700000000000004</v>
      </c>
      <c r="D457" s="51">
        <v>0.86599999999999999</v>
      </c>
      <c r="E457" s="51">
        <v>0.16200000000000001</v>
      </c>
    </row>
    <row r="458" spans="1:5" ht="15.75" thickBot="1" x14ac:dyDescent="0.3">
      <c r="A458" s="51">
        <v>18</v>
      </c>
      <c r="B458" s="51">
        <v>0.83599999999999997</v>
      </c>
      <c r="C458" s="51">
        <v>0.56200000000000006</v>
      </c>
      <c r="D458" s="51">
        <v>0.85499999999999998</v>
      </c>
      <c r="E458" s="51">
        <v>0.157</v>
      </c>
    </row>
    <row r="459" spans="1:5" ht="15.75" thickBot="1" x14ac:dyDescent="0.3">
      <c r="A459" s="51">
        <v>19</v>
      </c>
      <c r="B459" s="51">
        <v>0.82699999999999996</v>
      </c>
      <c r="C459" s="51">
        <v>0.58099999999999996</v>
      </c>
      <c r="D459" s="51">
        <v>0.84499999999999997</v>
      </c>
      <c r="E459" s="51">
        <v>0.154</v>
      </c>
    </row>
    <row r="460" spans="1:5" ht="15.75" thickBot="1" x14ac:dyDescent="0.3">
      <c r="A460" s="51">
        <v>20</v>
      </c>
      <c r="B460" s="51">
        <v>0.81799999999999995</v>
      </c>
      <c r="C460" s="51">
        <v>0.59599999999999997</v>
      </c>
      <c r="D460" s="51">
        <v>0.83499999999999996</v>
      </c>
      <c r="E460" s="51">
        <v>0.15</v>
      </c>
    </row>
    <row r="461" spans="1:5" ht="15.75" thickBot="1" x14ac:dyDescent="0.3">
      <c r="A461" s="51">
        <v>21</v>
      </c>
      <c r="B461" s="51">
        <v>0.80900000000000005</v>
      </c>
      <c r="C461" s="51">
        <v>0.61399999999999999</v>
      </c>
      <c r="D461" s="51">
        <v>0.82499999999999996</v>
      </c>
      <c r="E461" s="51">
        <v>0.14699999999999999</v>
      </c>
    </row>
    <row r="462" spans="1:5" ht="15.75" thickBot="1" x14ac:dyDescent="0.3">
      <c r="A462" s="51">
        <v>22</v>
      </c>
      <c r="B462" s="51">
        <v>0.8</v>
      </c>
      <c r="C462" s="51">
        <v>0.63700000000000001</v>
      </c>
      <c r="D462" s="51">
        <v>0.81399999999999995</v>
      </c>
      <c r="E462" s="51">
        <v>0.14499999999999999</v>
      </c>
    </row>
    <row r="463" spans="1:5" ht="15.75" thickBot="1" x14ac:dyDescent="0.3">
      <c r="A463" s="51">
        <v>23</v>
      </c>
      <c r="B463" s="51">
        <v>0.79100000000000004</v>
      </c>
      <c r="C463" s="51">
        <v>0.65300000000000002</v>
      </c>
      <c r="D463" s="51">
        <v>0.80400000000000005</v>
      </c>
      <c r="E463" s="51">
        <v>0.14199999999999999</v>
      </c>
    </row>
    <row r="464" spans="1:5" ht="15.75" thickBot="1" x14ac:dyDescent="0.3">
      <c r="A464" s="51">
        <v>24</v>
      </c>
      <c r="B464" s="51">
        <v>0.78200000000000003</v>
      </c>
      <c r="C464" s="51">
        <v>0.66400000000000003</v>
      </c>
      <c r="D464" s="51">
        <v>0.79400000000000004</v>
      </c>
      <c r="E464" s="51">
        <v>0.13800000000000001</v>
      </c>
    </row>
    <row r="465" spans="1:5" ht="15.75" thickBot="1" x14ac:dyDescent="0.3">
      <c r="A465" s="51">
        <v>25</v>
      </c>
      <c r="B465" s="51">
        <v>0.77300000000000002</v>
      </c>
      <c r="C465" s="51">
        <v>0.67800000000000005</v>
      </c>
      <c r="D465" s="51">
        <v>0.78300000000000003</v>
      </c>
      <c r="E465" s="51">
        <v>0.13500000000000001</v>
      </c>
    </row>
    <row r="466" spans="1:5" ht="15.75" thickBot="1" x14ac:dyDescent="0.3">
      <c r="A466" s="51">
        <v>26</v>
      </c>
      <c r="B466" s="51">
        <v>0.76400000000000001</v>
      </c>
      <c r="C466" s="51">
        <v>0.69299999999999995</v>
      </c>
      <c r="D466" s="51">
        <v>0.77300000000000002</v>
      </c>
      <c r="E466" s="51">
        <v>0.13300000000000001</v>
      </c>
    </row>
    <row r="467" spans="1:5" ht="15.75" thickBot="1" x14ac:dyDescent="0.3">
      <c r="A467" s="51">
        <v>27</v>
      </c>
      <c r="B467" s="51">
        <v>0.755</v>
      </c>
      <c r="C467" s="51">
        <v>0.70599999999999996</v>
      </c>
      <c r="D467" s="51">
        <v>0.76300000000000001</v>
      </c>
      <c r="E467" s="51">
        <v>0.13</v>
      </c>
    </row>
    <row r="468" spans="1:5" ht="15.75" thickBot="1" x14ac:dyDescent="0.3">
      <c r="A468" s="51">
        <v>28</v>
      </c>
      <c r="B468" s="51">
        <v>0.745</v>
      </c>
      <c r="C468" s="51">
        <v>0.71899999999999997</v>
      </c>
      <c r="D468" s="51">
        <v>0.752</v>
      </c>
      <c r="E468" s="51">
        <v>0.127</v>
      </c>
    </row>
    <row r="469" spans="1:5" ht="15.75" thickBot="1" x14ac:dyDescent="0.3">
      <c r="A469" s="51">
        <v>29</v>
      </c>
      <c r="B469" s="51">
        <v>0.73599999999999999</v>
      </c>
      <c r="C469" s="51">
        <v>0.73099999999999998</v>
      </c>
      <c r="D469" s="51">
        <v>0.74199999999999999</v>
      </c>
      <c r="E469" s="51">
        <v>0.124</v>
      </c>
    </row>
    <row r="470" spans="1:5" ht="15.75" thickBot="1" x14ac:dyDescent="0.3">
      <c r="A470" s="51">
        <v>30</v>
      </c>
      <c r="B470" s="51">
        <v>0.72699999999999998</v>
      </c>
      <c r="C470" s="51">
        <v>0.74</v>
      </c>
      <c r="D470" s="51">
        <v>0.73199999999999998</v>
      </c>
      <c r="E470" s="51">
        <v>0.121</v>
      </c>
    </row>
    <row r="471" spans="1:5" ht="15.75" thickBot="1" x14ac:dyDescent="0.3">
      <c r="A471" s="51">
        <v>31</v>
      </c>
      <c r="B471" s="51">
        <v>0.71699999999999997</v>
      </c>
      <c r="C471" s="51">
        <v>0.751</v>
      </c>
      <c r="D471" s="51">
        <v>0.72099999999999997</v>
      </c>
      <c r="E471" s="51">
        <v>0.11899999999999999</v>
      </c>
    </row>
    <row r="472" spans="1:5" ht="15.75" thickBot="1" x14ac:dyDescent="0.3">
      <c r="A472" s="51">
        <v>32</v>
      </c>
      <c r="B472" s="51">
        <v>0.70799999999999996</v>
      </c>
      <c r="C472" s="51">
        <v>0.75900000000000001</v>
      </c>
      <c r="D472" s="51">
        <v>0.71099999999999997</v>
      </c>
      <c r="E472" s="51">
        <v>0.11600000000000001</v>
      </c>
    </row>
    <row r="473" spans="1:5" ht="15.75" thickBot="1" x14ac:dyDescent="0.3">
      <c r="A473" s="51">
        <v>33</v>
      </c>
      <c r="B473" s="51">
        <v>0.69799999999999995</v>
      </c>
      <c r="C473" s="51">
        <v>0.76700000000000002</v>
      </c>
      <c r="D473" s="51">
        <v>0.70099999999999996</v>
      </c>
      <c r="E473" s="51">
        <v>0.113</v>
      </c>
    </row>
    <row r="474" spans="1:5" ht="15.75" thickBot="1" x14ac:dyDescent="0.3">
      <c r="A474" s="51">
        <v>34</v>
      </c>
      <c r="B474" s="51">
        <v>0.68899999999999995</v>
      </c>
      <c r="C474" s="51">
        <v>0.77600000000000002</v>
      </c>
      <c r="D474" s="51">
        <v>0.69099999999999995</v>
      </c>
      <c r="E474" s="51">
        <v>0.11</v>
      </c>
    </row>
    <row r="475" spans="1:5" ht="15.75" thickBot="1" x14ac:dyDescent="0.3">
      <c r="A475" s="51">
        <v>35</v>
      </c>
      <c r="B475" s="51">
        <v>0.67900000000000005</v>
      </c>
      <c r="C475" s="51">
        <v>0.78600000000000003</v>
      </c>
      <c r="D475" s="51">
        <v>0.68</v>
      </c>
      <c r="E475" s="51">
        <v>0.108</v>
      </c>
    </row>
    <row r="476" spans="1:5" ht="15.75" thickBot="1" x14ac:dyDescent="0.3">
      <c r="A476" s="51">
        <v>36</v>
      </c>
      <c r="B476" s="51">
        <v>0.67</v>
      </c>
      <c r="C476" s="51">
        <v>0.79600000000000004</v>
      </c>
      <c r="D476" s="51">
        <v>0.67</v>
      </c>
      <c r="E476" s="51">
        <v>0.106</v>
      </c>
    </row>
    <row r="477" spans="1:5" ht="15.75" thickBot="1" x14ac:dyDescent="0.3">
      <c r="A477" s="51">
        <v>37</v>
      </c>
      <c r="B477" s="51">
        <v>0.66</v>
      </c>
      <c r="C477" s="51">
        <v>0.80500000000000005</v>
      </c>
      <c r="D477" s="51">
        <v>0.66</v>
      </c>
      <c r="E477" s="51">
        <v>0.104</v>
      </c>
    </row>
    <row r="478" spans="1:5" ht="15.75" thickBot="1" x14ac:dyDescent="0.3">
      <c r="A478" s="51">
        <v>38</v>
      </c>
      <c r="B478" s="51">
        <v>0.65100000000000002</v>
      </c>
      <c r="C478" s="51">
        <v>0.81200000000000006</v>
      </c>
      <c r="D478" s="51">
        <v>0.64900000000000002</v>
      </c>
      <c r="E478" s="51">
        <v>0.10100000000000001</v>
      </c>
    </row>
    <row r="479" spans="1:5" ht="15.75" thickBot="1" x14ac:dyDescent="0.3">
      <c r="A479" s="51">
        <v>39</v>
      </c>
      <c r="B479" s="51">
        <v>0.64100000000000001</v>
      </c>
      <c r="C479" s="51">
        <v>0.82</v>
      </c>
      <c r="D479" s="51">
        <v>0.63900000000000001</v>
      </c>
      <c r="E479" s="51">
        <v>9.9000000000000005E-2</v>
      </c>
    </row>
    <row r="480" spans="1:5" ht="15.75" thickBot="1" x14ac:dyDescent="0.3">
      <c r="A480" s="51">
        <v>40</v>
      </c>
      <c r="B480" s="51">
        <v>0.63100000000000001</v>
      </c>
      <c r="C480" s="51">
        <v>0.82699999999999996</v>
      </c>
      <c r="D480" s="51">
        <v>0.629</v>
      </c>
      <c r="E480" s="51">
        <v>9.7000000000000003E-2</v>
      </c>
    </row>
    <row r="481" spans="1:5" ht="15.75" thickBot="1" x14ac:dyDescent="0.3">
      <c r="A481" s="51">
        <v>41</v>
      </c>
      <c r="B481" s="51">
        <v>0.622</v>
      </c>
      <c r="C481" s="51">
        <v>0.83599999999999997</v>
      </c>
      <c r="D481" s="51">
        <v>0.61799999999999999</v>
      </c>
      <c r="E481" s="51">
        <v>9.5000000000000001E-2</v>
      </c>
    </row>
    <row r="482" spans="1:5" ht="15.75" thickBot="1" x14ac:dyDescent="0.3">
      <c r="A482" s="51">
        <v>42</v>
      </c>
      <c r="B482" s="51">
        <v>0.61199999999999999</v>
      </c>
      <c r="C482" s="51">
        <v>0.84499999999999997</v>
      </c>
      <c r="D482" s="51">
        <v>0.60799999999999998</v>
      </c>
      <c r="E482" s="51">
        <v>9.4E-2</v>
      </c>
    </row>
    <row r="483" spans="1:5" ht="15.75" thickBot="1" x14ac:dyDescent="0.3">
      <c r="A483" s="51">
        <v>43</v>
      </c>
      <c r="B483" s="51">
        <v>0.60299999999999998</v>
      </c>
      <c r="C483" s="51">
        <v>0.85199999999999998</v>
      </c>
      <c r="D483" s="51">
        <v>0.59799999999999998</v>
      </c>
      <c r="E483" s="51">
        <v>9.1999999999999998E-2</v>
      </c>
    </row>
    <row r="484" spans="1:5" ht="15.75" thickBot="1" x14ac:dyDescent="0.3">
      <c r="A484" s="51">
        <v>44</v>
      </c>
      <c r="B484" s="51">
        <v>0.59299999999999997</v>
      </c>
      <c r="C484" s="51">
        <v>0.85599999999999998</v>
      </c>
      <c r="D484" s="51">
        <v>0.58699999999999997</v>
      </c>
      <c r="E484" s="51">
        <v>0.09</v>
      </c>
    </row>
    <row r="485" spans="1:5" ht="15.75" thickBot="1" x14ac:dyDescent="0.3">
      <c r="A485" s="51">
        <v>45</v>
      </c>
      <c r="B485" s="51">
        <v>0.58299999999999996</v>
      </c>
      <c r="C485" s="51">
        <v>0.86</v>
      </c>
      <c r="D485" s="51">
        <v>0.57699999999999996</v>
      </c>
      <c r="E485" s="51">
        <v>8.7999999999999995E-2</v>
      </c>
    </row>
    <row r="486" spans="1:5" ht="15.75" thickBot="1" x14ac:dyDescent="0.3">
      <c r="A486" s="51">
        <v>46</v>
      </c>
      <c r="B486" s="51">
        <v>0.57399999999999995</v>
      </c>
      <c r="C486" s="51">
        <v>0.86699999999999999</v>
      </c>
      <c r="D486" s="51">
        <v>0.56699999999999995</v>
      </c>
      <c r="E486" s="51">
        <v>8.5999999999999993E-2</v>
      </c>
    </row>
    <row r="487" spans="1:5" ht="15.75" thickBot="1" x14ac:dyDescent="0.3">
      <c r="A487" s="51">
        <v>47</v>
      </c>
      <c r="B487" s="51">
        <v>0.56399999999999995</v>
      </c>
      <c r="C487" s="51">
        <v>0.873</v>
      </c>
      <c r="D487" s="51">
        <v>0.55700000000000005</v>
      </c>
      <c r="E487" s="51">
        <v>8.4000000000000005E-2</v>
      </c>
    </row>
    <row r="488" spans="1:5" ht="15.75" thickBot="1" x14ac:dyDescent="0.3">
      <c r="A488" s="51">
        <v>48</v>
      </c>
      <c r="B488" s="51">
        <v>0.55400000000000005</v>
      </c>
      <c r="C488" s="51">
        <v>0.877</v>
      </c>
      <c r="D488" s="51">
        <v>0.54600000000000004</v>
      </c>
      <c r="E488" s="51">
        <v>8.2000000000000003E-2</v>
      </c>
    </row>
    <row r="489" spans="1:5" ht="15.75" thickBot="1" x14ac:dyDescent="0.3">
      <c r="A489" s="51">
        <v>49</v>
      </c>
      <c r="B489" s="51">
        <v>0.54400000000000004</v>
      </c>
      <c r="C489" s="51">
        <v>0.88100000000000001</v>
      </c>
      <c r="D489" s="51">
        <v>0.53600000000000003</v>
      </c>
      <c r="E489" s="51">
        <v>8.1000000000000003E-2</v>
      </c>
    </row>
    <row r="490" spans="1:5" ht="15.75" thickBot="1" x14ac:dyDescent="0.3">
      <c r="A490" s="51">
        <v>50</v>
      </c>
      <c r="B490" s="51">
        <v>0.53500000000000003</v>
      </c>
      <c r="C490" s="51">
        <v>0.88500000000000001</v>
      </c>
      <c r="D490" s="51">
        <v>0.52600000000000002</v>
      </c>
      <c r="E490" s="51">
        <v>7.9000000000000001E-2</v>
      </c>
    </row>
    <row r="491" spans="1:5" ht="15.75" thickBot="1" x14ac:dyDescent="0.3">
      <c r="A491" s="51">
        <v>51</v>
      </c>
      <c r="B491" s="51">
        <v>0.52500000000000002</v>
      </c>
      <c r="C491" s="51">
        <v>0.89300000000000002</v>
      </c>
      <c r="D491" s="51">
        <v>0.51500000000000001</v>
      </c>
      <c r="E491" s="51">
        <v>7.6999999999999999E-2</v>
      </c>
    </row>
    <row r="492" spans="1:5" ht="15.75" thickBot="1" x14ac:dyDescent="0.3">
      <c r="A492" s="51">
        <v>52</v>
      </c>
      <c r="B492" s="51">
        <v>0.51500000000000001</v>
      </c>
      <c r="C492" s="51">
        <v>0.89500000000000002</v>
      </c>
      <c r="D492" s="51">
        <v>0.505</v>
      </c>
      <c r="E492" s="51">
        <v>7.5999999999999998E-2</v>
      </c>
    </row>
    <row r="493" spans="1:5" ht="15.75" thickBot="1" x14ac:dyDescent="0.3">
      <c r="A493" s="51">
        <v>53</v>
      </c>
      <c r="B493" s="51">
        <v>0.505</v>
      </c>
      <c r="C493" s="51">
        <v>0.89900000000000002</v>
      </c>
      <c r="D493" s="51">
        <v>0.495</v>
      </c>
      <c r="E493" s="51">
        <v>7.3999999999999996E-2</v>
      </c>
    </row>
    <row r="494" spans="1:5" ht="15.75" thickBot="1" x14ac:dyDescent="0.3">
      <c r="A494" s="51">
        <v>54</v>
      </c>
      <c r="B494" s="51">
        <v>0.495</v>
      </c>
      <c r="C494" s="51">
        <v>0.90100000000000002</v>
      </c>
      <c r="D494" s="51">
        <v>0.48399999999999999</v>
      </c>
      <c r="E494" s="51">
        <v>7.2999999999999995E-2</v>
      </c>
    </row>
    <row r="495" spans="1:5" ht="15.75" thickBot="1" x14ac:dyDescent="0.3">
      <c r="A495" s="51">
        <v>55</v>
      </c>
      <c r="B495" s="51">
        <v>0.48599999999999999</v>
      </c>
      <c r="C495" s="51">
        <v>0.90600000000000003</v>
      </c>
      <c r="D495" s="51">
        <v>0.47399999999999998</v>
      </c>
      <c r="E495" s="51">
        <v>7.0999999999999994E-2</v>
      </c>
    </row>
    <row r="496" spans="1:5" ht="15.75" thickBot="1" x14ac:dyDescent="0.3">
      <c r="A496" s="51">
        <v>56</v>
      </c>
      <c r="B496" s="51">
        <v>0.47599999999999998</v>
      </c>
      <c r="C496" s="51">
        <v>0.90900000000000003</v>
      </c>
      <c r="D496" s="51">
        <v>0.46400000000000002</v>
      </c>
      <c r="E496" s="51">
        <v>7.0000000000000007E-2</v>
      </c>
    </row>
    <row r="497" spans="1:5" ht="15.75" thickBot="1" x14ac:dyDescent="0.3">
      <c r="A497" s="51">
        <v>57</v>
      </c>
      <c r="B497" s="51">
        <v>0.46600000000000003</v>
      </c>
      <c r="C497" s="51">
        <v>0.91200000000000003</v>
      </c>
      <c r="D497" s="51">
        <v>0.45400000000000001</v>
      </c>
      <c r="E497" s="51">
        <v>6.8000000000000005E-2</v>
      </c>
    </row>
    <row r="498" spans="1:5" ht="15.75" thickBot="1" x14ac:dyDescent="0.3">
      <c r="A498" s="51">
        <v>58</v>
      </c>
      <c r="B498" s="51">
        <v>0.45600000000000002</v>
      </c>
      <c r="C498" s="51">
        <v>0.91300000000000003</v>
      </c>
      <c r="D498" s="51">
        <v>0.443</v>
      </c>
      <c r="E498" s="51">
        <v>6.7000000000000004E-2</v>
      </c>
    </row>
    <row r="499" spans="1:5" ht="15.75" thickBot="1" x14ac:dyDescent="0.3">
      <c r="A499" s="51">
        <v>59</v>
      </c>
      <c r="B499" s="51">
        <v>0.44600000000000001</v>
      </c>
      <c r="C499" s="51">
        <v>0.91500000000000004</v>
      </c>
      <c r="D499" s="51">
        <v>0.433</v>
      </c>
      <c r="E499" s="51">
        <v>6.5000000000000002E-2</v>
      </c>
    </row>
    <row r="500" spans="1:5" ht="15.75" thickBot="1" x14ac:dyDescent="0.3">
      <c r="A500" s="51">
        <v>60</v>
      </c>
      <c r="B500" s="51">
        <v>0.436</v>
      </c>
      <c r="C500" s="51">
        <v>0.91700000000000004</v>
      </c>
      <c r="D500" s="51">
        <v>0.42299999999999999</v>
      </c>
      <c r="E500" s="51">
        <v>6.4000000000000001E-2</v>
      </c>
    </row>
    <row r="501" spans="1:5" ht="15.75" thickBot="1" x14ac:dyDescent="0.3">
      <c r="A501" s="51">
        <v>61</v>
      </c>
      <c r="B501" s="51">
        <v>0.42599999999999999</v>
      </c>
      <c r="C501" s="51">
        <v>0.92</v>
      </c>
      <c r="D501" s="51">
        <v>0.41199999999999998</v>
      </c>
      <c r="E501" s="51">
        <v>6.3E-2</v>
      </c>
    </row>
    <row r="502" spans="1:5" ht="15.75" thickBot="1" x14ac:dyDescent="0.3">
      <c r="A502" s="51">
        <v>62</v>
      </c>
      <c r="B502" s="51">
        <v>0.41699999999999998</v>
      </c>
      <c r="C502" s="51">
        <v>0.92200000000000004</v>
      </c>
      <c r="D502" s="51">
        <v>0.40200000000000002</v>
      </c>
      <c r="E502" s="51">
        <v>6.0999999999999999E-2</v>
      </c>
    </row>
    <row r="503" spans="1:5" ht="15.75" thickBot="1" x14ac:dyDescent="0.3">
      <c r="A503" s="51">
        <v>63</v>
      </c>
      <c r="B503" s="51">
        <v>0.40699999999999997</v>
      </c>
      <c r="C503" s="51">
        <v>0.92200000000000004</v>
      </c>
      <c r="D503" s="51">
        <v>0.39200000000000002</v>
      </c>
      <c r="E503" s="51">
        <v>0.06</v>
      </c>
    </row>
    <row r="504" spans="1:5" ht="15.75" thickBot="1" x14ac:dyDescent="0.3">
      <c r="A504" s="51">
        <v>64</v>
      </c>
      <c r="B504" s="51">
        <v>0.39700000000000002</v>
      </c>
      <c r="C504" s="51">
        <v>0.92500000000000004</v>
      </c>
      <c r="D504" s="51">
        <v>0.38100000000000001</v>
      </c>
      <c r="E504" s="51">
        <v>5.8999999999999997E-2</v>
      </c>
    </row>
    <row r="505" spans="1:5" ht="15.75" thickBot="1" x14ac:dyDescent="0.3">
      <c r="A505" s="51">
        <v>65</v>
      </c>
      <c r="B505" s="51">
        <v>0.38700000000000001</v>
      </c>
      <c r="C505" s="51">
        <v>0.92600000000000005</v>
      </c>
      <c r="D505" s="51">
        <v>0.371</v>
      </c>
      <c r="E505" s="51">
        <v>5.8000000000000003E-2</v>
      </c>
    </row>
    <row r="506" spans="1:5" ht="15.75" thickBot="1" x14ac:dyDescent="0.3">
      <c r="A506" s="51">
        <v>66</v>
      </c>
      <c r="B506" s="51">
        <v>0.377</v>
      </c>
      <c r="C506" s="51">
        <v>0.92700000000000005</v>
      </c>
      <c r="D506" s="51">
        <v>0.36099999999999999</v>
      </c>
      <c r="E506" s="51">
        <v>5.6000000000000001E-2</v>
      </c>
    </row>
    <row r="507" spans="1:5" ht="15.75" thickBot="1" x14ac:dyDescent="0.3">
      <c r="A507" s="51">
        <v>67</v>
      </c>
      <c r="B507" s="51">
        <v>0.36699999999999999</v>
      </c>
      <c r="C507" s="51">
        <v>0.92800000000000005</v>
      </c>
      <c r="D507" s="51">
        <v>0.35</v>
      </c>
      <c r="E507" s="51">
        <v>5.5E-2</v>
      </c>
    </row>
    <row r="508" spans="1:5" ht="15.75" thickBot="1" x14ac:dyDescent="0.3">
      <c r="A508" s="51">
        <v>68</v>
      </c>
      <c r="B508" s="51">
        <v>0.35699999999999998</v>
      </c>
      <c r="C508" s="51">
        <v>0.92900000000000005</v>
      </c>
      <c r="D508" s="51">
        <v>0.34</v>
      </c>
      <c r="E508" s="51">
        <v>5.3999999999999999E-2</v>
      </c>
    </row>
    <row r="509" spans="1:5" ht="15.75" thickBot="1" x14ac:dyDescent="0.3">
      <c r="A509" s="51">
        <v>69</v>
      </c>
      <c r="B509" s="51">
        <v>0.34699999999999998</v>
      </c>
      <c r="C509" s="51">
        <v>0.92900000000000005</v>
      </c>
      <c r="D509" s="51">
        <v>0.33</v>
      </c>
      <c r="E509" s="51">
        <v>5.2999999999999999E-2</v>
      </c>
    </row>
    <row r="510" spans="1:5" ht="15.75" thickBot="1" x14ac:dyDescent="0.3">
      <c r="A510" s="51">
        <v>70</v>
      </c>
      <c r="B510" s="51">
        <v>0.33700000000000002</v>
      </c>
      <c r="C510" s="51">
        <v>0.93</v>
      </c>
      <c r="D510" s="51">
        <v>0.32</v>
      </c>
      <c r="E510" s="51">
        <v>5.1999999999999998E-2</v>
      </c>
    </row>
    <row r="511" spans="1:5" ht="15.75" thickBot="1" x14ac:dyDescent="0.3">
      <c r="A511" s="51">
        <v>71</v>
      </c>
      <c r="B511" s="51">
        <v>0.32700000000000001</v>
      </c>
      <c r="C511" s="51">
        <v>0.93</v>
      </c>
      <c r="D511" s="51">
        <v>0.309</v>
      </c>
      <c r="E511" s="51">
        <v>5.0999999999999997E-2</v>
      </c>
    </row>
    <row r="512" spans="1:5" ht="15.75" thickBot="1" x14ac:dyDescent="0.3">
      <c r="A512" s="51">
        <v>72</v>
      </c>
      <c r="B512" s="51">
        <v>0.317</v>
      </c>
      <c r="C512" s="51">
        <v>0.93100000000000005</v>
      </c>
      <c r="D512" s="51">
        <v>0.29899999999999999</v>
      </c>
      <c r="E512" s="51">
        <v>0.05</v>
      </c>
    </row>
    <row r="513" spans="1:5" ht="15.75" thickBot="1" x14ac:dyDescent="0.3">
      <c r="A513" s="51">
        <v>73</v>
      </c>
      <c r="B513" s="51">
        <v>0.307</v>
      </c>
      <c r="C513" s="51">
        <v>0.93200000000000005</v>
      </c>
      <c r="D513" s="51">
        <v>0.28899999999999998</v>
      </c>
      <c r="E513" s="51">
        <v>4.9000000000000002E-2</v>
      </c>
    </row>
    <row r="514" spans="1:5" ht="15.75" thickBot="1" x14ac:dyDescent="0.3">
      <c r="A514" s="51">
        <v>74</v>
      </c>
      <c r="B514" s="51">
        <v>0.29699999999999999</v>
      </c>
      <c r="C514" s="51">
        <v>0.93300000000000005</v>
      </c>
      <c r="D514" s="51">
        <v>0.27800000000000002</v>
      </c>
      <c r="E514" s="51">
        <v>4.8000000000000001E-2</v>
      </c>
    </row>
    <row r="515" spans="1:5" ht="15.75" thickBot="1" x14ac:dyDescent="0.3">
      <c r="A515" s="51">
        <v>75</v>
      </c>
      <c r="B515" s="51">
        <v>0.28699999999999998</v>
      </c>
      <c r="C515" s="51">
        <v>0.93500000000000005</v>
      </c>
      <c r="D515" s="51">
        <v>0.26800000000000002</v>
      </c>
      <c r="E515" s="51">
        <v>4.7E-2</v>
      </c>
    </row>
    <row r="516" spans="1:5" ht="15.75" thickBot="1" x14ac:dyDescent="0.3">
      <c r="A516" s="51">
        <v>76</v>
      </c>
      <c r="B516" s="51">
        <v>0.27700000000000002</v>
      </c>
      <c r="C516" s="51">
        <v>0.93600000000000005</v>
      </c>
      <c r="D516" s="51">
        <v>0.25800000000000001</v>
      </c>
      <c r="E516" s="51">
        <v>4.5999999999999999E-2</v>
      </c>
    </row>
    <row r="517" spans="1:5" ht="15.75" thickBot="1" x14ac:dyDescent="0.3">
      <c r="A517" s="51">
        <v>77</v>
      </c>
      <c r="B517" s="51">
        <v>0.26700000000000002</v>
      </c>
      <c r="C517" s="51">
        <v>0.93600000000000005</v>
      </c>
      <c r="D517" s="51">
        <v>0.247</v>
      </c>
      <c r="E517" s="51">
        <v>4.4999999999999998E-2</v>
      </c>
    </row>
    <row r="518" spans="1:5" ht="15.75" thickBot="1" x14ac:dyDescent="0.3">
      <c r="A518" s="51">
        <v>78</v>
      </c>
      <c r="B518" s="51">
        <v>0.25700000000000001</v>
      </c>
      <c r="C518" s="51">
        <v>0.93600000000000005</v>
      </c>
      <c r="D518" s="51">
        <v>0.23699999999999999</v>
      </c>
      <c r="E518" s="51">
        <v>4.3999999999999997E-2</v>
      </c>
    </row>
    <row r="519" spans="1:5" ht="15.75" thickBot="1" x14ac:dyDescent="0.3">
      <c r="A519" s="51">
        <v>79</v>
      </c>
      <c r="B519" s="51">
        <v>0.247</v>
      </c>
      <c r="C519" s="51">
        <v>0.93700000000000006</v>
      </c>
      <c r="D519" s="51">
        <v>0.22700000000000001</v>
      </c>
      <c r="E519" s="51">
        <v>4.2999999999999997E-2</v>
      </c>
    </row>
    <row r="520" spans="1:5" ht="15.75" thickBot="1" x14ac:dyDescent="0.3">
      <c r="A520" s="51">
        <v>80</v>
      </c>
      <c r="B520" s="51">
        <v>0.23799999999999999</v>
      </c>
      <c r="C520" s="51">
        <v>0.93700000000000006</v>
      </c>
      <c r="D520" s="51">
        <v>0.216</v>
      </c>
      <c r="E520" s="51">
        <v>4.2000000000000003E-2</v>
      </c>
    </row>
    <row r="521" spans="1:5" ht="15.75" thickBot="1" x14ac:dyDescent="0.3">
      <c r="A521" s="51">
        <v>81</v>
      </c>
      <c r="B521" s="51">
        <v>0.22800000000000001</v>
      </c>
      <c r="C521" s="51">
        <v>0.93700000000000006</v>
      </c>
      <c r="D521" s="51">
        <v>0.20599999999999999</v>
      </c>
      <c r="E521" s="51">
        <v>4.2000000000000003E-2</v>
      </c>
    </row>
    <row r="522" spans="1:5" ht="15.75" thickBot="1" x14ac:dyDescent="0.3">
      <c r="A522" s="51">
        <v>82</v>
      </c>
      <c r="B522" s="51">
        <v>0.218</v>
      </c>
      <c r="C522" s="51">
        <v>0.93700000000000006</v>
      </c>
      <c r="D522" s="51">
        <v>0.19600000000000001</v>
      </c>
      <c r="E522" s="51">
        <v>4.1000000000000002E-2</v>
      </c>
    </row>
    <row r="523" spans="1:5" ht="15.75" thickBot="1" x14ac:dyDescent="0.3">
      <c r="A523" s="51">
        <v>83</v>
      </c>
      <c r="B523" s="51">
        <v>0.20799999999999999</v>
      </c>
      <c r="C523" s="51">
        <v>0.93899999999999995</v>
      </c>
      <c r="D523" s="51">
        <v>0.186</v>
      </c>
      <c r="E523" s="51">
        <v>0.04</v>
      </c>
    </row>
    <row r="524" spans="1:5" ht="15.75" thickBot="1" x14ac:dyDescent="0.3">
      <c r="A524" s="51">
        <v>84</v>
      </c>
      <c r="B524" s="51">
        <v>0.19800000000000001</v>
      </c>
      <c r="C524" s="51">
        <v>0.94</v>
      </c>
      <c r="D524" s="51">
        <v>0.17499999999999999</v>
      </c>
      <c r="E524" s="51">
        <v>3.9E-2</v>
      </c>
    </row>
    <row r="525" spans="1:5" ht="15.75" thickBot="1" x14ac:dyDescent="0.3">
      <c r="A525" s="51">
        <v>85</v>
      </c>
      <c r="B525" s="51">
        <v>0.188</v>
      </c>
      <c r="C525" s="51">
        <v>0.94</v>
      </c>
      <c r="D525" s="51">
        <v>0.16500000000000001</v>
      </c>
      <c r="E525" s="51">
        <v>3.7999999999999999E-2</v>
      </c>
    </row>
    <row r="526" spans="1:5" ht="15.75" thickBot="1" x14ac:dyDescent="0.3">
      <c r="A526" s="51">
        <v>86</v>
      </c>
      <c r="B526" s="51">
        <v>0.17799999999999999</v>
      </c>
      <c r="C526" s="51">
        <v>0.94099999999999995</v>
      </c>
      <c r="D526" s="51">
        <v>0.155</v>
      </c>
      <c r="E526" s="51">
        <v>3.7999999999999999E-2</v>
      </c>
    </row>
    <row r="527" spans="1:5" ht="15.75" thickBot="1" x14ac:dyDescent="0.3">
      <c r="A527" s="51">
        <v>87</v>
      </c>
      <c r="B527" s="51">
        <v>0.16800000000000001</v>
      </c>
      <c r="C527" s="51">
        <v>0.94099999999999995</v>
      </c>
      <c r="D527" s="51">
        <v>0.14399999999999999</v>
      </c>
      <c r="E527" s="51">
        <v>3.6999999999999998E-2</v>
      </c>
    </row>
    <row r="528" spans="1:5" ht="15.75" thickBot="1" x14ac:dyDescent="0.3">
      <c r="A528" s="51">
        <v>88</v>
      </c>
      <c r="B528" s="51">
        <v>0.158</v>
      </c>
      <c r="C528" s="51">
        <v>0.94099999999999995</v>
      </c>
      <c r="D528" s="51">
        <v>0.13400000000000001</v>
      </c>
      <c r="E528" s="51">
        <v>3.5999999999999997E-2</v>
      </c>
    </row>
    <row r="529" spans="1:5" ht="15.75" thickBot="1" x14ac:dyDescent="0.3">
      <c r="A529" s="51">
        <v>89</v>
      </c>
      <c r="B529" s="51">
        <v>0.14799999999999999</v>
      </c>
      <c r="C529" s="51">
        <v>0.94099999999999995</v>
      </c>
      <c r="D529" s="51">
        <v>0.124</v>
      </c>
      <c r="E529" s="51">
        <v>3.5999999999999997E-2</v>
      </c>
    </row>
    <row r="530" spans="1:5" ht="15.75" thickBot="1" x14ac:dyDescent="0.3">
      <c r="A530" s="51">
        <v>90</v>
      </c>
      <c r="B530" s="51">
        <v>0.13800000000000001</v>
      </c>
      <c r="C530" s="51">
        <v>0.94199999999999995</v>
      </c>
      <c r="D530" s="51">
        <v>0.113</v>
      </c>
      <c r="E530" s="51">
        <v>3.5000000000000003E-2</v>
      </c>
    </row>
    <row r="531" spans="1:5" ht="15.75" thickBot="1" x14ac:dyDescent="0.3">
      <c r="A531" s="51">
        <v>91</v>
      </c>
      <c r="B531" s="51">
        <v>0.128</v>
      </c>
      <c r="C531" s="51">
        <v>0.94099999999999995</v>
      </c>
      <c r="D531" s="51">
        <v>0.10299999999999999</v>
      </c>
      <c r="E531" s="51">
        <v>3.4000000000000002E-2</v>
      </c>
    </row>
    <row r="532" spans="1:5" ht="15.75" thickBot="1" x14ac:dyDescent="0.3">
      <c r="A532" s="51">
        <v>92</v>
      </c>
      <c r="B532" s="51">
        <v>0.11799999999999999</v>
      </c>
      <c r="C532" s="51">
        <v>0.94199999999999995</v>
      </c>
      <c r="D532" s="51">
        <v>9.2999999999999999E-2</v>
      </c>
      <c r="E532" s="51">
        <v>3.3000000000000002E-2</v>
      </c>
    </row>
    <row r="533" spans="1:5" ht="15.75" thickBot="1" x14ac:dyDescent="0.3">
      <c r="A533" s="51">
        <v>93</v>
      </c>
      <c r="B533" s="51">
        <v>0.108</v>
      </c>
      <c r="C533" s="51">
        <v>0.94199999999999995</v>
      </c>
      <c r="D533" s="51">
        <v>8.2000000000000003E-2</v>
      </c>
      <c r="E533" s="51">
        <v>3.3000000000000002E-2</v>
      </c>
    </row>
    <row r="534" spans="1:5" ht="15.75" thickBot="1" x14ac:dyDescent="0.3">
      <c r="A534" s="51">
        <v>94</v>
      </c>
      <c r="B534" s="51">
        <v>9.8000000000000004E-2</v>
      </c>
      <c r="C534" s="51">
        <v>0.94199999999999995</v>
      </c>
      <c r="D534" s="51">
        <v>7.1999999999999995E-2</v>
      </c>
      <c r="E534" s="51">
        <v>3.2000000000000001E-2</v>
      </c>
    </row>
    <row r="535" spans="1:5" ht="15.75" thickBot="1" x14ac:dyDescent="0.3">
      <c r="A535" s="51">
        <v>95</v>
      </c>
      <c r="B535" s="51">
        <v>8.7999999999999995E-2</v>
      </c>
      <c r="C535" s="51">
        <v>0.94199999999999995</v>
      </c>
      <c r="D535" s="51">
        <v>6.2E-2</v>
      </c>
      <c r="E535" s="51">
        <v>3.2000000000000001E-2</v>
      </c>
    </row>
    <row r="536" spans="1:5" ht="15.75" thickBot="1" x14ac:dyDescent="0.3">
      <c r="A536" s="51">
        <v>96</v>
      </c>
      <c r="B536" s="51">
        <v>7.8E-2</v>
      </c>
      <c r="C536" s="51">
        <v>0.94299999999999995</v>
      </c>
      <c r="D536" s="51">
        <v>5.1999999999999998E-2</v>
      </c>
      <c r="E536" s="51">
        <v>3.1E-2</v>
      </c>
    </row>
    <row r="537" spans="1:5" ht="15.75" thickBot="1" x14ac:dyDescent="0.3">
      <c r="A537" s="51">
        <v>97</v>
      </c>
      <c r="B537" s="51">
        <v>6.8000000000000005E-2</v>
      </c>
      <c r="C537" s="51">
        <v>0.94399999999999995</v>
      </c>
      <c r="D537" s="51">
        <v>4.1000000000000002E-2</v>
      </c>
      <c r="E537" s="51">
        <v>0.03</v>
      </c>
    </row>
    <row r="538" spans="1:5" ht="15.75" thickBot="1" x14ac:dyDescent="0.3">
      <c r="A538" s="51">
        <v>98</v>
      </c>
      <c r="B538" s="51">
        <v>5.8000000000000003E-2</v>
      </c>
      <c r="C538" s="51">
        <v>0.94399999999999995</v>
      </c>
      <c r="D538" s="51">
        <v>3.1E-2</v>
      </c>
      <c r="E538" s="51">
        <v>0.03</v>
      </c>
    </row>
    <row r="539" spans="1:5" ht="15.75" thickBot="1" x14ac:dyDescent="0.3">
      <c r="A539" s="51">
        <v>99</v>
      </c>
      <c r="B539" s="51">
        <v>4.8000000000000001E-2</v>
      </c>
      <c r="C539" s="51">
        <v>0.94499999999999995</v>
      </c>
      <c r="D539" s="51">
        <v>2.1000000000000001E-2</v>
      </c>
      <c r="E539" s="51">
        <v>2.9000000000000001E-2</v>
      </c>
    </row>
    <row r="540" spans="1:5" ht="15.75" thickBot="1" x14ac:dyDescent="0.3">
      <c r="A540" s="51">
        <v>100</v>
      </c>
      <c r="B540" s="51">
        <v>3.7999999999999999E-2</v>
      </c>
      <c r="C540" s="51">
        <v>0.94499999999999995</v>
      </c>
      <c r="D540" s="51">
        <v>0.01</v>
      </c>
      <c r="E540" s="51">
        <v>2.9000000000000001E-2</v>
      </c>
    </row>
    <row r="541" spans="1:5" ht="15.75" thickBot="1" x14ac:dyDescent="0.3">
      <c r="A541" s="51">
        <v>101</v>
      </c>
      <c r="B541" s="51">
        <v>2.8000000000000001E-2</v>
      </c>
      <c r="C541" s="51">
        <v>0.94499999999999995</v>
      </c>
      <c r="D541" s="51">
        <v>0</v>
      </c>
      <c r="E541" s="51">
        <v>2.8000000000000001E-2</v>
      </c>
    </row>
    <row r="542" spans="1:5" ht="15.75" thickBot="1" x14ac:dyDescent="0.3">
      <c r="A542" s="51">
        <v>102</v>
      </c>
      <c r="B542" s="51">
        <v>1.7999999999999999E-2</v>
      </c>
      <c r="C542" s="51">
        <v>0.94599999999999995</v>
      </c>
      <c r="D542" s="51">
        <v>-0.01</v>
      </c>
      <c r="E542" s="51">
        <v>2.8000000000000001E-2</v>
      </c>
    </row>
    <row r="543" spans="1:5" ht="15.75" thickBot="1" x14ac:dyDescent="0.3">
      <c r="A543" s="51">
        <v>103</v>
      </c>
      <c r="B543" s="51">
        <v>8.0000000000000002E-3</v>
      </c>
      <c r="C543" s="51">
        <v>0.94599999999999995</v>
      </c>
      <c r="D543" s="51">
        <v>-2.1000000000000001E-2</v>
      </c>
      <c r="E543" s="51">
        <v>2.7E-2</v>
      </c>
    </row>
    <row r="544" spans="1:5" ht="15.75" thickBot="1" x14ac:dyDescent="0.3">
      <c r="A544" s="51">
        <v>104</v>
      </c>
      <c r="B544" s="51">
        <v>-2E-3</v>
      </c>
      <c r="C544" s="51">
        <v>0.94599999999999995</v>
      </c>
      <c r="D544" s="51">
        <v>-3.1E-2</v>
      </c>
      <c r="E544" s="51">
        <v>2.7E-2</v>
      </c>
    </row>
    <row r="545" spans="1:5" ht="15.75" thickBot="1" x14ac:dyDescent="0.3">
      <c r="A545" s="51">
        <v>105</v>
      </c>
      <c r="B545" s="51">
        <v>-1.2E-2</v>
      </c>
      <c r="C545" s="51">
        <v>0.94699999999999995</v>
      </c>
      <c r="D545" s="51">
        <v>-4.1000000000000002E-2</v>
      </c>
      <c r="E545" s="51">
        <v>2.5999999999999999E-2</v>
      </c>
    </row>
    <row r="546" spans="1:5" ht="15.75" thickBot="1" x14ac:dyDescent="0.3">
      <c r="A546" s="51">
        <v>106</v>
      </c>
      <c r="B546" s="51">
        <v>-2.1999999999999999E-2</v>
      </c>
      <c r="C546" s="51">
        <v>0.94699999999999995</v>
      </c>
      <c r="D546" s="51">
        <v>-5.1999999999999998E-2</v>
      </c>
      <c r="E546" s="51">
        <v>2.5999999999999999E-2</v>
      </c>
    </row>
    <row r="547" spans="1:5" ht="15.75" thickBot="1" x14ac:dyDescent="0.3">
      <c r="A547" s="51">
        <v>107</v>
      </c>
      <c r="B547" s="51">
        <v>-3.2000000000000001E-2</v>
      </c>
      <c r="C547" s="51">
        <v>0.94699999999999995</v>
      </c>
      <c r="D547" s="51">
        <v>-6.2E-2</v>
      </c>
      <c r="E547" s="51">
        <v>2.5000000000000001E-2</v>
      </c>
    </row>
    <row r="548" spans="1:5" ht="15.75" thickBot="1" x14ac:dyDescent="0.3">
      <c r="A548" s="51">
        <v>108</v>
      </c>
      <c r="B548" s="51">
        <v>-4.2000000000000003E-2</v>
      </c>
      <c r="C548" s="51">
        <v>0.94799999999999995</v>
      </c>
      <c r="D548" s="51">
        <v>-7.1999999999999995E-2</v>
      </c>
      <c r="E548" s="51">
        <v>2.5000000000000001E-2</v>
      </c>
    </row>
    <row r="549" spans="1:5" ht="15.75" thickBot="1" x14ac:dyDescent="0.3">
      <c r="A549" s="51">
        <v>109</v>
      </c>
      <c r="B549" s="51">
        <v>-5.1999999999999998E-2</v>
      </c>
      <c r="C549" s="51">
        <v>0.94799999999999995</v>
      </c>
      <c r="D549" s="51">
        <v>-8.2000000000000003E-2</v>
      </c>
      <c r="E549" s="51">
        <v>2.4E-2</v>
      </c>
    </row>
    <row r="550" spans="1:5" ht="15.75" thickBot="1" x14ac:dyDescent="0.3">
      <c r="A550" s="51">
        <v>110</v>
      </c>
      <c r="B550" s="51">
        <v>-6.2E-2</v>
      </c>
      <c r="C550" s="51">
        <v>0.94899999999999995</v>
      </c>
      <c r="D550" s="51">
        <v>-9.2999999999999999E-2</v>
      </c>
      <c r="E550" s="51">
        <v>2.4E-2</v>
      </c>
    </row>
    <row r="551" spans="1:5" ht="15.75" thickBot="1" x14ac:dyDescent="0.3">
      <c r="A551" s="51">
        <v>111</v>
      </c>
      <c r="B551" s="51">
        <v>-7.1999999999999995E-2</v>
      </c>
      <c r="C551" s="51">
        <v>0.94899999999999995</v>
      </c>
      <c r="D551" s="51">
        <v>-0.10299999999999999</v>
      </c>
      <c r="E551" s="51">
        <v>2.3E-2</v>
      </c>
    </row>
    <row r="552" spans="1:5" ht="15.75" thickBot="1" x14ac:dyDescent="0.3">
      <c r="A552" s="51">
        <v>112</v>
      </c>
      <c r="B552" s="51">
        <v>-8.2000000000000003E-2</v>
      </c>
      <c r="C552" s="51">
        <v>0.94899999999999995</v>
      </c>
      <c r="D552" s="51">
        <v>-0.113</v>
      </c>
      <c r="E552" s="51">
        <v>2.3E-2</v>
      </c>
    </row>
    <row r="553" spans="1:5" ht="15.75" thickBot="1" x14ac:dyDescent="0.3">
      <c r="A553" s="51">
        <v>113</v>
      </c>
      <c r="B553" s="51">
        <v>-9.1999999999999998E-2</v>
      </c>
      <c r="C553" s="51">
        <v>0.94899999999999995</v>
      </c>
      <c r="D553" s="51">
        <v>-0.124</v>
      </c>
      <c r="E553" s="51">
        <v>2.1999999999999999E-2</v>
      </c>
    </row>
    <row r="554" spans="1:5" ht="15.75" thickBot="1" x14ac:dyDescent="0.3">
      <c r="A554" s="51">
        <v>114</v>
      </c>
      <c r="B554" s="51">
        <v>-0.10199999999999999</v>
      </c>
      <c r="C554" s="51">
        <v>0.94899999999999995</v>
      </c>
      <c r="D554" s="51">
        <v>-0.13400000000000001</v>
      </c>
      <c r="E554" s="51">
        <v>2.1999999999999999E-2</v>
      </c>
    </row>
    <row r="555" spans="1:5" ht="15.75" thickBot="1" x14ac:dyDescent="0.3">
      <c r="A555" s="51">
        <v>115</v>
      </c>
      <c r="B555" s="51">
        <v>-0.112</v>
      </c>
      <c r="C555" s="51">
        <v>0.94899999999999995</v>
      </c>
      <c r="D555" s="51">
        <v>-0.14399999999999999</v>
      </c>
      <c r="E555" s="51">
        <v>2.1000000000000001E-2</v>
      </c>
    </row>
    <row r="556" spans="1:5" ht="15.75" thickBot="1" x14ac:dyDescent="0.3">
      <c r="A556" s="51">
        <v>116</v>
      </c>
      <c r="B556" s="51">
        <v>-0.121</v>
      </c>
      <c r="C556" s="51">
        <v>0.95</v>
      </c>
      <c r="D556" s="51">
        <v>-0.155</v>
      </c>
      <c r="E556" s="51">
        <v>2.1000000000000001E-2</v>
      </c>
    </row>
    <row r="557" spans="1:5" ht="15.75" thickBot="1" x14ac:dyDescent="0.3">
      <c r="A557" s="51">
        <v>117</v>
      </c>
      <c r="B557" s="51">
        <v>-0.13100000000000001</v>
      </c>
      <c r="C557" s="51">
        <v>0.95</v>
      </c>
      <c r="D557" s="51">
        <v>-0.16500000000000001</v>
      </c>
      <c r="E557" s="51">
        <v>2.1000000000000001E-2</v>
      </c>
    </row>
    <row r="558" spans="1:5" ht="15.75" thickBot="1" x14ac:dyDescent="0.3">
      <c r="A558" s="51">
        <v>118</v>
      </c>
      <c r="B558" s="51">
        <v>-0.14099999999999999</v>
      </c>
      <c r="C558" s="51">
        <v>0.95099999999999996</v>
      </c>
      <c r="D558" s="51">
        <v>-0.17499999999999999</v>
      </c>
      <c r="E558" s="51">
        <v>0.02</v>
      </c>
    </row>
    <row r="559" spans="1:5" ht="15.75" thickBot="1" x14ac:dyDescent="0.3">
      <c r="A559" s="51">
        <v>119</v>
      </c>
      <c r="B559" s="51">
        <v>-0.151</v>
      </c>
      <c r="C559" s="51">
        <v>0.95199999999999996</v>
      </c>
      <c r="D559" s="51">
        <v>-0.186</v>
      </c>
      <c r="E559" s="51">
        <v>0.02</v>
      </c>
    </row>
    <row r="560" spans="1:5" ht="15.75" thickBot="1" x14ac:dyDescent="0.3">
      <c r="A560" s="51">
        <v>120</v>
      </c>
      <c r="B560" s="51">
        <v>-0.161</v>
      </c>
      <c r="C560" s="51">
        <v>0.95299999999999996</v>
      </c>
      <c r="D560" s="51">
        <v>-0.19600000000000001</v>
      </c>
      <c r="E560" s="51">
        <v>1.9E-2</v>
      </c>
    </row>
    <row r="561" spans="1:5" ht="15.75" thickBot="1" x14ac:dyDescent="0.3">
      <c r="A561" s="51">
        <v>121</v>
      </c>
      <c r="B561" s="51">
        <v>-0.17100000000000001</v>
      </c>
      <c r="C561" s="51">
        <v>0.95199999999999996</v>
      </c>
      <c r="D561" s="51">
        <v>-0.20599999999999999</v>
      </c>
      <c r="E561" s="51">
        <v>1.9E-2</v>
      </c>
    </row>
    <row r="562" spans="1:5" ht="15.75" thickBot="1" x14ac:dyDescent="0.3">
      <c r="A562" s="51">
        <v>122</v>
      </c>
      <c r="B562" s="51">
        <v>-0.18099999999999999</v>
      </c>
      <c r="C562" s="51">
        <v>0.95299999999999996</v>
      </c>
      <c r="D562" s="51">
        <v>-0.216</v>
      </c>
      <c r="E562" s="51">
        <v>1.9E-2</v>
      </c>
    </row>
    <row r="563" spans="1:5" ht="15.75" thickBot="1" x14ac:dyDescent="0.3">
      <c r="A563" s="51">
        <v>123</v>
      </c>
      <c r="B563" s="51">
        <v>-0.191</v>
      </c>
      <c r="C563" s="51">
        <v>0.95299999999999996</v>
      </c>
      <c r="D563" s="51">
        <v>-0.22700000000000001</v>
      </c>
      <c r="E563" s="51">
        <v>1.7999999999999999E-2</v>
      </c>
    </row>
    <row r="564" spans="1:5" ht="15.75" thickBot="1" x14ac:dyDescent="0.3">
      <c r="A564" s="51">
        <v>124</v>
      </c>
      <c r="B564" s="51">
        <v>-0.20100000000000001</v>
      </c>
      <c r="C564" s="51">
        <v>0.95399999999999996</v>
      </c>
      <c r="D564" s="51">
        <v>-0.23699999999999999</v>
      </c>
      <c r="E564" s="51">
        <v>1.7999999999999999E-2</v>
      </c>
    </row>
    <row r="565" spans="1:5" ht="15.75" thickBot="1" x14ac:dyDescent="0.3">
      <c r="A565" s="51">
        <v>125</v>
      </c>
      <c r="B565" s="51">
        <v>-0.21099999999999999</v>
      </c>
      <c r="C565" s="51">
        <v>0.95399999999999996</v>
      </c>
      <c r="D565" s="51">
        <v>-0.247</v>
      </c>
      <c r="E565" s="51">
        <v>1.7999999999999999E-2</v>
      </c>
    </row>
    <row r="566" spans="1:5" ht="15.75" thickBot="1" x14ac:dyDescent="0.3">
      <c r="A566" s="51">
        <v>126</v>
      </c>
      <c r="B566" s="51">
        <v>-0.221</v>
      </c>
      <c r="C566" s="51">
        <v>0.95399999999999996</v>
      </c>
      <c r="D566" s="51">
        <v>-0.25800000000000001</v>
      </c>
      <c r="E566" s="51">
        <v>1.7000000000000001E-2</v>
      </c>
    </row>
    <row r="567" spans="1:5" ht="15.75" thickBot="1" x14ac:dyDescent="0.3">
      <c r="A567" s="51">
        <v>127</v>
      </c>
      <c r="B567" s="51">
        <v>-0.23100000000000001</v>
      </c>
      <c r="C567" s="51">
        <v>0.95499999999999996</v>
      </c>
      <c r="D567" s="51">
        <v>-0.26800000000000002</v>
      </c>
      <c r="E567" s="51">
        <v>1.7000000000000001E-2</v>
      </c>
    </row>
    <row r="568" spans="1:5" ht="15.75" thickBot="1" x14ac:dyDescent="0.3">
      <c r="A568" s="51">
        <v>128</v>
      </c>
      <c r="B568" s="51">
        <v>-0.24099999999999999</v>
      </c>
      <c r="C568" s="51">
        <v>0.95399999999999996</v>
      </c>
      <c r="D568" s="51">
        <v>-0.27800000000000002</v>
      </c>
      <c r="E568" s="51">
        <v>1.6E-2</v>
      </c>
    </row>
    <row r="569" spans="1:5" ht="15.75" thickBot="1" x14ac:dyDescent="0.3">
      <c r="A569" s="51">
        <v>129</v>
      </c>
      <c r="B569" s="51">
        <v>-0.251</v>
      </c>
      <c r="C569" s="51">
        <v>0.95599999999999996</v>
      </c>
      <c r="D569" s="51">
        <v>-0.28899999999999998</v>
      </c>
      <c r="E569" s="51">
        <v>1.6E-2</v>
      </c>
    </row>
    <row r="570" spans="1:5" ht="15.75" thickBot="1" x14ac:dyDescent="0.3">
      <c r="A570" s="51">
        <v>130</v>
      </c>
      <c r="B570" s="51">
        <v>-0.26100000000000001</v>
      </c>
      <c r="C570" s="51">
        <v>0.95699999999999996</v>
      </c>
      <c r="D570" s="51">
        <v>-0.29899999999999999</v>
      </c>
      <c r="E570" s="51">
        <v>1.6E-2</v>
      </c>
    </row>
    <row r="571" spans="1:5" ht="15.75" thickBot="1" x14ac:dyDescent="0.3">
      <c r="A571" s="51">
        <v>131</v>
      </c>
      <c r="B571" s="51">
        <v>-0.27100000000000002</v>
      </c>
      <c r="C571" s="51">
        <v>0.95599999999999996</v>
      </c>
      <c r="D571" s="51">
        <v>-0.309</v>
      </c>
      <c r="E571" s="51">
        <v>1.4999999999999999E-2</v>
      </c>
    </row>
    <row r="572" spans="1:5" ht="15.75" thickBot="1" x14ac:dyDescent="0.3">
      <c r="A572" s="51">
        <v>132</v>
      </c>
      <c r="B572" s="51">
        <v>-0.28100000000000003</v>
      </c>
      <c r="C572" s="51">
        <v>0.95699999999999996</v>
      </c>
      <c r="D572" s="51">
        <v>-0.32</v>
      </c>
      <c r="E572" s="51">
        <v>1.4999999999999999E-2</v>
      </c>
    </row>
    <row r="573" spans="1:5" ht="15.75" thickBot="1" x14ac:dyDescent="0.3">
      <c r="A573" s="51">
        <v>133</v>
      </c>
      <c r="B573" s="51">
        <v>-0.29099999999999998</v>
      </c>
      <c r="C573" s="51">
        <v>0.95699999999999996</v>
      </c>
      <c r="D573" s="51">
        <v>-0.33</v>
      </c>
      <c r="E573" s="51">
        <v>1.4999999999999999E-2</v>
      </c>
    </row>
    <row r="574" spans="1:5" ht="15.75" thickBot="1" x14ac:dyDescent="0.3">
      <c r="A574" s="51">
        <v>134</v>
      </c>
      <c r="B574" s="51">
        <v>-0.30099999999999999</v>
      </c>
      <c r="C574" s="51">
        <v>0.95799999999999996</v>
      </c>
      <c r="D574" s="51">
        <v>-0.34</v>
      </c>
      <c r="E574" s="51">
        <v>1.4E-2</v>
      </c>
    </row>
    <row r="575" spans="1:5" ht="15.75" thickBot="1" x14ac:dyDescent="0.3">
      <c r="A575" s="51">
        <v>135</v>
      </c>
      <c r="B575" s="51">
        <v>-0.311</v>
      </c>
      <c r="C575" s="51">
        <v>0.95799999999999996</v>
      </c>
      <c r="D575" s="51">
        <v>-0.35</v>
      </c>
      <c r="E575" s="51">
        <v>1.4E-2</v>
      </c>
    </row>
    <row r="576" spans="1:5" ht="15.75" thickBot="1" x14ac:dyDescent="0.3">
      <c r="A576" s="51">
        <v>136</v>
      </c>
      <c r="B576" s="51">
        <v>-0.32100000000000001</v>
      </c>
      <c r="C576" s="51">
        <v>0.95799999999999996</v>
      </c>
      <c r="D576" s="51">
        <v>-0.36099999999999999</v>
      </c>
      <c r="E576" s="51">
        <v>1.4E-2</v>
      </c>
    </row>
    <row r="577" spans="1:5" ht="15.75" thickBot="1" x14ac:dyDescent="0.3">
      <c r="A577" s="51">
        <v>137</v>
      </c>
      <c r="B577" s="51">
        <v>-0.33100000000000002</v>
      </c>
      <c r="C577" s="51">
        <v>0.95799999999999996</v>
      </c>
      <c r="D577" s="51">
        <v>-0.371</v>
      </c>
      <c r="E577" s="51">
        <v>1.4E-2</v>
      </c>
    </row>
    <row r="578" spans="1:5" ht="15.75" thickBot="1" x14ac:dyDescent="0.3">
      <c r="A578" s="51">
        <v>138</v>
      </c>
      <c r="B578" s="51">
        <v>-0.34100000000000003</v>
      </c>
      <c r="C578" s="51">
        <v>0.95799999999999996</v>
      </c>
      <c r="D578" s="51">
        <v>-0.38100000000000001</v>
      </c>
      <c r="E578" s="51">
        <v>1.2999999999999999E-2</v>
      </c>
    </row>
    <row r="579" spans="1:5" ht="15.75" thickBot="1" x14ac:dyDescent="0.3">
      <c r="A579" s="51">
        <v>139</v>
      </c>
      <c r="B579" s="51">
        <v>-0.35099999999999998</v>
      </c>
      <c r="C579" s="51">
        <v>0.95799999999999996</v>
      </c>
      <c r="D579" s="51">
        <v>-0.39200000000000002</v>
      </c>
      <c r="E579" s="51">
        <v>1.2999999999999999E-2</v>
      </c>
    </row>
    <row r="580" spans="1:5" ht="15.75" thickBot="1" x14ac:dyDescent="0.3">
      <c r="A580" s="51">
        <v>140</v>
      </c>
      <c r="B580" s="51">
        <v>-0.36099999999999999</v>
      </c>
      <c r="C580" s="51">
        <v>0.96</v>
      </c>
      <c r="D580" s="51">
        <v>-0.40200000000000002</v>
      </c>
      <c r="E580" s="51">
        <v>1.2999999999999999E-2</v>
      </c>
    </row>
    <row r="581" spans="1:5" ht="15.75" thickBot="1" x14ac:dyDescent="0.3">
      <c r="A581" s="51">
        <v>141</v>
      </c>
      <c r="B581" s="51">
        <v>-0.371</v>
      </c>
      <c r="C581" s="51">
        <v>0.96</v>
      </c>
      <c r="D581" s="51">
        <v>-0.41199999999999998</v>
      </c>
      <c r="E581" s="51">
        <v>1.2E-2</v>
      </c>
    </row>
    <row r="582" spans="1:5" ht="15.75" thickBot="1" x14ac:dyDescent="0.3">
      <c r="A582" s="51">
        <v>142</v>
      </c>
      <c r="B582" s="51">
        <v>-0.38100000000000001</v>
      </c>
      <c r="C582" s="51">
        <v>0.96</v>
      </c>
      <c r="D582" s="51">
        <v>-0.42299999999999999</v>
      </c>
      <c r="E582" s="51">
        <v>1.2E-2</v>
      </c>
    </row>
    <row r="583" spans="1:5" ht="15.75" thickBot="1" x14ac:dyDescent="0.3">
      <c r="A583" s="51">
        <v>143</v>
      </c>
      <c r="B583" s="51">
        <v>-0.39100000000000001</v>
      </c>
      <c r="C583" s="51">
        <v>0.96</v>
      </c>
      <c r="D583" s="51">
        <v>-0.433</v>
      </c>
      <c r="E583" s="51">
        <v>1.2E-2</v>
      </c>
    </row>
    <row r="584" spans="1:5" ht="15.75" thickBot="1" x14ac:dyDescent="0.3">
      <c r="A584" s="51">
        <v>144</v>
      </c>
      <c r="B584" s="51">
        <v>-0.40100000000000002</v>
      </c>
      <c r="C584" s="51">
        <v>0.96099999999999997</v>
      </c>
      <c r="D584" s="51">
        <v>-0.443</v>
      </c>
      <c r="E584" s="51">
        <v>1.2E-2</v>
      </c>
    </row>
    <row r="585" spans="1:5" ht="15.75" thickBot="1" x14ac:dyDescent="0.3">
      <c r="A585" s="51">
        <v>145</v>
      </c>
      <c r="B585" s="51">
        <v>-0.41099999999999998</v>
      </c>
      <c r="C585" s="51">
        <v>0.96199999999999997</v>
      </c>
      <c r="D585" s="51">
        <v>-0.45400000000000001</v>
      </c>
      <c r="E585" s="51">
        <v>1.0999999999999999E-2</v>
      </c>
    </row>
    <row r="586" spans="1:5" ht="15.75" thickBot="1" x14ac:dyDescent="0.3">
      <c r="A586" s="51">
        <v>146</v>
      </c>
      <c r="B586" s="51">
        <v>-0.42099999999999999</v>
      </c>
      <c r="C586" s="51">
        <v>0.96399999999999997</v>
      </c>
      <c r="D586" s="51">
        <v>-0.46400000000000002</v>
      </c>
      <c r="E586" s="51">
        <v>1.0999999999999999E-2</v>
      </c>
    </row>
    <row r="587" spans="1:5" ht="15.75" thickBot="1" x14ac:dyDescent="0.3">
      <c r="A587" s="51">
        <v>147</v>
      </c>
      <c r="B587" s="51">
        <v>-0.43099999999999999</v>
      </c>
      <c r="C587" s="51">
        <v>0.96599999999999997</v>
      </c>
      <c r="D587" s="51">
        <v>-0.47399999999999998</v>
      </c>
      <c r="E587" s="51">
        <v>1.0999999999999999E-2</v>
      </c>
    </row>
    <row r="588" spans="1:5" ht="15.75" thickBot="1" x14ac:dyDescent="0.3">
      <c r="A588" s="51">
        <v>148</v>
      </c>
      <c r="B588" s="51">
        <v>-0.441</v>
      </c>
      <c r="C588" s="51">
        <v>0.96699999999999997</v>
      </c>
      <c r="D588" s="51">
        <v>-0.48399999999999999</v>
      </c>
      <c r="E588" s="51">
        <v>0.01</v>
      </c>
    </row>
    <row r="589" spans="1:5" ht="15.75" thickBot="1" x14ac:dyDescent="0.3">
      <c r="A589" s="51">
        <v>149</v>
      </c>
      <c r="B589" s="51">
        <v>-0.45100000000000001</v>
      </c>
      <c r="C589" s="51">
        <v>0.97</v>
      </c>
      <c r="D589" s="51">
        <v>-0.495</v>
      </c>
      <c r="E589" s="51">
        <v>0.01</v>
      </c>
    </row>
    <row r="590" spans="1:5" ht="15.75" thickBot="1" x14ac:dyDescent="0.3">
      <c r="A590" s="51">
        <v>150</v>
      </c>
      <c r="B590" s="51">
        <v>-0.46100000000000002</v>
      </c>
      <c r="C590" s="51">
        <v>0.97</v>
      </c>
      <c r="D590" s="51">
        <v>-0.505</v>
      </c>
      <c r="E590" s="51">
        <v>0.01</v>
      </c>
    </row>
    <row r="591" spans="1:5" ht="15.75" thickBot="1" x14ac:dyDescent="0.3">
      <c r="A591" s="51">
        <v>151</v>
      </c>
      <c r="B591" s="51">
        <v>-0.47099999999999997</v>
      </c>
      <c r="C591" s="51">
        <v>0.97099999999999997</v>
      </c>
      <c r="D591" s="51">
        <v>-0.51500000000000001</v>
      </c>
      <c r="E591" s="51">
        <v>0.01</v>
      </c>
    </row>
    <row r="592" spans="1:5" ht="15.75" thickBot="1" x14ac:dyDescent="0.3">
      <c r="A592" s="51">
        <v>152</v>
      </c>
      <c r="B592" s="51">
        <v>-0.48099999999999998</v>
      </c>
      <c r="C592" s="51">
        <v>0.97099999999999997</v>
      </c>
      <c r="D592" s="51">
        <v>-0.52600000000000002</v>
      </c>
      <c r="E592" s="51">
        <v>8.9999999999999993E-3</v>
      </c>
    </row>
    <row r="593" spans="1:5" ht="15.75" thickBot="1" x14ac:dyDescent="0.3">
      <c r="A593" s="51">
        <v>153</v>
      </c>
      <c r="B593" s="51">
        <v>-0.49099999999999999</v>
      </c>
      <c r="C593" s="51">
        <v>0.97099999999999997</v>
      </c>
      <c r="D593" s="51">
        <v>-0.53600000000000003</v>
      </c>
      <c r="E593" s="51">
        <v>8.9999999999999993E-3</v>
      </c>
    </row>
    <row r="594" spans="1:5" ht="15.75" thickBot="1" x14ac:dyDescent="0.3">
      <c r="A594" s="51">
        <v>154</v>
      </c>
      <c r="B594" s="51">
        <v>-0.501</v>
      </c>
      <c r="C594" s="51">
        <v>0.97099999999999997</v>
      </c>
      <c r="D594" s="51">
        <v>-0.54600000000000004</v>
      </c>
      <c r="E594" s="51">
        <v>8.9999999999999993E-3</v>
      </c>
    </row>
    <row r="595" spans="1:5" ht="15.75" thickBot="1" x14ac:dyDescent="0.3">
      <c r="A595" s="51">
        <v>155</v>
      </c>
      <c r="B595" s="51">
        <v>-0.51100000000000001</v>
      </c>
      <c r="C595" s="51">
        <v>0.97099999999999997</v>
      </c>
      <c r="D595" s="51">
        <v>-0.55700000000000005</v>
      </c>
      <c r="E595" s="51">
        <v>8.9999999999999993E-3</v>
      </c>
    </row>
    <row r="596" spans="1:5" ht="15.75" thickBot="1" x14ac:dyDescent="0.3">
      <c r="A596" s="51">
        <v>156</v>
      </c>
      <c r="B596" s="51">
        <v>-0.52100000000000002</v>
      </c>
      <c r="C596" s="51">
        <v>0.97199999999999998</v>
      </c>
      <c r="D596" s="51">
        <v>-0.56699999999999995</v>
      </c>
      <c r="E596" s="51">
        <v>8.0000000000000002E-3</v>
      </c>
    </row>
    <row r="597" spans="1:5" ht="15.75" thickBot="1" x14ac:dyDescent="0.3">
      <c r="A597" s="51">
        <v>157</v>
      </c>
      <c r="B597" s="51">
        <v>-0.53100000000000003</v>
      </c>
      <c r="C597" s="51">
        <v>0.97199999999999998</v>
      </c>
      <c r="D597" s="51">
        <v>-0.57699999999999996</v>
      </c>
      <c r="E597" s="51">
        <v>8.0000000000000002E-3</v>
      </c>
    </row>
    <row r="598" spans="1:5" ht="15.75" thickBot="1" x14ac:dyDescent="0.3">
      <c r="A598" s="51">
        <v>158</v>
      </c>
      <c r="B598" s="51">
        <v>-0.54100000000000004</v>
      </c>
      <c r="C598" s="51">
        <v>0.97199999999999998</v>
      </c>
      <c r="D598" s="51">
        <v>-0.58699999999999997</v>
      </c>
      <c r="E598" s="51">
        <v>8.0000000000000002E-3</v>
      </c>
    </row>
    <row r="599" spans="1:5" ht="15.75" thickBot="1" x14ac:dyDescent="0.3">
      <c r="A599" s="51">
        <v>159</v>
      </c>
      <c r="B599" s="51">
        <v>-0.55100000000000005</v>
      </c>
      <c r="C599" s="51">
        <v>0.97199999999999998</v>
      </c>
      <c r="D599" s="51">
        <v>-0.59799999999999998</v>
      </c>
      <c r="E599" s="51">
        <v>8.0000000000000002E-3</v>
      </c>
    </row>
    <row r="600" spans="1:5" ht="15.75" thickBot="1" x14ac:dyDescent="0.3">
      <c r="A600" s="51">
        <v>160</v>
      </c>
      <c r="B600" s="51">
        <v>-0.56100000000000005</v>
      </c>
      <c r="C600" s="51">
        <v>0.97199999999999998</v>
      </c>
      <c r="D600" s="51">
        <v>-0.60799999999999998</v>
      </c>
      <c r="E600" s="51">
        <v>8.0000000000000002E-3</v>
      </c>
    </row>
    <row r="601" spans="1:5" ht="15.75" thickBot="1" x14ac:dyDescent="0.3">
      <c r="A601" s="51">
        <v>161</v>
      </c>
      <c r="B601" s="51">
        <v>-0.57099999999999995</v>
      </c>
      <c r="C601" s="51">
        <v>0.97199999999999998</v>
      </c>
      <c r="D601" s="51">
        <v>-0.61799999999999999</v>
      </c>
      <c r="E601" s="51">
        <v>7.0000000000000001E-3</v>
      </c>
    </row>
    <row r="602" spans="1:5" ht="15.75" thickBot="1" x14ac:dyDescent="0.3">
      <c r="A602" s="51">
        <v>162</v>
      </c>
      <c r="B602" s="51">
        <v>-0.58099999999999996</v>
      </c>
      <c r="C602" s="51">
        <v>0.97299999999999998</v>
      </c>
      <c r="D602" s="51">
        <v>-0.629</v>
      </c>
      <c r="E602" s="51">
        <v>7.0000000000000001E-3</v>
      </c>
    </row>
    <row r="603" spans="1:5" ht="15.75" thickBot="1" x14ac:dyDescent="0.3">
      <c r="A603" s="51">
        <v>163</v>
      </c>
      <c r="B603" s="51">
        <v>-0.59099999999999997</v>
      </c>
      <c r="C603" s="51">
        <v>0.97399999999999998</v>
      </c>
      <c r="D603" s="51">
        <v>-0.63900000000000001</v>
      </c>
      <c r="E603" s="51">
        <v>7.0000000000000001E-3</v>
      </c>
    </row>
    <row r="604" spans="1:5" ht="15.75" thickBot="1" x14ac:dyDescent="0.3">
      <c r="A604" s="51">
        <v>164</v>
      </c>
      <c r="B604" s="51">
        <v>-0.60099999999999998</v>
      </c>
      <c r="C604" s="51">
        <v>0.97499999999999998</v>
      </c>
      <c r="D604" s="51">
        <v>-0.64900000000000002</v>
      </c>
      <c r="E604" s="51">
        <v>7.0000000000000001E-3</v>
      </c>
    </row>
    <row r="605" spans="1:5" ht="15.75" thickBot="1" x14ac:dyDescent="0.3">
      <c r="A605" s="51">
        <v>165</v>
      </c>
      <c r="B605" s="51">
        <v>-0.61</v>
      </c>
      <c r="C605" s="51">
        <v>0.97499999999999998</v>
      </c>
      <c r="D605" s="51">
        <v>-0.66</v>
      </c>
      <c r="E605" s="51">
        <v>6.0000000000000001E-3</v>
      </c>
    </row>
    <row r="606" spans="1:5" ht="15.75" thickBot="1" x14ac:dyDescent="0.3">
      <c r="A606" s="51">
        <v>166</v>
      </c>
      <c r="B606" s="51">
        <v>-0.62</v>
      </c>
      <c r="C606" s="51">
        <v>0.97499999999999998</v>
      </c>
      <c r="D606" s="51">
        <v>-0.67</v>
      </c>
      <c r="E606" s="51">
        <v>6.0000000000000001E-3</v>
      </c>
    </row>
    <row r="607" spans="1:5" ht="15.75" thickBot="1" x14ac:dyDescent="0.3">
      <c r="A607" s="51">
        <v>167</v>
      </c>
      <c r="B607" s="51">
        <v>-0.63</v>
      </c>
      <c r="C607" s="51">
        <v>0.97499999999999998</v>
      </c>
      <c r="D607" s="51">
        <v>-0.68</v>
      </c>
      <c r="E607" s="51">
        <v>6.0000000000000001E-3</v>
      </c>
    </row>
    <row r="608" spans="1:5" ht="15.75" thickBot="1" x14ac:dyDescent="0.3">
      <c r="A608" s="51">
        <v>168</v>
      </c>
      <c r="B608" s="51">
        <v>-0.64</v>
      </c>
      <c r="C608" s="51">
        <v>0.97399999999999998</v>
      </c>
      <c r="D608" s="51">
        <v>-0.69099999999999995</v>
      </c>
      <c r="E608" s="51">
        <v>6.0000000000000001E-3</v>
      </c>
    </row>
    <row r="609" spans="1:5" ht="15.75" thickBot="1" x14ac:dyDescent="0.3">
      <c r="A609" s="51">
        <v>169</v>
      </c>
      <c r="B609" s="51">
        <v>-0.65</v>
      </c>
      <c r="C609" s="51">
        <v>0.97299999999999998</v>
      </c>
      <c r="D609" s="51">
        <v>-0.70099999999999996</v>
      </c>
      <c r="E609" s="51">
        <v>6.0000000000000001E-3</v>
      </c>
    </row>
    <row r="610" spans="1:5" ht="15.75" thickBot="1" x14ac:dyDescent="0.3">
      <c r="A610" s="51">
        <v>170</v>
      </c>
      <c r="B610" s="51">
        <v>-0.66</v>
      </c>
      <c r="C610" s="51">
        <v>0.97199999999999998</v>
      </c>
      <c r="D610" s="51">
        <v>-0.71099999999999997</v>
      </c>
      <c r="E610" s="51">
        <v>5.0000000000000001E-3</v>
      </c>
    </row>
    <row r="611" spans="1:5" ht="15.75" thickBot="1" x14ac:dyDescent="0.3">
      <c r="A611" s="51">
        <v>171</v>
      </c>
      <c r="B611" s="51">
        <v>-0.67</v>
      </c>
      <c r="C611" s="51">
        <v>0.97199999999999998</v>
      </c>
      <c r="D611" s="51">
        <v>-0.72099999999999997</v>
      </c>
      <c r="E611" s="51">
        <v>5.0000000000000001E-3</v>
      </c>
    </row>
    <row r="612" spans="1:5" ht="15.75" thickBot="1" x14ac:dyDescent="0.3">
      <c r="A612" s="51">
        <v>172</v>
      </c>
      <c r="B612" s="51">
        <v>-0.68</v>
      </c>
      <c r="C612" s="51">
        <v>0.97099999999999997</v>
      </c>
      <c r="D612" s="51">
        <v>-0.73199999999999998</v>
      </c>
      <c r="E612" s="51">
        <v>5.0000000000000001E-3</v>
      </c>
    </row>
    <row r="613" spans="1:5" ht="15.75" thickBot="1" x14ac:dyDescent="0.3">
      <c r="A613" s="51">
        <v>173</v>
      </c>
      <c r="B613" s="51">
        <v>-0.69</v>
      </c>
      <c r="C613" s="51">
        <v>0.97099999999999997</v>
      </c>
      <c r="D613" s="51">
        <v>-0.74199999999999999</v>
      </c>
      <c r="E613" s="51">
        <v>5.0000000000000001E-3</v>
      </c>
    </row>
    <row r="614" spans="1:5" ht="15.75" thickBot="1" x14ac:dyDescent="0.3">
      <c r="A614" s="51">
        <v>174</v>
      </c>
      <c r="B614" s="51">
        <v>-0.7</v>
      </c>
      <c r="C614" s="51">
        <v>0.97099999999999997</v>
      </c>
      <c r="D614" s="51">
        <v>-0.752</v>
      </c>
      <c r="E614" s="51">
        <v>5.0000000000000001E-3</v>
      </c>
    </row>
    <row r="615" spans="1:5" ht="15.75" thickBot="1" x14ac:dyDescent="0.3">
      <c r="A615" s="51">
        <v>175</v>
      </c>
      <c r="B615" s="51">
        <v>-0.71</v>
      </c>
      <c r="C615" s="51">
        <v>0.97199999999999998</v>
      </c>
      <c r="D615" s="51">
        <v>-0.76300000000000001</v>
      </c>
      <c r="E615" s="51">
        <v>4.0000000000000001E-3</v>
      </c>
    </row>
    <row r="616" spans="1:5" ht="15.75" thickBot="1" x14ac:dyDescent="0.3">
      <c r="A616" s="51">
        <v>176</v>
      </c>
      <c r="B616" s="51">
        <v>-0.72</v>
      </c>
      <c r="C616" s="51">
        <v>0.97399999999999998</v>
      </c>
      <c r="D616" s="51">
        <v>-0.77300000000000002</v>
      </c>
      <c r="E616" s="51">
        <v>4.0000000000000001E-3</v>
      </c>
    </row>
    <row r="617" spans="1:5" ht="15.75" thickBot="1" x14ac:dyDescent="0.3">
      <c r="A617" s="51">
        <v>177</v>
      </c>
      <c r="B617" s="51">
        <v>-0.73</v>
      </c>
      <c r="C617" s="51">
        <v>0.97499999999999998</v>
      </c>
      <c r="D617" s="51">
        <v>-0.78300000000000003</v>
      </c>
      <c r="E617" s="51">
        <v>4.0000000000000001E-3</v>
      </c>
    </row>
    <row r="618" spans="1:5" ht="15.75" thickBot="1" x14ac:dyDescent="0.3">
      <c r="A618" s="51">
        <v>178</v>
      </c>
      <c r="B618" s="51">
        <v>-0.74</v>
      </c>
      <c r="C618" s="51">
        <v>0.97499999999999998</v>
      </c>
      <c r="D618" s="51">
        <v>-0.79400000000000004</v>
      </c>
      <c r="E618" s="51">
        <v>4.0000000000000001E-3</v>
      </c>
    </row>
    <row r="619" spans="1:5" ht="15.75" thickBot="1" x14ac:dyDescent="0.3">
      <c r="A619" s="51">
        <v>179</v>
      </c>
      <c r="B619" s="51">
        <v>-0.75</v>
      </c>
      <c r="C619" s="51">
        <v>0.97399999999999998</v>
      </c>
      <c r="D619" s="51">
        <v>-0.80400000000000005</v>
      </c>
      <c r="E619" s="51">
        <v>4.0000000000000001E-3</v>
      </c>
    </row>
    <row r="620" spans="1:5" ht="15.75" thickBot="1" x14ac:dyDescent="0.3">
      <c r="A620" s="51">
        <v>180</v>
      </c>
      <c r="B620" s="51">
        <v>-0.76</v>
      </c>
      <c r="C620" s="51">
        <v>0.97499999999999998</v>
      </c>
      <c r="D620" s="51">
        <v>-0.81399999999999995</v>
      </c>
      <c r="E620" s="51">
        <v>3.0000000000000001E-3</v>
      </c>
    </row>
    <row r="621" spans="1:5" ht="15.75" thickBot="1" x14ac:dyDescent="0.3">
      <c r="A621" s="51">
        <v>181</v>
      </c>
      <c r="B621" s="51">
        <v>-0.77</v>
      </c>
      <c r="C621" s="51">
        <v>0.97699999999999998</v>
      </c>
      <c r="D621" s="51">
        <v>-0.82499999999999996</v>
      </c>
      <c r="E621" s="51">
        <v>3.0000000000000001E-3</v>
      </c>
    </row>
    <row r="622" spans="1:5" ht="15.75" thickBot="1" x14ac:dyDescent="0.3">
      <c r="A622" s="51">
        <v>182</v>
      </c>
      <c r="B622" s="51">
        <v>-0.78</v>
      </c>
      <c r="C622" s="51">
        <v>0.97499999999999998</v>
      </c>
      <c r="D622" s="51">
        <v>-0.83499999999999996</v>
      </c>
      <c r="E622" s="51">
        <v>3.0000000000000001E-3</v>
      </c>
    </row>
    <row r="623" spans="1:5" ht="15.75" thickBot="1" x14ac:dyDescent="0.3">
      <c r="A623" s="51">
        <v>183</v>
      </c>
      <c r="B623" s="51">
        <v>-0.79</v>
      </c>
      <c r="C623" s="51">
        <v>0.97399999999999998</v>
      </c>
      <c r="D623" s="51">
        <v>-0.84499999999999997</v>
      </c>
      <c r="E623" s="51">
        <v>3.0000000000000001E-3</v>
      </c>
    </row>
    <row r="624" spans="1:5" ht="15.75" thickBot="1" x14ac:dyDescent="0.3">
      <c r="A624" s="51">
        <v>184</v>
      </c>
      <c r="B624" s="51">
        <v>-0.8</v>
      </c>
      <c r="C624" s="51">
        <v>0.97199999999999998</v>
      </c>
      <c r="D624" s="51">
        <v>-0.85499999999999998</v>
      </c>
      <c r="E624" s="51">
        <v>3.0000000000000001E-3</v>
      </c>
    </row>
    <row r="625" spans="1:5" ht="15.75" thickBot="1" x14ac:dyDescent="0.3">
      <c r="A625" s="51">
        <v>185</v>
      </c>
      <c r="B625" s="51">
        <v>-0.81</v>
      </c>
      <c r="C625" s="51">
        <v>0.97099999999999997</v>
      </c>
      <c r="D625" s="51">
        <v>-0.86599999999999999</v>
      </c>
      <c r="E625" s="51">
        <v>3.0000000000000001E-3</v>
      </c>
    </row>
    <row r="626" spans="1:5" ht="15.75" thickBot="1" x14ac:dyDescent="0.3">
      <c r="A626" s="51">
        <v>186</v>
      </c>
      <c r="B626" s="51">
        <v>-0.82</v>
      </c>
      <c r="C626" s="51">
        <v>0.97099999999999997</v>
      </c>
      <c r="D626" s="51">
        <v>-0.876</v>
      </c>
      <c r="E626" s="51">
        <v>2E-3</v>
      </c>
    </row>
    <row r="627" spans="1:5" ht="15.75" thickBot="1" x14ac:dyDescent="0.3">
      <c r="A627" s="51">
        <v>187</v>
      </c>
      <c r="B627" s="51">
        <v>-0.83</v>
      </c>
      <c r="C627" s="51">
        <v>0.96899999999999997</v>
      </c>
      <c r="D627" s="51">
        <v>-0.88600000000000001</v>
      </c>
      <c r="E627" s="51">
        <v>2E-3</v>
      </c>
    </row>
    <row r="628" spans="1:5" ht="15.75" thickBot="1" x14ac:dyDescent="0.3">
      <c r="A628" s="51">
        <v>188</v>
      </c>
      <c r="B628" s="51">
        <v>-0.84</v>
      </c>
      <c r="C628" s="51">
        <v>0.96599999999999997</v>
      </c>
      <c r="D628" s="51">
        <v>-0.89700000000000002</v>
      </c>
      <c r="E628" s="51">
        <v>2E-3</v>
      </c>
    </row>
    <row r="629" spans="1:5" ht="15.75" thickBot="1" x14ac:dyDescent="0.3">
      <c r="A629" s="51">
        <v>189</v>
      </c>
      <c r="B629" s="51">
        <v>-0.85</v>
      </c>
      <c r="C629" s="51">
        <v>0.96299999999999997</v>
      </c>
      <c r="D629" s="51">
        <v>-0.90700000000000003</v>
      </c>
      <c r="E629" s="51">
        <v>2E-3</v>
      </c>
    </row>
    <row r="630" spans="1:5" ht="15.75" thickBot="1" x14ac:dyDescent="0.3">
      <c r="A630" s="51">
        <v>190</v>
      </c>
      <c r="B630" s="51">
        <v>-0.86</v>
      </c>
      <c r="C630" s="51">
        <v>0.96</v>
      </c>
      <c r="D630" s="51">
        <v>-0.91700000000000004</v>
      </c>
      <c r="E630" s="51">
        <v>2E-3</v>
      </c>
    </row>
    <row r="631" spans="1:5" ht="15.75" thickBot="1" x14ac:dyDescent="0.3">
      <c r="A631" s="51">
        <v>191</v>
      </c>
      <c r="B631" s="51">
        <v>-0.87</v>
      </c>
      <c r="C631" s="51">
        <v>0.95599999999999996</v>
      </c>
      <c r="D631" s="51">
        <v>-0.92800000000000005</v>
      </c>
      <c r="E631" s="51">
        <v>2E-3</v>
      </c>
    </row>
    <row r="632" spans="1:5" ht="15.75" thickBot="1" x14ac:dyDescent="0.3">
      <c r="A632" s="51">
        <v>192</v>
      </c>
      <c r="B632" s="51">
        <v>-0.88</v>
      </c>
      <c r="C632" s="51">
        <v>0.95099999999999996</v>
      </c>
      <c r="D632" s="51">
        <v>-0.93799999999999994</v>
      </c>
      <c r="E632" s="51">
        <v>1E-3</v>
      </c>
    </row>
    <row r="633" spans="1:5" ht="15.75" thickBot="1" x14ac:dyDescent="0.3">
      <c r="A633" s="51">
        <v>193</v>
      </c>
      <c r="B633" s="51">
        <v>-0.89</v>
      </c>
      <c r="C633" s="51">
        <v>0.94499999999999995</v>
      </c>
      <c r="D633" s="51">
        <v>-0.94799999999999995</v>
      </c>
      <c r="E633" s="51">
        <v>1E-3</v>
      </c>
    </row>
    <row r="634" spans="1:5" ht="15.75" thickBot="1" x14ac:dyDescent="0.3">
      <c r="A634" s="51">
        <v>194</v>
      </c>
      <c r="B634" s="51">
        <v>-0.9</v>
      </c>
      <c r="C634" s="51">
        <v>0.94499999999999995</v>
      </c>
      <c r="D634" s="51">
        <v>-0.95899999999999996</v>
      </c>
      <c r="E634" s="51">
        <v>1E-3</v>
      </c>
    </row>
    <row r="635" spans="1:5" ht="15.75" thickBot="1" x14ac:dyDescent="0.3">
      <c r="A635" s="51">
        <v>195</v>
      </c>
      <c r="B635" s="51">
        <v>-0.91</v>
      </c>
      <c r="C635" s="51">
        <v>0.94899999999999995</v>
      </c>
      <c r="D635" s="51">
        <v>-0.96899999999999997</v>
      </c>
      <c r="E635" s="51">
        <v>1E-3</v>
      </c>
    </row>
    <row r="636" spans="1:5" ht="15.75" thickBot="1" x14ac:dyDescent="0.3">
      <c r="A636" s="51">
        <v>196</v>
      </c>
      <c r="B636" s="51">
        <v>-0.92</v>
      </c>
      <c r="C636" s="51">
        <v>0.96099999999999997</v>
      </c>
      <c r="D636" s="51">
        <v>-0.97899999999999998</v>
      </c>
      <c r="E636" s="51">
        <v>1E-3</v>
      </c>
    </row>
    <row r="637" spans="1:5" ht="15.75" thickBot="1" x14ac:dyDescent="0.3">
      <c r="A637" s="51">
        <v>197</v>
      </c>
      <c r="B637" s="51">
        <v>-0.93</v>
      </c>
      <c r="C637" s="51">
        <v>0.95899999999999996</v>
      </c>
      <c r="D637" s="51">
        <v>-0.98899999999999999</v>
      </c>
      <c r="E637" s="51">
        <v>1E-3</v>
      </c>
    </row>
    <row r="638" spans="1:5" ht="15.75" thickBot="1" x14ac:dyDescent="0.3">
      <c r="A638" s="51">
        <v>198</v>
      </c>
      <c r="B638" s="51">
        <v>-0.94</v>
      </c>
      <c r="C638" s="51">
        <v>0.95399999999999996</v>
      </c>
      <c r="D638" s="51">
        <v>-1</v>
      </c>
      <c r="E638" s="51">
        <v>0</v>
      </c>
    </row>
    <row r="639" spans="1:5" ht="15.75" thickBot="1" x14ac:dyDescent="0.3">
      <c r="A639" s="51">
        <v>199</v>
      </c>
      <c r="B639" s="51">
        <v>-0.95</v>
      </c>
      <c r="C639" s="51">
        <v>0.95899999999999996</v>
      </c>
      <c r="D639" s="51">
        <v>-1.01</v>
      </c>
      <c r="E639" s="51">
        <v>0</v>
      </c>
    </row>
    <row r="640" spans="1:5" ht="15.75" thickBot="1" x14ac:dyDescent="0.3">
      <c r="A640" s="51">
        <v>200</v>
      </c>
      <c r="B640" s="51">
        <v>-0.96</v>
      </c>
      <c r="C640" s="51">
        <v>0.94499999999999995</v>
      </c>
      <c r="D640" s="51">
        <v>-1.02</v>
      </c>
      <c r="E640" s="51">
        <v>0</v>
      </c>
    </row>
    <row r="641" spans="1:6" ht="15.75" thickBot="1" x14ac:dyDescent="0.3">
      <c r="A641" s="51">
        <v>201</v>
      </c>
      <c r="B641" s="51">
        <v>-0.97</v>
      </c>
      <c r="C641" s="51">
        <v>0</v>
      </c>
      <c r="D641" s="51">
        <v>-1.0309999999999999</v>
      </c>
      <c r="E641" s="51">
        <v>0</v>
      </c>
    </row>
    <row r="642" spans="1:6" ht="15.75" thickBot="1" x14ac:dyDescent="0.3"/>
    <row r="643" spans="1:6" ht="15.75" thickBot="1" x14ac:dyDescent="0.3">
      <c r="A643" s="52" t="s">
        <v>41</v>
      </c>
      <c r="B643" s="52" t="s">
        <v>40</v>
      </c>
      <c r="C643" s="52" t="s">
        <v>39</v>
      </c>
      <c r="D643" s="52" t="s">
        <v>38</v>
      </c>
      <c r="E643" s="52" t="s">
        <v>37</v>
      </c>
      <c r="F643" s="52" t="s">
        <v>36</v>
      </c>
    </row>
    <row r="644" spans="1:6" ht="15.75" thickBot="1" x14ac:dyDescent="0.3">
      <c r="A644" s="51">
        <v>1</v>
      </c>
      <c r="B644" s="51">
        <v>0.5</v>
      </c>
      <c r="C644" s="51">
        <v>0.48499999999999999</v>
      </c>
      <c r="D644" s="51">
        <v>0</v>
      </c>
      <c r="E644" s="51">
        <v>0</v>
      </c>
      <c r="F644" s="51">
        <v>1.4999999999999999E-2</v>
      </c>
    </row>
    <row r="645" spans="1:6" ht="15.75" thickBot="1" x14ac:dyDescent="0.3">
      <c r="A645" s="51">
        <v>2</v>
      </c>
      <c r="B645" s="51">
        <v>0.5</v>
      </c>
      <c r="C645" s="51">
        <v>0.48</v>
      </c>
      <c r="D645" s="51">
        <v>1E-3</v>
      </c>
      <c r="E645" s="51">
        <v>8.9999999999999993E-3</v>
      </c>
      <c r="F645" s="51">
        <v>0.01</v>
      </c>
    </row>
    <row r="646" spans="1:6" ht="15.75" thickBot="1" x14ac:dyDescent="0.3">
      <c r="A646" s="51">
        <v>3</v>
      </c>
      <c r="B646" s="51">
        <v>0.5</v>
      </c>
      <c r="C646" s="51">
        <v>0.47499999999999998</v>
      </c>
      <c r="D646" s="51">
        <v>3.0000000000000001E-3</v>
      </c>
      <c r="E646" s="51">
        <v>1.7000000000000001E-2</v>
      </c>
      <c r="F646" s="51">
        <v>5.0000000000000001E-3</v>
      </c>
    </row>
    <row r="647" spans="1:6" ht="15.75" thickBot="1" x14ac:dyDescent="0.3">
      <c r="A647" s="51">
        <v>4</v>
      </c>
      <c r="B647" s="51">
        <v>0.5</v>
      </c>
      <c r="C647" s="51">
        <v>0.47099999999999997</v>
      </c>
      <c r="D647" s="51">
        <v>5.0000000000000001E-3</v>
      </c>
      <c r="E647" s="51">
        <v>2.5000000000000001E-2</v>
      </c>
      <c r="F647" s="51">
        <v>0</v>
      </c>
    </row>
    <row r="648" spans="1:6" ht="15.75" thickBot="1" x14ac:dyDescent="0.3">
      <c r="A648" s="51">
        <v>5</v>
      </c>
      <c r="B648" s="51">
        <v>0.5</v>
      </c>
      <c r="C648" s="51">
        <v>0.46600000000000003</v>
      </c>
      <c r="D648" s="51">
        <v>6.0000000000000001E-3</v>
      </c>
      <c r="E648" s="51">
        <v>2.3E-2</v>
      </c>
      <c r="F648" s="51">
        <v>5.0000000000000001E-3</v>
      </c>
    </row>
    <row r="649" spans="1:6" ht="15.75" thickBot="1" x14ac:dyDescent="0.3">
      <c r="A649" s="51">
        <v>6</v>
      </c>
      <c r="B649" s="51">
        <v>0.5</v>
      </c>
      <c r="C649" s="51">
        <v>0.46100000000000002</v>
      </c>
      <c r="D649" s="51">
        <v>7.0000000000000001E-3</v>
      </c>
      <c r="E649" s="51">
        <v>2.1999999999999999E-2</v>
      </c>
      <c r="F649" s="51">
        <v>0.01</v>
      </c>
    </row>
    <row r="650" spans="1:6" ht="15.75" thickBot="1" x14ac:dyDescent="0.3">
      <c r="A650" s="51">
        <v>7</v>
      </c>
      <c r="B650" s="51">
        <v>0.5</v>
      </c>
      <c r="C650" s="51">
        <v>0.45600000000000002</v>
      </c>
      <c r="D650" s="51">
        <v>8.0000000000000002E-3</v>
      </c>
      <c r="E650" s="51">
        <v>2.1000000000000001E-2</v>
      </c>
      <c r="F650" s="51">
        <v>1.4999999999999999E-2</v>
      </c>
    </row>
    <row r="651" spans="1:6" ht="15.75" thickBot="1" x14ac:dyDescent="0.3">
      <c r="A651" s="51">
        <v>8</v>
      </c>
      <c r="B651" s="51">
        <v>0.5</v>
      </c>
      <c r="C651" s="51">
        <v>0.45100000000000001</v>
      </c>
      <c r="D651" s="51">
        <v>8.9999999999999993E-3</v>
      </c>
      <c r="E651" s="51">
        <v>0.02</v>
      </c>
      <c r="F651" s="51">
        <v>0.02</v>
      </c>
    </row>
    <row r="652" spans="1:6" ht="15.75" thickBot="1" x14ac:dyDescent="0.3">
      <c r="A652" s="51">
        <v>9</v>
      </c>
      <c r="B652" s="51">
        <v>0.5</v>
      </c>
      <c r="C652" s="51">
        <v>0.44600000000000001</v>
      </c>
      <c r="D652" s="51">
        <v>0.01</v>
      </c>
      <c r="E652" s="51">
        <v>1.9E-2</v>
      </c>
      <c r="F652" s="51">
        <v>2.5000000000000001E-2</v>
      </c>
    </row>
    <row r="653" spans="1:6" ht="15.75" thickBot="1" x14ac:dyDescent="0.3">
      <c r="A653" s="51">
        <v>10</v>
      </c>
      <c r="B653" s="51">
        <v>0.5</v>
      </c>
      <c r="C653" s="51">
        <v>0.441</v>
      </c>
      <c r="D653" s="51">
        <v>0.01</v>
      </c>
      <c r="E653" s="51">
        <v>1.7999999999999999E-2</v>
      </c>
      <c r="F653" s="51">
        <v>0.03</v>
      </c>
    </row>
    <row r="654" spans="1:6" ht="15.75" thickBot="1" x14ac:dyDescent="0.3">
      <c r="A654" s="51">
        <v>11</v>
      </c>
      <c r="B654" s="51">
        <v>0.5</v>
      </c>
      <c r="C654" s="51">
        <v>0.437</v>
      </c>
      <c r="D654" s="51">
        <v>1.0999999999999999E-2</v>
      </c>
      <c r="E654" s="51">
        <v>1.7000000000000001E-2</v>
      </c>
      <c r="F654" s="51">
        <v>3.5000000000000003E-2</v>
      </c>
    </row>
    <row r="655" spans="1:6" ht="15.75" thickBot="1" x14ac:dyDescent="0.3">
      <c r="A655" s="51">
        <v>12</v>
      </c>
      <c r="B655" s="51">
        <v>0.5</v>
      </c>
      <c r="C655" s="51">
        <v>0.432</v>
      </c>
      <c r="D655" s="51">
        <v>1.2E-2</v>
      </c>
      <c r="E655" s="51">
        <v>1.6E-2</v>
      </c>
      <c r="F655" s="51">
        <v>0.04</v>
      </c>
    </row>
    <row r="656" spans="1:6" ht="15.75" thickBot="1" x14ac:dyDescent="0.3">
      <c r="A656" s="51">
        <v>13</v>
      </c>
      <c r="B656" s="51">
        <v>0.5</v>
      </c>
      <c r="C656" s="51">
        <v>0.42699999999999999</v>
      </c>
      <c r="D656" s="51">
        <v>1.2999999999999999E-2</v>
      </c>
      <c r="E656" s="51">
        <v>1.4999999999999999E-2</v>
      </c>
      <c r="F656" s="51">
        <v>4.4999999999999998E-2</v>
      </c>
    </row>
    <row r="657" spans="1:6" ht="15.75" thickBot="1" x14ac:dyDescent="0.3">
      <c r="A657" s="51">
        <v>14</v>
      </c>
      <c r="B657" s="51">
        <v>0.5</v>
      </c>
      <c r="C657" s="51">
        <v>0.42199999999999999</v>
      </c>
      <c r="D657" s="51">
        <v>1.2999999999999999E-2</v>
      </c>
      <c r="E657" s="51">
        <v>1.4999999999999999E-2</v>
      </c>
      <c r="F657" s="51">
        <v>0.05</v>
      </c>
    </row>
    <row r="658" spans="1:6" ht="15.75" thickBot="1" x14ac:dyDescent="0.3">
      <c r="A658" s="51">
        <v>15</v>
      </c>
      <c r="B658" s="51">
        <v>0.5</v>
      </c>
      <c r="C658" s="51">
        <v>0.41699999999999998</v>
      </c>
      <c r="D658" s="51">
        <v>1.4E-2</v>
      </c>
      <c r="E658" s="51">
        <v>1.4E-2</v>
      </c>
      <c r="F658" s="51">
        <v>5.5E-2</v>
      </c>
    </row>
    <row r="659" spans="1:6" ht="15.75" thickBot="1" x14ac:dyDescent="0.3">
      <c r="A659" s="51">
        <v>16</v>
      </c>
      <c r="B659" s="51">
        <v>0.5</v>
      </c>
      <c r="C659" s="51">
        <v>0.41199999999999998</v>
      </c>
      <c r="D659" s="51">
        <v>1.4E-2</v>
      </c>
      <c r="E659" s="51">
        <v>1.2999999999999999E-2</v>
      </c>
      <c r="F659" s="51">
        <v>0.06</v>
      </c>
    </row>
    <row r="660" spans="1:6" ht="15.75" thickBot="1" x14ac:dyDescent="0.3">
      <c r="A660" s="51">
        <v>17</v>
      </c>
      <c r="B660" s="51">
        <v>0.5</v>
      </c>
      <c r="C660" s="51">
        <v>0.40699999999999997</v>
      </c>
      <c r="D660" s="51">
        <v>1.4999999999999999E-2</v>
      </c>
      <c r="E660" s="51">
        <v>1.2E-2</v>
      </c>
      <c r="F660" s="51">
        <v>6.5000000000000002E-2</v>
      </c>
    </row>
    <row r="661" spans="1:6" ht="15.75" thickBot="1" x14ac:dyDescent="0.3">
      <c r="A661" s="51">
        <v>18</v>
      </c>
      <c r="B661" s="51">
        <v>0.5</v>
      </c>
      <c r="C661" s="51">
        <v>0.40300000000000002</v>
      </c>
      <c r="D661" s="51">
        <v>1.4999999999999999E-2</v>
      </c>
      <c r="E661" s="51">
        <v>1.2E-2</v>
      </c>
      <c r="F661" s="51">
        <v>7.0000000000000007E-2</v>
      </c>
    </row>
    <row r="662" spans="1:6" ht="15.75" thickBot="1" x14ac:dyDescent="0.3">
      <c r="A662" s="51">
        <v>19</v>
      </c>
      <c r="B662" s="51">
        <v>0.5</v>
      </c>
      <c r="C662" s="51">
        <v>0.39800000000000002</v>
      </c>
      <c r="D662" s="51">
        <v>1.6E-2</v>
      </c>
      <c r="E662" s="51">
        <v>1.0999999999999999E-2</v>
      </c>
      <c r="F662" s="51">
        <v>7.4999999999999997E-2</v>
      </c>
    </row>
    <row r="663" spans="1:6" ht="15.75" thickBot="1" x14ac:dyDescent="0.3">
      <c r="A663" s="51">
        <v>20</v>
      </c>
      <c r="B663" s="51">
        <v>0.5</v>
      </c>
      <c r="C663" s="51">
        <v>0.39300000000000002</v>
      </c>
      <c r="D663" s="51">
        <v>1.6E-2</v>
      </c>
      <c r="E663" s="51">
        <v>1.0999999999999999E-2</v>
      </c>
      <c r="F663" s="51">
        <v>0.08</v>
      </c>
    </row>
    <row r="664" spans="1:6" ht="15.75" thickBot="1" x14ac:dyDescent="0.3">
      <c r="A664" s="51">
        <v>21</v>
      </c>
      <c r="B664" s="51">
        <v>0.5</v>
      </c>
      <c r="C664" s="51">
        <v>0.38800000000000001</v>
      </c>
      <c r="D664" s="51">
        <v>1.6E-2</v>
      </c>
      <c r="E664" s="51">
        <v>0.01</v>
      </c>
      <c r="F664" s="51">
        <v>8.5000000000000006E-2</v>
      </c>
    </row>
    <row r="665" spans="1:6" ht="15.75" thickBot="1" x14ac:dyDescent="0.3">
      <c r="A665" s="51">
        <v>22</v>
      </c>
      <c r="B665" s="51">
        <v>0.5</v>
      </c>
      <c r="C665" s="51">
        <v>0.38300000000000001</v>
      </c>
      <c r="D665" s="51">
        <v>1.7000000000000001E-2</v>
      </c>
      <c r="E665" s="51">
        <v>0.01</v>
      </c>
      <c r="F665" s="51">
        <v>0.09</v>
      </c>
    </row>
    <row r="666" spans="1:6" ht="15.75" thickBot="1" x14ac:dyDescent="0.3">
      <c r="A666" s="51">
        <v>23</v>
      </c>
      <c r="B666" s="51">
        <v>0.5</v>
      </c>
      <c r="C666" s="51">
        <v>0.378</v>
      </c>
      <c r="D666" s="51">
        <v>1.7000000000000001E-2</v>
      </c>
      <c r="E666" s="51">
        <v>8.9999999999999993E-3</v>
      </c>
      <c r="F666" s="51">
        <v>9.5000000000000001E-2</v>
      </c>
    </row>
    <row r="667" spans="1:6" ht="15.75" thickBot="1" x14ac:dyDescent="0.3">
      <c r="A667" s="51">
        <v>24</v>
      </c>
      <c r="B667" s="51">
        <v>0.5</v>
      </c>
      <c r="C667" s="51">
        <v>0.374</v>
      </c>
      <c r="D667" s="51">
        <v>1.7999999999999999E-2</v>
      </c>
      <c r="E667" s="51">
        <v>8.9999999999999993E-3</v>
      </c>
      <c r="F667" s="51">
        <v>0.1</v>
      </c>
    </row>
    <row r="668" spans="1:6" ht="15.75" thickBot="1" x14ac:dyDescent="0.3">
      <c r="A668" s="51">
        <v>25</v>
      </c>
      <c r="B668" s="51">
        <v>0.5</v>
      </c>
      <c r="C668" s="51">
        <v>0.36899999999999999</v>
      </c>
      <c r="D668" s="51">
        <v>1.7999999999999999E-2</v>
      </c>
      <c r="E668" s="51">
        <v>8.0000000000000002E-3</v>
      </c>
      <c r="F668" s="51">
        <v>0.105</v>
      </c>
    </row>
    <row r="669" spans="1:6" ht="15.75" thickBot="1" x14ac:dyDescent="0.3">
      <c r="A669" s="51">
        <v>26</v>
      </c>
      <c r="B669" s="51">
        <v>0.5</v>
      </c>
      <c r="C669" s="51">
        <v>0.36399999999999999</v>
      </c>
      <c r="D669" s="51">
        <v>1.7999999999999999E-2</v>
      </c>
      <c r="E669" s="51">
        <v>8.0000000000000002E-3</v>
      </c>
      <c r="F669" s="51">
        <v>0.11</v>
      </c>
    </row>
    <row r="670" spans="1:6" ht="15.75" thickBot="1" x14ac:dyDescent="0.3">
      <c r="A670" s="51">
        <v>27</v>
      </c>
      <c r="B670" s="51">
        <v>0.5</v>
      </c>
      <c r="C670" s="51">
        <v>0.35899999999999999</v>
      </c>
      <c r="D670" s="51">
        <v>1.7999999999999999E-2</v>
      </c>
      <c r="E670" s="51">
        <v>8.0000000000000002E-3</v>
      </c>
      <c r="F670" s="51">
        <v>0.115</v>
      </c>
    </row>
    <row r="671" spans="1:6" ht="15.75" thickBot="1" x14ac:dyDescent="0.3">
      <c r="A671" s="51">
        <v>28</v>
      </c>
      <c r="B671" s="51">
        <v>0.5</v>
      </c>
      <c r="C671" s="51">
        <v>0.35399999999999998</v>
      </c>
      <c r="D671" s="51">
        <v>1.9E-2</v>
      </c>
      <c r="E671" s="51">
        <v>7.0000000000000001E-3</v>
      </c>
      <c r="F671" s="51">
        <v>0.12</v>
      </c>
    </row>
    <row r="672" spans="1:6" ht="15.75" thickBot="1" x14ac:dyDescent="0.3">
      <c r="A672" s="51">
        <v>29</v>
      </c>
      <c r="B672" s="51">
        <v>0.5</v>
      </c>
      <c r="C672" s="51">
        <v>0.34899999999999998</v>
      </c>
      <c r="D672" s="51">
        <v>1.9E-2</v>
      </c>
      <c r="E672" s="51">
        <v>7.0000000000000001E-3</v>
      </c>
      <c r="F672" s="51">
        <v>0.125</v>
      </c>
    </row>
    <row r="673" spans="1:6" ht="15.75" thickBot="1" x14ac:dyDescent="0.3">
      <c r="A673" s="51">
        <v>30</v>
      </c>
      <c r="B673" s="51">
        <v>0.5</v>
      </c>
      <c r="C673" s="51">
        <v>0.34399999999999997</v>
      </c>
      <c r="D673" s="51">
        <v>1.9E-2</v>
      </c>
      <c r="E673" s="51">
        <v>7.0000000000000001E-3</v>
      </c>
      <c r="F673" s="51">
        <v>0.13</v>
      </c>
    </row>
    <row r="674" spans="1:6" ht="15.75" thickBot="1" x14ac:dyDescent="0.3">
      <c r="A674" s="51">
        <v>31</v>
      </c>
      <c r="B674" s="51">
        <v>0.5</v>
      </c>
      <c r="C674" s="51">
        <v>0.34</v>
      </c>
      <c r="D674" s="51">
        <v>1.9E-2</v>
      </c>
      <c r="E674" s="51">
        <v>6.0000000000000001E-3</v>
      </c>
      <c r="F674" s="51">
        <v>0.13500000000000001</v>
      </c>
    </row>
    <row r="675" spans="1:6" ht="15.75" thickBot="1" x14ac:dyDescent="0.3">
      <c r="A675" s="51">
        <v>32</v>
      </c>
      <c r="B675" s="51">
        <v>0.5</v>
      </c>
      <c r="C675" s="51">
        <v>0.33500000000000002</v>
      </c>
      <c r="D675" s="51">
        <v>1.9E-2</v>
      </c>
      <c r="E675" s="51">
        <v>6.0000000000000001E-3</v>
      </c>
      <c r="F675" s="51">
        <v>0.14000000000000001</v>
      </c>
    </row>
    <row r="676" spans="1:6" ht="15.75" thickBot="1" x14ac:dyDescent="0.3">
      <c r="A676" s="51">
        <v>33</v>
      </c>
      <c r="B676" s="51">
        <v>0.5</v>
      </c>
      <c r="C676" s="51">
        <v>0.33</v>
      </c>
      <c r="D676" s="51">
        <v>1.9E-2</v>
      </c>
      <c r="E676" s="51">
        <v>6.0000000000000001E-3</v>
      </c>
      <c r="F676" s="51">
        <v>0.14499999999999999</v>
      </c>
    </row>
    <row r="677" spans="1:6" ht="15.75" thickBot="1" x14ac:dyDescent="0.3">
      <c r="A677" s="51">
        <v>34</v>
      </c>
      <c r="B677" s="51">
        <v>0.5</v>
      </c>
      <c r="C677" s="51">
        <v>0.32500000000000001</v>
      </c>
      <c r="D677" s="51">
        <v>1.9E-2</v>
      </c>
      <c r="E677" s="51">
        <v>6.0000000000000001E-3</v>
      </c>
      <c r="F677" s="51">
        <v>0.15</v>
      </c>
    </row>
    <row r="678" spans="1:6" ht="15.75" thickBot="1" x14ac:dyDescent="0.3">
      <c r="A678" s="51">
        <v>35</v>
      </c>
      <c r="B678" s="51">
        <v>0.5</v>
      </c>
      <c r="C678" s="51">
        <v>0.32</v>
      </c>
      <c r="D678" s="51">
        <v>1.9E-2</v>
      </c>
      <c r="E678" s="51">
        <v>5.0000000000000001E-3</v>
      </c>
      <c r="F678" s="51">
        <v>0.155</v>
      </c>
    </row>
    <row r="679" spans="1:6" ht="15.75" thickBot="1" x14ac:dyDescent="0.3">
      <c r="A679" s="51">
        <v>36</v>
      </c>
      <c r="B679" s="51">
        <v>0.5</v>
      </c>
      <c r="C679" s="51">
        <v>0.315</v>
      </c>
      <c r="D679" s="51">
        <v>0.02</v>
      </c>
      <c r="E679" s="51">
        <v>5.0000000000000001E-3</v>
      </c>
      <c r="F679" s="51">
        <v>0.16</v>
      </c>
    </row>
    <row r="680" spans="1:6" ht="15.75" thickBot="1" x14ac:dyDescent="0.3">
      <c r="A680" s="51">
        <v>37</v>
      </c>
      <c r="B680" s="51">
        <v>0.5</v>
      </c>
      <c r="C680" s="51">
        <v>0.31</v>
      </c>
      <c r="D680" s="51">
        <v>0.02</v>
      </c>
      <c r="E680" s="51">
        <v>5.0000000000000001E-3</v>
      </c>
      <c r="F680" s="51">
        <v>0.16500000000000001</v>
      </c>
    </row>
    <row r="681" spans="1:6" ht="15.75" thickBot="1" x14ac:dyDescent="0.3">
      <c r="A681" s="51">
        <v>38</v>
      </c>
      <c r="B681" s="51">
        <v>0.5</v>
      </c>
      <c r="C681" s="51">
        <v>0.30599999999999999</v>
      </c>
      <c r="D681" s="51">
        <v>0.02</v>
      </c>
      <c r="E681" s="51">
        <v>5.0000000000000001E-3</v>
      </c>
      <c r="F681" s="51">
        <v>0.17</v>
      </c>
    </row>
    <row r="682" spans="1:6" ht="15.75" thickBot="1" x14ac:dyDescent="0.3">
      <c r="A682" s="51">
        <v>39</v>
      </c>
      <c r="B682" s="51">
        <v>0.5</v>
      </c>
      <c r="C682" s="51">
        <v>0.30099999999999999</v>
      </c>
      <c r="D682" s="51">
        <v>0.02</v>
      </c>
      <c r="E682" s="51">
        <v>4.0000000000000001E-3</v>
      </c>
      <c r="F682" s="51">
        <v>0.17499999999999999</v>
      </c>
    </row>
    <row r="683" spans="1:6" ht="15.75" thickBot="1" x14ac:dyDescent="0.3">
      <c r="A683" s="51">
        <v>40</v>
      </c>
      <c r="B683" s="51">
        <v>0.5</v>
      </c>
      <c r="C683" s="51">
        <v>0.29599999999999999</v>
      </c>
      <c r="D683" s="51">
        <v>0.02</v>
      </c>
      <c r="E683" s="51">
        <v>4.0000000000000001E-3</v>
      </c>
      <c r="F683" s="51">
        <v>0.18</v>
      </c>
    </row>
    <row r="684" spans="1:6" ht="15.75" thickBot="1" x14ac:dyDescent="0.3">
      <c r="A684" s="51">
        <v>41</v>
      </c>
      <c r="B684" s="51">
        <v>0.5</v>
      </c>
      <c r="C684" s="51">
        <v>0.29099999999999998</v>
      </c>
      <c r="D684" s="51">
        <v>0.02</v>
      </c>
      <c r="E684" s="51">
        <v>4.0000000000000001E-3</v>
      </c>
      <c r="F684" s="51">
        <v>0.185</v>
      </c>
    </row>
    <row r="685" spans="1:6" ht="15.75" thickBot="1" x14ac:dyDescent="0.3">
      <c r="A685" s="51">
        <v>42</v>
      </c>
      <c r="B685" s="51">
        <v>0.5</v>
      </c>
      <c r="C685" s="51">
        <v>0.28599999999999998</v>
      </c>
      <c r="D685" s="51">
        <v>0.02</v>
      </c>
      <c r="E685" s="51">
        <v>4.0000000000000001E-3</v>
      </c>
      <c r="F685" s="51">
        <v>0.19</v>
      </c>
    </row>
    <row r="686" spans="1:6" ht="15.75" thickBot="1" x14ac:dyDescent="0.3">
      <c r="A686" s="51">
        <v>43</v>
      </c>
      <c r="B686" s="51">
        <v>0.5</v>
      </c>
      <c r="C686" s="51">
        <v>0.28100000000000003</v>
      </c>
      <c r="D686" s="51">
        <v>0.02</v>
      </c>
      <c r="E686" s="51">
        <v>3.0000000000000001E-3</v>
      </c>
      <c r="F686" s="51">
        <v>0.19500000000000001</v>
      </c>
    </row>
    <row r="687" spans="1:6" ht="15.75" thickBot="1" x14ac:dyDescent="0.3">
      <c r="A687" s="51">
        <v>44</v>
      </c>
      <c r="B687" s="51">
        <v>0.5</v>
      </c>
      <c r="C687" s="51">
        <v>0.27700000000000002</v>
      </c>
      <c r="D687" s="51">
        <v>0.02</v>
      </c>
      <c r="E687" s="51">
        <v>3.0000000000000001E-3</v>
      </c>
      <c r="F687" s="51">
        <v>0.2</v>
      </c>
    </row>
    <row r="688" spans="1:6" ht="15.75" thickBot="1" x14ac:dyDescent="0.3">
      <c r="A688" s="51">
        <v>45</v>
      </c>
      <c r="B688" s="51">
        <v>0.5</v>
      </c>
      <c r="C688" s="51">
        <v>0.27200000000000002</v>
      </c>
      <c r="D688" s="51">
        <v>0.02</v>
      </c>
      <c r="E688" s="51">
        <v>3.0000000000000001E-3</v>
      </c>
      <c r="F688" s="51">
        <v>0.20499999999999999</v>
      </c>
    </row>
    <row r="689" spans="1:6" ht="15.75" thickBot="1" x14ac:dyDescent="0.3">
      <c r="A689" s="51">
        <v>46</v>
      </c>
      <c r="B689" s="51">
        <v>0.5</v>
      </c>
      <c r="C689" s="51">
        <v>0.26700000000000002</v>
      </c>
      <c r="D689" s="51">
        <v>0.02</v>
      </c>
      <c r="E689" s="51">
        <v>3.0000000000000001E-3</v>
      </c>
      <c r="F689" s="51">
        <v>0.21</v>
      </c>
    </row>
    <row r="690" spans="1:6" ht="15.75" thickBot="1" x14ac:dyDescent="0.3">
      <c r="A690" s="51">
        <v>47</v>
      </c>
      <c r="B690" s="51">
        <v>0.5</v>
      </c>
      <c r="C690" s="51">
        <v>0.26200000000000001</v>
      </c>
      <c r="D690" s="51">
        <v>0.02</v>
      </c>
      <c r="E690" s="51">
        <v>3.0000000000000001E-3</v>
      </c>
      <c r="F690" s="51">
        <v>0.215</v>
      </c>
    </row>
    <row r="691" spans="1:6" ht="15.75" thickBot="1" x14ac:dyDescent="0.3">
      <c r="A691" s="51">
        <v>48</v>
      </c>
      <c r="B691" s="51">
        <v>0.5</v>
      </c>
      <c r="C691" s="51">
        <v>0.25700000000000001</v>
      </c>
      <c r="D691" s="51">
        <v>0.02</v>
      </c>
      <c r="E691" s="51">
        <v>3.0000000000000001E-3</v>
      </c>
      <c r="F691" s="51">
        <v>0.22</v>
      </c>
    </row>
    <row r="692" spans="1:6" ht="15.75" thickBot="1" x14ac:dyDescent="0.3">
      <c r="A692" s="51">
        <v>49</v>
      </c>
      <c r="B692" s="51">
        <v>0.5</v>
      </c>
      <c r="C692" s="51">
        <v>0.252</v>
      </c>
      <c r="D692" s="51">
        <v>0.02</v>
      </c>
      <c r="E692" s="51">
        <v>3.0000000000000001E-3</v>
      </c>
      <c r="F692" s="51">
        <v>0.22500000000000001</v>
      </c>
    </row>
    <row r="693" spans="1:6" ht="15.75" thickBot="1" x14ac:dyDescent="0.3">
      <c r="A693" s="51">
        <v>50</v>
      </c>
      <c r="B693" s="51">
        <v>0.5</v>
      </c>
      <c r="C693" s="51">
        <v>0.247</v>
      </c>
      <c r="D693" s="51">
        <v>0.02</v>
      </c>
      <c r="E693" s="51">
        <v>3.0000000000000001E-3</v>
      </c>
      <c r="F693" s="51">
        <v>0.23</v>
      </c>
    </row>
    <row r="694" spans="1:6" ht="15.75" thickBot="1" x14ac:dyDescent="0.3">
      <c r="A694" s="51">
        <v>51</v>
      </c>
      <c r="B694" s="51">
        <v>0.5</v>
      </c>
      <c r="C694" s="51">
        <v>0.24299999999999999</v>
      </c>
      <c r="D694" s="51">
        <v>0.02</v>
      </c>
      <c r="E694" s="51">
        <v>2E-3</v>
      </c>
      <c r="F694" s="51">
        <v>0.23499999999999999</v>
      </c>
    </row>
    <row r="695" spans="1:6" ht="15.75" thickBot="1" x14ac:dyDescent="0.3">
      <c r="A695" s="51">
        <v>52</v>
      </c>
      <c r="B695" s="51">
        <v>0.5</v>
      </c>
      <c r="C695" s="51">
        <v>0.23799999999999999</v>
      </c>
      <c r="D695" s="51">
        <v>0.02</v>
      </c>
      <c r="E695" s="51">
        <v>2E-3</v>
      </c>
      <c r="F695" s="51">
        <v>0.24</v>
      </c>
    </row>
    <row r="696" spans="1:6" ht="15.75" thickBot="1" x14ac:dyDescent="0.3">
      <c r="A696" s="51">
        <v>53</v>
      </c>
      <c r="B696" s="51">
        <v>0.5</v>
      </c>
      <c r="C696" s="51">
        <v>0.23300000000000001</v>
      </c>
      <c r="D696" s="51">
        <v>0.02</v>
      </c>
      <c r="E696" s="51">
        <v>2E-3</v>
      </c>
      <c r="F696" s="51">
        <v>0.245</v>
      </c>
    </row>
    <row r="697" spans="1:6" ht="15.75" thickBot="1" x14ac:dyDescent="0.3">
      <c r="A697" s="51">
        <v>54</v>
      </c>
      <c r="B697" s="51">
        <v>0.5</v>
      </c>
      <c r="C697" s="51">
        <v>0.22800000000000001</v>
      </c>
      <c r="D697" s="51">
        <v>0.02</v>
      </c>
      <c r="E697" s="51">
        <v>2E-3</v>
      </c>
      <c r="F697" s="51">
        <v>0.25</v>
      </c>
    </row>
    <row r="698" spans="1:6" ht="15.75" thickBot="1" x14ac:dyDescent="0.3">
      <c r="A698" s="51">
        <v>55</v>
      </c>
      <c r="B698" s="51">
        <v>0.5</v>
      </c>
      <c r="C698" s="51">
        <v>0.223</v>
      </c>
      <c r="D698" s="51">
        <v>0.02</v>
      </c>
      <c r="E698" s="51">
        <v>2E-3</v>
      </c>
      <c r="F698" s="51">
        <v>0.255</v>
      </c>
    </row>
    <row r="699" spans="1:6" ht="15.75" thickBot="1" x14ac:dyDescent="0.3">
      <c r="A699" s="51">
        <v>56</v>
      </c>
      <c r="B699" s="51">
        <v>0.5</v>
      </c>
      <c r="C699" s="51">
        <v>0.218</v>
      </c>
      <c r="D699" s="51">
        <v>0.02</v>
      </c>
      <c r="E699" s="51">
        <v>2E-3</v>
      </c>
      <c r="F699" s="51">
        <v>0.26</v>
      </c>
    </row>
    <row r="700" spans="1:6" ht="15.75" thickBot="1" x14ac:dyDescent="0.3">
      <c r="A700" s="51">
        <v>57</v>
      </c>
      <c r="B700" s="51">
        <v>0.5</v>
      </c>
      <c r="C700" s="51">
        <v>0.21299999999999999</v>
      </c>
      <c r="D700" s="51">
        <v>0.02</v>
      </c>
      <c r="E700" s="51">
        <v>2E-3</v>
      </c>
      <c r="F700" s="51">
        <v>0.26500000000000001</v>
      </c>
    </row>
    <row r="701" spans="1:6" ht="15.75" thickBot="1" x14ac:dyDescent="0.3">
      <c r="A701" s="51">
        <v>58</v>
      </c>
      <c r="B701" s="51">
        <v>0.5</v>
      </c>
      <c r="C701" s="51">
        <v>0.20899999999999999</v>
      </c>
      <c r="D701" s="51">
        <v>1.9E-2</v>
      </c>
      <c r="E701" s="51">
        <v>2E-3</v>
      </c>
      <c r="F701" s="51">
        <v>0.27</v>
      </c>
    </row>
    <row r="702" spans="1:6" ht="15.75" thickBot="1" x14ac:dyDescent="0.3">
      <c r="A702" s="51">
        <v>59</v>
      </c>
      <c r="B702" s="51">
        <v>0.5</v>
      </c>
      <c r="C702" s="51">
        <v>0.20399999999999999</v>
      </c>
      <c r="D702" s="51">
        <v>1.9E-2</v>
      </c>
      <c r="E702" s="51">
        <v>2E-3</v>
      </c>
      <c r="F702" s="51">
        <v>0.27500000000000002</v>
      </c>
    </row>
    <row r="703" spans="1:6" ht="15.75" thickBot="1" x14ac:dyDescent="0.3">
      <c r="A703" s="51">
        <v>60</v>
      </c>
      <c r="B703" s="51">
        <v>0.5</v>
      </c>
      <c r="C703" s="51">
        <v>0.19900000000000001</v>
      </c>
      <c r="D703" s="51">
        <v>1.9E-2</v>
      </c>
      <c r="E703" s="51">
        <v>2E-3</v>
      </c>
      <c r="F703" s="51">
        <v>0.28000000000000003</v>
      </c>
    </row>
    <row r="704" spans="1:6" ht="15.75" thickBot="1" x14ac:dyDescent="0.3">
      <c r="A704" s="51">
        <v>61</v>
      </c>
      <c r="B704" s="51">
        <v>0.5</v>
      </c>
      <c r="C704" s="51">
        <v>0.19400000000000001</v>
      </c>
      <c r="D704" s="51">
        <v>1.9E-2</v>
      </c>
      <c r="E704" s="51">
        <v>2E-3</v>
      </c>
      <c r="F704" s="51">
        <v>0.28499999999999998</v>
      </c>
    </row>
    <row r="705" spans="1:6" ht="15.75" thickBot="1" x14ac:dyDescent="0.3">
      <c r="A705" s="51">
        <v>62</v>
      </c>
      <c r="B705" s="51">
        <v>0.5</v>
      </c>
      <c r="C705" s="51">
        <v>0.189</v>
      </c>
      <c r="D705" s="51">
        <v>1.9E-2</v>
      </c>
      <c r="E705" s="51">
        <v>2E-3</v>
      </c>
      <c r="F705" s="51">
        <v>0.28999999999999998</v>
      </c>
    </row>
    <row r="706" spans="1:6" ht="15.75" thickBot="1" x14ac:dyDescent="0.3">
      <c r="A706" s="51">
        <v>63</v>
      </c>
      <c r="B706" s="51">
        <v>0.5</v>
      </c>
      <c r="C706" s="51">
        <v>0.184</v>
      </c>
      <c r="D706" s="51">
        <v>1.9E-2</v>
      </c>
      <c r="E706" s="51">
        <v>2E-3</v>
      </c>
      <c r="F706" s="51">
        <v>0.29499999999999998</v>
      </c>
    </row>
    <row r="707" spans="1:6" ht="15.75" thickBot="1" x14ac:dyDescent="0.3">
      <c r="A707" s="51">
        <v>64</v>
      </c>
      <c r="B707" s="51">
        <v>0.5</v>
      </c>
      <c r="C707" s="51">
        <v>0.17899999999999999</v>
      </c>
      <c r="D707" s="51">
        <v>1.9E-2</v>
      </c>
      <c r="E707" s="51">
        <v>2E-3</v>
      </c>
      <c r="F707" s="51">
        <v>0.3</v>
      </c>
    </row>
    <row r="708" spans="1:6" ht="15.75" thickBot="1" x14ac:dyDescent="0.3">
      <c r="A708" s="51">
        <v>65</v>
      </c>
      <c r="B708" s="51">
        <v>0.5</v>
      </c>
      <c r="C708" s="51">
        <v>0.17499999999999999</v>
      </c>
      <c r="D708" s="51">
        <v>1.9E-2</v>
      </c>
      <c r="E708" s="51">
        <v>2E-3</v>
      </c>
      <c r="F708" s="51">
        <v>0.30499999999999999</v>
      </c>
    </row>
    <row r="709" spans="1:6" ht="15.75" thickBot="1" x14ac:dyDescent="0.3">
      <c r="A709" s="51">
        <v>66</v>
      </c>
      <c r="B709" s="51">
        <v>0.5</v>
      </c>
      <c r="C709" s="51">
        <v>0.17</v>
      </c>
      <c r="D709" s="51">
        <v>1.9E-2</v>
      </c>
      <c r="E709" s="51">
        <v>1E-3</v>
      </c>
      <c r="F709" s="51">
        <v>0.31</v>
      </c>
    </row>
    <row r="710" spans="1:6" ht="15.75" thickBot="1" x14ac:dyDescent="0.3">
      <c r="A710" s="51">
        <v>67</v>
      </c>
      <c r="B710" s="51">
        <v>0.5</v>
      </c>
      <c r="C710" s="51">
        <v>0.16500000000000001</v>
      </c>
      <c r="D710" s="51">
        <v>1.9E-2</v>
      </c>
      <c r="E710" s="51">
        <v>1E-3</v>
      </c>
      <c r="F710" s="51">
        <v>0.315</v>
      </c>
    </row>
    <row r="711" spans="1:6" ht="15.75" thickBot="1" x14ac:dyDescent="0.3">
      <c r="A711" s="51">
        <v>68</v>
      </c>
      <c r="B711" s="51">
        <v>0.5</v>
      </c>
      <c r="C711" s="51">
        <v>0.16</v>
      </c>
      <c r="D711" s="51">
        <v>1.7999999999999999E-2</v>
      </c>
      <c r="E711" s="51">
        <v>1E-3</v>
      </c>
      <c r="F711" s="51">
        <v>0.32</v>
      </c>
    </row>
    <row r="712" spans="1:6" ht="15.75" thickBot="1" x14ac:dyDescent="0.3">
      <c r="A712" s="51">
        <v>69</v>
      </c>
      <c r="B712" s="51">
        <v>0.5</v>
      </c>
      <c r="C712" s="51">
        <v>0.155</v>
      </c>
      <c r="D712" s="51">
        <v>1.7999999999999999E-2</v>
      </c>
      <c r="E712" s="51">
        <v>1E-3</v>
      </c>
      <c r="F712" s="51">
        <v>0.32500000000000001</v>
      </c>
    </row>
    <row r="713" spans="1:6" ht="15.75" thickBot="1" x14ac:dyDescent="0.3">
      <c r="A713" s="51">
        <v>70</v>
      </c>
      <c r="B713" s="51">
        <v>0.5</v>
      </c>
      <c r="C713" s="51">
        <v>0.15</v>
      </c>
      <c r="D713" s="51">
        <v>1.7999999999999999E-2</v>
      </c>
      <c r="E713" s="51">
        <v>1E-3</v>
      </c>
      <c r="F713" s="51">
        <v>0.33</v>
      </c>
    </row>
    <row r="714" spans="1:6" ht="15.75" thickBot="1" x14ac:dyDescent="0.3">
      <c r="A714" s="51">
        <v>71</v>
      </c>
      <c r="B714" s="51">
        <v>0.5</v>
      </c>
      <c r="C714" s="51">
        <v>0.14599999999999999</v>
      </c>
      <c r="D714" s="51">
        <v>1.7999999999999999E-2</v>
      </c>
      <c r="E714" s="51">
        <v>1E-3</v>
      </c>
      <c r="F714" s="51">
        <v>0.33500000000000002</v>
      </c>
    </row>
    <row r="715" spans="1:6" ht="15.75" thickBot="1" x14ac:dyDescent="0.3">
      <c r="A715" s="51">
        <v>72</v>
      </c>
      <c r="B715" s="51">
        <v>0.5</v>
      </c>
      <c r="C715" s="51">
        <v>0.14099999999999999</v>
      </c>
      <c r="D715" s="51">
        <v>1.7999999999999999E-2</v>
      </c>
      <c r="E715" s="51">
        <v>1E-3</v>
      </c>
      <c r="F715" s="51">
        <v>0.34</v>
      </c>
    </row>
    <row r="716" spans="1:6" ht="15.75" thickBot="1" x14ac:dyDescent="0.3">
      <c r="A716" s="51">
        <v>73</v>
      </c>
      <c r="B716" s="51">
        <v>0.5</v>
      </c>
      <c r="C716" s="51">
        <v>0.13600000000000001</v>
      </c>
      <c r="D716" s="51">
        <v>1.7999999999999999E-2</v>
      </c>
      <c r="E716" s="51">
        <v>1E-3</v>
      </c>
      <c r="F716" s="51">
        <v>0.34499999999999997</v>
      </c>
    </row>
    <row r="717" spans="1:6" ht="15.75" thickBot="1" x14ac:dyDescent="0.3">
      <c r="A717" s="51">
        <v>74</v>
      </c>
      <c r="B717" s="51">
        <v>0.5</v>
      </c>
      <c r="C717" s="51">
        <v>0.13100000000000001</v>
      </c>
      <c r="D717" s="51">
        <v>1.7999999999999999E-2</v>
      </c>
      <c r="E717" s="51">
        <v>1E-3</v>
      </c>
      <c r="F717" s="51">
        <v>0.35</v>
      </c>
    </row>
    <row r="718" spans="1:6" ht="15.75" thickBot="1" x14ac:dyDescent="0.3">
      <c r="A718" s="51">
        <v>75</v>
      </c>
      <c r="B718" s="51">
        <v>0.5</v>
      </c>
      <c r="C718" s="51">
        <v>0.126</v>
      </c>
      <c r="D718" s="51">
        <v>1.7999999999999999E-2</v>
      </c>
      <c r="E718" s="51">
        <v>1E-3</v>
      </c>
      <c r="F718" s="51">
        <v>0.35499999999999998</v>
      </c>
    </row>
    <row r="719" spans="1:6" ht="15.75" thickBot="1" x14ac:dyDescent="0.3">
      <c r="A719" s="51">
        <v>76</v>
      </c>
      <c r="B719" s="51">
        <v>0.5</v>
      </c>
      <c r="C719" s="51">
        <v>0.121</v>
      </c>
      <c r="D719" s="51">
        <v>1.7000000000000001E-2</v>
      </c>
      <c r="E719" s="51">
        <v>1E-3</v>
      </c>
      <c r="F719" s="51">
        <v>0.36</v>
      </c>
    </row>
    <row r="720" spans="1:6" ht="15.75" thickBot="1" x14ac:dyDescent="0.3">
      <c r="A720" s="51">
        <v>77</v>
      </c>
      <c r="B720" s="51">
        <v>0.5</v>
      </c>
      <c r="C720" s="51">
        <v>0.11600000000000001</v>
      </c>
      <c r="D720" s="51">
        <v>1.7000000000000001E-2</v>
      </c>
      <c r="E720" s="51">
        <v>1E-3</v>
      </c>
      <c r="F720" s="51">
        <v>0.36499999999999999</v>
      </c>
    </row>
    <row r="721" spans="1:6" ht="15.75" thickBot="1" x14ac:dyDescent="0.3">
      <c r="A721" s="51">
        <v>78</v>
      </c>
      <c r="B721" s="51">
        <v>0.5</v>
      </c>
      <c r="C721" s="51">
        <v>0.112</v>
      </c>
      <c r="D721" s="51">
        <v>1.7000000000000001E-2</v>
      </c>
      <c r="E721" s="51">
        <v>1E-3</v>
      </c>
      <c r="F721" s="51">
        <v>0.37</v>
      </c>
    </row>
    <row r="722" spans="1:6" ht="15.75" thickBot="1" x14ac:dyDescent="0.3">
      <c r="A722" s="51">
        <v>79</v>
      </c>
      <c r="B722" s="51">
        <v>0.5</v>
      </c>
      <c r="C722" s="51">
        <v>0.107</v>
      </c>
      <c r="D722" s="51">
        <v>1.7000000000000001E-2</v>
      </c>
      <c r="E722" s="51">
        <v>1E-3</v>
      </c>
      <c r="F722" s="51">
        <v>0.375</v>
      </c>
    </row>
    <row r="723" spans="1:6" ht="15.75" thickBot="1" x14ac:dyDescent="0.3">
      <c r="A723" s="51">
        <v>80</v>
      </c>
      <c r="B723" s="51">
        <v>0.5</v>
      </c>
      <c r="C723" s="51">
        <v>0.10199999999999999</v>
      </c>
      <c r="D723" s="51">
        <v>1.7000000000000001E-2</v>
      </c>
      <c r="E723" s="51">
        <v>1E-3</v>
      </c>
      <c r="F723" s="51">
        <v>0.38</v>
      </c>
    </row>
    <row r="724" spans="1:6" ht="15.75" thickBot="1" x14ac:dyDescent="0.3">
      <c r="A724" s="51">
        <v>81</v>
      </c>
      <c r="B724" s="51">
        <v>0.5</v>
      </c>
      <c r="C724" s="51">
        <v>9.7000000000000003E-2</v>
      </c>
      <c r="D724" s="51">
        <v>1.7000000000000001E-2</v>
      </c>
      <c r="E724" s="51">
        <v>1E-3</v>
      </c>
      <c r="F724" s="51">
        <v>0.38500000000000001</v>
      </c>
    </row>
    <row r="725" spans="1:6" ht="15.75" thickBot="1" x14ac:dyDescent="0.3">
      <c r="A725" s="51">
        <v>82</v>
      </c>
      <c r="B725" s="51">
        <v>0.5</v>
      </c>
      <c r="C725" s="51">
        <v>9.1999999999999998E-2</v>
      </c>
      <c r="D725" s="51">
        <v>1.7000000000000001E-2</v>
      </c>
      <c r="E725" s="51">
        <v>1E-3</v>
      </c>
      <c r="F725" s="51">
        <v>0.39</v>
      </c>
    </row>
    <row r="726" spans="1:6" ht="15.75" thickBot="1" x14ac:dyDescent="0.3">
      <c r="A726" s="51">
        <v>83</v>
      </c>
      <c r="B726" s="51">
        <v>0.5</v>
      </c>
      <c r="C726" s="51">
        <v>8.6999999999999994E-2</v>
      </c>
      <c r="D726" s="51">
        <v>1.6E-2</v>
      </c>
      <c r="E726" s="51">
        <v>1E-3</v>
      </c>
      <c r="F726" s="51">
        <v>0.39500000000000002</v>
      </c>
    </row>
    <row r="727" spans="1:6" ht="15.75" thickBot="1" x14ac:dyDescent="0.3">
      <c r="A727" s="51">
        <v>84</v>
      </c>
      <c r="B727" s="51">
        <v>0.5</v>
      </c>
      <c r="C727" s="51">
        <v>8.2000000000000003E-2</v>
      </c>
      <c r="D727" s="51">
        <v>1.6E-2</v>
      </c>
      <c r="E727" s="51">
        <v>1E-3</v>
      </c>
      <c r="F727" s="51">
        <v>0.4</v>
      </c>
    </row>
    <row r="728" spans="1:6" ht="15.75" thickBot="1" x14ac:dyDescent="0.3">
      <c r="A728" s="51">
        <v>85</v>
      </c>
      <c r="B728" s="51">
        <v>0.5</v>
      </c>
      <c r="C728" s="51">
        <v>7.8E-2</v>
      </c>
      <c r="D728" s="51">
        <v>1.6E-2</v>
      </c>
      <c r="E728" s="51">
        <v>1E-3</v>
      </c>
      <c r="F728" s="51">
        <v>0.40500000000000003</v>
      </c>
    </row>
    <row r="729" spans="1:6" ht="15.75" thickBot="1" x14ac:dyDescent="0.3">
      <c r="A729" s="51">
        <v>86</v>
      </c>
      <c r="B729" s="51">
        <v>0.5</v>
      </c>
      <c r="C729" s="51">
        <v>7.2999999999999995E-2</v>
      </c>
      <c r="D729" s="51">
        <v>1.6E-2</v>
      </c>
      <c r="E729" s="51">
        <v>1E-3</v>
      </c>
      <c r="F729" s="51">
        <v>0.41</v>
      </c>
    </row>
    <row r="730" spans="1:6" ht="15.75" thickBot="1" x14ac:dyDescent="0.3">
      <c r="A730" s="51">
        <v>87</v>
      </c>
      <c r="B730" s="51">
        <v>0.5</v>
      </c>
      <c r="C730" s="51">
        <v>6.8000000000000005E-2</v>
      </c>
      <c r="D730" s="51">
        <v>1.6E-2</v>
      </c>
      <c r="E730" s="51">
        <v>1E-3</v>
      </c>
      <c r="F730" s="51">
        <v>0.41499999999999998</v>
      </c>
    </row>
    <row r="731" spans="1:6" ht="15.75" thickBot="1" x14ac:dyDescent="0.3">
      <c r="A731" s="51">
        <v>88</v>
      </c>
      <c r="B731" s="51">
        <v>0.5</v>
      </c>
      <c r="C731" s="51">
        <v>6.3E-2</v>
      </c>
      <c r="D731" s="51">
        <v>1.6E-2</v>
      </c>
      <c r="E731" s="51">
        <v>1E-3</v>
      </c>
      <c r="F731" s="51">
        <v>0.42</v>
      </c>
    </row>
    <row r="732" spans="1:6" ht="15.75" thickBot="1" x14ac:dyDescent="0.3">
      <c r="A732" s="51">
        <v>89</v>
      </c>
      <c r="B732" s="51">
        <v>0.5</v>
      </c>
      <c r="C732" s="51">
        <v>5.8000000000000003E-2</v>
      </c>
      <c r="D732" s="51">
        <v>1.6E-2</v>
      </c>
      <c r="E732" s="51">
        <v>1E-3</v>
      </c>
      <c r="F732" s="51">
        <v>0.42499999999999999</v>
      </c>
    </row>
    <row r="733" spans="1:6" ht="15.75" thickBot="1" x14ac:dyDescent="0.3">
      <c r="A733" s="51">
        <v>90</v>
      </c>
      <c r="B733" s="51">
        <v>0.5</v>
      </c>
      <c r="C733" s="51">
        <v>5.2999999999999999E-2</v>
      </c>
      <c r="D733" s="51">
        <v>1.6E-2</v>
      </c>
      <c r="E733" s="51">
        <v>1E-3</v>
      </c>
      <c r="F733" s="51">
        <v>0.43</v>
      </c>
    </row>
    <row r="734" spans="1:6" ht="15.75" thickBot="1" x14ac:dyDescent="0.3">
      <c r="A734" s="51">
        <v>91</v>
      </c>
      <c r="B734" s="51">
        <v>0.5</v>
      </c>
      <c r="C734" s="51">
        <v>4.9000000000000002E-2</v>
      </c>
      <c r="D734" s="51">
        <v>1.4999999999999999E-2</v>
      </c>
      <c r="E734" s="51">
        <v>1E-3</v>
      </c>
      <c r="F734" s="51">
        <v>0.435</v>
      </c>
    </row>
    <row r="735" spans="1:6" ht="15.75" thickBot="1" x14ac:dyDescent="0.3">
      <c r="A735" s="51">
        <v>92</v>
      </c>
      <c r="B735" s="51">
        <v>0.5</v>
      </c>
      <c r="C735" s="51">
        <v>4.3999999999999997E-2</v>
      </c>
      <c r="D735" s="51">
        <v>1.4999999999999999E-2</v>
      </c>
      <c r="E735" s="51">
        <v>1E-3</v>
      </c>
      <c r="F735" s="51">
        <v>0.44</v>
      </c>
    </row>
    <row r="736" spans="1:6" ht="15.75" thickBot="1" x14ac:dyDescent="0.3">
      <c r="A736" s="51">
        <v>93</v>
      </c>
      <c r="B736" s="51">
        <v>0.5</v>
      </c>
      <c r="C736" s="51">
        <v>3.9E-2</v>
      </c>
      <c r="D736" s="51">
        <v>1.4999999999999999E-2</v>
      </c>
      <c r="E736" s="51">
        <v>1E-3</v>
      </c>
      <c r="F736" s="51">
        <v>0.44500000000000001</v>
      </c>
    </row>
    <row r="737" spans="1:6" ht="15.75" thickBot="1" x14ac:dyDescent="0.3">
      <c r="A737" s="51">
        <v>94</v>
      </c>
      <c r="B737" s="51">
        <v>0.5</v>
      </c>
      <c r="C737" s="51">
        <v>3.4000000000000002E-2</v>
      </c>
      <c r="D737" s="51">
        <v>1.4999999999999999E-2</v>
      </c>
      <c r="E737" s="51">
        <v>1E-3</v>
      </c>
      <c r="F737" s="51">
        <v>0.45</v>
      </c>
    </row>
    <row r="738" spans="1:6" ht="15.75" thickBot="1" x14ac:dyDescent="0.3">
      <c r="A738" s="51">
        <v>95</v>
      </c>
      <c r="B738" s="51">
        <v>0.5</v>
      </c>
      <c r="C738" s="51">
        <v>2.9000000000000001E-2</v>
      </c>
      <c r="D738" s="51">
        <v>1.4999999999999999E-2</v>
      </c>
      <c r="E738" s="51">
        <v>1E-3</v>
      </c>
      <c r="F738" s="51">
        <v>0.45500000000000002</v>
      </c>
    </row>
    <row r="739" spans="1:6" ht="15.75" thickBot="1" x14ac:dyDescent="0.3">
      <c r="A739" s="51">
        <v>96</v>
      </c>
      <c r="B739" s="51">
        <v>0.5</v>
      </c>
      <c r="C739" s="51">
        <v>2.4E-2</v>
      </c>
      <c r="D739" s="51">
        <v>1.4999999999999999E-2</v>
      </c>
      <c r="E739" s="51">
        <v>1E-3</v>
      </c>
      <c r="F739" s="51">
        <v>0.46</v>
      </c>
    </row>
    <row r="740" spans="1:6" ht="15.75" thickBot="1" x14ac:dyDescent="0.3">
      <c r="A740" s="51">
        <v>97</v>
      </c>
      <c r="B740" s="51">
        <v>0.5</v>
      </c>
      <c r="C740" s="51">
        <v>1.9E-2</v>
      </c>
      <c r="D740" s="51">
        <v>1.4999999999999999E-2</v>
      </c>
      <c r="E740" s="51">
        <v>1E-3</v>
      </c>
      <c r="F740" s="51">
        <v>0.46500000000000002</v>
      </c>
    </row>
    <row r="741" spans="1:6" ht="15.75" thickBot="1" x14ac:dyDescent="0.3">
      <c r="A741" s="51">
        <v>98</v>
      </c>
      <c r="B741" s="51">
        <v>0.5</v>
      </c>
      <c r="C741" s="51">
        <v>1.4999999999999999E-2</v>
      </c>
      <c r="D741" s="51">
        <v>1.4E-2</v>
      </c>
      <c r="E741" s="51">
        <v>1E-3</v>
      </c>
      <c r="F741" s="51">
        <v>0.47</v>
      </c>
    </row>
    <row r="742" spans="1:6" ht="15.75" thickBot="1" x14ac:dyDescent="0.3">
      <c r="A742" s="51">
        <v>99</v>
      </c>
      <c r="B742" s="51">
        <v>0.5</v>
      </c>
      <c r="C742" s="51">
        <v>0.01</v>
      </c>
      <c r="D742" s="51">
        <v>1.4E-2</v>
      </c>
      <c r="E742" s="51">
        <v>1E-3</v>
      </c>
      <c r="F742" s="51">
        <v>0.47499999999999998</v>
      </c>
    </row>
    <row r="743" spans="1:6" ht="15.75" thickBot="1" x14ac:dyDescent="0.3">
      <c r="A743" s="51">
        <v>100</v>
      </c>
      <c r="B743" s="51">
        <v>0.5</v>
      </c>
      <c r="C743" s="51">
        <v>5.0000000000000001E-3</v>
      </c>
      <c r="D743" s="51">
        <v>1.4E-2</v>
      </c>
      <c r="E743" s="51">
        <v>1E-3</v>
      </c>
      <c r="F743" s="51">
        <v>0.48</v>
      </c>
    </row>
    <row r="744" spans="1:6" ht="15.75" thickBot="1" x14ac:dyDescent="0.3">
      <c r="A744" s="51">
        <v>101</v>
      </c>
      <c r="B744" s="51">
        <v>0.5</v>
      </c>
      <c r="C744" s="51">
        <v>0</v>
      </c>
      <c r="D744" s="51">
        <v>1.4E-2</v>
      </c>
      <c r="E744" s="51">
        <v>1E-3</v>
      </c>
      <c r="F744" s="51">
        <v>0.48499999999999999</v>
      </c>
    </row>
    <row r="745" spans="1:6" ht="15.75" thickBot="1" x14ac:dyDescent="0.3">
      <c r="A745" s="51">
        <v>102</v>
      </c>
      <c r="B745" s="51">
        <v>0.495</v>
      </c>
      <c r="C745" s="51">
        <v>0</v>
      </c>
      <c r="D745" s="51">
        <v>1.4E-2</v>
      </c>
      <c r="E745" s="51">
        <v>1E-3</v>
      </c>
      <c r="F745" s="51">
        <v>0.49</v>
      </c>
    </row>
    <row r="746" spans="1:6" ht="15.75" thickBot="1" x14ac:dyDescent="0.3">
      <c r="A746" s="51">
        <v>103</v>
      </c>
      <c r="B746" s="51">
        <v>0.49</v>
      </c>
      <c r="C746" s="51">
        <v>0</v>
      </c>
      <c r="D746" s="51">
        <v>1.4E-2</v>
      </c>
      <c r="E746" s="51">
        <v>1E-3</v>
      </c>
      <c r="F746" s="51">
        <v>0.495</v>
      </c>
    </row>
    <row r="747" spans="1:6" ht="15.75" thickBot="1" x14ac:dyDescent="0.3">
      <c r="A747" s="51">
        <v>104</v>
      </c>
      <c r="B747" s="51">
        <v>0.48499999999999999</v>
      </c>
      <c r="C747" s="51">
        <v>0</v>
      </c>
      <c r="D747" s="51">
        <v>1.4E-2</v>
      </c>
      <c r="E747" s="51">
        <v>1E-3</v>
      </c>
      <c r="F747" s="51">
        <v>0.5</v>
      </c>
    </row>
    <row r="748" spans="1:6" ht="15.75" thickBot="1" x14ac:dyDescent="0.3">
      <c r="A748" s="51">
        <v>105</v>
      </c>
      <c r="B748" s="51">
        <v>0.48099999999999998</v>
      </c>
      <c r="C748" s="51">
        <v>0</v>
      </c>
      <c r="D748" s="51">
        <v>1.4E-2</v>
      </c>
      <c r="E748" s="51">
        <v>1E-3</v>
      </c>
      <c r="F748" s="51">
        <v>0.505</v>
      </c>
    </row>
    <row r="749" spans="1:6" ht="15.75" thickBot="1" x14ac:dyDescent="0.3">
      <c r="A749" s="51">
        <v>106</v>
      </c>
      <c r="B749" s="51">
        <v>0.47599999999999998</v>
      </c>
      <c r="C749" s="51">
        <v>0</v>
      </c>
      <c r="D749" s="51">
        <v>1.2999999999999999E-2</v>
      </c>
      <c r="E749" s="51">
        <v>1E-3</v>
      </c>
      <c r="F749" s="51">
        <v>0.51</v>
      </c>
    </row>
    <row r="750" spans="1:6" ht="15.75" thickBot="1" x14ac:dyDescent="0.3">
      <c r="A750" s="51">
        <v>107</v>
      </c>
      <c r="B750" s="51">
        <v>0.47099999999999997</v>
      </c>
      <c r="C750" s="51">
        <v>0</v>
      </c>
      <c r="D750" s="51">
        <v>1.2999999999999999E-2</v>
      </c>
      <c r="E750" s="51">
        <v>1E-3</v>
      </c>
      <c r="F750" s="51">
        <v>0.51500000000000001</v>
      </c>
    </row>
    <row r="751" spans="1:6" ht="15.75" thickBot="1" x14ac:dyDescent="0.3">
      <c r="A751" s="51">
        <v>108</v>
      </c>
      <c r="B751" s="51">
        <v>0.46600000000000003</v>
      </c>
      <c r="C751" s="51">
        <v>0</v>
      </c>
      <c r="D751" s="51">
        <v>1.2999999999999999E-2</v>
      </c>
      <c r="E751" s="51">
        <v>1E-3</v>
      </c>
      <c r="F751" s="51">
        <v>0.52</v>
      </c>
    </row>
    <row r="752" spans="1:6" ht="15.75" thickBot="1" x14ac:dyDescent="0.3">
      <c r="A752" s="51">
        <v>109</v>
      </c>
      <c r="B752" s="51">
        <v>0.46100000000000002</v>
      </c>
      <c r="C752" s="51">
        <v>0</v>
      </c>
      <c r="D752" s="51">
        <v>1.2999999999999999E-2</v>
      </c>
      <c r="E752" s="51">
        <v>1E-3</v>
      </c>
      <c r="F752" s="51">
        <v>0.52500000000000002</v>
      </c>
    </row>
    <row r="753" spans="1:6" ht="15.75" thickBot="1" x14ac:dyDescent="0.3">
      <c r="A753" s="51">
        <v>110</v>
      </c>
      <c r="B753" s="51">
        <v>0.45600000000000002</v>
      </c>
      <c r="C753" s="51">
        <v>0</v>
      </c>
      <c r="D753" s="51">
        <v>1.2999999999999999E-2</v>
      </c>
      <c r="E753" s="51">
        <v>1E-3</v>
      </c>
      <c r="F753" s="51">
        <v>0.53</v>
      </c>
    </row>
    <row r="754" spans="1:6" ht="15.75" thickBot="1" x14ac:dyDescent="0.3">
      <c r="A754" s="51">
        <v>111</v>
      </c>
      <c r="B754" s="51">
        <v>0.45100000000000001</v>
      </c>
      <c r="C754" s="51">
        <v>0</v>
      </c>
      <c r="D754" s="51">
        <v>1.2999999999999999E-2</v>
      </c>
      <c r="E754" s="51">
        <v>1E-3</v>
      </c>
      <c r="F754" s="51">
        <v>0.53500000000000003</v>
      </c>
    </row>
    <row r="755" spans="1:6" ht="15.75" thickBot="1" x14ac:dyDescent="0.3">
      <c r="A755" s="51">
        <v>112</v>
      </c>
      <c r="B755" s="51">
        <v>0.44700000000000001</v>
      </c>
      <c r="C755" s="51">
        <v>0</v>
      </c>
      <c r="D755" s="51">
        <v>1.2999999999999999E-2</v>
      </c>
      <c r="E755" s="51">
        <v>1E-3</v>
      </c>
      <c r="F755" s="51">
        <v>0.54</v>
      </c>
    </row>
    <row r="756" spans="1:6" ht="15.75" thickBot="1" x14ac:dyDescent="0.3">
      <c r="A756" s="51">
        <v>113</v>
      </c>
      <c r="B756" s="51">
        <v>0.442</v>
      </c>
      <c r="C756" s="51">
        <v>0</v>
      </c>
      <c r="D756" s="51">
        <v>1.2E-2</v>
      </c>
      <c r="E756" s="51">
        <v>1E-3</v>
      </c>
      <c r="F756" s="51">
        <v>0.54500000000000004</v>
      </c>
    </row>
    <row r="757" spans="1:6" ht="15.75" thickBot="1" x14ac:dyDescent="0.3">
      <c r="A757" s="51">
        <v>114</v>
      </c>
      <c r="B757" s="51">
        <v>0.437</v>
      </c>
      <c r="C757" s="51">
        <v>0</v>
      </c>
      <c r="D757" s="51">
        <v>1.2E-2</v>
      </c>
      <c r="E757" s="51">
        <v>1E-3</v>
      </c>
      <c r="F757" s="51">
        <v>0.55000000000000004</v>
      </c>
    </row>
    <row r="758" spans="1:6" ht="15.75" thickBot="1" x14ac:dyDescent="0.3">
      <c r="A758" s="51">
        <v>115</v>
      </c>
      <c r="B758" s="51">
        <v>0.432</v>
      </c>
      <c r="C758" s="51">
        <v>0</v>
      </c>
      <c r="D758" s="51">
        <v>1.2E-2</v>
      </c>
      <c r="E758" s="51">
        <v>1E-3</v>
      </c>
      <c r="F758" s="51">
        <v>0.55500000000000005</v>
      </c>
    </row>
    <row r="759" spans="1:6" ht="15.75" thickBot="1" x14ac:dyDescent="0.3">
      <c r="A759" s="51">
        <v>116</v>
      </c>
      <c r="B759" s="51">
        <v>0.42699999999999999</v>
      </c>
      <c r="C759" s="51">
        <v>0</v>
      </c>
      <c r="D759" s="51">
        <v>1.2E-2</v>
      </c>
      <c r="E759" s="51">
        <v>1E-3</v>
      </c>
      <c r="F759" s="51">
        <v>0.56000000000000005</v>
      </c>
    </row>
    <row r="760" spans="1:6" ht="15.75" thickBot="1" x14ac:dyDescent="0.3">
      <c r="A760" s="51">
        <v>117</v>
      </c>
      <c r="B760" s="51">
        <v>0.42199999999999999</v>
      </c>
      <c r="C760" s="51">
        <v>0</v>
      </c>
      <c r="D760" s="51">
        <v>1.2E-2</v>
      </c>
      <c r="E760" s="51">
        <v>1E-3</v>
      </c>
      <c r="F760" s="51">
        <v>0.56499999999999995</v>
      </c>
    </row>
    <row r="761" spans="1:6" ht="15.75" thickBot="1" x14ac:dyDescent="0.3">
      <c r="A761" s="51">
        <v>118</v>
      </c>
      <c r="B761" s="51">
        <v>0.41799999999999998</v>
      </c>
      <c r="C761" s="51">
        <v>0</v>
      </c>
      <c r="D761" s="51">
        <v>1.2E-2</v>
      </c>
      <c r="E761" s="51">
        <v>1E-3</v>
      </c>
      <c r="F761" s="51">
        <v>0.56999999999999995</v>
      </c>
    </row>
    <row r="762" spans="1:6" ht="15.75" thickBot="1" x14ac:dyDescent="0.3">
      <c r="A762" s="51">
        <v>119</v>
      </c>
      <c r="B762" s="51">
        <v>0.41299999999999998</v>
      </c>
      <c r="C762" s="51">
        <v>0</v>
      </c>
      <c r="D762" s="51">
        <v>1.2E-2</v>
      </c>
      <c r="E762" s="51">
        <v>1E-3</v>
      </c>
      <c r="F762" s="51">
        <v>0.57499999999999996</v>
      </c>
    </row>
    <row r="763" spans="1:6" ht="15.75" thickBot="1" x14ac:dyDescent="0.3">
      <c r="A763" s="51">
        <v>120</v>
      </c>
      <c r="B763" s="51">
        <v>0.40799999999999997</v>
      </c>
      <c r="C763" s="51">
        <v>0</v>
      </c>
      <c r="D763" s="51">
        <v>1.0999999999999999E-2</v>
      </c>
      <c r="E763" s="51">
        <v>1E-3</v>
      </c>
      <c r="F763" s="51">
        <v>0.57999999999999996</v>
      </c>
    </row>
    <row r="764" spans="1:6" ht="15.75" thickBot="1" x14ac:dyDescent="0.3">
      <c r="A764" s="51">
        <v>121</v>
      </c>
      <c r="B764" s="51">
        <v>0.40300000000000002</v>
      </c>
      <c r="C764" s="51">
        <v>0</v>
      </c>
      <c r="D764" s="51">
        <v>1.0999999999999999E-2</v>
      </c>
      <c r="E764" s="51">
        <v>1E-3</v>
      </c>
      <c r="F764" s="51">
        <v>0.58499999999999996</v>
      </c>
    </row>
    <row r="765" spans="1:6" ht="15.75" thickBot="1" x14ac:dyDescent="0.3">
      <c r="A765" s="51">
        <v>122</v>
      </c>
      <c r="B765" s="51">
        <v>0.39800000000000002</v>
      </c>
      <c r="C765" s="51">
        <v>0</v>
      </c>
      <c r="D765" s="51">
        <v>1.0999999999999999E-2</v>
      </c>
      <c r="E765" s="51">
        <v>1E-3</v>
      </c>
      <c r="F765" s="51">
        <v>0.59</v>
      </c>
    </row>
    <row r="766" spans="1:6" ht="15.75" thickBot="1" x14ac:dyDescent="0.3">
      <c r="A766" s="51">
        <v>123</v>
      </c>
      <c r="B766" s="51">
        <v>0.39300000000000002</v>
      </c>
      <c r="C766" s="51">
        <v>0</v>
      </c>
      <c r="D766" s="51">
        <v>1.0999999999999999E-2</v>
      </c>
      <c r="E766" s="51">
        <v>1E-3</v>
      </c>
      <c r="F766" s="51">
        <v>0.59499999999999997</v>
      </c>
    </row>
    <row r="767" spans="1:6" ht="15.75" thickBot="1" x14ac:dyDescent="0.3">
      <c r="A767" s="51">
        <v>124</v>
      </c>
      <c r="B767" s="51">
        <v>0.38800000000000001</v>
      </c>
      <c r="C767" s="51">
        <v>0</v>
      </c>
      <c r="D767" s="51">
        <v>1.0999999999999999E-2</v>
      </c>
      <c r="E767" s="51">
        <v>1E-3</v>
      </c>
      <c r="F767" s="51">
        <v>0.6</v>
      </c>
    </row>
    <row r="768" spans="1:6" ht="15.75" thickBot="1" x14ac:dyDescent="0.3">
      <c r="A768" s="51">
        <v>125</v>
      </c>
      <c r="B768" s="51">
        <v>0.38400000000000001</v>
      </c>
      <c r="C768" s="51">
        <v>0</v>
      </c>
      <c r="D768" s="51">
        <v>1.0999999999999999E-2</v>
      </c>
      <c r="E768" s="51">
        <v>1E-3</v>
      </c>
      <c r="F768" s="51">
        <v>0.60499999999999998</v>
      </c>
    </row>
    <row r="769" spans="1:6" ht="15.75" thickBot="1" x14ac:dyDescent="0.3">
      <c r="A769" s="51">
        <v>126</v>
      </c>
      <c r="B769" s="51">
        <v>0.379</v>
      </c>
      <c r="C769" s="51">
        <v>0</v>
      </c>
      <c r="D769" s="51">
        <v>1.0999999999999999E-2</v>
      </c>
      <c r="E769" s="51">
        <v>1E-3</v>
      </c>
      <c r="F769" s="51">
        <v>0.61</v>
      </c>
    </row>
    <row r="770" spans="1:6" ht="15.75" thickBot="1" x14ac:dyDescent="0.3">
      <c r="A770" s="51">
        <v>127</v>
      </c>
      <c r="B770" s="51">
        <v>0.374</v>
      </c>
      <c r="C770" s="51">
        <v>0</v>
      </c>
      <c r="D770" s="51">
        <v>1.0999999999999999E-2</v>
      </c>
      <c r="E770" s="51">
        <v>1E-3</v>
      </c>
      <c r="F770" s="51">
        <v>0.61499999999999999</v>
      </c>
    </row>
    <row r="771" spans="1:6" ht="15.75" thickBot="1" x14ac:dyDescent="0.3">
      <c r="A771" s="51">
        <v>128</v>
      </c>
      <c r="B771" s="51">
        <v>0.36899999999999999</v>
      </c>
      <c r="C771" s="51">
        <v>0</v>
      </c>
      <c r="D771" s="51">
        <v>0.01</v>
      </c>
      <c r="E771" s="51">
        <v>0</v>
      </c>
      <c r="F771" s="51">
        <v>0.62</v>
      </c>
    </row>
    <row r="772" spans="1:6" ht="15.75" thickBot="1" x14ac:dyDescent="0.3">
      <c r="A772" s="51">
        <v>129</v>
      </c>
      <c r="B772" s="51">
        <v>0.36399999999999999</v>
      </c>
      <c r="C772" s="51">
        <v>0</v>
      </c>
      <c r="D772" s="51">
        <v>0.01</v>
      </c>
      <c r="E772" s="51">
        <v>0</v>
      </c>
      <c r="F772" s="51">
        <v>0.625</v>
      </c>
    </row>
    <row r="773" spans="1:6" ht="15.75" thickBot="1" x14ac:dyDescent="0.3">
      <c r="A773" s="51">
        <v>130</v>
      </c>
      <c r="B773" s="51">
        <v>0.35899999999999999</v>
      </c>
      <c r="C773" s="51">
        <v>0</v>
      </c>
      <c r="D773" s="51">
        <v>0.01</v>
      </c>
      <c r="E773" s="51">
        <v>0</v>
      </c>
      <c r="F773" s="51">
        <v>0.63</v>
      </c>
    </row>
    <row r="774" spans="1:6" ht="15.75" thickBot="1" x14ac:dyDescent="0.3">
      <c r="A774" s="51">
        <v>131</v>
      </c>
      <c r="B774" s="51">
        <v>0.35399999999999998</v>
      </c>
      <c r="C774" s="51">
        <v>0</v>
      </c>
      <c r="D774" s="51">
        <v>0.01</v>
      </c>
      <c r="E774" s="51">
        <v>0</v>
      </c>
      <c r="F774" s="51">
        <v>0.63500000000000001</v>
      </c>
    </row>
    <row r="775" spans="1:6" ht="15.75" thickBot="1" x14ac:dyDescent="0.3">
      <c r="A775" s="51">
        <v>132</v>
      </c>
      <c r="B775" s="51">
        <v>0.35</v>
      </c>
      <c r="C775" s="51">
        <v>0</v>
      </c>
      <c r="D775" s="51">
        <v>0.01</v>
      </c>
      <c r="E775" s="51">
        <v>0</v>
      </c>
      <c r="F775" s="51">
        <v>0.64</v>
      </c>
    </row>
    <row r="776" spans="1:6" ht="15.75" thickBot="1" x14ac:dyDescent="0.3">
      <c r="A776" s="51">
        <v>133</v>
      </c>
      <c r="B776" s="51">
        <v>0.34499999999999997</v>
      </c>
      <c r="C776" s="51">
        <v>0</v>
      </c>
      <c r="D776" s="51">
        <v>0.01</v>
      </c>
      <c r="E776" s="51">
        <v>0</v>
      </c>
      <c r="F776" s="51">
        <v>0.64500000000000002</v>
      </c>
    </row>
    <row r="777" spans="1:6" ht="15.75" thickBot="1" x14ac:dyDescent="0.3">
      <c r="A777" s="51">
        <v>134</v>
      </c>
      <c r="B777" s="51">
        <v>0.34</v>
      </c>
      <c r="C777" s="51">
        <v>0</v>
      </c>
      <c r="D777" s="51">
        <v>0.01</v>
      </c>
      <c r="E777" s="51">
        <v>0</v>
      </c>
      <c r="F777" s="51">
        <v>0.65</v>
      </c>
    </row>
    <row r="778" spans="1:6" ht="15.75" thickBot="1" x14ac:dyDescent="0.3">
      <c r="A778" s="51">
        <v>135</v>
      </c>
      <c r="B778" s="51">
        <v>0.33500000000000002</v>
      </c>
      <c r="C778" s="51">
        <v>0</v>
      </c>
      <c r="D778" s="51">
        <v>8.9999999999999993E-3</v>
      </c>
      <c r="E778" s="51">
        <v>0</v>
      </c>
      <c r="F778" s="51">
        <v>0.65500000000000003</v>
      </c>
    </row>
    <row r="779" spans="1:6" ht="15.75" thickBot="1" x14ac:dyDescent="0.3">
      <c r="A779" s="51">
        <v>136</v>
      </c>
      <c r="B779" s="51">
        <v>0.33</v>
      </c>
      <c r="C779" s="51">
        <v>0</v>
      </c>
      <c r="D779" s="51">
        <v>8.9999999999999993E-3</v>
      </c>
      <c r="E779" s="51">
        <v>0</v>
      </c>
      <c r="F779" s="51">
        <v>0.66</v>
      </c>
    </row>
    <row r="780" spans="1:6" ht="15.75" thickBot="1" x14ac:dyDescent="0.3">
      <c r="A780" s="51">
        <v>137</v>
      </c>
      <c r="B780" s="51">
        <v>0.32500000000000001</v>
      </c>
      <c r="C780" s="51">
        <v>0</v>
      </c>
      <c r="D780" s="51">
        <v>8.9999999999999993E-3</v>
      </c>
      <c r="E780" s="51">
        <v>0</v>
      </c>
      <c r="F780" s="51">
        <v>0.66500000000000004</v>
      </c>
    </row>
    <row r="781" spans="1:6" ht="15.75" thickBot="1" x14ac:dyDescent="0.3">
      <c r="A781" s="51">
        <v>138</v>
      </c>
      <c r="B781" s="51">
        <v>0.32100000000000001</v>
      </c>
      <c r="C781" s="51">
        <v>0</v>
      </c>
      <c r="D781" s="51">
        <v>8.9999999999999993E-3</v>
      </c>
      <c r="E781" s="51">
        <v>0</v>
      </c>
      <c r="F781" s="51">
        <v>0.67</v>
      </c>
    </row>
    <row r="782" spans="1:6" ht="15.75" thickBot="1" x14ac:dyDescent="0.3">
      <c r="A782" s="51">
        <v>139</v>
      </c>
      <c r="B782" s="51">
        <v>0.316</v>
      </c>
      <c r="C782" s="51">
        <v>0</v>
      </c>
      <c r="D782" s="51">
        <v>8.9999999999999993E-3</v>
      </c>
      <c r="E782" s="51">
        <v>0</v>
      </c>
      <c r="F782" s="51">
        <v>0.67500000000000004</v>
      </c>
    </row>
    <row r="783" spans="1:6" ht="15.75" thickBot="1" x14ac:dyDescent="0.3">
      <c r="A783" s="51">
        <v>140</v>
      </c>
      <c r="B783" s="51">
        <v>0.311</v>
      </c>
      <c r="C783" s="51">
        <v>0</v>
      </c>
      <c r="D783" s="51">
        <v>8.9999999999999993E-3</v>
      </c>
      <c r="E783" s="51">
        <v>0</v>
      </c>
      <c r="F783" s="51">
        <v>0.68</v>
      </c>
    </row>
    <row r="784" spans="1:6" ht="15.75" thickBot="1" x14ac:dyDescent="0.3">
      <c r="A784" s="51">
        <v>141</v>
      </c>
      <c r="B784" s="51">
        <v>0.30599999999999999</v>
      </c>
      <c r="C784" s="51">
        <v>0</v>
      </c>
      <c r="D784" s="51">
        <v>8.9999999999999993E-3</v>
      </c>
      <c r="E784" s="51">
        <v>0</v>
      </c>
      <c r="F784" s="51">
        <v>0.68500000000000005</v>
      </c>
    </row>
    <row r="785" spans="1:6" ht="15.75" thickBot="1" x14ac:dyDescent="0.3">
      <c r="A785" s="51">
        <v>142</v>
      </c>
      <c r="B785" s="51">
        <v>0.30099999999999999</v>
      </c>
      <c r="C785" s="51">
        <v>0</v>
      </c>
      <c r="D785" s="51">
        <v>8.0000000000000002E-3</v>
      </c>
      <c r="E785" s="51">
        <v>0</v>
      </c>
      <c r="F785" s="51">
        <v>0.69</v>
      </c>
    </row>
    <row r="786" spans="1:6" ht="15.75" thickBot="1" x14ac:dyDescent="0.3">
      <c r="A786" s="51">
        <v>143</v>
      </c>
      <c r="B786" s="51">
        <v>0.29599999999999999</v>
      </c>
      <c r="C786" s="51">
        <v>0</v>
      </c>
      <c r="D786" s="51">
        <v>8.0000000000000002E-3</v>
      </c>
      <c r="E786" s="51">
        <v>0</v>
      </c>
      <c r="F786" s="51">
        <v>0.69499999999999995</v>
      </c>
    </row>
    <row r="787" spans="1:6" ht="15.75" thickBot="1" x14ac:dyDescent="0.3">
      <c r="A787" s="51">
        <v>144</v>
      </c>
      <c r="B787" s="51">
        <v>0.29099999999999998</v>
      </c>
      <c r="C787" s="51">
        <v>0</v>
      </c>
      <c r="D787" s="51">
        <v>8.0000000000000002E-3</v>
      </c>
      <c r="E787" s="51">
        <v>0</v>
      </c>
      <c r="F787" s="51">
        <v>0.7</v>
      </c>
    </row>
    <row r="788" spans="1:6" ht="15.75" thickBot="1" x14ac:dyDescent="0.3">
      <c r="A788" s="51">
        <v>145</v>
      </c>
      <c r="B788" s="51">
        <v>0.28699999999999998</v>
      </c>
      <c r="C788" s="51">
        <v>0</v>
      </c>
      <c r="D788" s="51">
        <v>8.0000000000000002E-3</v>
      </c>
      <c r="E788" s="51">
        <v>0</v>
      </c>
      <c r="F788" s="51">
        <v>0.70499999999999996</v>
      </c>
    </row>
    <row r="789" spans="1:6" ht="15.75" thickBot="1" x14ac:dyDescent="0.3">
      <c r="A789" s="51">
        <v>146</v>
      </c>
      <c r="B789" s="51">
        <v>0.28199999999999997</v>
      </c>
      <c r="C789" s="51">
        <v>0</v>
      </c>
      <c r="D789" s="51">
        <v>8.0000000000000002E-3</v>
      </c>
      <c r="E789" s="51">
        <v>0</v>
      </c>
      <c r="F789" s="51">
        <v>0.71</v>
      </c>
    </row>
    <row r="790" spans="1:6" ht="15.75" thickBot="1" x14ac:dyDescent="0.3">
      <c r="A790" s="51">
        <v>147</v>
      </c>
      <c r="B790" s="51">
        <v>0.27700000000000002</v>
      </c>
      <c r="C790" s="51">
        <v>0</v>
      </c>
      <c r="D790" s="51">
        <v>8.0000000000000002E-3</v>
      </c>
      <c r="E790" s="51">
        <v>0</v>
      </c>
      <c r="F790" s="51">
        <v>0.71499999999999997</v>
      </c>
    </row>
    <row r="791" spans="1:6" ht="15.75" thickBot="1" x14ac:dyDescent="0.3">
      <c r="A791" s="51">
        <v>148</v>
      </c>
      <c r="B791" s="51">
        <v>0.27200000000000002</v>
      </c>
      <c r="C791" s="51">
        <v>0</v>
      </c>
      <c r="D791" s="51">
        <v>8.0000000000000002E-3</v>
      </c>
      <c r="E791" s="51">
        <v>0</v>
      </c>
      <c r="F791" s="51">
        <v>0.72</v>
      </c>
    </row>
    <row r="792" spans="1:6" ht="15.75" thickBot="1" x14ac:dyDescent="0.3">
      <c r="A792" s="51">
        <v>149</v>
      </c>
      <c r="B792" s="51">
        <v>0.26700000000000002</v>
      </c>
      <c r="C792" s="51">
        <v>0</v>
      </c>
      <c r="D792" s="51">
        <v>8.0000000000000002E-3</v>
      </c>
      <c r="E792" s="51">
        <v>0</v>
      </c>
      <c r="F792" s="51">
        <v>0.72499999999999998</v>
      </c>
    </row>
    <row r="793" spans="1:6" ht="15.75" thickBot="1" x14ac:dyDescent="0.3">
      <c r="A793" s="51">
        <v>150</v>
      </c>
      <c r="B793" s="51">
        <v>0.26200000000000001</v>
      </c>
      <c r="C793" s="51">
        <v>0</v>
      </c>
      <c r="D793" s="51">
        <v>7.0000000000000001E-3</v>
      </c>
      <c r="E793" s="51">
        <v>0</v>
      </c>
      <c r="F793" s="51">
        <v>0.73</v>
      </c>
    </row>
    <row r="794" spans="1:6" ht="15.75" thickBot="1" x14ac:dyDescent="0.3">
      <c r="A794" s="51">
        <v>151</v>
      </c>
      <c r="B794" s="51">
        <v>0.25700000000000001</v>
      </c>
      <c r="C794" s="51">
        <v>0</v>
      </c>
      <c r="D794" s="51">
        <v>7.0000000000000001E-3</v>
      </c>
      <c r="E794" s="51">
        <v>0</v>
      </c>
      <c r="F794" s="51">
        <v>0.73499999999999999</v>
      </c>
    </row>
    <row r="795" spans="1:6" ht="15.75" thickBot="1" x14ac:dyDescent="0.3">
      <c r="A795" s="51">
        <v>152</v>
      </c>
      <c r="B795" s="51">
        <v>0.253</v>
      </c>
      <c r="C795" s="51">
        <v>0</v>
      </c>
      <c r="D795" s="51">
        <v>7.0000000000000001E-3</v>
      </c>
      <c r="E795" s="51">
        <v>0</v>
      </c>
      <c r="F795" s="51">
        <v>0.74</v>
      </c>
    </row>
    <row r="796" spans="1:6" ht="15.75" thickBot="1" x14ac:dyDescent="0.3">
      <c r="A796" s="51">
        <v>153</v>
      </c>
      <c r="B796" s="51">
        <v>0.248</v>
      </c>
      <c r="C796" s="51">
        <v>0</v>
      </c>
      <c r="D796" s="51">
        <v>7.0000000000000001E-3</v>
      </c>
      <c r="E796" s="51">
        <v>0</v>
      </c>
      <c r="F796" s="51">
        <v>0.745</v>
      </c>
    </row>
    <row r="797" spans="1:6" ht="15.75" thickBot="1" x14ac:dyDescent="0.3">
      <c r="A797" s="51">
        <v>154</v>
      </c>
      <c r="B797" s="51">
        <v>0.24299999999999999</v>
      </c>
      <c r="C797" s="51">
        <v>0</v>
      </c>
      <c r="D797" s="51">
        <v>7.0000000000000001E-3</v>
      </c>
      <c r="E797" s="51">
        <v>0</v>
      </c>
      <c r="F797" s="51">
        <v>0.75</v>
      </c>
    </row>
    <row r="798" spans="1:6" ht="15.75" thickBot="1" x14ac:dyDescent="0.3">
      <c r="A798" s="51">
        <v>155</v>
      </c>
      <c r="B798" s="51">
        <v>0.23799999999999999</v>
      </c>
      <c r="C798" s="51">
        <v>0</v>
      </c>
      <c r="D798" s="51">
        <v>7.0000000000000001E-3</v>
      </c>
      <c r="E798" s="51">
        <v>0</v>
      </c>
      <c r="F798" s="51">
        <v>0.755</v>
      </c>
    </row>
    <row r="799" spans="1:6" ht="15.75" thickBot="1" x14ac:dyDescent="0.3">
      <c r="A799" s="51">
        <v>156</v>
      </c>
      <c r="B799" s="51">
        <v>0.23300000000000001</v>
      </c>
      <c r="C799" s="51">
        <v>0</v>
      </c>
      <c r="D799" s="51">
        <v>7.0000000000000001E-3</v>
      </c>
      <c r="E799" s="51">
        <v>0</v>
      </c>
      <c r="F799" s="51">
        <v>0.76</v>
      </c>
    </row>
    <row r="800" spans="1:6" ht="15.75" thickBot="1" x14ac:dyDescent="0.3">
      <c r="A800" s="51">
        <v>157</v>
      </c>
      <c r="B800" s="51">
        <v>0.22800000000000001</v>
      </c>
      <c r="C800" s="51">
        <v>0</v>
      </c>
      <c r="D800" s="51">
        <v>6.0000000000000001E-3</v>
      </c>
      <c r="E800" s="51">
        <v>0</v>
      </c>
      <c r="F800" s="51">
        <v>0.76500000000000001</v>
      </c>
    </row>
    <row r="801" spans="1:6" ht="15.75" thickBot="1" x14ac:dyDescent="0.3">
      <c r="A801" s="51">
        <v>158</v>
      </c>
      <c r="B801" s="51">
        <v>0.223</v>
      </c>
      <c r="C801" s="51">
        <v>0</v>
      </c>
      <c r="D801" s="51">
        <v>6.0000000000000001E-3</v>
      </c>
      <c r="E801" s="51">
        <v>0</v>
      </c>
      <c r="F801" s="51">
        <v>0.77</v>
      </c>
    </row>
    <row r="802" spans="1:6" ht="15.75" thickBot="1" x14ac:dyDescent="0.3">
      <c r="A802" s="51">
        <v>159</v>
      </c>
      <c r="B802" s="51">
        <v>0.219</v>
      </c>
      <c r="C802" s="51">
        <v>0</v>
      </c>
      <c r="D802" s="51">
        <v>6.0000000000000001E-3</v>
      </c>
      <c r="E802" s="51">
        <v>0</v>
      </c>
      <c r="F802" s="51">
        <v>0.77500000000000002</v>
      </c>
    </row>
    <row r="803" spans="1:6" ht="15.75" thickBot="1" x14ac:dyDescent="0.3">
      <c r="A803" s="51">
        <v>160</v>
      </c>
      <c r="B803" s="51">
        <v>0.214</v>
      </c>
      <c r="C803" s="51">
        <v>0</v>
      </c>
      <c r="D803" s="51">
        <v>6.0000000000000001E-3</v>
      </c>
      <c r="E803" s="51">
        <v>0</v>
      </c>
      <c r="F803" s="51">
        <v>0.78</v>
      </c>
    </row>
    <row r="804" spans="1:6" ht="15.75" thickBot="1" x14ac:dyDescent="0.3">
      <c r="A804" s="51">
        <v>161</v>
      </c>
      <c r="B804" s="51">
        <v>0.20899999999999999</v>
      </c>
      <c r="C804" s="51">
        <v>0</v>
      </c>
      <c r="D804" s="51">
        <v>6.0000000000000001E-3</v>
      </c>
      <c r="E804" s="51">
        <v>0</v>
      </c>
      <c r="F804" s="51">
        <v>0.78500000000000003</v>
      </c>
    </row>
    <row r="805" spans="1:6" ht="15.75" thickBot="1" x14ac:dyDescent="0.3">
      <c r="A805" s="51">
        <v>162</v>
      </c>
      <c r="B805" s="51">
        <v>0.20399999999999999</v>
      </c>
      <c r="C805" s="51">
        <v>0</v>
      </c>
      <c r="D805" s="51">
        <v>6.0000000000000001E-3</v>
      </c>
      <c r="E805" s="51">
        <v>0</v>
      </c>
      <c r="F805" s="51">
        <v>0.79</v>
      </c>
    </row>
    <row r="806" spans="1:6" ht="15.75" thickBot="1" x14ac:dyDescent="0.3">
      <c r="A806" s="51">
        <v>163</v>
      </c>
      <c r="B806" s="51">
        <v>0.19900000000000001</v>
      </c>
      <c r="C806" s="51">
        <v>0</v>
      </c>
      <c r="D806" s="51">
        <v>6.0000000000000001E-3</v>
      </c>
      <c r="E806" s="51">
        <v>0</v>
      </c>
      <c r="F806" s="51">
        <v>0.79500000000000004</v>
      </c>
    </row>
    <row r="807" spans="1:6" ht="15.75" thickBot="1" x14ac:dyDescent="0.3">
      <c r="A807" s="51">
        <v>164</v>
      </c>
      <c r="B807" s="51">
        <v>0.19400000000000001</v>
      </c>
      <c r="C807" s="51">
        <v>0</v>
      </c>
      <c r="D807" s="51">
        <v>5.0000000000000001E-3</v>
      </c>
      <c r="E807" s="51">
        <v>0</v>
      </c>
      <c r="F807" s="51">
        <v>0.8</v>
      </c>
    </row>
    <row r="808" spans="1:6" ht="15.75" thickBot="1" x14ac:dyDescent="0.3">
      <c r="A808" s="51">
        <v>165</v>
      </c>
      <c r="B808" s="51">
        <v>0.19</v>
      </c>
      <c r="C808" s="51">
        <v>0</v>
      </c>
      <c r="D808" s="51">
        <v>5.0000000000000001E-3</v>
      </c>
      <c r="E808" s="51">
        <v>0</v>
      </c>
      <c r="F808" s="51">
        <v>0.80500000000000005</v>
      </c>
    </row>
    <row r="809" spans="1:6" ht="15.75" thickBot="1" x14ac:dyDescent="0.3">
      <c r="A809" s="51">
        <v>166</v>
      </c>
      <c r="B809" s="51">
        <v>0.185</v>
      </c>
      <c r="C809" s="51">
        <v>0</v>
      </c>
      <c r="D809" s="51">
        <v>5.0000000000000001E-3</v>
      </c>
      <c r="E809" s="51">
        <v>0</v>
      </c>
      <c r="F809" s="51">
        <v>0.81</v>
      </c>
    </row>
    <row r="810" spans="1:6" ht="15.75" thickBot="1" x14ac:dyDescent="0.3">
      <c r="A810" s="51">
        <v>167</v>
      </c>
      <c r="B810" s="51">
        <v>0.18</v>
      </c>
      <c r="C810" s="51">
        <v>0</v>
      </c>
      <c r="D810" s="51">
        <v>5.0000000000000001E-3</v>
      </c>
      <c r="E810" s="51">
        <v>0</v>
      </c>
      <c r="F810" s="51">
        <v>0.81499999999999995</v>
      </c>
    </row>
    <row r="811" spans="1:6" ht="15.75" thickBot="1" x14ac:dyDescent="0.3">
      <c r="A811" s="51">
        <v>168</v>
      </c>
      <c r="B811" s="51">
        <v>0.17499999999999999</v>
      </c>
      <c r="C811" s="51">
        <v>0</v>
      </c>
      <c r="D811" s="51">
        <v>5.0000000000000001E-3</v>
      </c>
      <c r="E811" s="51">
        <v>0</v>
      </c>
      <c r="F811" s="51">
        <v>0.82</v>
      </c>
    </row>
    <row r="812" spans="1:6" ht="15.75" thickBot="1" x14ac:dyDescent="0.3">
      <c r="A812" s="51">
        <v>169</v>
      </c>
      <c r="B812" s="51">
        <v>0.17</v>
      </c>
      <c r="C812" s="51">
        <v>0</v>
      </c>
      <c r="D812" s="51">
        <v>5.0000000000000001E-3</v>
      </c>
      <c r="E812" s="51">
        <v>0</v>
      </c>
      <c r="F812" s="51">
        <v>0.82499999999999996</v>
      </c>
    </row>
    <row r="813" spans="1:6" ht="15.75" thickBot="1" x14ac:dyDescent="0.3">
      <c r="A813" s="51">
        <v>170</v>
      </c>
      <c r="B813" s="51">
        <v>0.16500000000000001</v>
      </c>
      <c r="C813" s="51">
        <v>0</v>
      </c>
      <c r="D813" s="51">
        <v>4.0000000000000001E-3</v>
      </c>
      <c r="E813" s="51">
        <v>0</v>
      </c>
      <c r="F813" s="51">
        <v>0.83</v>
      </c>
    </row>
    <row r="814" spans="1:6" ht="15.75" thickBot="1" x14ac:dyDescent="0.3">
      <c r="A814" s="51">
        <v>171</v>
      </c>
      <c r="B814" s="51">
        <v>0.16</v>
      </c>
      <c r="C814" s="51">
        <v>0</v>
      </c>
      <c r="D814" s="51">
        <v>4.0000000000000001E-3</v>
      </c>
      <c r="E814" s="51">
        <v>0</v>
      </c>
      <c r="F814" s="51">
        <v>0.83499999999999996</v>
      </c>
    </row>
    <row r="815" spans="1:6" ht="15.75" thickBot="1" x14ac:dyDescent="0.3">
      <c r="A815" s="51">
        <v>172</v>
      </c>
      <c r="B815" s="51">
        <v>0.156</v>
      </c>
      <c r="C815" s="51">
        <v>0</v>
      </c>
      <c r="D815" s="51">
        <v>4.0000000000000001E-3</v>
      </c>
      <c r="E815" s="51">
        <v>0</v>
      </c>
      <c r="F815" s="51">
        <v>0.84</v>
      </c>
    </row>
    <row r="816" spans="1:6" ht="15.75" thickBot="1" x14ac:dyDescent="0.3">
      <c r="A816" s="51">
        <v>173</v>
      </c>
      <c r="B816" s="51">
        <v>0.151</v>
      </c>
      <c r="C816" s="51">
        <v>0</v>
      </c>
      <c r="D816" s="51">
        <v>4.0000000000000001E-3</v>
      </c>
      <c r="E816" s="51">
        <v>0</v>
      </c>
      <c r="F816" s="51">
        <v>0.84499999999999997</v>
      </c>
    </row>
    <row r="817" spans="1:6" ht="15.75" thickBot="1" x14ac:dyDescent="0.3">
      <c r="A817" s="51">
        <v>174</v>
      </c>
      <c r="B817" s="51">
        <v>0.14599999999999999</v>
      </c>
      <c r="C817" s="51">
        <v>0</v>
      </c>
      <c r="D817" s="51">
        <v>4.0000000000000001E-3</v>
      </c>
      <c r="E817" s="51">
        <v>0</v>
      </c>
      <c r="F817" s="51">
        <v>0.85</v>
      </c>
    </row>
    <row r="818" spans="1:6" ht="15.75" thickBot="1" x14ac:dyDescent="0.3">
      <c r="A818" s="51">
        <v>175</v>
      </c>
      <c r="B818" s="51">
        <v>0.14099999999999999</v>
      </c>
      <c r="C818" s="51">
        <v>0</v>
      </c>
      <c r="D818" s="51">
        <v>4.0000000000000001E-3</v>
      </c>
      <c r="E818" s="51">
        <v>0</v>
      </c>
      <c r="F818" s="51">
        <v>0.85499999999999998</v>
      </c>
    </row>
    <row r="819" spans="1:6" ht="15.75" thickBot="1" x14ac:dyDescent="0.3">
      <c r="A819" s="51">
        <v>176</v>
      </c>
      <c r="B819" s="51">
        <v>0.13600000000000001</v>
      </c>
      <c r="C819" s="51">
        <v>0</v>
      </c>
      <c r="D819" s="51">
        <v>4.0000000000000001E-3</v>
      </c>
      <c r="E819" s="51">
        <v>0</v>
      </c>
      <c r="F819" s="51">
        <v>0.86</v>
      </c>
    </row>
    <row r="820" spans="1:6" ht="15.75" thickBot="1" x14ac:dyDescent="0.3">
      <c r="A820" s="51">
        <v>177</v>
      </c>
      <c r="B820" s="51">
        <v>0.13100000000000001</v>
      </c>
      <c r="C820" s="51">
        <v>0</v>
      </c>
      <c r="D820" s="51">
        <v>3.0000000000000001E-3</v>
      </c>
      <c r="E820" s="51">
        <v>0</v>
      </c>
      <c r="F820" s="51">
        <v>0.86499999999999999</v>
      </c>
    </row>
    <row r="821" spans="1:6" ht="15.75" thickBot="1" x14ac:dyDescent="0.3">
      <c r="A821" s="51">
        <v>178</v>
      </c>
      <c r="B821" s="51">
        <v>0.126</v>
      </c>
      <c r="C821" s="51">
        <v>0</v>
      </c>
      <c r="D821" s="51">
        <v>3.0000000000000001E-3</v>
      </c>
      <c r="E821" s="51">
        <v>0</v>
      </c>
      <c r="F821" s="51">
        <v>0.87</v>
      </c>
    </row>
    <row r="822" spans="1:6" ht="15.75" thickBot="1" x14ac:dyDescent="0.3">
      <c r="A822" s="51">
        <v>179</v>
      </c>
      <c r="B822" s="51">
        <v>0.122</v>
      </c>
      <c r="C822" s="51">
        <v>0</v>
      </c>
      <c r="D822" s="51">
        <v>3.0000000000000001E-3</v>
      </c>
      <c r="E822" s="51">
        <v>0</v>
      </c>
      <c r="F822" s="51">
        <v>0.875</v>
      </c>
    </row>
    <row r="823" spans="1:6" ht="15.75" thickBot="1" x14ac:dyDescent="0.3">
      <c r="A823" s="51">
        <v>180</v>
      </c>
      <c r="B823" s="51">
        <v>0.11700000000000001</v>
      </c>
      <c r="C823" s="51">
        <v>0</v>
      </c>
      <c r="D823" s="51">
        <v>3.0000000000000001E-3</v>
      </c>
      <c r="E823" s="51">
        <v>0</v>
      </c>
      <c r="F823" s="51">
        <v>0.88</v>
      </c>
    </row>
    <row r="824" spans="1:6" ht="15.75" thickBot="1" x14ac:dyDescent="0.3">
      <c r="A824" s="51">
        <v>181</v>
      </c>
      <c r="B824" s="51">
        <v>0.112</v>
      </c>
      <c r="C824" s="51">
        <v>0</v>
      </c>
      <c r="D824" s="51">
        <v>3.0000000000000001E-3</v>
      </c>
      <c r="E824" s="51">
        <v>0</v>
      </c>
      <c r="F824" s="51">
        <v>0.88500000000000001</v>
      </c>
    </row>
    <row r="825" spans="1:6" ht="15.75" thickBot="1" x14ac:dyDescent="0.3">
      <c r="A825" s="51">
        <v>182</v>
      </c>
      <c r="B825" s="51">
        <v>0.107</v>
      </c>
      <c r="C825" s="51">
        <v>0</v>
      </c>
      <c r="D825" s="51">
        <v>3.0000000000000001E-3</v>
      </c>
      <c r="E825" s="51">
        <v>0</v>
      </c>
      <c r="F825" s="51">
        <v>0.89</v>
      </c>
    </row>
    <row r="826" spans="1:6" ht="15.75" thickBot="1" x14ac:dyDescent="0.3">
      <c r="A826" s="51">
        <v>183</v>
      </c>
      <c r="B826" s="51">
        <v>0.10199999999999999</v>
      </c>
      <c r="C826" s="51">
        <v>0</v>
      </c>
      <c r="D826" s="51">
        <v>3.0000000000000001E-3</v>
      </c>
      <c r="E826" s="51">
        <v>0</v>
      </c>
      <c r="F826" s="51">
        <v>0.89500000000000002</v>
      </c>
    </row>
    <row r="827" spans="1:6" ht="15.75" thickBot="1" x14ac:dyDescent="0.3">
      <c r="A827" s="51">
        <v>184</v>
      </c>
      <c r="B827" s="51">
        <v>9.7000000000000003E-2</v>
      </c>
      <c r="C827" s="51">
        <v>0</v>
      </c>
      <c r="D827" s="51">
        <v>2E-3</v>
      </c>
      <c r="E827" s="51">
        <v>0</v>
      </c>
      <c r="F827" s="51">
        <v>0.9</v>
      </c>
    </row>
    <row r="828" spans="1:6" ht="15.75" thickBot="1" x14ac:dyDescent="0.3">
      <c r="A828" s="51">
        <v>185</v>
      </c>
      <c r="B828" s="51">
        <v>9.2999999999999999E-2</v>
      </c>
      <c r="C828" s="51">
        <v>0</v>
      </c>
      <c r="D828" s="51">
        <v>2E-3</v>
      </c>
      <c r="E828" s="51">
        <v>0</v>
      </c>
      <c r="F828" s="51">
        <v>0.90500000000000003</v>
      </c>
    </row>
    <row r="829" spans="1:6" ht="15.75" thickBot="1" x14ac:dyDescent="0.3">
      <c r="A829" s="51">
        <v>186</v>
      </c>
      <c r="B829" s="51">
        <v>8.7999999999999995E-2</v>
      </c>
      <c r="C829" s="51">
        <v>0</v>
      </c>
      <c r="D829" s="51">
        <v>2E-3</v>
      </c>
      <c r="E829" s="51">
        <v>0</v>
      </c>
      <c r="F829" s="51">
        <v>0.91</v>
      </c>
    </row>
    <row r="830" spans="1:6" ht="15.75" thickBot="1" x14ac:dyDescent="0.3">
      <c r="A830" s="51">
        <v>187</v>
      </c>
      <c r="B830" s="51">
        <v>8.3000000000000004E-2</v>
      </c>
      <c r="C830" s="51">
        <v>0</v>
      </c>
      <c r="D830" s="51">
        <v>2E-3</v>
      </c>
      <c r="E830" s="51">
        <v>0</v>
      </c>
      <c r="F830" s="51">
        <v>0.91500000000000004</v>
      </c>
    </row>
    <row r="831" spans="1:6" ht="15.75" thickBot="1" x14ac:dyDescent="0.3">
      <c r="A831" s="51">
        <v>188</v>
      </c>
      <c r="B831" s="51">
        <v>7.8E-2</v>
      </c>
      <c r="C831" s="51">
        <v>0</v>
      </c>
      <c r="D831" s="51">
        <v>2E-3</v>
      </c>
      <c r="E831" s="51">
        <v>0</v>
      </c>
      <c r="F831" s="51">
        <v>0.92</v>
      </c>
    </row>
    <row r="832" spans="1:6" ht="15.75" thickBot="1" x14ac:dyDescent="0.3">
      <c r="A832" s="51">
        <v>189</v>
      </c>
      <c r="B832" s="51">
        <v>7.2999999999999995E-2</v>
      </c>
      <c r="C832" s="51">
        <v>0</v>
      </c>
      <c r="D832" s="51">
        <v>2E-3</v>
      </c>
      <c r="E832" s="51">
        <v>0</v>
      </c>
      <c r="F832" s="51">
        <v>0.92500000000000004</v>
      </c>
    </row>
    <row r="833" spans="1:8" ht="15.75" thickBot="1" x14ac:dyDescent="0.3">
      <c r="A833" s="51">
        <v>190</v>
      </c>
      <c r="B833" s="51">
        <v>6.8000000000000005E-2</v>
      </c>
      <c r="C833" s="51">
        <v>0</v>
      </c>
      <c r="D833" s="51">
        <v>2E-3</v>
      </c>
      <c r="E833" s="51">
        <v>0</v>
      </c>
      <c r="F833" s="51">
        <v>0.93</v>
      </c>
    </row>
    <row r="834" spans="1:8" ht="15.75" thickBot="1" x14ac:dyDescent="0.3">
      <c r="A834" s="51">
        <v>191</v>
      </c>
      <c r="B834" s="51">
        <v>6.3E-2</v>
      </c>
      <c r="C834" s="51">
        <v>0</v>
      </c>
      <c r="D834" s="51">
        <v>1E-3</v>
      </c>
      <c r="E834" s="51">
        <v>0</v>
      </c>
      <c r="F834" s="51">
        <v>0.93500000000000005</v>
      </c>
    </row>
    <row r="835" spans="1:8" ht="15.75" thickBot="1" x14ac:dyDescent="0.3">
      <c r="A835" s="51">
        <v>192</v>
      </c>
      <c r="B835" s="51">
        <v>5.8999999999999997E-2</v>
      </c>
      <c r="C835" s="51">
        <v>0</v>
      </c>
      <c r="D835" s="51">
        <v>1E-3</v>
      </c>
      <c r="E835" s="51">
        <v>0</v>
      </c>
      <c r="F835" s="51">
        <v>0.94</v>
      </c>
    </row>
    <row r="836" spans="1:8" ht="15.75" thickBot="1" x14ac:dyDescent="0.3">
      <c r="A836" s="51">
        <v>193</v>
      </c>
      <c r="B836" s="51">
        <v>5.3999999999999999E-2</v>
      </c>
      <c r="C836" s="51">
        <v>0</v>
      </c>
      <c r="D836" s="51">
        <v>1E-3</v>
      </c>
      <c r="E836" s="51">
        <v>0</v>
      </c>
      <c r="F836" s="51">
        <v>0.94499999999999995</v>
      </c>
    </row>
    <row r="837" spans="1:8" ht="15.75" thickBot="1" x14ac:dyDescent="0.3">
      <c r="A837" s="51">
        <v>194</v>
      </c>
      <c r="B837" s="51">
        <v>4.9000000000000002E-2</v>
      </c>
      <c r="C837" s="51">
        <v>0</v>
      </c>
      <c r="D837" s="51">
        <v>1E-3</v>
      </c>
      <c r="E837" s="51">
        <v>0</v>
      </c>
      <c r="F837" s="51">
        <v>0.95</v>
      </c>
    </row>
    <row r="838" spans="1:8" ht="15.75" thickBot="1" x14ac:dyDescent="0.3">
      <c r="A838" s="51">
        <v>195</v>
      </c>
      <c r="B838" s="51">
        <v>4.3999999999999997E-2</v>
      </c>
      <c r="C838" s="51">
        <v>0</v>
      </c>
      <c r="D838" s="51">
        <v>1E-3</v>
      </c>
      <c r="E838" s="51">
        <v>0</v>
      </c>
      <c r="F838" s="51">
        <v>0.95499999999999996</v>
      </c>
    </row>
    <row r="839" spans="1:8" ht="15.75" thickBot="1" x14ac:dyDescent="0.3">
      <c r="A839" s="51">
        <v>196</v>
      </c>
      <c r="B839" s="51">
        <v>3.9E-2</v>
      </c>
      <c r="C839" s="51">
        <v>0</v>
      </c>
      <c r="D839" s="51">
        <v>1E-3</v>
      </c>
      <c r="E839" s="51">
        <v>0</v>
      </c>
      <c r="F839" s="51">
        <v>0.96</v>
      </c>
    </row>
    <row r="840" spans="1:8" ht="15.75" thickBot="1" x14ac:dyDescent="0.3">
      <c r="A840" s="51">
        <v>197</v>
      </c>
      <c r="B840" s="51">
        <v>3.4000000000000002E-2</v>
      </c>
      <c r="C840" s="51">
        <v>0</v>
      </c>
      <c r="D840" s="51">
        <v>1E-3</v>
      </c>
      <c r="E840" s="51">
        <v>0</v>
      </c>
      <c r="F840" s="51">
        <v>0.96499999999999997</v>
      </c>
    </row>
    <row r="841" spans="1:8" ht="15.75" thickBot="1" x14ac:dyDescent="0.3">
      <c r="A841" s="51">
        <v>198</v>
      </c>
      <c r="B841" s="51">
        <v>2.9000000000000001E-2</v>
      </c>
      <c r="C841" s="51">
        <v>0</v>
      </c>
      <c r="D841" s="51">
        <v>0</v>
      </c>
      <c r="E841" s="51">
        <v>0</v>
      </c>
      <c r="F841" s="51">
        <v>0.97</v>
      </c>
    </row>
    <row r="842" spans="1:8" ht="15.75" thickBot="1" x14ac:dyDescent="0.3">
      <c r="A842" s="51">
        <v>199</v>
      </c>
      <c r="B842" s="51">
        <v>2.5000000000000001E-2</v>
      </c>
      <c r="C842" s="51">
        <v>0</v>
      </c>
      <c r="D842" s="51">
        <v>0</v>
      </c>
      <c r="E842" s="51">
        <v>0</v>
      </c>
      <c r="F842" s="51">
        <v>0.97499999999999998</v>
      </c>
    </row>
    <row r="843" spans="1:8" ht="15.75" thickBot="1" x14ac:dyDescent="0.3">
      <c r="A843" s="51">
        <v>200</v>
      </c>
      <c r="B843" s="51">
        <v>0.02</v>
      </c>
      <c r="C843" s="51">
        <v>0</v>
      </c>
      <c r="D843" s="51">
        <v>0</v>
      </c>
      <c r="E843" s="51">
        <v>0</v>
      </c>
      <c r="F843" s="51">
        <v>0.98</v>
      </c>
    </row>
    <row r="844" spans="1:8" ht="15.75" thickBot="1" x14ac:dyDescent="0.3">
      <c r="A844" s="51">
        <v>201</v>
      </c>
      <c r="B844" s="51">
        <v>1.4999999999999999E-2</v>
      </c>
      <c r="C844" s="51">
        <v>0</v>
      </c>
      <c r="D844" s="51">
        <v>0</v>
      </c>
      <c r="E844" s="51">
        <v>0</v>
      </c>
      <c r="F844" s="51">
        <v>0.98499999999999999</v>
      </c>
    </row>
    <row r="846" spans="1:8" x14ac:dyDescent="0.25">
      <c r="A846" s="50" t="s">
        <v>35</v>
      </c>
    </row>
    <row r="847" spans="1:8" ht="30" customHeight="1" x14ac:dyDescent="0.25">
      <c r="A847" s="61" t="s">
        <v>34</v>
      </c>
      <c r="B847" s="62"/>
      <c r="C847" s="62"/>
      <c r="D847" s="62"/>
      <c r="E847" s="62"/>
      <c r="F847" s="62"/>
      <c r="G847" s="62"/>
      <c r="H847" s="62"/>
    </row>
  </sheetData>
  <mergeCells count="1">
    <mergeCell ref="A847:H847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7"/>
  <sheetViews>
    <sheetView showGridLines="0" workbookViewId="0">
      <selection activeCell="A4" sqref="A4"/>
    </sheetView>
  </sheetViews>
  <sheetFormatPr defaultRowHeight="15" x14ac:dyDescent="0.25"/>
  <cols>
    <col min="1" max="1" width="36.5703125" style="50" bestFit="1" customWidth="1"/>
    <col min="2" max="2" width="24.28515625" style="50" bestFit="1" customWidth="1"/>
    <col min="3" max="3" width="19.42578125" style="50" bestFit="1" customWidth="1"/>
    <col min="4" max="4" width="16.28515625" style="50" bestFit="1" customWidth="1"/>
    <col min="5" max="5" width="14.140625" style="50" bestFit="1" customWidth="1"/>
    <col min="6" max="6" width="14.42578125" style="50" bestFit="1" customWidth="1"/>
    <col min="7" max="7" width="8.28515625" style="50" customWidth="1"/>
    <col min="8" max="8" width="14.7109375" style="50" bestFit="1" customWidth="1"/>
    <col min="9" max="16384" width="9.140625" style="50"/>
  </cols>
  <sheetData>
    <row r="1" spans="1:3" ht="23.25" x14ac:dyDescent="0.35">
      <c r="A1" s="55" t="s">
        <v>85</v>
      </c>
    </row>
    <row r="4" spans="1:3" ht="15.75" x14ac:dyDescent="0.25">
      <c r="A4" s="54" t="s">
        <v>91</v>
      </c>
    </row>
    <row r="7" spans="1:3" x14ac:dyDescent="0.25">
      <c r="A7" s="50" t="s">
        <v>83</v>
      </c>
    </row>
    <row r="10" spans="1:3" x14ac:dyDescent="0.25">
      <c r="A10" s="50" t="s">
        <v>82</v>
      </c>
    </row>
    <row r="12" spans="1:3" ht="15.75" thickBot="1" x14ac:dyDescent="0.3"/>
    <row r="13" spans="1:3" ht="15.75" thickBot="1" x14ac:dyDescent="0.3">
      <c r="A13" s="51"/>
      <c r="B13" s="52" t="s">
        <v>81</v>
      </c>
      <c r="C13" s="53" t="s">
        <v>80</v>
      </c>
    </row>
    <row r="14" spans="1:3" ht="15.75" thickBot="1" x14ac:dyDescent="0.3">
      <c r="A14" s="52" t="s">
        <v>79</v>
      </c>
      <c r="B14" s="52">
        <v>1</v>
      </c>
      <c r="C14" s="52">
        <v>0</v>
      </c>
    </row>
    <row r="15" spans="1:3" ht="15.75" thickBot="1" x14ac:dyDescent="0.3">
      <c r="A15" s="51">
        <v>1</v>
      </c>
      <c r="B15" s="51" t="s">
        <v>78</v>
      </c>
      <c r="C15" s="51" t="s">
        <v>77</v>
      </c>
    </row>
    <row r="16" spans="1:3" ht="15.75" thickBot="1" x14ac:dyDescent="0.3">
      <c r="A16" s="51">
        <v>0</v>
      </c>
      <c r="B16" s="51" t="s">
        <v>76</v>
      </c>
      <c r="C16" s="51" t="s">
        <v>75</v>
      </c>
    </row>
    <row r="17" spans="1:8" ht="15.75" thickBot="1" x14ac:dyDescent="0.3">
      <c r="A17" s="51" t="s">
        <v>74</v>
      </c>
      <c r="B17" s="51" t="s">
        <v>73</v>
      </c>
      <c r="C17" s="51" t="s">
        <v>72</v>
      </c>
    </row>
    <row r="20" spans="1:8" ht="15.75" thickBot="1" x14ac:dyDescent="0.3"/>
    <row r="21" spans="1:8" ht="15.75" thickBot="1" x14ac:dyDescent="0.3">
      <c r="A21" s="52" t="s">
        <v>41</v>
      </c>
      <c r="B21" s="52" t="s">
        <v>71</v>
      </c>
      <c r="C21" s="52" t="s">
        <v>70</v>
      </c>
      <c r="D21" s="52" t="s">
        <v>69</v>
      </c>
      <c r="E21" s="52" t="s">
        <v>68</v>
      </c>
      <c r="F21" s="52" t="s">
        <v>67</v>
      </c>
      <c r="G21" s="52" t="s">
        <v>66</v>
      </c>
      <c r="H21" s="52" t="s">
        <v>65</v>
      </c>
    </row>
    <row r="22" spans="1:8" ht="15.75" thickBot="1" x14ac:dyDescent="0.3">
      <c r="A22" s="51">
        <v>1</v>
      </c>
      <c r="B22" s="51">
        <v>0</v>
      </c>
      <c r="C22" s="51">
        <v>0</v>
      </c>
      <c r="D22" s="51">
        <v>0</v>
      </c>
      <c r="E22" s="41">
        <v>0</v>
      </c>
      <c r="F22" s="51">
        <v>0</v>
      </c>
      <c r="G22" s="51">
        <v>0</v>
      </c>
      <c r="H22" s="51">
        <v>0</v>
      </c>
    </row>
    <row r="23" spans="1:8" ht="15.75" thickBot="1" x14ac:dyDescent="0.3">
      <c r="A23" s="51">
        <v>2</v>
      </c>
      <c r="B23" s="51">
        <v>0.5</v>
      </c>
      <c r="C23" s="51">
        <v>0.50019999999999998</v>
      </c>
      <c r="D23" s="51">
        <v>0</v>
      </c>
      <c r="E23" s="41">
        <v>20</v>
      </c>
      <c r="F23" s="51">
        <v>0.27550000000000002</v>
      </c>
      <c r="G23" s="51">
        <v>2419</v>
      </c>
      <c r="H23" s="51">
        <v>0.50360000000000005</v>
      </c>
    </row>
    <row r="24" spans="1:8" ht="15.75" thickBot="1" x14ac:dyDescent="0.3">
      <c r="A24" s="51">
        <v>3</v>
      </c>
      <c r="B24" s="51">
        <v>1</v>
      </c>
      <c r="C24" s="51">
        <v>1</v>
      </c>
      <c r="D24" s="51">
        <v>-9.1766000000000005</v>
      </c>
      <c r="E24" s="41">
        <v>53</v>
      </c>
      <c r="F24" s="51">
        <v>0.73</v>
      </c>
      <c r="G24" s="51">
        <v>4823</v>
      </c>
      <c r="H24" s="51">
        <v>1.0041</v>
      </c>
    </row>
    <row r="25" spans="1:8" ht="15.75" thickBot="1" x14ac:dyDescent="0.3">
      <c r="A25" s="51">
        <v>4</v>
      </c>
      <c r="B25" s="51">
        <v>1.5</v>
      </c>
      <c r="C25" s="51">
        <v>1.5</v>
      </c>
      <c r="D25" s="51">
        <v>-11.4307</v>
      </c>
      <c r="E25" s="41">
        <v>77</v>
      </c>
      <c r="F25" s="51">
        <v>1.0606</v>
      </c>
      <c r="G25" s="51">
        <v>7237</v>
      </c>
      <c r="H25" s="51">
        <v>1.5066999999999999</v>
      </c>
    </row>
    <row r="26" spans="1:8" ht="15.75" thickBot="1" x14ac:dyDescent="0.3">
      <c r="A26" s="51">
        <v>5</v>
      </c>
      <c r="B26" s="51">
        <v>2</v>
      </c>
      <c r="C26" s="51">
        <v>2</v>
      </c>
      <c r="D26" s="51">
        <v>-13.732900000000001</v>
      </c>
      <c r="E26" s="41">
        <v>132</v>
      </c>
      <c r="F26" s="51">
        <v>1.8182</v>
      </c>
      <c r="G26" s="51">
        <v>9620</v>
      </c>
      <c r="H26" s="51">
        <v>2.0028000000000001</v>
      </c>
    </row>
    <row r="27" spans="1:8" ht="15.75" thickBot="1" x14ac:dyDescent="0.3">
      <c r="A27" s="51">
        <v>6</v>
      </c>
      <c r="B27" s="51">
        <v>2.5</v>
      </c>
      <c r="C27" s="51">
        <v>2.5001000000000002</v>
      </c>
      <c r="D27" s="51">
        <v>-15.8767</v>
      </c>
      <c r="E27" s="41">
        <v>203</v>
      </c>
      <c r="F27" s="51">
        <v>2.7961</v>
      </c>
      <c r="G27" s="51">
        <v>11987</v>
      </c>
      <c r="H27" s="51">
        <v>2.4956</v>
      </c>
    </row>
    <row r="28" spans="1:8" ht="15.75" thickBot="1" x14ac:dyDescent="0.3">
      <c r="A28" s="51">
        <v>7</v>
      </c>
      <c r="B28" s="51">
        <v>3</v>
      </c>
      <c r="C28" s="51">
        <v>3.0001000000000002</v>
      </c>
      <c r="D28" s="51">
        <v>-17.917999999999999</v>
      </c>
      <c r="E28" s="41">
        <v>285</v>
      </c>
      <c r="F28" s="51">
        <v>3.9256000000000002</v>
      </c>
      <c r="G28" s="51">
        <v>14343</v>
      </c>
      <c r="H28" s="51">
        <v>2.9861</v>
      </c>
    </row>
    <row r="29" spans="1:8" ht="15.75" thickBot="1" x14ac:dyDescent="0.3">
      <c r="A29" s="51">
        <v>8</v>
      </c>
      <c r="B29" s="51">
        <v>3.5</v>
      </c>
      <c r="C29" s="51">
        <v>3.5001000000000002</v>
      </c>
      <c r="D29" s="51">
        <v>-19.8657</v>
      </c>
      <c r="E29" s="41">
        <v>373</v>
      </c>
      <c r="F29" s="51">
        <v>5.1376999999999997</v>
      </c>
      <c r="G29" s="51">
        <v>16693</v>
      </c>
      <c r="H29" s="51">
        <v>3.4752999999999998</v>
      </c>
    </row>
    <row r="30" spans="1:8" ht="15.75" thickBot="1" x14ac:dyDescent="0.3">
      <c r="A30" s="51">
        <v>9</v>
      </c>
      <c r="B30" s="51">
        <v>4</v>
      </c>
      <c r="C30" s="51">
        <v>4.0000999999999998</v>
      </c>
      <c r="D30" s="51">
        <v>-21.596499999999999</v>
      </c>
      <c r="E30" s="41">
        <v>469</v>
      </c>
      <c r="F30" s="51">
        <v>6.4600999999999997</v>
      </c>
      <c r="G30" s="51">
        <v>19035</v>
      </c>
      <c r="H30" s="51">
        <v>3.9628999999999999</v>
      </c>
    </row>
    <row r="31" spans="1:8" ht="15.75" thickBot="1" x14ac:dyDescent="0.3">
      <c r="A31" s="51">
        <v>10</v>
      </c>
      <c r="B31" s="51">
        <v>4.5</v>
      </c>
      <c r="C31" s="51">
        <v>4.5000999999999998</v>
      </c>
      <c r="D31" s="51">
        <v>-23.3155</v>
      </c>
      <c r="E31" s="41">
        <v>579</v>
      </c>
      <c r="F31" s="51">
        <v>7.9752000000000001</v>
      </c>
      <c r="G31" s="51">
        <v>21363</v>
      </c>
      <c r="H31" s="51">
        <v>4.4476000000000004</v>
      </c>
    </row>
    <row r="32" spans="1:8" ht="15.75" thickBot="1" x14ac:dyDescent="0.3">
      <c r="A32" s="51">
        <v>11</v>
      </c>
      <c r="B32" s="51">
        <v>5</v>
      </c>
      <c r="C32" s="51">
        <v>4.9999000000000002</v>
      </c>
      <c r="D32" s="51">
        <v>-24.9207</v>
      </c>
      <c r="E32" s="41">
        <v>690</v>
      </c>
      <c r="F32" s="51">
        <v>9.5040999999999993</v>
      </c>
      <c r="G32" s="51">
        <v>23689</v>
      </c>
      <c r="H32" s="51">
        <v>4.9318</v>
      </c>
    </row>
    <row r="33" spans="1:8" ht="15.75" thickBot="1" x14ac:dyDescent="0.3">
      <c r="A33" s="51">
        <v>12</v>
      </c>
      <c r="B33" s="51">
        <v>5.5</v>
      </c>
      <c r="C33" s="51">
        <v>5.4999000000000002</v>
      </c>
      <c r="D33" s="51">
        <v>-26.3032</v>
      </c>
      <c r="E33" s="41">
        <v>818</v>
      </c>
      <c r="F33" s="51">
        <v>11.267200000000001</v>
      </c>
      <c r="G33" s="51">
        <v>25999</v>
      </c>
      <c r="H33" s="51">
        <v>5.4127000000000001</v>
      </c>
    </row>
    <row r="34" spans="1:8" ht="15.75" thickBot="1" x14ac:dyDescent="0.3">
      <c r="A34" s="51">
        <v>13</v>
      </c>
      <c r="B34" s="51">
        <v>6</v>
      </c>
      <c r="C34" s="51">
        <v>5.9999000000000002</v>
      </c>
      <c r="D34" s="51">
        <v>-27.531600000000001</v>
      </c>
      <c r="E34" s="41">
        <v>931</v>
      </c>
      <c r="F34" s="51">
        <v>12.823700000000001</v>
      </c>
      <c r="G34" s="51">
        <v>28324</v>
      </c>
      <c r="H34" s="51">
        <v>5.8967999999999998</v>
      </c>
    </row>
    <row r="35" spans="1:8" ht="15.75" thickBot="1" x14ac:dyDescent="0.3">
      <c r="A35" s="51">
        <v>14</v>
      </c>
      <c r="B35" s="51">
        <v>6.5</v>
      </c>
      <c r="C35" s="51">
        <v>6.4999000000000002</v>
      </c>
      <c r="D35" s="51">
        <v>-28.6661</v>
      </c>
      <c r="E35" s="41">
        <v>1067</v>
      </c>
      <c r="F35" s="51">
        <v>14.696999999999999</v>
      </c>
      <c r="G35" s="51">
        <v>30626</v>
      </c>
      <c r="H35" s="51">
        <v>6.3760000000000003</v>
      </c>
    </row>
    <row r="36" spans="1:8" ht="15.75" thickBot="1" x14ac:dyDescent="0.3">
      <c r="A36" s="51">
        <v>15</v>
      </c>
      <c r="B36" s="51">
        <v>7</v>
      </c>
      <c r="C36" s="51">
        <v>7</v>
      </c>
      <c r="D36" s="51">
        <v>-29.747699999999998</v>
      </c>
      <c r="E36" s="41">
        <v>1191</v>
      </c>
      <c r="F36" s="51">
        <v>16.405000000000001</v>
      </c>
      <c r="G36" s="51">
        <v>32940</v>
      </c>
      <c r="H36" s="51">
        <v>6.8578000000000001</v>
      </c>
    </row>
    <row r="37" spans="1:8" ht="15.75" thickBot="1" x14ac:dyDescent="0.3">
      <c r="A37" s="51">
        <v>16</v>
      </c>
      <c r="B37" s="51">
        <v>7.5</v>
      </c>
      <c r="C37" s="51">
        <v>7.5</v>
      </c>
      <c r="D37" s="51">
        <v>-30.929300000000001</v>
      </c>
      <c r="E37" s="41">
        <v>1307</v>
      </c>
      <c r="F37" s="51">
        <v>18.002800000000001</v>
      </c>
      <c r="G37" s="51">
        <v>35262</v>
      </c>
      <c r="H37" s="51">
        <v>7.3411999999999997</v>
      </c>
    </row>
    <row r="38" spans="1:8" ht="15.75" thickBot="1" x14ac:dyDescent="0.3">
      <c r="A38" s="51">
        <v>17</v>
      </c>
      <c r="B38" s="51">
        <v>8</v>
      </c>
      <c r="C38" s="51">
        <v>8</v>
      </c>
      <c r="D38" s="51">
        <v>-32.033799999999999</v>
      </c>
      <c r="E38" s="41">
        <v>1391</v>
      </c>
      <c r="F38" s="51">
        <v>19.159800000000001</v>
      </c>
      <c r="G38" s="51">
        <v>37616</v>
      </c>
      <c r="H38" s="51">
        <v>7.8312999999999997</v>
      </c>
    </row>
    <row r="39" spans="1:8" ht="15.75" thickBot="1" x14ac:dyDescent="0.3">
      <c r="A39" s="51">
        <v>18</v>
      </c>
      <c r="B39" s="51">
        <v>8.5</v>
      </c>
      <c r="C39" s="51">
        <v>8.5</v>
      </c>
      <c r="D39" s="51">
        <v>-33.173699999999997</v>
      </c>
      <c r="E39" s="41">
        <v>1472</v>
      </c>
      <c r="F39" s="51">
        <v>20.275500000000001</v>
      </c>
      <c r="G39" s="51">
        <v>39973</v>
      </c>
      <c r="H39" s="51">
        <v>8.3219999999999992</v>
      </c>
    </row>
    <row r="40" spans="1:8" ht="15.75" thickBot="1" x14ac:dyDescent="0.3">
      <c r="A40" s="51">
        <v>19</v>
      </c>
      <c r="B40" s="51">
        <v>9</v>
      </c>
      <c r="C40" s="51">
        <v>9</v>
      </c>
      <c r="D40" s="51">
        <v>-34.5473</v>
      </c>
      <c r="E40" s="41">
        <v>1540</v>
      </c>
      <c r="F40" s="51">
        <v>21.2121</v>
      </c>
      <c r="G40" s="51">
        <v>42343</v>
      </c>
      <c r="H40" s="51">
        <v>8.8154000000000003</v>
      </c>
    </row>
    <row r="41" spans="1:8" ht="15.75" thickBot="1" x14ac:dyDescent="0.3">
      <c r="A41" s="51">
        <v>20</v>
      </c>
      <c r="B41" s="51">
        <v>9.5</v>
      </c>
      <c r="C41" s="51">
        <v>9.5</v>
      </c>
      <c r="D41" s="51">
        <v>-35.799900000000001</v>
      </c>
      <c r="E41" s="41">
        <v>1605</v>
      </c>
      <c r="F41" s="51">
        <v>22.107399999999998</v>
      </c>
      <c r="G41" s="51">
        <v>44716</v>
      </c>
      <c r="H41" s="51">
        <v>9.3094999999999999</v>
      </c>
    </row>
    <row r="42" spans="1:8" ht="15.75" thickBot="1" x14ac:dyDescent="0.3">
      <c r="A42" s="51">
        <v>21</v>
      </c>
      <c r="B42" s="51">
        <v>10</v>
      </c>
      <c r="C42" s="51">
        <v>10</v>
      </c>
      <c r="D42" s="51">
        <v>-36.942799999999998</v>
      </c>
      <c r="E42" s="41">
        <v>1649</v>
      </c>
      <c r="F42" s="51">
        <v>22.7135</v>
      </c>
      <c r="G42" s="51">
        <v>47110</v>
      </c>
      <c r="H42" s="51">
        <v>9.8079000000000001</v>
      </c>
    </row>
    <row r="43" spans="1:8" ht="15.75" thickBot="1" x14ac:dyDescent="0.3">
      <c r="A43" s="51">
        <v>22</v>
      </c>
      <c r="B43" s="51">
        <v>10.5</v>
      </c>
      <c r="C43" s="51">
        <v>10.5</v>
      </c>
      <c r="D43" s="51">
        <v>-38.014800000000001</v>
      </c>
      <c r="E43" s="41">
        <v>1701</v>
      </c>
      <c r="F43" s="51">
        <v>23.4298</v>
      </c>
      <c r="G43" s="51">
        <v>49496</v>
      </c>
      <c r="H43" s="51">
        <v>10.304600000000001</v>
      </c>
    </row>
    <row r="44" spans="1:8" ht="15.75" thickBot="1" x14ac:dyDescent="0.3">
      <c r="A44" s="51">
        <v>23</v>
      </c>
      <c r="B44" s="51">
        <v>11</v>
      </c>
      <c r="C44" s="51">
        <v>11</v>
      </c>
      <c r="D44" s="51">
        <v>-39.070799999999998</v>
      </c>
      <c r="E44" s="41">
        <v>1767</v>
      </c>
      <c r="F44" s="51">
        <v>24.338799999999999</v>
      </c>
      <c r="G44" s="51">
        <v>51868</v>
      </c>
      <c r="H44" s="51">
        <v>10.798400000000001</v>
      </c>
    </row>
    <row r="45" spans="1:8" ht="15.75" thickBot="1" x14ac:dyDescent="0.3">
      <c r="A45" s="51">
        <v>24</v>
      </c>
      <c r="B45" s="51">
        <v>11.5</v>
      </c>
      <c r="C45" s="51">
        <v>11.5001</v>
      </c>
      <c r="D45" s="51">
        <v>-40.115400000000001</v>
      </c>
      <c r="E45" s="41">
        <v>1811</v>
      </c>
      <c r="F45" s="51">
        <v>24.944900000000001</v>
      </c>
      <c r="G45" s="51">
        <v>54262</v>
      </c>
      <c r="H45" s="51">
        <v>11.296799999999999</v>
      </c>
    </row>
    <row r="46" spans="1:8" ht="15.75" thickBot="1" x14ac:dyDescent="0.3">
      <c r="A46" s="51">
        <v>25</v>
      </c>
      <c r="B46" s="51">
        <v>12</v>
      </c>
      <c r="C46" s="51">
        <v>12.0001</v>
      </c>
      <c r="D46" s="51">
        <v>-41.087800000000001</v>
      </c>
      <c r="E46" s="41">
        <v>1860</v>
      </c>
      <c r="F46" s="51">
        <v>25.619800000000001</v>
      </c>
      <c r="G46" s="51">
        <v>56651</v>
      </c>
      <c r="H46" s="51">
        <v>11.7942</v>
      </c>
    </row>
    <row r="47" spans="1:8" ht="15.75" thickBot="1" x14ac:dyDescent="0.3">
      <c r="A47" s="51">
        <v>26</v>
      </c>
      <c r="B47" s="51">
        <v>12.5</v>
      </c>
      <c r="C47" s="51">
        <v>12.5001</v>
      </c>
      <c r="D47" s="51">
        <v>-42.073799999999999</v>
      </c>
      <c r="E47" s="41">
        <v>1904</v>
      </c>
      <c r="F47" s="51">
        <v>26.225899999999999</v>
      </c>
      <c r="G47" s="51">
        <v>59045</v>
      </c>
      <c r="H47" s="51">
        <v>12.2926</v>
      </c>
    </row>
    <row r="48" spans="1:8" ht="15.75" thickBot="1" x14ac:dyDescent="0.3">
      <c r="A48" s="51">
        <v>27</v>
      </c>
      <c r="B48" s="51">
        <v>13</v>
      </c>
      <c r="C48" s="51">
        <v>13.0001</v>
      </c>
      <c r="D48" s="51">
        <v>-43.0167</v>
      </c>
      <c r="E48" s="41">
        <v>1946</v>
      </c>
      <c r="F48" s="51">
        <v>26.804400000000001</v>
      </c>
      <c r="G48" s="51">
        <v>61441</v>
      </c>
      <c r="H48" s="51">
        <v>12.791399999999999</v>
      </c>
    </row>
    <row r="49" spans="1:8" ht="15.75" thickBot="1" x14ac:dyDescent="0.3">
      <c r="A49" s="51">
        <v>28</v>
      </c>
      <c r="B49" s="51">
        <v>13.5</v>
      </c>
      <c r="C49" s="51">
        <v>13.5001</v>
      </c>
      <c r="D49" s="51">
        <v>-43.877200000000002</v>
      </c>
      <c r="E49" s="41">
        <v>1996</v>
      </c>
      <c r="F49" s="51">
        <v>27.493099999999998</v>
      </c>
      <c r="G49" s="51">
        <v>63829</v>
      </c>
      <c r="H49" s="51">
        <v>13.288600000000001</v>
      </c>
    </row>
    <row r="50" spans="1:8" ht="15.75" thickBot="1" x14ac:dyDescent="0.3">
      <c r="A50" s="51">
        <v>29</v>
      </c>
      <c r="B50" s="51">
        <v>14</v>
      </c>
      <c r="C50" s="51">
        <v>13.9999</v>
      </c>
      <c r="D50" s="51">
        <v>-44.7821</v>
      </c>
      <c r="E50" s="41">
        <v>2054</v>
      </c>
      <c r="F50" s="51">
        <v>28.292000000000002</v>
      </c>
      <c r="G50" s="51">
        <v>66208</v>
      </c>
      <c r="H50" s="51">
        <v>13.783899999999999</v>
      </c>
    </row>
    <row r="51" spans="1:8" ht="15.75" thickBot="1" x14ac:dyDescent="0.3">
      <c r="A51" s="51">
        <v>30</v>
      </c>
      <c r="B51" s="51">
        <v>14.5</v>
      </c>
      <c r="C51" s="51">
        <v>14.4999</v>
      </c>
      <c r="D51" s="51">
        <v>-45.641800000000003</v>
      </c>
      <c r="E51" s="41">
        <v>2109</v>
      </c>
      <c r="F51" s="51">
        <v>29.049600000000002</v>
      </c>
      <c r="G51" s="51">
        <v>68591</v>
      </c>
      <c r="H51" s="51">
        <v>14.28</v>
      </c>
    </row>
    <row r="52" spans="1:8" ht="15.75" thickBot="1" x14ac:dyDescent="0.3">
      <c r="A52" s="51">
        <v>31</v>
      </c>
      <c r="B52" s="51">
        <v>15</v>
      </c>
      <c r="C52" s="51">
        <v>14.9999</v>
      </c>
      <c r="D52" s="51">
        <v>-46.429900000000004</v>
      </c>
      <c r="E52" s="41">
        <v>2144</v>
      </c>
      <c r="F52" s="51">
        <v>29.531700000000001</v>
      </c>
      <c r="G52" s="51">
        <v>70994</v>
      </c>
      <c r="H52" s="51">
        <v>14.7803</v>
      </c>
    </row>
    <row r="53" spans="1:8" ht="15.75" thickBot="1" x14ac:dyDescent="0.3">
      <c r="A53" s="51">
        <v>32</v>
      </c>
      <c r="B53" s="51">
        <v>15.5</v>
      </c>
      <c r="C53" s="51">
        <v>15.4999</v>
      </c>
      <c r="D53" s="51">
        <v>-47.200499999999998</v>
      </c>
      <c r="E53" s="41">
        <v>2183</v>
      </c>
      <c r="F53" s="51">
        <v>30.068899999999999</v>
      </c>
      <c r="G53" s="51">
        <v>73393</v>
      </c>
      <c r="H53" s="51">
        <v>15.2797</v>
      </c>
    </row>
    <row r="54" spans="1:8" ht="15.75" thickBot="1" x14ac:dyDescent="0.3">
      <c r="A54" s="51">
        <v>33</v>
      </c>
      <c r="B54" s="51">
        <v>16</v>
      </c>
      <c r="C54" s="51">
        <v>16</v>
      </c>
      <c r="D54" s="51">
        <v>-47.940399999999997</v>
      </c>
      <c r="E54" s="41">
        <v>2224</v>
      </c>
      <c r="F54" s="51">
        <v>30.633600000000001</v>
      </c>
      <c r="G54" s="51">
        <v>75790</v>
      </c>
      <c r="H54" s="51">
        <v>15.7788</v>
      </c>
    </row>
    <row r="55" spans="1:8" ht="15.75" thickBot="1" x14ac:dyDescent="0.3">
      <c r="A55" s="51">
        <v>34</v>
      </c>
      <c r="B55" s="51">
        <v>16.5</v>
      </c>
      <c r="C55" s="51">
        <v>16.5</v>
      </c>
      <c r="D55" s="51">
        <v>-48.659799999999997</v>
      </c>
      <c r="E55" s="41">
        <v>2265</v>
      </c>
      <c r="F55" s="51">
        <v>31.1983</v>
      </c>
      <c r="G55" s="51">
        <v>78187</v>
      </c>
      <c r="H55" s="51">
        <v>16.277799999999999</v>
      </c>
    </row>
    <row r="56" spans="1:8" ht="15.75" thickBot="1" x14ac:dyDescent="0.3">
      <c r="A56" s="51">
        <v>35</v>
      </c>
      <c r="B56" s="51">
        <v>17</v>
      </c>
      <c r="C56" s="51">
        <v>17</v>
      </c>
      <c r="D56" s="51">
        <v>-49.372500000000002</v>
      </c>
      <c r="E56" s="41">
        <v>2292</v>
      </c>
      <c r="F56" s="51">
        <v>31.5702</v>
      </c>
      <c r="G56" s="51">
        <v>80598</v>
      </c>
      <c r="H56" s="51">
        <v>16.779699999999998</v>
      </c>
    </row>
    <row r="57" spans="1:8" ht="15.75" thickBot="1" x14ac:dyDescent="0.3">
      <c r="A57" s="51">
        <v>36</v>
      </c>
      <c r="B57" s="51">
        <v>17.5</v>
      </c>
      <c r="C57" s="51">
        <v>17.5</v>
      </c>
      <c r="D57" s="51">
        <v>-50.020699999999998</v>
      </c>
      <c r="E57" s="41">
        <v>2322</v>
      </c>
      <c r="F57" s="51">
        <v>31.983499999999999</v>
      </c>
      <c r="G57" s="51">
        <v>83006</v>
      </c>
      <c r="H57" s="51">
        <v>17.281099999999999</v>
      </c>
    </row>
    <row r="58" spans="1:8" ht="15.75" thickBot="1" x14ac:dyDescent="0.3">
      <c r="A58" s="51">
        <v>37</v>
      </c>
      <c r="B58" s="51">
        <v>18</v>
      </c>
      <c r="C58" s="51">
        <v>18</v>
      </c>
      <c r="D58" s="51">
        <v>-50.679200000000002</v>
      </c>
      <c r="E58" s="41">
        <v>2359</v>
      </c>
      <c r="F58" s="51">
        <v>32.493099999999998</v>
      </c>
      <c r="G58" s="51">
        <v>85407</v>
      </c>
      <c r="H58" s="51">
        <v>17.780899999999999</v>
      </c>
    </row>
    <row r="59" spans="1:8" ht="15.75" thickBot="1" x14ac:dyDescent="0.3">
      <c r="A59" s="51">
        <v>38</v>
      </c>
      <c r="B59" s="51">
        <v>18.5</v>
      </c>
      <c r="C59" s="51">
        <v>18.5</v>
      </c>
      <c r="D59" s="51">
        <v>-51.31</v>
      </c>
      <c r="E59" s="41">
        <v>2394</v>
      </c>
      <c r="F59" s="51">
        <v>32.975200000000001</v>
      </c>
      <c r="G59" s="51">
        <v>87810</v>
      </c>
      <c r="H59" s="51">
        <v>18.281199999999998</v>
      </c>
    </row>
    <row r="60" spans="1:8" ht="15.75" thickBot="1" x14ac:dyDescent="0.3">
      <c r="A60" s="51">
        <v>39</v>
      </c>
      <c r="B60" s="51">
        <v>19</v>
      </c>
      <c r="C60" s="51">
        <v>19</v>
      </c>
      <c r="D60" s="51">
        <v>-51.969099999999997</v>
      </c>
      <c r="E60" s="41">
        <v>2429</v>
      </c>
      <c r="F60" s="51">
        <v>33.457299999999996</v>
      </c>
      <c r="G60" s="51">
        <v>90213</v>
      </c>
      <c r="H60" s="51">
        <v>18.781500000000001</v>
      </c>
    </row>
    <row r="61" spans="1:8" ht="15.75" thickBot="1" x14ac:dyDescent="0.3">
      <c r="A61" s="51">
        <v>40</v>
      </c>
      <c r="B61" s="51">
        <v>19.5</v>
      </c>
      <c r="C61" s="51">
        <v>19.5</v>
      </c>
      <c r="D61" s="51">
        <v>-52.639899999999997</v>
      </c>
      <c r="E61" s="41">
        <v>2450</v>
      </c>
      <c r="F61" s="51">
        <v>33.746600000000001</v>
      </c>
      <c r="G61" s="51">
        <v>92630</v>
      </c>
      <c r="H61" s="51">
        <v>19.284700000000001</v>
      </c>
    </row>
    <row r="62" spans="1:8" ht="15.75" thickBot="1" x14ac:dyDescent="0.3">
      <c r="A62" s="51">
        <v>41</v>
      </c>
      <c r="B62" s="51">
        <v>20</v>
      </c>
      <c r="C62" s="51">
        <v>20</v>
      </c>
      <c r="D62" s="51">
        <v>-53.2789</v>
      </c>
      <c r="E62" s="41">
        <v>2486</v>
      </c>
      <c r="F62" s="51">
        <v>34.242400000000004</v>
      </c>
      <c r="G62" s="51">
        <v>95032</v>
      </c>
      <c r="H62" s="51">
        <v>19.784800000000001</v>
      </c>
    </row>
    <row r="63" spans="1:8" ht="15.75" thickBot="1" x14ac:dyDescent="0.3">
      <c r="A63" s="51">
        <v>42</v>
      </c>
      <c r="B63" s="51">
        <v>20.5</v>
      </c>
      <c r="C63" s="51">
        <v>20.5001</v>
      </c>
      <c r="D63" s="51">
        <v>-53.896999999999998</v>
      </c>
      <c r="E63" s="41">
        <v>2523</v>
      </c>
      <c r="F63" s="51">
        <v>34.752099999999999</v>
      </c>
      <c r="G63" s="51">
        <v>97433</v>
      </c>
      <c r="H63" s="51">
        <v>20.284600000000001</v>
      </c>
    </row>
    <row r="64" spans="1:8" ht="15.75" thickBot="1" x14ac:dyDescent="0.3">
      <c r="A64" s="51">
        <v>43</v>
      </c>
      <c r="B64" s="51">
        <v>21</v>
      </c>
      <c r="C64" s="51">
        <v>21.0001</v>
      </c>
      <c r="D64" s="51">
        <v>-54.544600000000003</v>
      </c>
      <c r="E64" s="41">
        <v>2558</v>
      </c>
      <c r="F64" s="51">
        <v>35.234200000000001</v>
      </c>
      <c r="G64" s="51">
        <v>99836</v>
      </c>
      <c r="H64" s="51">
        <v>20.7849</v>
      </c>
    </row>
    <row r="65" spans="1:8" ht="15.75" thickBot="1" x14ac:dyDescent="0.3">
      <c r="A65" s="51">
        <v>44</v>
      </c>
      <c r="B65" s="51">
        <v>21.5</v>
      </c>
      <c r="C65" s="51">
        <v>21.5001</v>
      </c>
      <c r="D65" s="51">
        <v>-55.228299999999997</v>
      </c>
      <c r="E65" s="41">
        <v>2586</v>
      </c>
      <c r="F65" s="51">
        <v>35.619799999999998</v>
      </c>
      <c r="G65" s="51">
        <v>102246</v>
      </c>
      <c r="H65" s="51">
        <v>21.2867</v>
      </c>
    </row>
    <row r="66" spans="1:8" ht="15.75" thickBot="1" x14ac:dyDescent="0.3">
      <c r="A66" s="51">
        <v>45</v>
      </c>
      <c r="B66" s="51">
        <v>22</v>
      </c>
      <c r="C66" s="51">
        <v>22.0001</v>
      </c>
      <c r="D66" s="51">
        <v>-55.908200000000001</v>
      </c>
      <c r="E66" s="41">
        <v>2608</v>
      </c>
      <c r="F66" s="51">
        <v>35.922899999999998</v>
      </c>
      <c r="G66" s="51">
        <v>104662</v>
      </c>
      <c r="H66" s="51">
        <v>21.7896</v>
      </c>
    </row>
    <row r="67" spans="1:8" ht="15.75" thickBot="1" x14ac:dyDescent="0.3">
      <c r="A67" s="51">
        <v>46</v>
      </c>
      <c r="B67" s="51">
        <v>22.5</v>
      </c>
      <c r="C67" s="51">
        <v>22.5001</v>
      </c>
      <c r="D67" s="51">
        <v>-56.638100000000001</v>
      </c>
      <c r="E67" s="41">
        <v>2646</v>
      </c>
      <c r="F67" s="51">
        <v>36.446300000000001</v>
      </c>
      <c r="G67" s="51">
        <v>107062</v>
      </c>
      <c r="H67" s="51">
        <v>22.289300000000001</v>
      </c>
    </row>
    <row r="68" spans="1:8" ht="15.75" thickBot="1" x14ac:dyDescent="0.3">
      <c r="A68" s="51">
        <v>47</v>
      </c>
      <c r="B68" s="51">
        <v>23</v>
      </c>
      <c r="C68" s="51">
        <v>22.9999</v>
      </c>
      <c r="D68" s="51">
        <v>-57.388500000000001</v>
      </c>
      <c r="E68" s="41">
        <v>2680</v>
      </c>
      <c r="F68" s="51">
        <v>36.9146</v>
      </c>
      <c r="G68" s="51">
        <v>109465</v>
      </c>
      <c r="H68" s="51">
        <v>22.7896</v>
      </c>
    </row>
    <row r="69" spans="1:8" ht="15.75" thickBot="1" x14ac:dyDescent="0.3">
      <c r="A69" s="51">
        <v>48</v>
      </c>
      <c r="B69" s="51">
        <v>23.5</v>
      </c>
      <c r="C69" s="51">
        <v>23.4999</v>
      </c>
      <c r="D69" s="51">
        <v>-58.216299999999997</v>
      </c>
      <c r="E69" s="41">
        <v>2717</v>
      </c>
      <c r="F69" s="51">
        <v>37.424199999999999</v>
      </c>
      <c r="G69" s="51">
        <v>111866</v>
      </c>
      <c r="H69" s="51">
        <v>23.2895</v>
      </c>
    </row>
    <row r="70" spans="1:8" ht="15.75" thickBot="1" x14ac:dyDescent="0.3">
      <c r="A70" s="51">
        <v>49</v>
      </c>
      <c r="B70" s="51">
        <v>24</v>
      </c>
      <c r="C70" s="51">
        <v>23.9999</v>
      </c>
      <c r="D70" s="51">
        <v>-59.073099999999997</v>
      </c>
      <c r="E70" s="41">
        <v>2750</v>
      </c>
      <c r="F70" s="51">
        <v>37.878799999999998</v>
      </c>
      <c r="G70" s="51">
        <v>114271</v>
      </c>
      <c r="H70" s="51">
        <v>23.790199999999999</v>
      </c>
    </row>
    <row r="71" spans="1:8" ht="15.75" thickBot="1" x14ac:dyDescent="0.3">
      <c r="A71" s="51">
        <v>50</v>
      </c>
      <c r="B71" s="51">
        <v>24.5</v>
      </c>
      <c r="C71" s="51">
        <v>24.4999</v>
      </c>
      <c r="D71" s="51">
        <v>-60.015300000000003</v>
      </c>
      <c r="E71" s="41">
        <v>2782</v>
      </c>
      <c r="F71" s="51">
        <v>38.319600000000001</v>
      </c>
      <c r="G71" s="51">
        <v>116677</v>
      </c>
      <c r="H71" s="51">
        <v>24.2911</v>
      </c>
    </row>
    <row r="72" spans="1:8" ht="15.75" thickBot="1" x14ac:dyDescent="0.3">
      <c r="A72" s="51">
        <v>51</v>
      </c>
      <c r="B72" s="51">
        <v>25</v>
      </c>
      <c r="C72" s="51">
        <v>24.9999</v>
      </c>
      <c r="D72" s="51">
        <v>-60.992699999999999</v>
      </c>
      <c r="E72" s="41">
        <v>2826</v>
      </c>
      <c r="F72" s="51">
        <v>38.925600000000003</v>
      </c>
      <c r="G72" s="51">
        <v>119071</v>
      </c>
      <c r="H72" s="51">
        <v>24.7895</v>
      </c>
    </row>
    <row r="73" spans="1:8" ht="15.75" thickBot="1" x14ac:dyDescent="0.3">
      <c r="A73" s="51">
        <v>52</v>
      </c>
      <c r="B73" s="51">
        <v>25.5</v>
      </c>
      <c r="C73" s="51">
        <v>25.5</v>
      </c>
      <c r="D73" s="51">
        <v>-62.055399999999999</v>
      </c>
      <c r="E73" s="41">
        <v>2870</v>
      </c>
      <c r="F73" s="51">
        <v>39.531700000000001</v>
      </c>
      <c r="G73" s="51">
        <v>121465</v>
      </c>
      <c r="H73" s="51">
        <v>25.2879</v>
      </c>
    </row>
    <row r="74" spans="1:8" ht="15.75" thickBot="1" x14ac:dyDescent="0.3">
      <c r="A74" s="51">
        <v>53</v>
      </c>
      <c r="B74" s="51">
        <v>26</v>
      </c>
      <c r="C74" s="51">
        <v>26</v>
      </c>
      <c r="D74" s="51">
        <v>-63.247599999999998</v>
      </c>
      <c r="E74" s="41">
        <v>2905</v>
      </c>
      <c r="F74" s="51">
        <v>40.013800000000003</v>
      </c>
      <c r="G74" s="51">
        <v>123868</v>
      </c>
      <c r="H74" s="51">
        <v>25.7882</v>
      </c>
    </row>
    <row r="75" spans="1:8" ht="15.75" thickBot="1" x14ac:dyDescent="0.3">
      <c r="A75" s="51">
        <v>54</v>
      </c>
      <c r="B75" s="51">
        <v>26.5</v>
      </c>
      <c r="C75" s="51">
        <v>26.5</v>
      </c>
      <c r="D75" s="51">
        <v>-64.524100000000004</v>
      </c>
      <c r="E75" s="41">
        <v>2935</v>
      </c>
      <c r="F75" s="51">
        <v>40.427</v>
      </c>
      <c r="G75" s="51">
        <v>126276</v>
      </c>
      <c r="H75" s="51">
        <v>26.2895</v>
      </c>
    </row>
    <row r="76" spans="1:8" ht="15.75" thickBot="1" x14ac:dyDescent="0.3">
      <c r="A76" s="51">
        <v>55</v>
      </c>
      <c r="B76" s="51">
        <v>27</v>
      </c>
      <c r="C76" s="51">
        <v>27</v>
      </c>
      <c r="D76" s="51">
        <v>-68.412800000000004</v>
      </c>
      <c r="E76" s="41">
        <v>3003</v>
      </c>
      <c r="F76" s="51">
        <v>41.363599999999998</v>
      </c>
      <c r="G76" s="51">
        <v>128646</v>
      </c>
      <c r="H76" s="51">
        <v>26.782900000000001</v>
      </c>
    </row>
    <row r="77" spans="1:8" ht="15.75" thickBot="1" x14ac:dyDescent="0.3">
      <c r="A77" s="51">
        <v>56</v>
      </c>
      <c r="B77" s="51">
        <v>27.5</v>
      </c>
      <c r="C77" s="51">
        <v>27.5</v>
      </c>
      <c r="D77" s="51">
        <v>-72.113500000000002</v>
      </c>
      <c r="E77" s="41">
        <v>3069</v>
      </c>
      <c r="F77" s="51">
        <v>42.2727</v>
      </c>
      <c r="G77" s="51">
        <v>131018</v>
      </c>
      <c r="H77" s="51">
        <v>27.276700000000002</v>
      </c>
    </row>
    <row r="78" spans="1:8" ht="15.75" thickBot="1" x14ac:dyDescent="0.3">
      <c r="A78" s="51">
        <v>57</v>
      </c>
      <c r="B78" s="51">
        <v>28</v>
      </c>
      <c r="C78" s="51">
        <v>28</v>
      </c>
      <c r="D78" s="51">
        <v>-75.294799999999995</v>
      </c>
      <c r="E78" s="41">
        <v>3148</v>
      </c>
      <c r="F78" s="51">
        <v>43.360900000000001</v>
      </c>
      <c r="G78" s="51">
        <v>133377</v>
      </c>
      <c r="H78" s="51">
        <v>27.767800000000001</v>
      </c>
    </row>
    <row r="79" spans="1:8" ht="15.75" thickBot="1" x14ac:dyDescent="0.3">
      <c r="A79" s="51">
        <v>58</v>
      </c>
      <c r="B79" s="51">
        <v>28.5</v>
      </c>
      <c r="C79" s="51">
        <v>28.5</v>
      </c>
      <c r="D79" s="51">
        <v>-77.979600000000005</v>
      </c>
      <c r="E79" s="41">
        <v>3208</v>
      </c>
      <c r="F79" s="51">
        <v>44.1873</v>
      </c>
      <c r="G79" s="51">
        <v>135755</v>
      </c>
      <c r="H79" s="51">
        <v>28.262899999999998</v>
      </c>
    </row>
    <row r="80" spans="1:8" ht="15.75" thickBot="1" x14ac:dyDescent="0.3">
      <c r="A80" s="51">
        <v>59</v>
      </c>
      <c r="B80" s="51">
        <v>29</v>
      </c>
      <c r="C80" s="51">
        <v>29</v>
      </c>
      <c r="D80" s="51">
        <v>-80.472999999999999</v>
      </c>
      <c r="E80" s="41">
        <v>3265</v>
      </c>
      <c r="F80" s="51">
        <v>44.972499999999997</v>
      </c>
      <c r="G80" s="51">
        <v>138136</v>
      </c>
      <c r="H80" s="51">
        <v>28.758600000000001</v>
      </c>
    </row>
    <row r="81" spans="1:8" ht="15.75" thickBot="1" x14ac:dyDescent="0.3">
      <c r="A81" s="51">
        <v>60</v>
      </c>
      <c r="B81" s="51">
        <v>29.5</v>
      </c>
      <c r="C81" s="51">
        <v>29.5001</v>
      </c>
      <c r="D81" s="51">
        <v>-82.718800000000002</v>
      </c>
      <c r="E81" s="41">
        <v>3328</v>
      </c>
      <c r="F81" s="51">
        <v>45.840200000000003</v>
      </c>
      <c r="G81" s="51">
        <v>140511</v>
      </c>
      <c r="H81" s="51">
        <v>29.2531</v>
      </c>
    </row>
    <row r="82" spans="1:8" ht="15.75" thickBot="1" x14ac:dyDescent="0.3">
      <c r="A82" s="51">
        <v>61</v>
      </c>
      <c r="B82" s="51">
        <v>30</v>
      </c>
      <c r="C82" s="51">
        <v>30.0001</v>
      </c>
      <c r="D82" s="51">
        <v>-84.945999999999998</v>
      </c>
      <c r="E82" s="41">
        <v>3382</v>
      </c>
      <c r="F82" s="51">
        <v>46.584000000000003</v>
      </c>
      <c r="G82" s="51">
        <v>142895</v>
      </c>
      <c r="H82" s="51">
        <v>29.749400000000001</v>
      </c>
    </row>
    <row r="83" spans="1:8" ht="15.75" thickBot="1" x14ac:dyDescent="0.3">
      <c r="A83" s="51">
        <v>62</v>
      </c>
      <c r="B83" s="51">
        <v>30.5</v>
      </c>
      <c r="C83" s="51">
        <v>30.5001</v>
      </c>
      <c r="D83" s="51">
        <v>-86.966200000000001</v>
      </c>
      <c r="E83" s="41">
        <v>3439</v>
      </c>
      <c r="F83" s="51">
        <v>47.369100000000003</v>
      </c>
      <c r="G83" s="51">
        <v>145276</v>
      </c>
      <c r="H83" s="51">
        <v>30.245100000000001</v>
      </c>
    </row>
    <row r="84" spans="1:8" ht="15.75" thickBot="1" x14ac:dyDescent="0.3">
      <c r="A84" s="51">
        <v>63</v>
      </c>
      <c r="B84" s="51">
        <v>31</v>
      </c>
      <c r="C84" s="51">
        <v>31.0001</v>
      </c>
      <c r="D84" s="51">
        <v>-88.983699999999999</v>
      </c>
      <c r="E84" s="41">
        <v>3486</v>
      </c>
      <c r="F84" s="51">
        <v>48.016500000000001</v>
      </c>
      <c r="G84" s="51">
        <v>147667</v>
      </c>
      <c r="H84" s="51">
        <v>30.742899999999999</v>
      </c>
    </row>
    <row r="85" spans="1:8" ht="15.75" thickBot="1" x14ac:dyDescent="0.3">
      <c r="A85" s="51">
        <v>64</v>
      </c>
      <c r="B85" s="51">
        <v>31.5</v>
      </c>
      <c r="C85" s="51">
        <v>31.5001</v>
      </c>
      <c r="D85" s="51">
        <v>-90.823999999999998</v>
      </c>
      <c r="E85" s="41">
        <v>3546</v>
      </c>
      <c r="F85" s="51">
        <v>48.843000000000004</v>
      </c>
      <c r="G85" s="51">
        <v>150045</v>
      </c>
      <c r="H85" s="51">
        <v>31.238</v>
      </c>
    </row>
    <row r="86" spans="1:8" ht="15.75" thickBot="1" x14ac:dyDescent="0.3">
      <c r="A86" s="51">
        <v>65</v>
      </c>
      <c r="B86" s="51">
        <v>32</v>
      </c>
      <c r="C86" s="51">
        <v>31.9999</v>
      </c>
      <c r="D86" s="51">
        <v>-92.710499999999996</v>
      </c>
      <c r="E86" s="41">
        <v>3607</v>
      </c>
      <c r="F86" s="51">
        <v>49.683199999999999</v>
      </c>
      <c r="G86" s="51">
        <v>152421</v>
      </c>
      <c r="H86" s="51">
        <v>31.732600000000001</v>
      </c>
    </row>
    <row r="87" spans="1:8" ht="15.75" thickBot="1" x14ac:dyDescent="0.3">
      <c r="A87" s="51">
        <v>66</v>
      </c>
      <c r="B87" s="51">
        <v>32.5</v>
      </c>
      <c r="C87" s="51">
        <v>32.499899999999997</v>
      </c>
      <c r="D87" s="51">
        <v>-94.4786</v>
      </c>
      <c r="E87" s="41">
        <v>3652</v>
      </c>
      <c r="F87" s="51">
        <v>50.302999999999997</v>
      </c>
      <c r="G87" s="51">
        <v>154814</v>
      </c>
      <c r="H87" s="51">
        <v>32.230800000000002</v>
      </c>
    </row>
    <row r="88" spans="1:8" ht="15.75" thickBot="1" x14ac:dyDescent="0.3">
      <c r="A88" s="51">
        <v>67</v>
      </c>
      <c r="B88" s="51">
        <v>33</v>
      </c>
      <c r="C88" s="51">
        <v>32.999899999999997</v>
      </c>
      <c r="D88" s="51">
        <v>-96.269499999999994</v>
      </c>
      <c r="E88" s="41">
        <v>3708</v>
      </c>
      <c r="F88" s="51">
        <v>51.074399999999997</v>
      </c>
      <c r="G88" s="51">
        <v>157196</v>
      </c>
      <c r="H88" s="51">
        <v>32.726700000000001</v>
      </c>
    </row>
    <row r="89" spans="1:8" ht="15.75" thickBot="1" x14ac:dyDescent="0.3">
      <c r="A89" s="51">
        <v>68</v>
      </c>
      <c r="B89" s="51">
        <v>33.5</v>
      </c>
      <c r="C89" s="51">
        <v>33.499899999999997</v>
      </c>
      <c r="D89" s="51">
        <v>-98.066699999999997</v>
      </c>
      <c r="E89" s="41">
        <v>3756</v>
      </c>
      <c r="F89" s="51">
        <v>51.735500000000002</v>
      </c>
      <c r="G89" s="51">
        <v>159586</v>
      </c>
      <c r="H89" s="51">
        <v>33.224299999999999</v>
      </c>
    </row>
    <row r="90" spans="1:8" ht="15.75" thickBot="1" x14ac:dyDescent="0.3">
      <c r="A90" s="51">
        <v>69</v>
      </c>
      <c r="B90" s="51">
        <v>34</v>
      </c>
      <c r="C90" s="51">
        <v>33.999899999999997</v>
      </c>
      <c r="D90" s="51">
        <v>-99.868399999999994</v>
      </c>
      <c r="E90" s="41">
        <v>3820</v>
      </c>
      <c r="F90" s="51">
        <v>52.617100000000001</v>
      </c>
      <c r="G90" s="51">
        <v>161960</v>
      </c>
      <c r="H90" s="51">
        <v>33.718600000000002</v>
      </c>
    </row>
    <row r="91" spans="1:8" ht="15.75" thickBot="1" x14ac:dyDescent="0.3">
      <c r="A91" s="51">
        <v>70</v>
      </c>
      <c r="B91" s="51">
        <v>34.5</v>
      </c>
      <c r="C91" s="51">
        <v>34.5</v>
      </c>
      <c r="D91" s="51">
        <v>-101.63209999999999</v>
      </c>
      <c r="E91" s="41">
        <v>3858</v>
      </c>
      <c r="F91" s="51">
        <v>53.140500000000003</v>
      </c>
      <c r="G91" s="51">
        <v>164360</v>
      </c>
      <c r="H91" s="51">
        <v>34.218200000000003</v>
      </c>
    </row>
    <row r="92" spans="1:8" ht="15.75" thickBot="1" x14ac:dyDescent="0.3">
      <c r="A92" s="51">
        <v>71</v>
      </c>
      <c r="B92" s="51">
        <v>35</v>
      </c>
      <c r="C92" s="51">
        <v>35</v>
      </c>
      <c r="D92" s="51">
        <v>-103.31189999999999</v>
      </c>
      <c r="E92" s="41">
        <v>3909</v>
      </c>
      <c r="F92" s="51">
        <v>53.843000000000004</v>
      </c>
      <c r="G92" s="51">
        <v>166747</v>
      </c>
      <c r="H92" s="51">
        <v>34.715200000000003</v>
      </c>
    </row>
    <row r="93" spans="1:8" ht="15.75" thickBot="1" x14ac:dyDescent="0.3">
      <c r="A93" s="51">
        <v>72</v>
      </c>
      <c r="B93" s="51">
        <v>35.5</v>
      </c>
      <c r="C93" s="51">
        <v>35.5</v>
      </c>
      <c r="D93" s="51">
        <v>-105.0711</v>
      </c>
      <c r="E93" s="41">
        <v>3948</v>
      </c>
      <c r="F93" s="51">
        <v>54.380200000000002</v>
      </c>
      <c r="G93" s="51">
        <v>169146</v>
      </c>
      <c r="H93" s="51">
        <v>35.214599999999997</v>
      </c>
    </row>
    <row r="94" spans="1:8" ht="15.75" thickBot="1" x14ac:dyDescent="0.3">
      <c r="A94" s="51">
        <v>73</v>
      </c>
      <c r="B94" s="51">
        <v>36</v>
      </c>
      <c r="C94" s="51">
        <v>36</v>
      </c>
      <c r="D94" s="51">
        <v>-106.79170000000001</v>
      </c>
      <c r="E94" s="41">
        <v>3997</v>
      </c>
      <c r="F94" s="51">
        <v>55.055100000000003</v>
      </c>
      <c r="G94" s="51">
        <v>171535</v>
      </c>
      <c r="H94" s="51">
        <v>35.712000000000003</v>
      </c>
    </row>
    <row r="95" spans="1:8" ht="15.75" thickBot="1" x14ac:dyDescent="0.3">
      <c r="A95" s="51">
        <v>74</v>
      </c>
      <c r="B95" s="51">
        <v>36.5</v>
      </c>
      <c r="C95" s="51">
        <v>36.5</v>
      </c>
      <c r="D95" s="51">
        <v>-108.3045</v>
      </c>
      <c r="E95" s="41">
        <v>4059</v>
      </c>
      <c r="F95" s="51">
        <v>55.909100000000002</v>
      </c>
      <c r="G95" s="51">
        <v>173911</v>
      </c>
      <c r="H95" s="51">
        <v>36.206600000000002</v>
      </c>
    </row>
    <row r="96" spans="1:8" ht="15.75" thickBot="1" x14ac:dyDescent="0.3">
      <c r="A96" s="51">
        <v>75</v>
      </c>
      <c r="B96" s="51">
        <v>37</v>
      </c>
      <c r="C96" s="51">
        <v>37</v>
      </c>
      <c r="D96" s="51">
        <v>-109.8302</v>
      </c>
      <c r="E96" s="41">
        <v>4102</v>
      </c>
      <c r="F96" s="51">
        <v>56.501399999999997</v>
      </c>
      <c r="G96" s="51">
        <v>176306</v>
      </c>
      <c r="H96" s="51">
        <v>36.705300000000001</v>
      </c>
    </row>
    <row r="97" spans="1:8" ht="15.75" thickBot="1" x14ac:dyDescent="0.3">
      <c r="A97" s="51">
        <v>76</v>
      </c>
      <c r="B97" s="51">
        <v>37.5</v>
      </c>
      <c r="C97" s="51">
        <v>37.5</v>
      </c>
      <c r="D97" s="51">
        <v>-111.2467</v>
      </c>
      <c r="E97" s="41">
        <v>4146</v>
      </c>
      <c r="F97" s="51">
        <v>57.107399999999998</v>
      </c>
      <c r="G97" s="51">
        <v>178700</v>
      </c>
      <c r="H97" s="51">
        <v>37.203699999999998</v>
      </c>
    </row>
    <row r="98" spans="1:8" ht="15.75" thickBot="1" x14ac:dyDescent="0.3">
      <c r="A98" s="51">
        <v>77</v>
      </c>
      <c r="B98" s="51">
        <v>38</v>
      </c>
      <c r="C98" s="51">
        <v>38</v>
      </c>
      <c r="D98" s="51">
        <v>-112.6683</v>
      </c>
      <c r="E98" s="41">
        <v>4197</v>
      </c>
      <c r="F98" s="51">
        <v>57.809899999999999</v>
      </c>
      <c r="G98" s="51">
        <v>181087</v>
      </c>
      <c r="H98" s="51">
        <v>37.700600000000001</v>
      </c>
    </row>
    <row r="99" spans="1:8" ht="15.75" thickBot="1" x14ac:dyDescent="0.3">
      <c r="A99" s="51">
        <v>78</v>
      </c>
      <c r="B99" s="51">
        <v>38.5</v>
      </c>
      <c r="C99" s="51">
        <v>38.5</v>
      </c>
      <c r="D99" s="51">
        <v>-114.1292</v>
      </c>
      <c r="E99" s="41">
        <v>4241</v>
      </c>
      <c r="F99" s="51">
        <v>58.415999999999997</v>
      </c>
      <c r="G99" s="51">
        <v>183481</v>
      </c>
      <c r="H99" s="51">
        <v>38.198999999999998</v>
      </c>
    </row>
    <row r="100" spans="1:8" ht="15.75" thickBot="1" x14ac:dyDescent="0.3">
      <c r="A100" s="51">
        <v>79</v>
      </c>
      <c r="B100" s="51">
        <v>39</v>
      </c>
      <c r="C100" s="51">
        <v>39.000100000000003</v>
      </c>
      <c r="D100" s="51">
        <v>-115.4918</v>
      </c>
      <c r="E100" s="41">
        <v>4298</v>
      </c>
      <c r="F100" s="51">
        <v>59.201099999999997</v>
      </c>
      <c r="G100" s="51">
        <v>185862</v>
      </c>
      <c r="H100" s="51">
        <v>38.694699999999997</v>
      </c>
    </row>
    <row r="101" spans="1:8" ht="15.75" thickBot="1" x14ac:dyDescent="0.3">
      <c r="A101" s="51">
        <v>80</v>
      </c>
      <c r="B101" s="51">
        <v>39.5</v>
      </c>
      <c r="C101" s="51">
        <v>39.500100000000003</v>
      </c>
      <c r="D101" s="51">
        <v>-116.7538</v>
      </c>
      <c r="E101" s="41">
        <v>4351</v>
      </c>
      <c r="F101" s="51">
        <v>59.931100000000001</v>
      </c>
      <c r="G101" s="51">
        <v>188247</v>
      </c>
      <c r="H101" s="51">
        <v>39.191299999999998</v>
      </c>
    </row>
    <row r="102" spans="1:8" ht="15.75" thickBot="1" x14ac:dyDescent="0.3">
      <c r="A102" s="51">
        <v>81</v>
      </c>
      <c r="B102" s="51">
        <v>40</v>
      </c>
      <c r="C102" s="51">
        <v>40.000100000000003</v>
      </c>
      <c r="D102" s="51">
        <v>-117.9323</v>
      </c>
      <c r="E102" s="41">
        <v>4393</v>
      </c>
      <c r="F102" s="51">
        <v>60.509599999999999</v>
      </c>
      <c r="G102" s="51">
        <v>190643</v>
      </c>
      <c r="H102" s="51">
        <v>39.690100000000001</v>
      </c>
    </row>
    <row r="103" spans="1:8" ht="15.75" thickBot="1" x14ac:dyDescent="0.3">
      <c r="A103" s="51">
        <v>82</v>
      </c>
      <c r="B103" s="51">
        <v>40.5</v>
      </c>
      <c r="C103" s="51">
        <v>40.500100000000003</v>
      </c>
      <c r="D103" s="51">
        <v>-119.133</v>
      </c>
      <c r="E103" s="41">
        <v>4433</v>
      </c>
      <c r="F103" s="51">
        <v>61.060600000000001</v>
      </c>
      <c r="G103" s="51">
        <v>193041</v>
      </c>
      <c r="H103" s="51">
        <v>40.189300000000003</v>
      </c>
    </row>
    <row r="104" spans="1:8" ht="15.75" thickBot="1" x14ac:dyDescent="0.3">
      <c r="A104" s="51">
        <v>83</v>
      </c>
      <c r="B104" s="51">
        <v>41</v>
      </c>
      <c r="C104" s="51">
        <v>40.999899999999997</v>
      </c>
      <c r="D104" s="51">
        <v>-120.27079999999999</v>
      </c>
      <c r="E104" s="41">
        <v>4491</v>
      </c>
      <c r="F104" s="51">
        <v>61.859499999999997</v>
      </c>
      <c r="G104" s="51">
        <v>195420</v>
      </c>
      <c r="H104" s="51">
        <v>40.684600000000003</v>
      </c>
    </row>
    <row r="105" spans="1:8" ht="15.75" thickBot="1" x14ac:dyDescent="0.3">
      <c r="A105" s="51">
        <v>84</v>
      </c>
      <c r="B105" s="51">
        <v>41.5</v>
      </c>
      <c r="C105" s="51">
        <v>41.499899999999997</v>
      </c>
      <c r="D105" s="51">
        <v>-121.3969</v>
      </c>
      <c r="E105" s="41">
        <v>4536</v>
      </c>
      <c r="F105" s="51">
        <v>62.479300000000002</v>
      </c>
      <c r="G105" s="51">
        <v>197813</v>
      </c>
      <c r="H105" s="51">
        <v>41.1828</v>
      </c>
    </row>
    <row r="106" spans="1:8" ht="15.75" thickBot="1" x14ac:dyDescent="0.3">
      <c r="A106" s="51">
        <v>85</v>
      </c>
      <c r="B106" s="51">
        <v>42</v>
      </c>
      <c r="C106" s="51">
        <v>41.999899999999997</v>
      </c>
      <c r="D106" s="51">
        <v>-122.4061</v>
      </c>
      <c r="E106" s="41">
        <v>4579</v>
      </c>
      <c r="F106" s="51">
        <v>63.071599999999997</v>
      </c>
      <c r="G106" s="51">
        <v>200208</v>
      </c>
      <c r="H106" s="51">
        <v>41.681399999999996</v>
      </c>
    </row>
    <row r="107" spans="1:8" ht="15.75" thickBot="1" x14ac:dyDescent="0.3">
      <c r="A107" s="51">
        <v>86</v>
      </c>
      <c r="B107" s="51">
        <v>42.5</v>
      </c>
      <c r="C107" s="51">
        <v>42.499899999999997</v>
      </c>
      <c r="D107" s="51">
        <v>-123.3139</v>
      </c>
      <c r="E107" s="41">
        <v>4622</v>
      </c>
      <c r="F107" s="51">
        <v>63.663899999999998</v>
      </c>
      <c r="G107" s="51">
        <v>202603</v>
      </c>
      <c r="H107" s="51">
        <v>42.18</v>
      </c>
    </row>
    <row r="108" spans="1:8" ht="15.75" thickBot="1" x14ac:dyDescent="0.3">
      <c r="A108" s="51">
        <v>87</v>
      </c>
      <c r="B108" s="51">
        <v>43</v>
      </c>
      <c r="C108" s="51">
        <v>42.999899999999997</v>
      </c>
      <c r="D108" s="51">
        <v>-124.2084</v>
      </c>
      <c r="E108" s="41">
        <v>4663</v>
      </c>
      <c r="F108" s="51">
        <v>64.228700000000003</v>
      </c>
      <c r="G108" s="51">
        <v>205000</v>
      </c>
      <c r="H108" s="51">
        <v>42.679099999999998</v>
      </c>
    </row>
    <row r="109" spans="1:8" ht="15.75" thickBot="1" x14ac:dyDescent="0.3">
      <c r="A109" s="51">
        <v>88</v>
      </c>
      <c r="B109" s="51">
        <v>43.5</v>
      </c>
      <c r="C109" s="51">
        <v>43.5</v>
      </c>
      <c r="D109" s="51">
        <v>-125.1178</v>
      </c>
      <c r="E109" s="41">
        <v>4703</v>
      </c>
      <c r="F109" s="51">
        <v>64.779600000000002</v>
      </c>
      <c r="G109" s="51">
        <v>207398</v>
      </c>
      <c r="H109" s="51">
        <v>43.1783</v>
      </c>
    </row>
    <row r="110" spans="1:8" ht="15.75" thickBot="1" x14ac:dyDescent="0.3">
      <c r="A110" s="51">
        <v>89</v>
      </c>
      <c r="B110" s="51">
        <v>44</v>
      </c>
      <c r="C110" s="51">
        <v>44</v>
      </c>
      <c r="D110" s="51">
        <v>-126.0031</v>
      </c>
      <c r="E110" s="41">
        <v>4744</v>
      </c>
      <c r="F110" s="51">
        <v>65.344399999999993</v>
      </c>
      <c r="G110" s="51">
        <v>209795</v>
      </c>
      <c r="H110" s="51">
        <v>43.677399999999999</v>
      </c>
    </row>
    <row r="111" spans="1:8" ht="15.75" thickBot="1" x14ac:dyDescent="0.3">
      <c r="A111" s="51">
        <v>90</v>
      </c>
      <c r="B111" s="51">
        <v>44.5</v>
      </c>
      <c r="C111" s="51">
        <v>44.5</v>
      </c>
      <c r="D111" s="51">
        <v>-126.8142</v>
      </c>
      <c r="E111" s="41">
        <v>4788</v>
      </c>
      <c r="F111" s="51">
        <v>65.950400000000002</v>
      </c>
      <c r="G111" s="51">
        <v>212189</v>
      </c>
      <c r="H111" s="51">
        <v>44.175800000000002</v>
      </c>
    </row>
    <row r="112" spans="1:8" ht="15.75" thickBot="1" x14ac:dyDescent="0.3">
      <c r="A112" s="51">
        <v>91</v>
      </c>
      <c r="B112" s="51">
        <v>45</v>
      </c>
      <c r="C112" s="51">
        <v>45</v>
      </c>
      <c r="D112" s="51">
        <v>-127.6529</v>
      </c>
      <c r="E112" s="41">
        <v>4834</v>
      </c>
      <c r="F112" s="51">
        <v>66.584000000000003</v>
      </c>
      <c r="G112" s="51">
        <v>214581</v>
      </c>
      <c r="H112" s="51">
        <v>44.6738</v>
      </c>
    </row>
    <row r="113" spans="1:8" ht="15.75" thickBot="1" x14ac:dyDescent="0.3">
      <c r="A113" s="51">
        <v>92</v>
      </c>
      <c r="B113" s="51">
        <v>45.5</v>
      </c>
      <c r="C113" s="51">
        <v>45.5</v>
      </c>
      <c r="D113" s="51">
        <v>-128.47540000000001</v>
      </c>
      <c r="E113" s="41">
        <v>4875</v>
      </c>
      <c r="F113" s="51">
        <v>67.148799999999994</v>
      </c>
      <c r="G113" s="51">
        <v>216978</v>
      </c>
      <c r="H113" s="51">
        <v>45.172800000000002</v>
      </c>
    </row>
    <row r="114" spans="1:8" ht="15.75" thickBot="1" x14ac:dyDescent="0.3">
      <c r="A114" s="51">
        <v>93</v>
      </c>
      <c r="B114" s="51">
        <v>46</v>
      </c>
      <c r="C114" s="51">
        <v>46</v>
      </c>
      <c r="D114" s="51">
        <v>-129.30680000000001</v>
      </c>
      <c r="E114" s="41">
        <v>4919</v>
      </c>
      <c r="F114" s="51">
        <v>67.754800000000003</v>
      </c>
      <c r="G114" s="51">
        <v>219372</v>
      </c>
      <c r="H114" s="51">
        <v>45.671199999999999</v>
      </c>
    </row>
    <row r="115" spans="1:8" ht="15.75" thickBot="1" x14ac:dyDescent="0.3">
      <c r="A115" s="51">
        <v>94</v>
      </c>
      <c r="B115" s="51">
        <v>46.5</v>
      </c>
      <c r="C115" s="51">
        <v>46.5</v>
      </c>
      <c r="D115" s="51">
        <v>-130.1558</v>
      </c>
      <c r="E115" s="41">
        <v>4954</v>
      </c>
      <c r="F115" s="51">
        <v>68.236900000000006</v>
      </c>
      <c r="G115" s="51">
        <v>221775</v>
      </c>
      <c r="H115" s="51">
        <v>46.171500000000002</v>
      </c>
    </row>
    <row r="116" spans="1:8" ht="15.75" thickBot="1" x14ac:dyDescent="0.3">
      <c r="A116" s="51">
        <v>95</v>
      </c>
      <c r="B116" s="51">
        <v>47</v>
      </c>
      <c r="C116" s="51">
        <v>47</v>
      </c>
      <c r="D116" s="51">
        <v>-130.9495</v>
      </c>
      <c r="E116" s="41">
        <v>4993</v>
      </c>
      <c r="F116" s="51">
        <v>68.774100000000004</v>
      </c>
      <c r="G116" s="51">
        <v>224174</v>
      </c>
      <c r="H116" s="51">
        <v>46.670900000000003</v>
      </c>
    </row>
    <row r="117" spans="1:8" ht="15.75" thickBot="1" x14ac:dyDescent="0.3">
      <c r="A117" s="51">
        <v>96</v>
      </c>
      <c r="B117" s="51">
        <v>47.5</v>
      </c>
      <c r="C117" s="51">
        <v>47.5</v>
      </c>
      <c r="D117" s="51">
        <v>-131.70050000000001</v>
      </c>
      <c r="E117" s="41">
        <v>5027</v>
      </c>
      <c r="F117" s="51">
        <v>69.242400000000004</v>
      </c>
      <c r="G117" s="51">
        <v>226578</v>
      </c>
      <c r="H117" s="51">
        <v>47.171399999999998</v>
      </c>
    </row>
    <row r="118" spans="1:8" ht="15.75" thickBot="1" x14ac:dyDescent="0.3">
      <c r="A118" s="51">
        <v>97</v>
      </c>
      <c r="B118" s="51">
        <v>48</v>
      </c>
      <c r="C118" s="51">
        <v>48.000100000000003</v>
      </c>
      <c r="D118" s="51">
        <v>-132.37799999999999</v>
      </c>
      <c r="E118" s="41">
        <v>5067</v>
      </c>
      <c r="F118" s="51">
        <v>69.793400000000005</v>
      </c>
      <c r="G118" s="51">
        <v>228976</v>
      </c>
      <c r="H118" s="51">
        <v>47.670699999999997</v>
      </c>
    </row>
    <row r="119" spans="1:8" ht="15.75" thickBot="1" x14ac:dyDescent="0.3">
      <c r="A119" s="51">
        <v>98</v>
      </c>
      <c r="B119" s="51">
        <v>48.5</v>
      </c>
      <c r="C119" s="51">
        <v>48.500100000000003</v>
      </c>
      <c r="D119" s="51">
        <v>-133.03380000000001</v>
      </c>
      <c r="E119" s="41">
        <v>5097</v>
      </c>
      <c r="F119" s="51">
        <v>70.206599999999995</v>
      </c>
      <c r="G119" s="51">
        <v>231384</v>
      </c>
      <c r="H119" s="51">
        <v>48.171999999999997</v>
      </c>
    </row>
    <row r="120" spans="1:8" ht="15.75" thickBot="1" x14ac:dyDescent="0.3">
      <c r="A120" s="51">
        <v>99</v>
      </c>
      <c r="B120" s="51">
        <v>49</v>
      </c>
      <c r="C120" s="51">
        <v>49.000100000000003</v>
      </c>
      <c r="D120" s="51">
        <v>-133.6797</v>
      </c>
      <c r="E120" s="41">
        <v>5132</v>
      </c>
      <c r="F120" s="51">
        <v>70.688699999999997</v>
      </c>
      <c r="G120" s="51">
        <v>233787</v>
      </c>
      <c r="H120" s="51">
        <v>48.6723</v>
      </c>
    </row>
    <row r="121" spans="1:8" ht="15.75" thickBot="1" x14ac:dyDescent="0.3">
      <c r="A121" s="51">
        <v>100</v>
      </c>
      <c r="B121" s="51">
        <v>49.5</v>
      </c>
      <c r="C121" s="51">
        <v>49.500100000000003</v>
      </c>
      <c r="D121" s="51">
        <v>-134.31280000000001</v>
      </c>
      <c r="E121" s="41">
        <v>5161</v>
      </c>
      <c r="F121" s="51">
        <v>71.088200000000001</v>
      </c>
      <c r="G121" s="51">
        <v>236196</v>
      </c>
      <c r="H121" s="51">
        <v>49.1738</v>
      </c>
    </row>
    <row r="122" spans="1:8" ht="15.75" thickBot="1" x14ac:dyDescent="0.3">
      <c r="A122" s="51">
        <v>101</v>
      </c>
      <c r="B122" s="51">
        <v>50</v>
      </c>
      <c r="C122" s="51">
        <v>49.999899999999997</v>
      </c>
      <c r="D122" s="51">
        <v>-134.93600000000001</v>
      </c>
      <c r="E122" s="41">
        <v>5197</v>
      </c>
      <c r="F122" s="51">
        <v>71.584000000000003</v>
      </c>
      <c r="G122" s="51">
        <v>238597</v>
      </c>
      <c r="H122" s="51">
        <v>49.673699999999997</v>
      </c>
    </row>
    <row r="123" spans="1:8" ht="15.75" thickBot="1" x14ac:dyDescent="0.3">
      <c r="A123" s="51">
        <v>102</v>
      </c>
      <c r="B123" s="51">
        <v>50.5</v>
      </c>
      <c r="C123" s="51">
        <v>50.499899999999997</v>
      </c>
      <c r="D123" s="51">
        <v>-135.56129999999999</v>
      </c>
      <c r="E123" s="41">
        <v>5226</v>
      </c>
      <c r="F123" s="51">
        <v>71.983500000000006</v>
      </c>
      <c r="G123" s="51">
        <v>241006</v>
      </c>
      <c r="H123" s="51">
        <v>50.175199999999997</v>
      </c>
    </row>
    <row r="124" spans="1:8" ht="15.75" thickBot="1" x14ac:dyDescent="0.3">
      <c r="A124" s="51">
        <v>103</v>
      </c>
      <c r="B124" s="51">
        <v>51</v>
      </c>
      <c r="C124" s="51">
        <v>50.999899999999997</v>
      </c>
      <c r="D124" s="51">
        <v>-136.1711</v>
      </c>
      <c r="E124" s="41">
        <v>5257</v>
      </c>
      <c r="F124" s="51">
        <v>72.410499999999999</v>
      </c>
      <c r="G124" s="51">
        <v>243413</v>
      </c>
      <c r="H124" s="51">
        <v>50.676299999999998</v>
      </c>
    </row>
    <row r="125" spans="1:8" ht="15.75" thickBot="1" x14ac:dyDescent="0.3">
      <c r="A125" s="51">
        <v>104</v>
      </c>
      <c r="B125" s="51">
        <v>51.5</v>
      </c>
      <c r="C125" s="51">
        <v>51.499899999999997</v>
      </c>
      <c r="D125" s="51">
        <v>-136.72989999999999</v>
      </c>
      <c r="E125" s="41">
        <v>5284</v>
      </c>
      <c r="F125" s="51">
        <v>72.782399999999996</v>
      </c>
      <c r="G125" s="51">
        <v>245824</v>
      </c>
      <c r="H125" s="51">
        <v>51.1783</v>
      </c>
    </row>
    <row r="126" spans="1:8" ht="15.75" thickBot="1" x14ac:dyDescent="0.3">
      <c r="A126" s="51">
        <v>105</v>
      </c>
      <c r="B126" s="51">
        <v>52</v>
      </c>
      <c r="C126" s="51">
        <v>51.999899999999997</v>
      </c>
      <c r="D126" s="51">
        <v>-137.27019999999999</v>
      </c>
      <c r="E126" s="41">
        <v>5319</v>
      </c>
      <c r="F126" s="51">
        <v>73.264499999999998</v>
      </c>
      <c r="G126" s="51">
        <v>248227</v>
      </c>
      <c r="H126" s="51">
        <v>51.6785</v>
      </c>
    </row>
    <row r="127" spans="1:8" ht="15.75" thickBot="1" x14ac:dyDescent="0.3">
      <c r="A127" s="51">
        <v>106</v>
      </c>
      <c r="B127" s="51">
        <v>52.5</v>
      </c>
      <c r="C127" s="51">
        <v>52.5</v>
      </c>
      <c r="D127" s="51">
        <v>-137.8477</v>
      </c>
      <c r="E127" s="41">
        <v>5345</v>
      </c>
      <c r="F127" s="51">
        <v>73.622600000000006</v>
      </c>
      <c r="G127" s="51">
        <v>250639</v>
      </c>
      <c r="H127" s="51">
        <v>52.180700000000002</v>
      </c>
    </row>
    <row r="128" spans="1:8" ht="15.75" thickBot="1" x14ac:dyDescent="0.3">
      <c r="A128" s="51">
        <v>107</v>
      </c>
      <c r="B128" s="51">
        <v>53</v>
      </c>
      <c r="C128" s="51">
        <v>53</v>
      </c>
      <c r="D128" s="51">
        <v>-138.4385</v>
      </c>
      <c r="E128" s="41">
        <v>5375</v>
      </c>
      <c r="F128" s="51">
        <v>74.035799999999995</v>
      </c>
      <c r="G128" s="51">
        <v>253047</v>
      </c>
      <c r="H128" s="51">
        <v>52.682000000000002</v>
      </c>
    </row>
    <row r="129" spans="1:8" ht="15.75" thickBot="1" x14ac:dyDescent="0.3">
      <c r="A129" s="51">
        <v>108</v>
      </c>
      <c r="B129" s="51">
        <v>53.5</v>
      </c>
      <c r="C129" s="51">
        <v>53.5</v>
      </c>
      <c r="D129" s="51">
        <v>-139.03639999999999</v>
      </c>
      <c r="E129" s="41">
        <v>5399</v>
      </c>
      <c r="F129" s="51">
        <v>74.366399999999999</v>
      </c>
      <c r="G129" s="51">
        <v>255461</v>
      </c>
      <c r="H129" s="51">
        <v>53.184600000000003</v>
      </c>
    </row>
    <row r="130" spans="1:8" ht="15.75" thickBot="1" x14ac:dyDescent="0.3">
      <c r="A130" s="51">
        <v>109</v>
      </c>
      <c r="B130" s="51">
        <v>54</v>
      </c>
      <c r="C130" s="51">
        <v>54</v>
      </c>
      <c r="D130" s="51">
        <v>-139.61330000000001</v>
      </c>
      <c r="E130" s="41">
        <v>5426</v>
      </c>
      <c r="F130" s="51">
        <v>74.738299999999995</v>
      </c>
      <c r="G130" s="51">
        <v>257872</v>
      </c>
      <c r="H130" s="51">
        <v>53.686500000000002</v>
      </c>
    </row>
    <row r="131" spans="1:8" ht="15.75" thickBot="1" x14ac:dyDescent="0.3">
      <c r="A131" s="51">
        <v>110</v>
      </c>
      <c r="B131" s="51">
        <v>54.5</v>
      </c>
      <c r="C131" s="51">
        <v>54.5002</v>
      </c>
      <c r="D131" s="51">
        <v>-140.1808</v>
      </c>
      <c r="E131" s="41">
        <v>5447</v>
      </c>
      <c r="F131" s="51">
        <v>75.027500000000003</v>
      </c>
      <c r="G131" s="51">
        <v>260290</v>
      </c>
      <c r="H131" s="51">
        <v>54.189900000000002</v>
      </c>
    </row>
    <row r="132" spans="1:8" ht="15.75" thickBot="1" x14ac:dyDescent="0.3">
      <c r="A132" s="51">
        <v>111</v>
      </c>
      <c r="B132" s="51">
        <v>55</v>
      </c>
      <c r="C132" s="51">
        <v>55</v>
      </c>
      <c r="D132" s="51">
        <v>-140.7218</v>
      </c>
      <c r="E132" s="41">
        <v>5472</v>
      </c>
      <c r="F132" s="51">
        <v>75.371899999999997</v>
      </c>
      <c r="G132" s="51">
        <v>262702</v>
      </c>
      <c r="H132" s="51">
        <v>54.692100000000003</v>
      </c>
    </row>
    <row r="133" spans="1:8" ht="15.75" thickBot="1" x14ac:dyDescent="0.3">
      <c r="A133" s="51">
        <v>112</v>
      </c>
      <c r="B133" s="51">
        <v>55.5</v>
      </c>
      <c r="C133" s="51">
        <v>55.5</v>
      </c>
      <c r="D133" s="51">
        <v>-141.2149</v>
      </c>
      <c r="E133" s="41">
        <v>5494</v>
      </c>
      <c r="F133" s="51">
        <v>75.674899999999994</v>
      </c>
      <c r="G133" s="51">
        <v>265118</v>
      </c>
      <c r="H133" s="51">
        <v>55.195099999999996</v>
      </c>
    </row>
    <row r="134" spans="1:8" ht="15.75" thickBot="1" x14ac:dyDescent="0.3">
      <c r="A134" s="51">
        <v>113</v>
      </c>
      <c r="B134" s="51">
        <v>56</v>
      </c>
      <c r="C134" s="51">
        <v>56</v>
      </c>
      <c r="D134" s="51">
        <v>-141.6891</v>
      </c>
      <c r="E134" s="41">
        <v>5519</v>
      </c>
      <c r="F134" s="51">
        <v>76.019300000000001</v>
      </c>
      <c r="G134" s="51">
        <v>267531</v>
      </c>
      <c r="H134" s="51">
        <v>55.697400000000002</v>
      </c>
    </row>
    <row r="135" spans="1:8" ht="15.75" thickBot="1" x14ac:dyDescent="0.3">
      <c r="A135" s="51">
        <v>114</v>
      </c>
      <c r="B135" s="51">
        <v>56.5</v>
      </c>
      <c r="C135" s="51">
        <v>56.5</v>
      </c>
      <c r="D135" s="51">
        <v>-142.18819999999999</v>
      </c>
      <c r="E135" s="41">
        <v>5537</v>
      </c>
      <c r="F135" s="51">
        <v>76.267200000000003</v>
      </c>
      <c r="G135" s="51">
        <v>269951</v>
      </c>
      <c r="H135" s="51">
        <v>56.201300000000003</v>
      </c>
    </row>
    <row r="136" spans="1:8" ht="15.75" thickBot="1" x14ac:dyDescent="0.3">
      <c r="A136" s="51">
        <v>115</v>
      </c>
      <c r="B136" s="51">
        <v>57</v>
      </c>
      <c r="C136" s="51">
        <v>57.000100000000003</v>
      </c>
      <c r="D136" s="51">
        <v>-142.67439999999999</v>
      </c>
      <c r="E136" s="41">
        <v>5574</v>
      </c>
      <c r="F136" s="51">
        <v>76.776899999999998</v>
      </c>
      <c r="G136" s="51">
        <v>272352</v>
      </c>
      <c r="H136" s="51">
        <v>56.701099999999997</v>
      </c>
    </row>
    <row r="137" spans="1:8" ht="15.75" thickBot="1" x14ac:dyDescent="0.3">
      <c r="A137" s="51">
        <v>116</v>
      </c>
      <c r="B137" s="51">
        <v>57.5</v>
      </c>
      <c r="C137" s="51">
        <v>57.500100000000003</v>
      </c>
      <c r="D137" s="51">
        <v>-143.1925</v>
      </c>
      <c r="E137" s="41">
        <v>5598</v>
      </c>
      <c r="F137" s="51">
        <v>77.107399999999998</v>
      </c>
      <c r="G137" s="51">
        <v>274766</v>
      </c>
      <c r="H137" s="51">
        <v>57.203699999999998</v>
      </c>
    </row>
    <row r="138" spans="1:8" ht="15.75" thickBot="1" x14ac:dyDescent="0.3">
      <c r="A138" s="51">
        <v>117</v>
      </c>
      <c r="B138" s="51">
        <v>58</v>
      </c>
      <c r="C138" s="51">
        <v>58.000100000000003</v>
      </c>
      <c r="D138" s="51">
        <v>-143.68639999999999</v>
      </c>
      <c r="E138" s="41">
        <v>5627</v>
      </c>
      <c r="F138" s="51">
        <v>77.506900000000002</v>
      </c>
      <c r="G138" s="51">
        <v>277175</v>
      </c>
      <c r="H138" s="51">
        <v>57.705199999999998</v>
      </c>
    </row>
    <row r="139" spans="1:8" ht="15.75" thickBot="1" x14ac:dyDescent="0.3">
      <c r="A139" s="51">
        <v>118</v>
      </c>
      <c r="B139" s="51">
        <v>58.5</v>
      </c>
      <c r="C139" s="51">
        <v>58.500100000000003</v>
      </c>
      <c r="D139" s="51">
        <v>-144.1831</v>
      </c>
      <c r="E139" s="41">
        <v>5661</v>
      </c>
      <c r="F139" s="51">
        <v>77.975200000000001</v>
      </c>
      <c r="G139" s="51">
        <v>279579</v>
      </c>
      <c r="H139" s="51">
        <v>58.2057</v>
      </c>
    </row>
    <row r="140" spans="1:8" ht="15.75" thickBot="1" x14ac:dyDescent="0.3">
      <c r="A140" s="51">
        <v>119</v>
      </c>
      <c r="B140" s="51">
        <v>59</v>
      </c>
      <c r="C140" s="51">
        <v>59.000100000000003</v>
      </c>
      <c r="D140" s="51">
        <v>-144.66739999999999</v>
      </c>
      <c r="E140" s="41">
        <v>5681</v>
      </c>
      <c r="F140" s="51">
        <v>78.250699999999995</v>
      </c>
      <c r="G140" s="51">
        <v>281997</v>
      </c>
      <c r="H140" s="51">
        <v>58.709099999999999</v>
      </c>
    </row>
    <row r="141" spans="1:8" ht="15.75" thickBot="1" x14ac:dyDescent="0.3">
      <c r="A141" s="51">
        <v>120</v>
      </c>
      <c r="B141" s="51">
        <v>59.5</v>
      </c>
      <c r="C141" s="51">
        <v>59.499899999999997</v>
      </c>
      <c r="D141" s="51">
        <v>-145.09870000000001</v>
      </c>
      <c r="E141" s="41">
        <v>5707</v>
      </c>
      <c r="F141" s="51">
        <v>78.608800000000002</v>
      </c>
      <c r="G141" s="51">
        <v>284408</v>
      </c>
      <c r="H141" s="51">
        <v>59.211100000000002</v>
      </c>
    </row>
    <row r="142" spans="1:8" ht="15.75" thickBot="1" x14ac:dyDescent="0.3">
      <c r="A142" s="51">
        <v>121</v>
      </c>
      <c r="B142" s="51">
        <v>60</v>
      </c>
      <c r="C142" s="51">
        <v>59.999899999999997</v>
      </c>
      <c r="D142" s="51">
        <v>-145.51840000000001</v>
      </c>
      <c r="E142" s="41">
        <v>5727</v>
      </c>
      <c r="F142" s="51">
        <v>78.884299999999996</v>
      </c>
      <c r="G142" s="51">
        <v>286826</v>
      </c>
      <c r="H142" s="51">
        <v>59.714500000000001</v>
      </c>
    </row>
    <row r="143" spans="1:8" ht="15.75" thickBot="1" x14ac:dyDescent="0.3">
      <c r="A143" s="51">
        <v>122</v>
      </c>
      <c r="B143" s="51">
        <v>60.5</v>
      </c>
      <c r="C143" s="51">
        <v>60.499899999999997</v>
      </c>
      <c r="D143" s="51">
        <v>-145.9314</v>
      </c>
      <c r="E143" s="41">
        <v>5746</v>
      </c>
      <c r="F143" s="51">
        <v>79.146000000000001</v>
      </c>
      <c r="G143" s="51">
        <v>289245</v>
      </c>
      <c r="H143" s="51">
        <v>60.2181</v>
      </c>
    </row>
    <row r="144" spans="1:8" ht="15.75" thickBot="1" x14ac:dyDescent="0.3">
      <c r="A144" s="51">
        <v>123</v>
      </c>
      <c r="B144" s="51">
        <v>61</v>
      </c>
      <c r="C144" s="51">
        <v>60.999899999999997</v>
      </c>
      <c r="D144" s="51">
        <v>-146.32650000000001</v>
      </c>
      <c r="E144" s="41">
        <v>5768</v>
      </c>
      <c r="F144" s="51">
        <v>79.448999999999998</v>
      </c>
      <c r="G144" s="51">
        <v>291661</v>
      </c>
      <c r="H144" s="51">
        <v>60.7211</v>
      </c>
    </row>
    <row r="145" spans="1:8" ht="15.75" thickBot="1" x14ac:dyDescent="0.3">
      <c r="A145" s="51">
        <v>124</v>
      </c>
      <c r="B145" s="51">
        <v>61.5</v>
      </c>
      <c r="C145" s="51">
        <v>61.5</v>
      </c>
      <c r="D145" s="51">
        <v>-146.7422</v>
      </c>
      <c r="E145" s="41">
        <v>5790</v>
      </c>
      <c r="F145" s="51">
        <v>79.752099999999999</v>
      </c>
      <c r="G145" s="51">
        <v>294077</v>
      </c>
      <c r="H145" s="51">
        <v>61.2241</v>
      </c>
    </row>
    <row r="146" spans="1:8" ht="15.75" thickBot="1" x14ac:dyDescent="0.3">
      <c r="A146" s="51">
        <v>125</v>
      </c>
      <c r="B146" s="51">
        <v>62</v>
      </c>
      <c r="C146" s="51">
        <v>62</v>
      </c>
      <c r="D146" s="51">
        <v>-147.20079999999999</v>
      </c>
      <c r="E146" s="41">
        <v>5811</v>
      </c>
      <c r="F146" s="51">
        <v>80.041300000000007</v>
      </c>
      <c r="G146" s="51">
        <v>296494</v>
      </c>
      <c r="H146" s="51">
        <v>61.7273</v>
      </c>
    </row>
    <row r="147" spans="1:8" ht="15.75" thickBot="1" x14ac:dyDescent="0.3">
      <c r="A147" s="51">
        <v>126</v>
      </c>
      <c r="B147" s="51">
        <v>62.5</v>
      </c>
      <c r="C147" s="51">
        <v>62.5</v>
      </c>
      <c r="D147" s="51">
        <v>-147.66589999999999</v>
      </c>
      <c r="E147" s="41">
        <v>5823</v>
      </c>
      <c r="F147" s="51">
        <v>80.206599999999995</v>
      </c>
      <c r="G147" s="51">
        <v>298920</v>
      </c>
      <c r="H147" s="51">
        <v>62.232300000000002</v>
      </c>
    </row>
    <row r="148" spans="1:8" ht="15.75" thickBot="1" x14ac:dyDescent="0.3">
      <c r="A148" s="51">
        <v>127</v>
      </c>
      <c r="B148" s="51">
        <v>63</v>
      </c>
      <c r="C148" s="51">
        <v>63</v>
      </c>
      <c r="D148" s="51">
        <v>-148.11609999999999</v>
      </c>
      <c r="E148" s="41">
        <v>5844</v>
      </c>
      <c r="F148" s="51">
        <v>80.495900000000006</v>
      </c>
      <c r="G148" s="51">
        <v>301337</v>
      </c>
      <c r="H148" s="51">
        <v>62.735500000000002</v>
      </c>
    </row>
    <row r="149" spans="1:8" ht="15.75" thickBot="1" x14ac:dyDescent="0.3">
      <c r="A149" s="51">
        <v>128</v>
      </c>
      <c r="B149" s="51">
        <v>63.5</v>
      </c>
      <c r="C149" s="51">
        <v>63.5</v>
      </c>
      <c r="D149" s="51">
        <v>-148.5625</v>
      </c>
      <c r="E149" s="41">
        <v>5864</v>
      </c>
      <c r="F149" s="51">
        <v>80.771299999999997</v>
      </c>
      <c r="G149" s="51">
        <v>303755</v>
      </c>
      <c r="H149" s="51">
        <v>63.238900000000001</v>
      </c>
    </row>
    <row r="150" spans="1:8" ht="15.75" thickBot="1" x14ac:dyDescent="0.3">
      <c r="A150" s="51">
        <v>129</v>
      </c>
      <c r="B150" s="51">
        <v>64</v>
      </c>
      <c r="C150" s="51">
        <v>64</v>
      </c>
      <c r="D150" s="51">
        <v>-148.99940000000001</v>
      </c>
      <c r="E150" s="41">
        <v>5883</v>
      </c>
      <c r="F150" s="51">
        <v>81.033100000000005</v>
      </c>
      <c r="G150" s="51">
        <v>306174</v>
      </c>
      <c r="H150" s="51">
        <v>63.742600000000003</v>
      </c>
    </row>
    <row r="151" spans="1:8" ht="15.75" thickBot="1" x14ac:dyDescent="0.3">
      <c r="A151" s="51">
        <v>130</v>
      </c>
      <c r="B151" s="51">
        <v>64.5</v>
      </c>
      <c r="C151" s="51">
        <v>64.5</v>
      </c>
      <c r="D151" s="51">
        <v>-149.44200000000001</v>
      </c>
      <c r="E151" s="41">
        <v>5902</v>
      </c>
      <c r="F151" s="51">
        <v>81.294799999999995</v>
      </c>
      <c r="G151" s="51">
        <v>308593</v>
      </c>
      <c r="H151" s="51">
        <v>64.246200000000002</v>
      </c>
    </row>
    <row r="152" spans="1:8" ht="15.75" thickBot="1" x14ac:dyDescent="0.3">
      <c r="A152" s="51">
        <v>131</v>
      </c>
      <c r="B152" s="51">
        <v>65</v>
      </c>
      <c r="C152" s="51">
        <v>65</v>
      </c>
      <c r="D152" s="51">
        <v>-149.8742</v>
      </c>
      <c r="E152" s="41">
        <v>5926</v>
      </c>
      <c r="F152" s="51">
        <v>81.625299999999996</v>
      </c>
      <c r="G152" s="51">
        <v>311007</v>
      </c>
      <c r="H152" s="51">
        <v>64.748699999999999</v>
      </c>
    </row>
    <row r="153" spans="1:8" ht="15.75" thickBot="1" x14ac:dyDescent="0.3">
      <c r="A153" s="51">
        <v>132</v>
      </c>
      <c r="B153" s="51">
        <v>65.5</v>
      </c>
      <c r="C153" s="51">
        <v>65.5</v>
      </c>
      <c r="D153" s="51">
        <v>-150.2852</v>
      </c>
      <c r="E153" s="41">
        <v>5949</v>
      </c>
      <c r="F153" s="51">
        <v>81.942099999999996</v>
      </c>
      <c r="G153" s="51">
        <v>313422</v>
      </c>
      <c r="H153" s="51">
        <v>65.251499999999993</v>
      </c>
    </row>
    <row r="154" spans="1:8" ht="15.75" thickBot="1" x14ac:dyDescent="0.3">
      <c r="A154" s="51">
        <v>133</v>
      </c>
      <c r="B154" s="51">
        <v>66</v>
      </c>
      <c r="C154" s="51">
        <v>66.000100000000003</v>
      </c>
      <c r="D154" s="51">
        <v>-150.6859</v>
      </c>
      <c r="E154" s="41">
        <v>5968</v>
      </c>
      <c r="F154" s="51">
        <v>82.203900000000004</v>
      </c>
      <c r="G154" s="51">
        <v>315841</v>
      </c>
      <c r="H154" s="51">
        <v>65.755099999999999</v>
      </c>
    </row>
    <row r="155" spans="1:8" ht="15.75" thickBot="1" x14ac:dyDescent="0.3">
      <c r="A155" s="51">
        <v>134</v>
      </c>
      <c r="B155" s="51">
        <v>66.5</v>
      </c>
      <c r="C155" s="51">
        <v>66.500100000000003</v>
      </c>
      <c r="D155" s="51">
        <v>-151.10579999999999</v>
      </c>
      <c r="E155" s="41">
        <v>5988</v>
      </c>
      <c r="F155" s="51">
        <v>82.479299999999995</v>
      </c>
      <c r="G155" s="51">
        <v>318259</v>
      </c>
      <c r="H155" s="51">
        <v>66.258499999999998</v>
      </c>
    </row>
    <row r="156" spans="1:8" ht="15.75" thickBot="1" x14ac:dyDescent="0.3">
      <c r="A156" s="51">
        <v>135</v>
      </c>
      <c r="B156" s="51">
        <v>67</v>
      </c>
      <c r="C156" s="51">
        <v>67.000100000000003</v>
      </c>
      <c r="D156" s="51">
        <v>-151.55189999999999</v>
      </c>
      <c r="E156" s="41">
        <v>6006</v>
      </c>
      <c r="F156" s="51">
        <v>82.7273</v>
      </c>
      <c r="G156" s="51">
        <v>320679</v>
      </c>
      <c r="H156" s="51">
        <v>66.7624</v>
      </c>
    </row>
    <row r="157" spans="1:8" ht="15.75" thickBot="1" x14ac:dyDescent="0.3">
      <c r="A157" s="51">
        <v>136</v>
      </c>
      <c r="B157" s="51">
        <v>67.5</v>
      </c>
      <c r="C157" s="51">
        <v>67.500100000000003</v>
      </c>
      <c r="D157" s="51">
        <v>-152.00550000000001</v>
      </c>
      <c r="E157" s="41">
        <v>6027</v>
      </c>
      <c r="F157" s="51">
        <v>83.016499999999994</v>
      </c>
      <c r="G157" s="51">
        <v>323096</v>
      </c>
      <c r="H157" s="51">
        <v>67.265600000000006</v>
      </c>
    </row>
    <row r="158" spans="1:8" ht="15.75" thickBot="1" x14ac:dyDescent="0.3">
      <c r="A158" s="51">
        <v>137</v>
      </c>
      <c r="B158" s="51">
        <v>68</v>
      </c>
      <c r="C158" s="51">
        <v>68.000299999999996</v>
      </c>
      <c r="D158" s="51">
        <v>-152.45070000000001</v>
      </c>
      <c r="E158" s="41">
        <v>6038</v>
      </c>
      <c r="F158" s="51">
        <v>83.168000000000006</v>
      </c>
      <c r="G158" s="51">
        <v>325524</v>
      </c>
      <c r="H158" s="51">
        <v>67.771000000000001</v>
      </c>
    </row>
    <row r="159" spans="1:8" ht="15.75" thickBot="1" x14ac:dyDescent="0.3">
      <c r="A159" s="51">
        <v>138</v>
      </c>
      <c r="B159" s="51">
        <v>68.5</v>
      </c>
      <c r="C159" s="51">
        <v>68.499899999999997</v>
      </c>
      <c r="D159" s="51">
        <v>-152.89009999999999</v>
      </c>
      <c r="E159" s="41">
        <v>6055</v>
      </c>
      <c r="F159" s="51">
        <v>83.402199999999993</v>
      </c>
      <c r="G159" s="51">
        <v>327943</v>
      </c>
      <c r="H159" s="51">
        <v>68.274699999999996</v>
      </c>
    </row>
    <row r="160" spans="1:8" ht="15.75" thickBot="1" x14ac:dyDescent="0.3">
      <c r="A160" s="51">
        <v>139</v>
      </c>
      <c r="B160" s="51">
        <v>69</v>
      </c>
      <c r="C160" s="51">
        <v>68.999899999999997</v>
      </c>
      <c r="D160" s="51">
        <v>-153.32740000000001</v>
      </c>
      <c r="E160" s="41">
        <v>6077</v>
      </c>
      <c r="F160" s="51">
        <v>83.705200000000005</v>
      </c>
      <c r="G160" s="51">
        <v>330359</v>
      </c>
      <c r="H160" s="51">
        <v>68.777600000000007</v>
      </c>
    </row>
    <row r="161" spans="1:8" ht="15.75" thickBot="1" x14ac:dyDescent="0.3">
      <c r="A161" s="51">
        <v>140</v>
      </c>
      <c r="B161" s="51">
        <v>69.5</v>
      </c>
      <c r="C161" s="51">
        <v>69.499899999999997</v>
      </c>
      <c r="D161" s="51">
        <v>-153.71270000000001</v>
      </c>
      <c r="E161" s="41">
        <v>6097</v>
      </c>
      <c r="F161" s="51">
        <v>83.980699999999999</v>
      </c>
      <c r="G161" s="51">
        <v>332777</v>
      </c>
      <c r="H161" s="51">
        <v>69.281099999999995</v>
      </c>
    </row>
    <row r="162" spans="1:8" ht="15.75" thickBot="1" x14ac:dyDescent="0.3">
      <c r="A162" s="51">
        <v>141</v>
      </c>
      <c r="B162" s="51">
        <v>70</v>
      </c>
      <c r="C162" s="51">
        <v>69.999899999999997</v>
      </c>
      <c r="D162" s="51">
        <v>-154.08029999999999</v>
      </c>
      <c r="E162" s="41">
        <v>6120</v>
      </c>
      <c r="F162" s="51">
        <v>84.297499999999999</v>
      </c>
      <c r="G162" s="51">
        <v>335192</v>
      </c>
      <c r="H162" s="51">
        <v>69.783799999999999</v>
      </c>
    </row>
    <row r="163" spans="1:8" ht="15.75" thickBot="1" x14ac:dyDescent="0.3">
      <c r="A163" s="51">
        <v>142</v>
      </c>
      <c r="B163" s="51">
        <v>70.5</v>
      </c>
      <c r="C163" s="51">
        <v>70.499899999999997</v>
      </c>
      <c r="D163" s="51">
        <v>-154.4614</v>
      </c>
      <c r="E163" s="41">
        <v>6143</v>
      </c>
      <c r="F163" s="51">
        <v>84.6143</v>
      </c>
      <c r="G163" s="51">
        <v>337607</v>
      </c>
      <c r="H163" s="51">
        <v>70.286600000000007</v>
      </c>
    </row>
    <row r="164" spans="1:8" ht="15.75" thickBot="1" x14ac:dyDescent="0.3">
      <c r="A164" s="51">
        <v>143</v>
      </c>
      <c r="B164" s="51">
        <v>71</v>
      </c>
      <c r="C164" s="51">
        <v>71</v>
      </c>
      <c r="D164" s="51">
        <v>-154.8407</v>
      </c>
      <c r="E164" s="41">
        <v>6158</v>
      </c>
      <c r="F164" s="51">
        <v>84.820899999999995</v>
      </c>
      <c r="G164" s="51">
        <v>340030</v>
      </c>
      <c r="H164" s="51">
        <v>70.7911</v>
      </c>
    </row>
    <row r="165" spans="1:8" ht="15.75" thickBot="1" x14ac:dyDescent="0.3">
      <c r="A165" s="51">
        <v>144</v>
      </c>
      <c r="B165" s="51">
        <v>71.5</v>
      </c>
      <c r="C165" s="51">
        <v>71.5</v>
      </c>
      <c r="D165" s="51">
        <v>-155.2353</v>
      </c>
      <c r="E165" s="41">
        <v>6176</v>
      </c>
      <c r="F165" s="51">
        <v>85.068899999999999</v>
      </c>
      <c r="G165" s="51">
        <v>342450</v>
      </c>
      <c r="H165" s="51">
        <v>71.294899999999998</v>
      </c>
    </row>
    <row r="166" spans="1:8" ht="15.75" thickBot="1" x14ac:dyDescent="0.3">
      <c r="A166" s="51">
        <v>145</v>
      </c>
      <c r="B166" s="51">
        <v>72</v>
      </c>
      <c r="C166" s="51">
        <v>72</v>
      </c>
      <c r="D166" s="51">
        <v>-155.61799999999999</v>
      </c>
      <c r="E166" s="41">
        <v>6191</v>
      </c>
      <c r="F166" s="51">
        <v>85.275499999999994</v>
      </c>
      <c r="G166" s="51">
        <v>344873</v>
      </c>
      <c r="H166" s="51">
        <v>71.799300000000002</v>
      </c>
    </row>
    <row r="167" spans="1:8" ht="15.75" thickBot="1" x14ac:dyDescent="0.3">
      <c r="A167" s="51">
        <v>146</v>
      </c>
      <c r="B167" s="51">
        <v>72.5</v>
      </c>
      <c r="C167" s="51">
        <v>72.5</v>
      </c>
      <c r="D167" s="51">
        <v>-156.00290000000001</v>
      </c>
      <c r="E167" s="41">
        <v>6207</v>
      </c>
      <c r="F167" s="51">
        <v>85.495900000000006</v>
      </c>
      <c r="G167" s="51">
        <v>347295</v>
      </c>
      <c r="H167" s="51">
        <v>72.303600000000003</v>
      </c>
    </row>
    <row r="168" spans="1:8" ht="15.75" thickBot="1" x14ac:dyDescent="0.3">
      <c r="A168" s="51">
        <v>147</v>
      </c>
      <c r="B168" s="51">
        <v>73</v>
      </c>
      <c r="C168" s="51">
        <v>73</v>
      </c>
      <c r="D168" s="51">
        <v>-156.42570000000001</v>
      </c>
      <c r="E168" s="41">
        <v>6230</v>
      </c>
      <c r="F168" s="51">
        <v>85.812700000000007</v>
      </c>
      <c r="G168" s="51">
        <v>349710</v>
      </c>
      <c r="H168" s="51">
        <v>72.806399999999996</v>
      </c>
    </row>
    <row r="169" spans="1:8" ht="15.75" thickBot="1" x14ac:dyDescent="0.3">
      <c r="A169" s="51">
        <v>148</v>
      </c>
      <c r="B169" s="51">
        <v>73.5</v>
      </c>
      <c r="C169" s="51">
        <v>73.5</v>
      </c>
      <c r="D169" s="51">
        <v>-156.85730000000001</v>
      </c>
      <c r="E169" s="41">
        <v>6249</v>
      </c>
      <c r="F169" s="51">
        <v>86.074399999999997</v>
      </c>
      <c r="G169" s="51">
        <v>352129</v>
      </c>
      <c r="H169" s="51">
        <v>73.31</v>
      </c>
    </row>
    <row r="170" spans="1:8" ht="15.75" thickBot="1" x14ac:dyDescent="0.3">
      <c r="A170" s="51">
        <v>149</v>
      </c>
      <c r="B170" s="51">
        <v>74</v>
      </c>
      <c r="C170" s="51">
        <v>74</v>
      </c>
      <c r="D170" s="51">
        <v>-157.2911</v>
      </c>
      <c r="E170" s="41">
        <v>6266</v>
      </c>
      <c r="F170" s="51">
        <v>86.308499999999995</v>
      </c>
      <c r="G170" s="51">
        <v>354550</v>
      </c>
      <c r="H170" s="51">
        <v>73.813999999999993</v>
      </c>
    </row>
    <row r="171" spans="1:8" ht="15.75" thickBot="1" x14ac:dyDescent="0.3">
      <c r="A171" s="51">
        <v>150</v>
      </c>
      <c r="B171" s="51">
        <v>74.5</v>
      </c>
      <c r="C171" s="51">
        <v>74.5</v>
      </c>
      <c r="D171" s="51">
        <v>-157.73650000000001</v>
      </c>
      <c r="E171" s="41">
        <v>6288</v>
      </c>
      <c r="F171" s="51">
        <v>86.611599999999996</v>
      </c>
      <c r="G171" s="51">
        <v>356966</v>
      </c>
      <c r="H171" s="51">
        <v>74.316999999999993</v>
      </c>
    </row>
    <row r="172" spans="1:8" ht="15.75" thickBot="1" x14ac:dyDescent="0.3">
      <c r="A172" s="51">
        <v>151</v>
      </c>
      <c r="B172" s="51">
        <v>75</v>
      </c>
      <c r="C172" s="51">
        <v>75.000100000000003</v>
      </c>
      <c r="D172" s="51">
        <v>-158.18450000000001</v>
      </c>
      <c r="E172" s="41">
        <v>6304</v>
      </c>
      <c r="F172" s="51">
        <v>86.831999999999994</v>
      </c>
      <c r="G172" s="51">
        <v>359388</v>
      </c>
      <c r="H172" s="51">
        <v>74.821200000000005</v>
      </c>
    </row>
    <row r="173" spans="1:8" ht="15.75" thickBot="1" x14ac:dyDescent="0.3">
      <c r="A173" s="51">
        <v>152</v>
      </c>
      <c r="B173" s="51">
        <v>75.5</v>
      </c>
      <c r="C173" s="51">
        <v>75.500100000000003</v>
      </c>
      <c r="D173" s="51">
        <v>-158.62569999999999</v>
      </c>
      <c r="E173" s="41">
        <v>6323</v>
      </c>
      <c r="F173" s="51">
        <v>87.093699999999998</v>
      </c>
      <c r="G173" s="51">
        <v>361807</v>
      </c>
      <c r="H173" s="51">
        <v>75.324799999999996</v>
      </c>
    </row>
    <row r="174" spans="1:8" ht="15.75" thickBot="1" x14ac:dyDescent="0.3">
      <c r="A174" s="51">
        <v>153</v>
      </c>
      <c r="B174" s="51">
        <v>76</v>
      </c>
      <c r="C174" s="51">
        <v>76.000100000000003</v>
      </c>
      <c r="D174" s="51">
        <v>-159.0592</v>
      </c>
      <c r="E174" s="41">
        <v>6341</v>
      </c>
      <c r="F174" s="51">
        <v>87.3416</v>
      </c>
      <c r="G174" s="51">
        <v>364227</v>
      </c>
      <c r="H174" s="51">
        <v>75.828699999999998</v>
      </c>
    </row>
    <row r="175" spans="1:8" ht="15.75" thickBot="1" x14ac:dyDescent="0.3">
      <c r="A175" s="51">
        <v>154</v>
      </c>
      <c r="B175" s="51">
        <v>76.5</v>
      </c>
      <c r="C175" s="51">
        <v>76.500100000000003</v>
      </c>
      <c r="D175" s="51">
        <v>-159.4966</v>
      </c>
      <c r="E175" s="41">
        <v>6356</v>
      </c>
      <c r="F175" s="51">
        <v>87.548199999999994</v>
      </c>
      <c r="G175" s="51">
        <v>366650</v>
      </c>
      <c r="H175" s="51">
        <v>76.333100000000002</v>
      </c>
    </row>
    <row r="176" spans="1:8" ht="15.75" thickBot="1" x14ac:dyDescent="0.3">
      <c r="A176" s="51">
        <v>155</v>
      </c>
      <c r="B176" s="51">
        <v>77</v>
      </c>
      <c r="C176" s="51">
        <v>77.000100000000003</v>
      </c>
      <c r="D176" s="51">
        <v>-159.9796</v>
      </c>
      <c r="E176" s="41">
        <v>6373</v>
      </c>
      <c r="F176" s="51">
        <v>87.782399999999996</v>
      </c>
      <c r="G176" s="51">
        <v>369071</v>
      </c>
      <c r="H176" s="51">
        <v>76.837100000000007</v>
      </c>
    </row>
    <row r="177" spans="1:8" ht="15.75" thickBot="1" x14ac:dyDescent="0.3">
      <c r="A177" s="51">
        <v>156</v>
      </c>
      <c r="B177" s="51">
        <v>77.5</v>
      </c>
      <c r="C177" s="51">
        <v>77.499899999999997</v>
      </c>
      <c r="D177" s="51">
        <v>-160.4563</v>
      </c>
      <c r="E177" s="41">
        <v>6390</v>
      </c>
      <c r="F177" s="51">
        <v>88.016499999999994</v>
      </c>
      <c r="G177" s="51">
        <v>371491</v>
      </c>
      <c r="H177" s="51">
        <v>77.340999999999994</v>
      </c>
    </row>
    <row r="178" spans="1:8" ht="15.75" thickBot="1" x14ac:dyDescent="0.3">
      <c r="A178" s="51">
        <v>157</v>
      </c>
      <c r="B178" s="51">
        <v>78</v>
      </c>
      <c r="C178" s="51">
        <v>77.999899999999997</v>
      </c>
      <c r="D178" s="51">
        <v>-160.9453</v>
      </c>
      <c r="E178" s="41">
        <v>6406</v>
      </c>
      <c r="F178" s="51">
        <v>88.236900000000006</v>
      </c>
      <c r="G178" s="51">
        <v>373913</v>
      </c>
      <c r="H178" s="51">
        <v>77.845200000000006</v>
      </c>
    </row>
    <row r="179" spans="1:8" ht="15.75" thickBot="1" x14ac:dyDescent="0.3">
      <c r="A179" s="51">
        <v>158</v>
      </c>
      <c r="B179" s="51">
        <v>78.5</v>
      </c>
      <c r="C179" s="51">
        <v>78.499899999999997</v>
      </c>
      <c r="D179" s="51">
        <v>-161.43090000000001</v>
      </c>
      <c r="E179" s="41">
        <v>6424</v>
      </c>
      <c r="F179" s="51">
        <v>88.484800000000007</v>
      </c>
      <c r="G179" s="51">
        <v>376333</v>
      </c>
      <c r="H179" s="51">
        <v>78.349000000000004</v>
      </c>
    </row>
    <row r="180" spans="1:8" ht="15.75" thickBot="1" x14ac:dyDescent="0.3">
      <c r="A180" s="51">
        <v>159</v>
      </c>
      <c r="B180" s="51">
        <v>79</v>
      </c>
      <c r="C180" s="51">
        <v>78.999899999999997</v>
      </c>
      <c r="D180" s="51">
        <v>-161.94110000000001</v>
      </c>
      <c r="E180" s="41">
        <v>6447</v>
      </c>
      <c r="F180" s="51">
        <v>88.801699999999997</v>
      </c>
      <c r="G180" s="51">
        <v>378748</v>
      </c>
      <c r="H180" s="51">
        <v>78.851799999999997</v>
      </c>
    </row>
    <row r="181" spans="1:8" ht="15.75" thickBot="1" x14ac:dyDescent="0.3">
      <c r="A181" s="51">
        <v>160</v>
      </c>
      <c r="B181" s="51">
        <v>79.5</v>
      </c>
      <c r="C181" s="51">
        <v>79.499899999999997</v>
      </c>
      <c r="D181" s="51">
        <v>-162.4151</v>
      </c>
      <c r="E181" s="41">
        <v>6476</v>
      </c>
      <c r="F181" s="51">
        <v>89.201099999999997</v>
      </c>
      <c r="G181" s="51">
        <v>381157</v>
      </c>
      <c r="H181" s="51">
        <v>79.353300000000004</v>
      </c>
    </row>
    <row r="182" spans="1:8" ht="15.75" thickBot="1" x14ac:dyDescent="0.3">
      <c r="A182" s="51">
        <v>161</v>
      </c>
      <c r="B182" s="51">
        <v>80</v>
      </c>
      <c r="C182" s="51">
        <v>80</v>
      </c>
      <c r="D182" s="51">
        <v>-162.85419999999999</v>
      </c>
      <c r="E182" s="41">
        <v>6495</v>
      </c>
      <c r="F182" s="51">
        <v>89.462800000000001</v>
      </c>
      <c r="G182" s="51">
        <v>383576</v>
      </c>
      <c r="H182" s="51">
        <v>79.856899999999996</v>
      </c>
    </row>
    <row r="183" spans="1:8" ht="15.75" thickBot="1" x14ac:dyDescent="0.3">
      <c r="A183" s="51">
        <v>162</v>
      </c>
      <c r="B183" s="51">
        <v>80.5</v>
      </c>
      <c r="C183" s="51">
        <v>80.5</v>
      </c>
      <c r="D183" s="51">
        <v>-163.31039999999999</v>
      </c>
      <c r="E183" s="41">
        <v>6518</v>
      </c>
      <c r="F183" s="51">
        <v>89.779600000000002</v>
      </c>
      <c r="G183" s="51">
        <v>385991</v>
      </c>
      <c r="H183" s="51">
        <v>80.359700000000004</v>
      </c>
    </row>
    <row r="184" spans="1:8" ht="15.75" thickBot="1" x14ac:dyDescent="0.3">
      <c r="A184" s="51">
        <v>163</v>
      </c>
      <c r="B184" s="51">
        <v>81</v>
      </c>
      <c r="C184" s="51">
        <v>81</v>
      </c>
      <c r="D184" s="51">
        <v>-163.7766</v>
      </c>
      <c r="E184" s="41">
        <v>6541</v>
      </c>
      <c r="F184" s="51">
        <v>90.096400000000003</v>
      </c>
      <c r="G184" s="51">
        <v>388406</v>
      </c>
      <c r="H184" s="51">
        <v>80.862499999999997</v>
      </c>
    </row>
    <row r="185" spans="1:8" ht="15.75" thickBot="1" x14ac:dyDescent="0.3">
      <c r="A185" s="51">
        <v>164</v>
      </c>
      <c r="B185" s="51">
        <v>81.5</v>
      </c>
      <c r="C185" s="51">
        <v>81.5</v>
      </c>
      <c r="D185" s="51">
        <v>-164.23349999999999</v>
      </c>
      <c r="E185" s="41">
        <v>6562</v>
      </c>
      <c r="F185" s="51">
        <v>90.3857</v>
      </c>
      <c r="G185" s="51">
        <v>390823</v>
      </c>
      <c r="H185" s="51">
        <v>81.365700000000004</v>
      </c>
    </row>
    <row r="186" spans="1:8" ht="15.75" thickBot="1" x14ac:dyDescent="0.3">
      <c r="A186" s="51">
        <v>165</v>
      </c>
      <c r="B186" s="51">
        <v>82</v>
      </c>
      <c r="C186" s="51">
        <v>82</v>
      </c>
      <c r="D186" s="51">
        <v>-164.68270000000001</v>
      </c>
      <c r="E186" s="41">
        <v>6583</v>
      </c>
      <c r="F186" s="51">
        <v>90.674899999999994</v>
      </c>
      <c r="G186" s="51">
        <v>393240</v>
      </c>
      <c r="H186" s="51">
        <v>81.868899999999996</v>
      </c>
    </row>
    <row r="187" spans="1:8" ht="15.75" thickBot="1" x14ac:dyDescent="0.3">
      <c r="A187" s="51">
        <v>166</v>
      </c>
      <c r="B187" s="51">
        <v>82.5</v>
      </c>
      <c r="C187" s="51">
        <v>82.5</v>
      </c>
      <c r="D187" s="51">
        <v>-165.14680000000001</v>
      </c>
      <c r="E187" s="41">
        <v>6603</v>
      </c>
      <c r="F187" s="51">
        <v>90.950400000000002</v>
      </c>
      <c r="G187" s="51">
        <v>395658</v>
      </c>
      <c r="H187" s="51">
        <v>82.372299999999996</v>
      </c>
    </row>
    <row r="188" spans="1:8" ht="15.75" thickBot="1" x14ac:dyDescent="0.3">
      <c r="A188" s="51">
        <v>167</v>
      </c>
      <c r="B188" s="51">
        <v>83</v>
      </c>
      <c r="C188" s="51">
        <v>83</v>
      </c>
      <c r="D188" s="51">
        <v>-165.6215</v>
      </c>
      <c r="E188" s="41">
        <v>6627</v>
      </c>
      <c r="F188" s="51">
        <v>91.281000000000006</v>
      </c>
      <c r="G188" s="51">
        <v>398072</v>
      </c>
      <c r="H188" s="51">
        <v>82.874899999999997</v>
      </c>
    </row>
    <row r="189" spans="1:8" ht="15.75" thickBot="1" x14ac:dyDescent="0.3">
      <c r="A189" s="51">
        <v>168</v>
      </c>
      <c r="B189" s="51">
        <v>83.5</v>
      </c>
      <c r="C189" s="51">
        <v>83.5</v>
      </c>
      <c r="D189" s="51">
        <v>-166.1491</v>
      </c>
      <c r="E189" s="41">
        <v>6643</v>
      </c>
      <c r="F189" s="51">
        <v>91.501400000000004</v>
      </c>
      <c r="G189" s="51">
        <v>400494</v>
      </c>
      <c r="H189" s="51">
        <v>83.379099999999994</v>
      </c>
    </row>
    <row r="190" spans="1:8" ht="15.75" thickBot="1" x14ac:dyDescent="0.3">
      <c r="A190" s="51">
        <v>169</v>
      </c>
      <c r="B190" s="51">
        <v>84</v>
      </c>
      <c r="C190" s="51">
        <v>84</v>
      </c>
      <c r="D190" s="51">
        <v>-166.69820000000001</v>
      </c>
      <c r="E190" s="41">
        <v>6667</v>
      </c>
      <c r="F190" s="51">
        <v>91.831999999999994</v>
      </c>
      <c r="G190" s="51">
        <v>402908</v>
      </c>
      <c r="H190" s="51">
        <v>83.881699999999995</v>
      </c>
    </row>
    <row r="191" spans="1:8" ht="15.75" thickBot="1" x14ac:dyDescent="0.3">
      <c r="A191" s="51">
        <v>170</v>
      </c>
      <c r="B191" s="51">
        <v>84.5</v>
      </c>
      <c r="C191" s="51">
        <v>84.500100000000003</v>
      </c>
      <c r="D191" s="51">
        <v>-167.25450000000001</v>
      </c>
      <c r="E191" s="41">
        <v>6679</v>
      </c>
      <c r="F191" s="51">
        <v>91.997200000000007</v>
      </c>
      <c r="G191" s="51">
        <v>405334</v>
      </c>
      <c r="H191" s="51">
        <v>84.386700000000005</v>
      </c>
    </row>
    <row r="192" spans="1:8" ht="15.75" thickBot="1" x14ac:dyDescent="0.3">
      <c r="A192" s="51">
        <v>171</v>
      </c>
      <c r="B192" s="51">
        <v>85</v>
      </c>
      <c r="C192" s="51">
        <v>85.000100000000003</v>
      </c>
      <c r="D192" s="51">
        <v>-167.8409</v>
      </c>
      <c r="E192" s="41">
        <v>6697</v>
      </c>
      <c r="F192" s="51">
        <v>92.245199999999997</v>
      </c>
      <c r="G192" s="51">
        <v>407754</v>
      </c>
      <c r="H192" s="51">
        <v>84.890600000000006</v>
      </c>
    </row>
    <row r="193" spans="1:8" ht="15.75" thickBot="1" x14ac:dyDescent="0.3">
      <c r="A193" s="51">
        <v>172</v>
      </c>
      <c r="B193" s="51">
        <v>85.5</v>
      </c>
      <c r="C193" s="51">
        <v>85.500100000000003</v>
      </c>
      <c r="D193" s="51">
        <v>-168.41370000000001</v>
      </c>
      <c r="E193" s="41">
        <v>6723</v>
      </c>
      <c r="F193" s="51">
        <v>92.603300000000004</v>
      </c>
      <c r="G193" s="51">
        <v>410166</v>
      </c>
      <c r="H193" s="51">
        <v>85.392700000000005</v>
      </c>
    </row>
    <row r="194" spans="1:8" ht="15.75" thickBot="1" x14ac:dyDescent="0.3">
      <c r="A194" s="51">
        <v>173</v>
      </c>
      <c r="B194" s="51">
        <v>86</v>
      </c>
      <c r="C194" s="51">
        <v>86.000100000000003</v>
      </c>
      <c r="D194" s="51">
        <v>-169.10489999999999</v>
      </c>
      <c r="E194" s="41">
        <v>6741</v>
      </c>
      <c r="F194" s="51">
        <v>92.851200000000006</v>
      </c>
      <c r="G194" s="51">
        <v>412586</v>
      </c>
      <c r="H194" s="51">
        <v>85.896500000000003</v>
      </c>
    </row>
    <row r="195" spans="1:8" ht="15.75" thickBot="1" x14ac:dyDescent="0.3">
      <c r="A195" s="51">
        <v>174</v>
      </c>
      <c r="B195" s="51">
        <v>86.5</v>
      </c>
      <c r="C195" s="51">
        <v>86.499899999999997</v>
      </c>
      <c r="D195" s="51">
        <v>-169.79509999999999</v>
      </c>
      <c r="E195" s="41">
        <v>6762</v>
      </c>
      <c r="F195" s="51">
        <v>93.140500000000003</v>
      </c>
      <c r="G195" s="51">
        <v>415002</v>
      </c>
      <c r="H195" s="51">
        <v>86.399500000000003</v>
      </c>
    </row>
    <row r="196" spans="1:8" ht="15.75" thickBot="1" x14ac:dyDescent="0.3">
      <c r="A196" s="51">
        <v>175</v>
      </c>
      <c r="B196" s="51">
        <v>87</v>
      </c>
      <c r="C196" s="51">
        <v>86.999899999999997</v>
      </c>
      <c r="D196" s="51">
        <v>-170.5095</v>
      </c>
      <c r="E196" s="41">
        <v>6785</v>
      </c>
      <c r="F196" s="51">
        <v>93.457300000000004</v>
      </c>
      <c r="G196" s="51">
        <v>417417</v>
      </c>
      <c r="H196" s="51">
        <v>86.902299999999997</v>
      </c>
    </row>
    <row r="197" spans="1:8" ht="15.75" thickBot="1" x14ac:dyDescent="0.3">
      <c r="A197" s="51">
        <v>176</v>
      </c>
      <c r="B197" s="51">
        <v>87.5</v>
      </c>
      <c r="C197" s="51">
        <v>87.499899999999997</v>
      </c>
      <c r="D197" s="51">
        <v>-171.2492</v>
      </c>
      <c r="E197" s="41">
        <v>6803</v>
      </c>
      <c r="F197" s="51">
        <v>93.705200000000005</v>
      </c>
      <c r="G197" s="51">
        <v>419837</v>
      </c>
      <c r="H197" s="51">
        <v>87.406099999999995</v>
      </c>
    </row>
    <row r="198" spans="1:8" ht="15.75" thickBot="1" x14ac:dyDescent="0.3">
      <c r="A198" s="51">
        <v>177</v>
      </c>
      <c r="B198" s="51">
        <v>88</v>
      </c>
      <c r="C198" s="51">
        <v>87.999899999999997</v>
      </c>
      <c r="D198" s="51">
        <v>-171.9135</v>
      </c>
      <c r="E198" s="41">
        <v>6821</v>
      </c>
      <c r="F198" s="51">
        <v>93.953199999999995</v>
      </c>
      <c r="G198" s="51">
        <v>422257</v>
      </c>
      <c r="H198" s="51">
        <v>87.91</v>
      </c>
    </row>
    <row r="199" spans="1:8" ht="15.75" thickBot="1" x14ac:dyDescent="0.3">
      <c r="A199" s="51">
        <v>178</v>
      </c>
      <c r="B199" s="51">
        <v>88.5</v>
      </c>
      <c r="C199" s="51">
        <v>88.499899999999997</v>
      </c>
      <c r="D199" s="51">
        <v>-172.6035</v>
      </c>
      <c r="E199" s="41">
        <v>6841</v>
      </c>
      <c r="F199" s="51">
        <v>94.228700000000003</v>
      </c>
      <c r="G199" s="51">
        <v>424675</v>
      </c>
      <c r="H199" s="51">
        <v>88.413399999999996</v>
      </c>
    </row>
    <row r="200" spans="1:8" ht="15.75" thickBot="1" x14ac:dyDescent="0.3">
      <c r="A200" s="51">
        <v>179</v>
      </c>
      <c r="B200" s="51">
        <v>89</v>
      </c>
      <c r="C200" s="51">
        <v>89</v>
      </c>
      <c r="D200" s="51">
        <v>-173.29679999999999</v>
      </c>
      <c r="E200" s="41">
        <v>6862</v>
      </c>
      <c r="F200" s="51">
        <v>94.517899999999997</v>
      </c>
      <c r="G200" s="51">
        <v>427092</v>
      </c>
      <c r="H200" s="51">
        <v>88.916600000000003</v>
      </c>
    </row>
    <row r="201" spans="1:8" ht="15.75" thickBot="1" x14ac:dyDescent="0.3">
      <c r="A201" s="51">
        <v>180</v>
      </c>
      <c r="B201" s="51">
        <v>89.5</v>
      </c>
      <c r="C201" s="51">
        <v>89.5</v>
      </c>
      <c r="D201" s="51">
        <v>-174.0669</v>
      </c>
      <c r="E201" s="41">
        <v>6880</v>
      </c>
      <c r="F201" s="51">
        <v>94.765799999999999</v>
      </c>
      <c r="G201" s="51">
        <v>429512</v>
      </c>
      <c r="H201" s="51">
        <v>89.420400000000001</v>
      </c>
    </row>
    <row r="202" spans="1:8" ht="15.75" thickBot="1" x14ac:dyDescent="0.3">
      <c r="A202" s="51">
        <v>181</v>
      </c>
      <c r="B202" s="51">
        <v>90</v>
      </c>
      <c r="C202" s="51">
        <v>90</v>
      </c>
      <c r="D202" s="51">
        <v>-174.84710000000001</v>
      </c>
      <c r="E202" s="41">
        <v>6905</v>
      </c>
      <c r="F202" s="51">
        <v>95.110200000000006</v>
      </c>
      <c r="G202" s="51">
        <v>431925</v>
      </c>
      <c r="H202" s="51">
        <v>89.922700000000006</v>
      </c>
    </row>
    <row r="203" spans="1:8" ht="15.75" thickBot="1" x14ac:dyDescent="0.3">
      <c r="A203" s="51">
        <v>182</v>
      </c>
      <c r="B203" s="51">
        <v>90.5</v>
      </c>
      <c r="C203" s="51">
        <v>90.5</v>
      </c>
      <c r="D203" s="51">
        <v>-175.65219999999999</v>
      </c>
      <c r="E203" s="41">
        <v>6928</v>
      </c>
      <c r="F203" s="51">
        <v>95.427000000000007</v>
      </c>
      <c r="G203" s="51">
        <v>434340</v>
      </c>
      <c r="H203" s="51">
        <v>90.4255</v>
      </c>
    </row>
    <row r="204" spans="1:8" ht="15.75" thickBot="1" x14ac:dyDescent="0.3">
      <c r="A204" s="51">
        <v>183</v>
      </c>
      <c r="B204" s="51">
        <v>91</v>
      </c>
      <c r="C204" s="51">
        <v>91</v>
      </c>
      <c r="D204" s="51">
        <v>-176.6121</v>
      </c>
      <c r="E204" s="41">
        <v>6948</v>
      </c>
      <c r="F204" s="51">
        <v>95.702500000000001</v>
      </c>
      <c r="G204" s="51">
        <v>436758</v>
      </c>
      <c r="H204" s="51">
        <v>90.928899999999999</v>
      </c>
    </row>
    <row r="205" spans="1:8" ht="15.75" thickBot="1" x14ac:dyDescent="0.3">
      <c r="A205" s="51">
        <v>184</v>
      </c>
      <c r="B205" s="51">
        <v>91.5</v>
      </c>
      <c r="C205" s="51">
        <v>91.5</v>
      </c>
      <c r="D205" s="51">
        <v>-177.66470000000001</v>
      </c>
      <c r="E205" s="41">
        <v>6965</v>
      </c>
      <c r="F205" s="51">
        <v>95.936599999999999</v>
      </c>
      <c r="G205" s="51">
        <v>439179</v>
      </c>
      <c r="H205" s="51">
        <v>91.433000000000007</v>
      </c>
    </row>
    <row r="206" spans="1:8" ht="15.75" thickBot="1" x14ac:dyDescent="0.3">
      <c r="A206" s="51">
        <v>185</v>
      </c>
      <c r="B206" s="51">
        <v>92</v>
      </c>
      <c r="C206" s="51">
        <v>92</v>
      </c>
      <c r="D206" s="51">
        <v>-178.97839999999999</v>
      </c>
      <c r="E206" s="41">
        <v>6991</v>
      </c>
      <c r="F206" s="51">
        <v>96.294799999999995</v>
      </c>
      <c r="G206" s="51">
        <v>441591</v>
      </c>
      <c r="H206" s="51">
        <v>91.935100000000006</v>
      </c>
    </row>
    <row r="207" spans="1:8" ht="15.75" thickBot="1" x14ac:dyDescent="0.3">
      <c r="A207" s="51">
        <v>186</v>
      </c>
      <c r="B207" s="51">
        <v>92.5</v>
      </c>
      <c r="C207" s="51">
        <v>92.5</v>
      </c>
      <c r="D207" s="51">
        <v>-180.4237</v>
      </c>
      <c r="E207" s="41">
        <v>7013</v>
      </c>
      <c r="F207" s="51">
        <v>96.597800000000007</v>
      </c>
      <c r="G207" s="51">
        <v>444007</v>
      </c>
      <c r="H207" s="51">
        <v>92.438100000000006</v>
      </c>
    </row>
    <row r="208" spans="1:8" ht="15.75" thickBot="1" x14ac:dyDescent="0.3">
      <c r="A208" s="51">
        <v>187</v>
      </c>
      <c r="B208" s="51">
        <v>93</v>
      </c>
      <c r="C208" s="51">
        <v>93</v>
      </c>
      <c r="D208" s="51">
        <v>-181.8476</v>
      </c>
      <c r="E208" s="41">
        <v>7037</v>
      </c>
      <c r="F208" s="51">
        <v>96.928399999999996</v>
      </c>
      <c r="G208" s="51">
        <v>446421</v>
      </c>
      <c r="H208" s="51">
        <v>92.940700000000007</v>
      </c>
    </row>
    <row r="209" spans="1:8" ht="15.75" thickBot="1" x14ac:dyDescent="0.3">
      <c r="A209" s="51">
        <v>188</v>
      </c>
      <c r="B209" s="51">
        <v>93.5</v>
      </c>
      <c r="C209" s="51">
        <v>93.500100000000003</v>
      </c>
      <c r="D209" s="51">
        <v>-183.2954</v>
      </c>
      <c r="E209" s="41">
        <v>7066</v>
      </c>
      <c r="F209" s="51">
        <v>97.327799999999996</v>
      </c>
      <c r="G209" s="51">
        <v>448830</v>
      </c>
      <c r="H209" s="51">
        <v>93.4422</v>
      </c>
    </row>
    <row r="210" spans="1:8" ht="15.75" thickBot="1" x14ac:dyDescent="0.3">
      <c r="A210" s="51">
        <v>189</v>
      </c>
      <c r="B210" s="51">
        <v>94</v>
      </c>
      <c r="C210" s="51">
        <v>94.000100000000003</v>
      </c>
      <c r="D210" s="51">
        <v>-184.96250000000001</v>
      </c>
      <c r="E210" s="41">
        <v>7088</v>
      </c>
      <c r="F210" s="51">
        <v>97.630899999999997</v>
      </c>
      <c r="G210" s="51">
        <v>451246</v>
      </c>
      <c r="H210" s="51">
        <v>93.9452</v>
      </c>
    </row>
    <row r="211" spans="1:8" ht="15.75" thickBot="1" x14ac:dyDescent="0.3">
      <c r="A211" s="51">
        <v>190</v>
      </c>
      <c r="B211" s="51">
        <v>94.5</v>
      </c>
      <c r="C211" s="51">
        <v>94.500100000000003</v>
      </c>
      <c r="D211" s="51">
        <v>-186.65379999999999</v>
      </c>
      <c r="E211" s="41">
        <v>7105</v>
      </c>
      <c r="F211" s="51">
        <v>97.864999999999995</v>
      </c>
      <c r="G211" s="51">
        <v>453667</v>
      </c>
      <c r="H211" s="51">
        <v>94.449200000000005</v>
      </c>
    </row>
    <row r="212" spans="1:8" ht="15.75" thickBot="1" x14ac:dyDescent="0.3">
      <c r="A212" s="51">
        <v>191</v>
      </c>
      <c r="B212" s="51">
        <v>95</v>
      </c>
      <c r="C212" s="51">
        <v>95.000100000000003</v>
      </c>
      <c r="D212" s="51">
        <v>-188.63489999999999</v>
      </c>
      <c r="E212" s="41">
        <v>7125</v>
      </c>
      <c r="F212" s="51">
        <v>98.140500000000003</v>
      </c>
      <c r="G212" s="51">
        <v>456085</v>
      </c>
      <c r="H212" s="51">
        <v>94.952600000000004</v>
      </c>
    </row>
    <row r="213" spans="1:8" ht="15.75" thickBot="1" x14ac:dyDescent="0.3">
      <c r="A213" s="51">
        <v>192</v>
      </c>
      <c r="B213" s="51">
        <v>95.5</v>
      </c>
      <c r="C213" s="51">
        <v>95.499899999999997</v>
      </c>
      <c r="D213" s="51">
        <v>-190.864</v>
      </c>
      <c r="E213" s="41">
        <v>7148</v>
      </c>
      <c r="F213" s="51">
        <v>98.457300000000004</v>
      </c>
      <c r="G213" s="51">
        <v>458499</v>
      </c>
      <c r="H213" s="51">
        <v>95.455200000000005</v>
      </c>
    </row>
    <row r="214" spans="1:8" ht="15.75" thickBot="1" x14ac:dyDescent="0.3">
      <c r="A214" s="51">
        <v>193</v>
      </c>
      <c r="B214" s="51">
        <v>96</v>
      </c>
      <c r="C214" s="51">
        <v>95.999899999999997</v>
      </c>
      <c r="D214" s="51">
        <v>-193.00630000000001</v>
      </c>
      <c r="E214" s="41">
        <v>7169</v>
      </c>
      <c r="F214" s="51">
        <v>98.746600000000001</v>
      </c>
      <c r="G214" s="51">
        <v>460916</v>
      </c>
      <c r="H214" s="51">
        <v>95.958399999999997</v>
      </c>
    </row>
    <row r="215" spans="1:8" ht="15.75" thickBot="1" x14ac:dyDescent="0.3">
      <c r="A215" s="51">
        <v>194</v>
      </c>
      <c r="B215" s="51">
        <v>96.5</v>
      </c>
      <c r="C215" s="51">
        <v>96.499899999999997</v>
      </c>
      <c r="D215" s="51">
        <v>-195.1206</v>
      </c>
      <c r="E215" s="41">
        <v>7184</v>
      </c>
      <c r="F215" s="51">
        <v>98.953199999999995</v>
      </c>
      <c r="G215" s="51">
        <v>463339</v>
      </c>
      <c r="H215" s="51">
        <v>96.462800000000001</v>
      </c>
    </row>
    <row r="216" spans="1:8" ht="15.75" thickBot="1" x14ac:dyDescent="0.3">
      <c r="A216" s="51">
        <v>195</v>
      </c>
      <c r="B216" s="51">
        <v>97</v>
      </c>
      <c r="C216" s="51">
        <v>96.999899999999997</v>
      </c>
      <c r="D216" s="51">
        <v>-197.37430000000001</v>
      </c>
      <c r="E216" s="41">
        <v>7204</v>
      </c>
      <c r="F216" s="51">
        <v>99.228700000000003</v>
      </c>
      <c r="G216" s="51">
        <v>465757</v>
      </c>
      <c r="H216" s="51">
        <v>96.966200000000001</v>
      </c>
    </row>
    <row r="217" spans="1:8" ht="15.75" thickBot="1" x14ac:dyDescent="0.3">
      <c r="A217" s="51">
        <v>196</v>
      </c>
      <c r="B217" s="51">
        <v>97.5</v>
      </c>
      <c r="C217" s="51">
        <v>97.499899999999997</v>
      </c>
      <c r="D217" s="51">
        <v>-199.8758</v>
      </c>
      <c r="E217" s="41">
        <v>7213</v>
      </c>
      <c r="F217" s="51">
        <v>99.352599999999995</v>
      </c>
      <c r="G217" s="51">
        <v>468186</v>
      </c>
      <c r="H217" s="51">
        <v>97.471900000000005</v>
      </c>
    </row>
    <row r="218" spans="1:8" ht="15.75" thickBot="1" x14ac:dyDescent="0.3">
      <c r="A218" s="51">
        <v>197</v>
      </c>
      <c r="B218" s="51">
        <v>98</v>
      </c>
      <c r="C218" s="51">
        <v>98</v>
      </c>
      <c r="D218" s="51">
        <v>-202.346</v>
      </c>
      <c r="E218" s="41">
        <v>7225</v>
      </c>
      <c r="F218" s="51">
        <v>99.517899999999997</v>
      </c>
      <c r="G218" s="51">
        <v>470612</v>
      </c>
      <c r="H218" s="51">
        <v>97.977000000000004</v>
      </c>
    </row>
    <row r="219" spans="1:8" ht="15.75" thickBot="1" x14ac:dyDescent="0.3">
      <c r="A219" s="51">
        <v>198</v>
      </c>
      <c r="B219" s="51">
        <v>98.5</v>
      </c>
      <c r="C219" s="51">
        <v>98.5</v>
      </c>
      <c r="D219" s="51">
        <v>-204.9931</v>
      </c>
      <c r="E219" s="41">
        <v>7230</v>
      </c>
      <c r="F219" s="51">
        <v>99.586799999999997</v>
      </c>
      <c r="G219" s="51">
        <v>473045</v>
      </c>
      <c r="H219" s="51">
        <v>98.483500000000006</v>
      </c>
    </row>
    <row r="220" spans="1:8" ht="15.75" thickBot="1" x14ac:dyDescent="0.3">
      <c r="A220" s="51">
        <v>199</v>
      </c>
      <c r="B220" s="51">
        <v>99</v>
      </c>
      <c r="C220" s="51">
        <v>99</v>
      </c>
      <c r="D220" s="51">
        <v>-208.45939999999999</v>
      </c>
      <c r="E220" s="41">
        <v>7243</v>
      </c>
      <c r="F220" s="51">
        <v>99.765799999999999</v>
      </c>
      <c r="G220" s="51">
        <v>475470</v>
      </c>
      <c r="H220" s="51">
        <v>98.988399999999999</v>
      </c>
    </row>
    <row r="221" spans="1:8" ht="15.75" thickBot="1" x14ac:dyDescent="0.3">
      <c r="A221" s="51">
        <v>200</v>
      </c>
      <c r="B221" s="51">
        <v>99.5</v>
      </c>
      <c r="C221" s="51">
        <v>99.5</v>
      </c>
      <c r="D221" s="51">
        <v>-213.6576</v>
      </c>
      <c r="E221" s="41">
        <v>7249</v>
      </c>
      <c r="F221" s="51">
        <v>99.848500000000001</v>
      </c>
      <c r="G221" s="51">
        <v>477902</v>
      </c>
      <c r="H221" s="51">
        <v>99.494699999999995</v>
      </c>
    </row>
    <row r="222" spans="1:8" ht="15.75" thickBot="1" x14ac:dyDescent="0.3">
      <c r="A222" s="51">
        <v>201</v>
      </c>
      <c r="B222" s="51">
        <v>100</v>
      </c>
      <c r="C222" s="51">
        <v>100</v>
      </c>
      <c r="D222" s="51">
        <v>-284.95850000000002</v>
      </c>
      <c r="E222" s="41">
        <v>7260</v>
      </c>
      <c r="F222" s="51">
        <v>100</v>
      </c>
      <c r="G222" s="51">
        <v>480329</v>
      </c>
      <c r="H222" s="51">
        <v>100</v>
      </c>
    </row>
    <row r="224" spans="1:8" x14ac:dyDescent="0.25">
      <c r="A224" s="50" t="s">
        <v>64</v>
      </c>
    </row>
    <row r="225" spans="1:6" x14ac:dyDescent="0.25">
      <c r="A225" s="50" t="s">
        <v>63</v>
      </c>
    </row>
    <row r="227" spans="1:6" ht="15.75" thickBot="1" x14ac:dyDescent="0.3"/>
    <row r="228" spans="1:6" ht="30.75" thickBot="1" x14ac:dyDescent="0.3">
      <c r="A228" s="51" t="s">
        <v>56</v>
      </c>
      <c r="B228" s="51" t="s">
        <v>62</v>
      </c>
    </row>
    <row r="229" spans="1:6" ht="30.75" thickBot="1" x14ac:dyDescent="0.3">
      <c r="A229" s="51" t="s">
        <v>61</v>
      </c>
      <c r="B229" s="51" t="s">
        <v>60</v>
      </c>
    </row>
    <row r="230" spans="1:6" ht="30.75" thickBot="1" x14ac:dyDescent="0.3">
      <c r="A230" s="51" t="s">
        <v>59</v>
      </c>
      <c r="B230" s="51" t="s">
        <v>58</v>
      </c>
    </row>
    <row r="231" spans="1:6" ht="30.75" thickBot="1" x14ac:dyDescent="0.3">
      <c r="A231" s="51" t="s">
        <v>54</v>
      </c>
      <c r="B231" s="51" t="s">
        <v>57</v>
      </c>
    </row>
    <row r="232" spans="1:6" ht="15.75" thickBot="1" x14ac:dyDescent="0.3">
      <c r="A232" s="51"/>
      <c r="B232" s="51"/>
    </row>
    <row r="233" spans="1:6" ht="30.75" thickBot="1" x14ac:dyDescent="0.3">
      <c r="A233" s="51" t="s">
        <v>56</v>
      </c>
      <c r="B233" s="51" t="s">
        <v>55</v>
      </c>
    </row>
    <row r="234" spans="1:6" ht="30.75" thickBot="1" x14ac:dyDescent="0.3">
      <c r="A234" s="51" t="s">
        <v>54</v>
      </c>
      <c r="B234" s="51" t="s">
        <v>53</v>
      </c>
    </row>
    <row r="235" spans="1:6" ht="30.75" thickBot="1" x14ac:dyDescent="0.3">
      <c r="A235" s="51" t="s">
        <v>52</v>
      </c>
      <c r="B235" s="51" t="s">
        <v>51</v>
      </c>
    </row>
    <row r="236" spans="1:6" ht="15.75" thickBot="1" x14ac:dyDescent="0.3"/>
    <row r="237" spans="1:6" ht="15.75" thickBot="1" x14ac:dyDescent="0.3">
      <c r="A237" s="52" t="s">
        <v>41</v>
      </c>
      <c r="B237" s="52" t="s">
        <v>50</v>
      </c>
      <c r="C237" s="52" t="s">
        <v>49</v>
      </c>
      <c r="D237" s="52" t="s">
        <v>48</v>
      </c>
      <c r="E237" s="52" t="s">
        <v>47</v>
      </c>
      <c r="F237" s="52" t="s">
        <v>46</v>
      </c>
    </row>
    <row r="238" spans="1:6" ht="15.75" thickBot="1" x14ac:dyDescent="0.3">
      <c r="A238" s="51">
        <v>1</v>
      </c>
      <c r="B238" s="51">
        <v>0.98509999999999998</v>
      </c>
      <c r="C238" s="51">
        <v>0.98509999999999998</v>
      </c>
      <c r="D238" s="51">
        <v>0.98509999999999998</v>
      </c>
      <c r="E238" s="51">
        <v>0.97070000000000001</v>
      </c>
      <c r="F238" s="51">
        <v>0.5</v>
      </c>
    </row>
    <row r="239" spans="1:6" ht="15.75" thickBot="1" x14ac:dyDescent="0.3">
      <c r="A239" s="51">
        <v>2</v>
      </c>
      <c r="B239" s="51">
        <v>0.98019999999999996</v>
      </c>
      <c r="C239" s="51">
        <v>0.98029999999999995</v>
      </c>
      <c r="D239" s="51">
        <v>0.99009999999999998</v>
      </c>
      <c r="E239" s="51">
        <v>0.97070000000000001</v>
      </c>
      <c r="F239" s="51">
        <v>0.5</v>
      </c>
    </row>
    <row r="240" spans="1:6" ht="15.75" thickBot="1" x14ac:dyDescent="0.3">
      <c r="A240" s="51">
        <v>3</v>
      </c>
      <c r="B240" s="51">
        <v>0.97529999999999994</v>
      </c>
      <c r="C240" s="51">
        <v>0.97540000000000004</v>
      </c>
      <c r="D240" s="51">
        <v>0.99509999999999998</v>
      </c>
      <c r="E240" s="51">
        <v>0.97070000000000001</v>
      </c>
      <c r="F240" s="51">
        <v>0.5</v>
      </c>
    </row>
    <row r="241" spans="1:6" ht="15.75" thickBot="1" x14ac:dyDescent="0.3">
      <c r="A241" s="51">
        <v>4</v>
      </c>
      <c r="B241" s="51">
        <v>0.97040000000000004</v>
      </c>
      <c r="C241" s="51">
        <v>0.97060000000000002</v>
      </c>
      <c r="D241" s="51">
        <v>0.99990000000000001</v>
      </c>
      <c r="E241" s="51">
        <v>0.97070000000000001</v>
      </c>
      <c r="F241" s="51">
        <v>0.5</v>
      </c>
    </row>
    <row r="242" spans="1:6" ht="15.75" thickBot="1" x14ac:dyDescent="0.3">
      <c r="A242" s="51">
        <v>5</v>
      </c>
      <c r="B242" s="51">
        <v>0.9657</v>
      </c>
      <c r="C242" s="51">
        <v>0.9657</v>
      </c>
      <c r="D242" s="51">
        <v>0.99490000000000001</v>
      </c>
      <c r="E242" s="51">
        <v>0.97070000000000001</v>
      </c>
      <c r="F242" s="51">
        <v>0.5</v>
      </c>
    </row>
    <row r="243" spans="1:6" ht="15.75" thickBot="1" x14ac:dyDescent="0.3">
      <c r="A243" s="51">
        <v>6</v>
      </c>
      <c r="B243" s="51">
        <v>0.96089999999999998</v>
      </c>
      <c r="C243" s="51">
        <v>0.96089999999999998</v>
      </c>
      <c r="D243" s="51">
        <v>0.9899</v>
      </c>
      <c r="E243" s="51">
        <v>0.9708</v>
      </c>
      <c r="F243" s="51">
        <v>0.5</v>
      </c>
    </row>
    <row r="244" spans="1:6" ht="15.75" thickBot="1" x14ac:dyDescent="0.3">
      <c r="A244" s="51">
        <v>7</v>
      </c>
      <c r="B244" s="51">
        <v>0.95630000000000004</v>
      </c>
      <c r="C244" s="51">
        <v>0.95599999999999996</v>
      </c>
      <c r="D244" s="51">
        <v>0.9849</v>
      </c>
      <c r="E244" s="51">
        <v>0.97089999999999999</v>
      </c>
      <c r="F244" s="51">
        <v>0.50009999999999999</v>
      </c>
    </row>
    <row r="245" spans="1:6" ht="15.75" thickBot="1" x14ac:dyDescent="0.3">
      <c r="A245" s="51">
        <v>8</v>
      </c>
      <c r="B245" s="51">
        <v>0.9516</v>
      </c>
      <c r="C245" s="51">
        <v>0.95120000000000005</v>
      </c>
      <c r="D245" s="51">
        <v>0.97989999999999999</v>
      </c>
      <c r="E245" s="51">
        <v>0.97119999999999995</v>
      </c>
      <c r="F245" s="51">
        <v>0.50029999999999997</v>
      </c>
    </row>
    <row r="246" spans="1:6" ht="15.75" thickBot="1" x14ac:dyDescent="0.3">
      <c r="A246" s="51">
        <v>9</v>
      </c>
      <c r="B246" s="51">
        <v>0.94699999999999995</v>
      </c>
      <c r="C246" s="51">
        <v>0.94630000000000003</v>
      </c>
      <c r="D246" s="51">
        <v>0.97489999999999999</v>
      </c>
      <c r="E246" s="51">
        <v>0.97140000000000004</v>
      </c>
      <c r="F246" s="51">
        <v>0.50039999999999996</v>
      </c>
    </row>
    <row r="247" spans="1:6" ht="15.75" thickBot="1" x14ac:dyDescent="0.3">
      <c r="A247" s="51">
        <v>10</v>
      </c>
      <c r="B247" s="51">
        <v>0.9425</v>
      </c>
      <c r="C247" s="51">
        <v>0.94140000000000001</v>
      </c>
      <c r="D247" s="51">
        <v>0.96989999999999998</v>
      </c>
      <c r="E247" s="51">
        <v>0.97170000000000001</v>
      </c>
      <c r="F247" s="51">
        <v>0.50049999999999994</v>
      </c>
    </row>
    <row r="248" spans="1:6" ht="15.75" thickBot="1" x14ac:dyDescent="0.3">
      <c r="A248" s="51">
        <v>11</v>
      </c>
      <c r="B248" s="51">
        <v>0.93789999999999996</v>
      </c>
      <c r="C248" s="51">
        <v>0.93659999999999999</v>
      </c>
      <c r="D248" s="51">
        <v>0.96489999999999998</v>
      </c>
      <c r="E248" s="51">
        <v>0.97209999999999996</v>
      </c>
      <c r="F248" s="51">
        <v>0.50070000000000003</v>
      </c>
    </row>
    <row r="249" spans="1:6" ht="15.75" thickBot="1" x14ac:dyDescent="0.3">
      <c r="A249" s="51">
        <v>12</v>
      </c>
      <c r="B249" s="51">
        <v>0.9335</v>
      </c>
      <c r="C249" s="51">
        <v>0.93169999999999997</v>
      </c>
      <c r="D249" s="51">
        <v>0.95989999999999998</v>
      </c>
      <c r="E249" s="51">
        <v>0.97250000000000003</v>
      </c>
      <c r="F249" s="51">
        <v>0.50090000000000001</v>
      </c>
    </row>
    <row r="250" spans="1:6" ht="15.75" thickBot="1" x14ac:dyDescent="0.3">
      <c r="A250" s="51">
        <v>13</v>
      </c>
      <c r="B250" s="51">
        <v>0.92889999999999995</v>
      </c>
      <c r="C250" s="51">
        <v>0.92689999999999995</v>
      </c>
      <c r="D250" s="51">
        <v>0.95489999999999997</v>
      </c>
      <c r="E250" s="51">
        <v>0.9728</v>
      </c>
      <c r="F250" s="51">
        <v>0.50109999999999999</v>
      </c>
    </row>
    <row r="251" spans="1:6" ht="15.75" thickBot="1" x14ac:dyDescent="0.3">
      <c r="A251" s="51">
        <v>14</v>
      </c>
      <c r="B251" s="51">
        <v>0.92449999999999999</v>
      </c>
      <c r="C251" s="51">
        <v>0.92200000000000004</v>
      </c>
      <c r="D251" s="51">
        <v>0.94989999999999997</v>
      </c>
      <c r="E251" s="51">
        <v>0.97319999999999995</v>
      </c>
      <c r="F251" s="51">
        <v>0.50129999999999997</v>
      </c>
    </row>
    <row r="252" spans="1:6" ht="15.75" thickBot="1" x14ac:dyDescent="0.3">
      <c r="A252" s="51">
        <v>15</v>
      </c>
      <c r="B252" s="51">
        <v>0.92</v>
      </c>
      <c r="C252" s="51">
        <v>0.91720000000000002</v>
      </c>
      <c r="D252" s="51">
        <v>0.94489999999999996</v>
      </c>
      <c r="E252" s="51">
        <v>0.97360000000000002</v>
      </c>
      <c r="F252" s="51">
        <v>0.50149999999999995</v>
      </c>
    </row>
    <row r="253" spans="1:6" ht="15.75" thickBot="1" x14ac:dyDescent="0.3">
      <c r="A253" s="51">
        <v>16</v>
      </c>
      <c r="B253" s="51">
        <v>0.91549999999999998</v>
      </c>
      <c r="C253" s="51">
        <v>0.9123</v>
      </c>
      <c r="D253" s="51">
        <v>0.93989999999999996</v>
      </c>
      <c r="E253" s="51">
        <v>0.97399999999999998</v>
      </c>
      <c r="F253" s="51">
        <v>0.50170000000000003</v>
      </c>
    </row>
    <row r="254" spans="1:6" ht="15.75" thickBot="1" x14ac:dyDescent="0.3">
      <c r="A254" s="51">
        <v>17</v>
      </c>
      <c r="B254" s="51">
        <v>0.91080000000000005</v>
      </c>
      <c r="C254" s="51">
        <v>0.90749999999999997</v>
      </c>
      <c r="D254" s="51">
        <v>0.93489999999999995</v>
      </c>
      <c r="E254" s="51">
        <v>0.97419999999999995</v>
      </c>
      <c r="F254" s="51">
        <v>0.50180000000000002</v>
      </c>
    </row>
    <row r="255" spans="1:6" ht="15.75" thickBot="1" x14ac:dyDescent="0.3">
      <c r="A255" s="51">
        <v>18</v>
      </c>
      <c r="B255" s="51">
        <v>0.90610000000000002</v>
      </c>
      <c r="C255" s="51">
        <v>0.90259999999999996</v>
      </c>
      <c r="D255" s="51">
        <v>0.92989999999999995</v>
      </c>
      <c r="E255" s="51">
        <v>0.97440000000000004</v>
      </c>
      <c r="F255" s="51">
        <v>0.50190000000000001</v>
      </c>
    </row>
    <row r="256" spans="1:6" ht="15.75" thickBot="1" x14ac:dyDescent="0.3">
      <c r="A256" s="51">
        <v>19</v>
      </c>
      <c r="B256" s="51">
        <v>0.90139999999999998</v>
      </c>
      <c r="C256" s="51">
        <v>0.89780000000000004</v>
      </c>
      <c r="D256" s="51">
        <v>0.92490000000000006</v>
      </c>
      <c r="E256" s="51">
        <v>0.97460000000000002</v>
      </c>
      <c r="F256" s="51">
        <v>0.502</v>
      </c>
    </row>
    <row r="257" spans="1:6" ht="15.75" thickBot="1" x14ac:dyDescent="0.3">
      <c r="A257" s="51">
        <v>20</v>
      </c>
      <c r="B257" s="51">
        <v>0.89670000000000005</v>
      </c>
      <c r="C257" s="51">
        <v>0.89290000000000003</v>
      </c>
      <c r="D257" s="51">
        <v>0.91990000000000005</v>
      </c>
      <c r="E257" s="51">
        <v>0.9748</v>
      </c>
      <c r="F257" s="51">
        <v>0.50209999999999999</v>
      </c>
    </row>
    <row r="258" spans="1:6" ht="15.75" thickBot="1" x14ac:dyDescent="0.3">
      <c r="A258" s="51">
        <v>21</v>
      </c>
      <c r="B258" s="51">
        <v>0.89190000000000003</v>
      </c>
      <c r="C258" s="51">
        <v>0.8881</v>
      </c>
      <c r="D258" s="51">
        <v>0.91490000000000005</v>
      </c>
      <c r="E258" s="51">
        <v>0.9748</v>
      </c>
      <c r="F258" s="51">
        <v>0.50209999999999999</v>
      </c>
    </row>
    <row r="259" spans="1:6" ht="15.75" thickBot="1" x14ac:dyDescent="0.3">
      <c r="A259" s="51">
        <v>22</v>
      </c>
      <c r="B259" s="51">
        <v>0.8871</v>
      </c>
      <c r="C259" s="51">
        <v>0.88319999999999999</v>
      </c>
      <c r="D259" s="51">
        <v>0.90990000000000004</v>
      </c>
      <c r="E259" s="51">
        <v>0.97489999999999999</v>
      </c>
      <c r="F259" s="51">
        <v>0.50219999999999998</v>
      </c>
    </row>
    <row r="260" spans="1:6" ht="15.75" thickBot="1" x14ac:dyDescent="0.3">
      <c r="A260" s="51">
        <v>23</v>
      </c>
      <c r="B260" s="51">
        <v>0.88239999999999996</v>
      </c>
      <c r="C260" s="51">
        <v>0.87839999999999996</v>
      </c>
      <c r="D260" s="51">
        <v>0.90490000000000004</v>
      </c>
      <c r="E260" s="51">
        <v>0.97509999999999997</v>
      </c>
      <c r="F260" s="51">
        <v>0.50219999999999998</v>
      </c>
    </row>
    <row r="261" spans="1:6" ht="15.75" thickBot="1" x14ac:dyDescent="0.3">
      <c r="A261" s="51">
        <v>24</v>
      </c>
      <c r="B261" s="51">
        <v>0.87749999999999995</v>
      </c>
      <c r="C261" s="51">
        <v>0.87350000000000005</v>
      </c>
      <c r="D261" s="51">
        <v>0.89990000000000003</v>
      </c>
      <c r="E261" s="51">
        <v>0.97509999999999997</v>
      </c>
      <c r="F261" s="51">
        <v>0.50229999999999997</v>
      </c>
    </row>
    <row r="262" spans="1:6" ht="15.75" thickBot="1" x14ac:dyDescent="0.3">
      <c r="A262" s="51">
        <v>25</v>
      </c>
      <c r="B262" s="51">
        <v>0.87270000000000003</v>
      </c>
      <c r="C262" s="51">
        <v>0.86870000000000003</v>
      </c>
      <c r="D262" s="51">
        <v>0.89490000000000003</v>
      </c>
      <c r="E262" s="51">
        <v>0.97519999999999996</v>
      </c>
      <c r="F262" s="51">
        <v>0.50229999999999997</v>
      </c>
    </row>
    <row r="263" spans="1:6" ht="15.75" thickBot="1" x14ac:dyDescent="0.3">
      <c r="A263" s="51">
        <v>26</v>
      </c>
      <c r="B263" s="51">
        <v>0.8679</v>
      </c>
      <c r="C263" s="51">
        <v>0.86380000000000001</v>
      </c>
      <c r="D263" s="51">
        <v>0.88990000000000002</v>
      </c>
      <c r="E263" s="51">
        <v>0.97529999999999994</v>
      </c>
      <c r="F263" s="51">
        <v>0.50229999999999997</v>
      </c>
    </row>
    <row r="264" spans="1:6" ht="15.75" thickBot="1" x14ac:dyDescent="0.3">
      <c r="A264" s="51">
        <v>27</v>
      </c>
      <c r="B264" s="51">
        <v>0.86309999999999998</v>
      </c>
      <c r="C264" s="51">
        <v>0.85899999999999999</v>
      </c>
      <c r="D264" s="51">
        <v>0.88490000000000002</v>
      </c>
      <c r="E264" s="51">
        <v>0.97529999999999994</v>
      </c>
      <c r="F264" s="51">
        <v>0.50239999999999996</v>
      </c>
    </row>
    <row r="265" spans="1:6" ht="15.75" thickBot="1" x14ac:dyDescent="0.3">
      <c r="A265" s="51">
        <v>28</v>
      </c>
      <c r="B265" s="51">
        <v>0.85829999999999995</v>
      </c>
      <c r="C265" s="51">
        <v>0.85409999999999997</v>
      </c>
      <c r="D265" s="51">
        <v>0.87990000000000002</v>
      </c>
      <c r="E265" s="51">
        <v>0.97540000000000004</v>
      </c>
      <c r="F265" s="51">
        <v>0.50239999999999996</v>
      </c>
    </row>
    <row r="266" spans="1:6" ht="15.75" thickBot="1" x14ac:dyDescent="0.3">
      <c r="A266" s="51">
        <v>29</v>
      </c>
      <c r="B266" s="51">
        <v>0.85350000000000004</v>
      </c>
      <c r="C266" s="51">
        <v>0.84930000000000005</v>
      </c>
      <c r="D266" s="51">
        <v>0.87490000000000001</v>
      </c>
      <c r="E266" s="51">
        <v>0.97550000000000003</v>
      </c>
      <c r="F266" s="51">
        <v>0.50249999999999995</v>
      </c>
    </row>
    <row r="267" spans="1:6" ht="15.75" thickBot="1" x14ac:dyDescent="0.3">
      <c r="A267" s="51">
        <v>30</v>
      </c>
      <c r="B267" s="51">
        <v>0.8488</v>
      </c>
      <c r="C267" s="51">
        <v>0.84440000000000004</v>
      </c>
      <c r="D267" s="51">
        <v>0.86990000000000001</v>
      </c>
      <c r="E267" s="51">
        <v>0.97570000000000001</v>
      </c>
      <c r="F267" s="51">
        <v>0.50249999999999995</v>
      </c>
    </row>
    <row r="268" spans="1:6" ht="15.75" thickBot="1" x14ac:dyDescent="0.3">
      <c r="A268" s="51">
        <v>31</v>
      </c>
      <c r="B268" s="51">
        <v>0.84389999999999998</v>
      </c>
      <c r="C268" s="51">
        <v>0.83960000000000001</v>
      </c>
      <c r="D268" s="51">
        <v>0.8649</v>
      </c>
      <c r="E268" s="51">
        <v>0.97570000000000001</v>
      </c>
      <c r="F268" s="51">
        <v>0.50249999999999995</v>
      </c>
    </row>
    <row r="269" spans="1:6" ht="15.75" thickBot="1" x14ac:dyDescent="0.3">
      <c r="A269" s="51">
        <v>32</v>
      </c>
      <c r="B269" s="51">
        <v>0.83909999999999996</v>
      </c>
      <c r="C269" s="51">
        <v>0.8347</v>
      </c>
      <c r="D269" s="51">
        <v>0.8599</v>
      </c>
      <c r="E269" s="51">
        <v>0.97570000000000001</v>
      </c>
      <c r="F269" s="51">
        <v>0.50260000000000005</v>
      </c>
    </row>
    <row r="270" spans="1:6" ht="15.75" thickBot="1" x14ac:dyDescent="0.3">
      <c r="A270" s="51">
        <v>33</v>
      </c>
      <c r="B270" s="51">
        <v>0.83420000000000005</v>
      </c>
      <c r="C270" s="51">
        <v>0.82989999999999997</v>
      </c>
      <c r="D270" s="51">
        <v>0.85489999999999999</v>
      </c>
      <c r="E270" s="51">
        <v>0.9758</v>
      </c>
      <c r="F270" s="51">
        <v>0.50260000000000005</v>
      </c>
    </row>
    <row r="271" spans="1:6" ht="15.75" thickBot="1" x14ac:dyDescent="0.3">
      <c r="A271" s="51">
        <v>34</v>
      </c>
      <c r="B271" s="51">
        <v>0.82940000000000003</v>
      </c>
      <c r="C271" s="51">
        <v>0.82499999999999996</v>
      </c>
      <c r="D271" s="51">
        <v>0.84989999999999999</v>
      </c>
      <c r="E271" s="51">
        <v>0.9758</v>
      </c>
      <c r="F271" s="51">
        <v>0.50260000000000005</v>
      </c>
    </row>
    <row r="272" spans="1:6" ht="15.75" thickBot="1" x14ac:dyDescent="0.3">
      <c r="A272" s="51">
        <v>35</v>
      </c>
      <c r="B272" s="51">
        <v>0.82450000000000001</v>
      </c>
      <c r="C272" s="51">
        <v>0.82020000000000004</v>
      </c>
      <c r="D272" s="51">
        <v>0.84489999999999998</v>
      </c>
      <c r="E272" s="51">
        <v>0.9758</v>
      </c>
      <c r="F272" s="51">
        <v>0.50260000000000005</v>
      </c>
    </row>
    <row r="273" spans="1:6" ht="15.75" thickBot="1" x14ac:dyDescent="0.3">
      <c r="A273" s="51">
        <v>36</v>
      </c>
      <c r="B273" s="51">
        <v>0.8196</v>
      </c>
      <c r="C273" s="51">
        <v>0.81530000000000002</v>
      </c>
      <c r="D273" s="51">
        <v>0.83989999999999998</v>
      </c>
      <c r="E273" s="51">
        <v>0.9758</v>
      </c>
      <c r="F273" s="51">
        <v>0.50260000000000005</v>
      </c>
    </row>
    <row r="274" spans="1:6" ht="15.75" thickBot="1" x14ac:dyDescent="0.3">
      <c r="A274" s="51">
        <v>37</v>
      </c>
      <c r="B274" s="51">
        <v>0.81479999999999997</v>
      </c>
      <c r="C274" s="51">
        <v>0.8105</v>
      </c>
      <c r="D274" s="51">
        <v>0.83489999999999998</v>
      </c>
      <c r="E274" s="51">
        <v>0.9758</v>
      </c>
      <c r="F274" s="51">
        <v>0.50260000000000005</v>
      </c>
    </row>
    <row r="275" spans="1:6" ht="15.75" thickBot="1" x14ac:dyDescent="0.3">
      <c r="A275" s="51">
        <v>38</v>
      </c>
      <c r="B275" s="51">
        <v>0.80989999999999995</v>
      </c>
      <c r="C275" s="51">
        <v>0.80559999999999998</v>
      </c>
      <c r="D275" s="51">
        <v>0.82989999999999997</v>
      </c>
      <c r="E275" s="51">
        <v>0.97589999999999999</v>
      </c>
      <c r="F275" s="51">
        <v>0.50260000000000005</v>
      </c>
    </row>
    <row r="276" spans="1:6" ht="15.75" thickBot="1" x14ac:dyDescent="0.3">
      <c r="A276" s="51">
        <v>39</v>
      </c>
      <c r="B276" s="51">
        <v>0.80510000000000004</v>
      </c>
      <c r="C276" s="51">
        <v>0.80079999999999996</v>
      </c>
      <c r="D276" s="51">
        <v>0.82489999999999997</v>
      </c>
      <c r="E276" s="51">
        <v>0.97589999999999999</v>
      </c>
      <c r="F276" s="51">
        <v>0.50270000000000004</v>
      </c>
    </row>
    <row r="277" spans="1:6" ht="15.75" thickBot="1" x14ac:dyDescent="0.3">
      <c r="A277" s="51">
        <v>40</v>
      </c>
      <c r="B277" s="51">
        <v>0.80020000000000002</v>
      </c>
      <c r="C277" s="51">
        <v>0.79590000000000005</v>
      </c>
      <c r="D277" s="51">
        <v>0.81989999999999996</v>
      </c>
      <c r="E277" s="51">
        <v>0.97589999999999999</v>
      </c>
      <c r="F277" s="51">
        <v>0.50260000000000005</v>
      </c>
    </row>
    <row r="278" spans="1:6" ht="15.75" thickBot="1" x14ac:dyDescent="0.3">
      <c r="A278" s="51">
        <v>41</v>
      </c>
      <c r="B278" s="51">
        <v>0.79530000000000001</v>
      </c>
      <c r="C278" s="51">
        <v>0.79110000000000003</v>
      </c>
      <c r="D278" s="51">
        <v>0.81489999999999996</v>
      </c>
      <c r="E278" s="51">
        <v>0.97589999999999999</v>
      </c>
      <c r="F278" s="51">
        <v>0.50270000000000004</v>
      </c>
    </row>
    <row r="279" spans="1:6" ht="15.75" thickBot="1" x14ac:dyDescent="0.3">
      <c r="A279" s="51">
        <v>42</v>
      </c>
      <c r="B279" s="51">
        <v>0.79049999999999998</v>
      </c>
      <c r="C279" s="51">
        <v>0.78620000000000001</v>
      </c>
      <c r="D279" s="51">
        <v>0.80989999999999995</v>
      </c>
      <c r="E279" s="51">
        <v>0.97589999999999999</v>
      </c>
      <c r="F279" s="51">
        <v>0.50270000000000004</v>
      </c>
    </row>
    <row r="280" spans="1:6" ht="15.75" thickBot="1" x14ac:dyDescent="0.3">
      <c r="A280" s="51">
        <v>43</v>
      </c>
      <c r="B280" s="51">
        <v>0.78559999999999997</v>
      </c>
      <c r="C280" s="51">
        <v>0.78139999999999998</v>
      </c>
      <c r="D280" s="51">
        <v>0.80489999999999995</v>
      </c>
      <c r="E280" s="51">
        <v>0.97589999999999999</v>
      </c>
      <c r="F280" s="51">
        <v>0.50270000000000004</v>
      </c>
    </row>
    <row r="281" spans="1:6" ht="15.75" thickBot="1" x14ac:dyDescent="0.3">
      <c r="A281" s="51">
        <v>44</v>
      </c>
      <c r="B281" s="51">
        <v>0.78069999999999995</v>
      </c>
      <c r="C281" s="51">
        <v>0.77649999999999997</v>
      </c>
      <c r="D281" s="51">
        <v>0.79990000000000006</v>
      </c>
      <c r="E281" s="51">
        <v>0.97589999999999999</v>
      </c>
      <c r="F281" s="51">
        <v>0.50270000000000004</v>
      </c>
    </row>
    <row r="282" spans="1:6" ht="15.75" thickBot="1" x14ac:dyDescent="0.3">
      <c r="A282" s="51">
        <v>45</v>
      </c>
      <c r="B282" s="51">
        <v>0.77580000000000005</v>
      </c>
      <c r="C282" s="51">
        <v>0.77170000000000005</v>
      </c>
      <c r="D282" s="51">
        <v>0.79490000000000005</v>
      </c>
      <c r="E282" s="51">
        <v>0.97589999999999999</v>
      </c>
      <c r="F282" s="51">
        <v>0.50270000000000004</v>
      </c>
    </row>
    <row r="283" spans="1:6" ht="15.75" thickBot="1" x14ac:dyDescent="0.3">
      <c r="A283" s="51">
        <v>46</v>
      </c>
      <c r="B283" s="51">
        <v>0.77100000000000002</v>
      </c>
      <c r="C283" s="51">
        <v>0.76680000000000004</v>
      </c>
      <c r="D283" s="51">
        <v>0.78990000000000005</v>
      </c>
      <c r="E283" s="51">
        <v>0.97589999999999999</v>
      </c>
      <c r="F283" s="51">
        <v>0.50270000000000004</v>
      </c>
    </row>
    <row r="284" spans="1:6" ht="15.75" thickBot="1" x14ac:dyDescent="0.3">
      <c r="A284" s="51">
        <v>47</v>
      </c>
      <c r="B284" s="51">
        <v>0.7661</v>
      </c>
      <c r="C284" s="51">
        <v>0.76200000000000001</v>
      </c>
      <c r="D284" s="51">
        <v>0.78490000000000004</v>
      </c>
      <c r="E284" s="51">
        <v>0.97599999999999998</v>
      </c>
      <c r="F284" s="51">
        <v>0.50270000000000004</v>
      </c>
    </row>
    <row r="285" spans="1:6" ht="15.75" thickBot="1" x14ac:dyDescent="0.3">
      <c r="A285" s="51">
        <v>48</v>
      </c>
      <c r="B285" s="51">
        <v>0.76129999999999998</v>
      </c>
      <c r="C285" s="51">
        <v>0.7571</v>
      </c>
      <c r="D285" s="51">
        <v>0.77990000000000004</v>
      </c>
      <c r="E285" s="51">
        <v>0.97599999999999998</v>
      </c>
      <c r="F285" s="51">
        <v>0.50270000000000004</v>
      </c>
    </row>
    <row r="286" spans="1:6" ht="15.75" thickBot="1" x14ac:dyDescent="0.3">
      <c r="A286" s="51">
        <v>49</v>
      </c>
      <c r="B286" s="51">
        <v>0.75639999999999996</v>
      </c>
      <c r="C286" s="51">
        <v>0.75229999999999997</v>
      </c>
      <c r="D286" s="51">
        <v>0.77490000000000003</v>
      </c>
      <c r="E286" s="51">
        <v>0.97599999999999998</v>
      </c>
      <c r="F286" s="51">
        <v>0.50270000000000004</v>
      </c>
    </row>
    <row r="287" spans="1:6" ht="15.75" thickBot="1" x14ac:dyDescent="0.3">
      <c r="A287" s="51">
        <v>50</v>
      </c>
      <c r="B287" s="51">
        <v>0.75149999999999995</v>
      </c>
      <c r="C287" s="51">
        <v>0.74739999999999995</v>
      </c>
      <c r="D287" s="51">
        <v>0.76990000000000003</v>
      </c>
      <c r="E287" s="51">
        <v>0.97599999999999998</v>
      </c>
      <c r="F287" s="51">
        <v>0.50270000000000004</v>
      </c>
    </row>
    <row r="288" spans="1:6" ht="15.75" thickBot="1" x14ac:dyDescent="0.3">
      <c r="A288" s="51">
        <v>51</v>
      </c>
      <c r="B288" s="51">
        <v>0.74670000000000003</v>
      </c>
      <c r="C288" s="51">
        <v>0.74260000000000004</v>
      </c>
      <c r="D288" s="51">
        <v>0.76490000000000002</v>
      </c>
      <c r="E288" s="51">
        <v>0.97609999999999997</v>
      </c>
      <c r="F288" s="51">
        <v>0.50280000000000002</v>
      </c>
    </row>
    <row r="289" spans="1:6" ht="15.75" thickBot="1" x14ac:dyDescent="0.3">
      <c r="A289" s="51">
        <v>52</v>
      </c>
      <c r="B289" s="51">
        <v>0.7419</v>
      </c>
      <c r="C289" s="51">
        <v>0.73770000000000002</v>
      </c>
      <c r="D289" s="51">
        <v>0.75990000000000002</v>
      </c>
      <c r="E289" s="51">
        <v>0.97619999999999996</v>
      </c>
      <c r="F289" s="51">
        <v>0.50280000000000002</v>
      </c>
    </row>
    <row r="290" spans="1:6" ht="15.75" thickBot="1" x14ac:dyDescent="0.3">
      <c r="A290" s="51">
        <v>53</v>
      </c>
      <c r="B290" s="51">
        <v>0.73699999999999999</v>
      </c>
      <c r="C290" s="51">
        <v>0.7329</v>
      </c>
      <c r="D290" s="51">
        <v>0.75490000000000002</v>
      </c>
      <c r="E290" s="51">
        <v>0.97619999999999996</v>
      </c>
      <c r="F290" s="51">
        <v>0.50280000000000002</v>
      </c>
    </row>
    <row r="291" spans="1:6" ht="15.75" thickBot="1" x14ac:dyDescent="0.3">
      <c r="A291" s="51">
        <v>54</v>
      </c>
      <c r="B291" s="51">
        <v>0.73209999999999997</v>
      </c>
      <c r="C291" s="51">
        <v>0.72799999999999998</v>
      </c>
      <c r="D291" s="51">
        <v>0.74990000000000001</v>
      </c>
      <c r="E291" s="51">
        <v>0.97619999999999996</v>
      </c>
      <c r="F291" s="51">
        <v>0.50280000000000002</v>
      </c>
    </row>
    <row r="292" spans="1:6" ht="15.75" thickBot="1" x14ac:dyDescent="0.3">
      <c r="A292" s="51">
        <v>55</v>
      </c>
      <c r="B292" s="51">
        <v>0.72740000000000005</v>
      </c>
      <c r="C292" s="51">
        <v>0.72319999999999995</v>
      </c>
      <c r="D292" s="51">
        <v>0.74490000000000001</v>
      </c>
      <c r="E292" s="51">
        <v>0.97640000000000005</v>
      </c>
      <c r="F292" s="51">
        <v>0.50290000000000001</v>
      </c>
    </row>
    <row r="293" spans="1:6" ht="15.75" thickBot="1" x14ac:dyDescent="0.3">
      <c r="A293" s="51">
        <v>56</v>
      </c>
      <c r="B293" s="51">
        <v>0.72270000000000001</v>
      </c>
      <c r="C293" s="51">
        <v>0.71830000000000005</v>
      </c>
      <c r="D293" s="51">
        <v>0.7399</v>
      </c>
      <c r="E293" s="51">
        <v>0.97660000000000002</v>
      </c>
      <c r="F293" s="51">
        <v>0.503</v>
      </c>
    </row>
    <row r="294" spans="1:6" ht="15.75" thickBot="1" x14ac:dyDescent="0.3">
      <c r="A294" s="51">
        <v>57</v>
      </c>
      <c r="B294" s="51">
        <v>0.71799999999999997</v>
      </c>
      <c r="C294" s="51">
        <v>0.71340000000000003</v>
      </c>
      <c r="D294" s="51">
        <v>0.7349</v>
      </c>
      <c r="E294" s="51">
        <v>0.97689999999999999</v>
      </c>
      <c r="F294" s="51">
        <v>0.50319999999999998</v>
      </c>
    </row>
    <row r="295" spans="1:6" ht="15.75" thickBot="1" x14ac:dyDescent="0.3">
      <c r="A295" s="51">
        <v>58</v>
      </c>
      <c r="B295" s="51">
        <v>0.71330000000000005</v>
      </c>
      <c r="C295" s="51">
        <v>0.70860000000000001</v>
      </c>
      <c r="D295" s="51">
        <v>0.72989999999999999</v>
      </c>
      <c r="E295" s="51">
        <v>0.97709999999999997</v>
      </c>
      <c r="F295" s="51">
        <v>0.50329999999999997</v>
      </c>
    </row>
    <row r="296" spans="1:6" ht="15.75" thickBot="1" x14ac:dyDescent="0.3">
      <c r="A296" s="51">
        <v>59</v>
      </c>
      <c r="B296" s="51">
        <v>0.70850000000000002</v>
      </c>
      <c r="C296" s="51">
        <v>0.70369999999999999</v>
      </c>
      <c r="D296" s="51">
        <v>0.72489999999999999</v>
      </c>
      <c r="E296" s="51">
        <v>0.97729999999999995</v>
      </c>
      <c r="F296" s="51">
        <v>0.50329999999999997</v>
      </c>
    </row>
    <row r="297" spans="1:6" ht="15.75" thickBot="1" x14ac:dyDescent="0.3">
      <c r="A297" s="51">
        <v>60</v>
      </c>
      <c r="B297" s="51">
        <v>0.70379999999999998</v>
      </c>
      <c r="C297" s="51">
        <v>0.69889999999999997</v>
      </c>
      <c r="D297" s="51">
        <v>0.71989999999999998</v>
      </c>
      <c r="E297" s="51">
        <v>0.97750000000000004</v>
      </c>
      <c r="F297" s="51">
        <v>0.50349999999999995</v>
      </c>
    </row>
    <row r="298" spans="1:6" ht="15.75" thickBot="1" x14ac:dyDescent="0.3">
      <c r="A298" s="51">
        <v>61</v>
      </c>
      <c r="B298" s="51">
        <v>0.69899999999999995</v>
      </c>
      <c r="C298" s="51">
        <v>0.69399999999999995</v>
      </c>
      <c r="D298" s="51">
        <v>0.71489999999999998</v>
      </c>
      <c r="E298" s="51">
        <v>0.97760000000000002</v>
      </c>
      <c r="F298" s="51">
        <v>0.50349999999999995</v>
      </c>
    </row>
    <row r="299" spans="1:6" ht="15.75" thickBot="1" x14ac:dyDescent="0.3">
      <c r="A299" s="51">
        <v>62</v>
      </c>
      <c r="B299" s="51">
        <v>0.69420000000000004</v>
      </c>
      <c r="C299" s="51">
        <v>0.68920000000000003</v>
      </c>
      <c r="D299" s="51">
        <v>0.70989999999999998</v>
      </c>
      <c r="E299" s="51">
        <v>0.9778</v>
      </c>
      <c r="F299" s="51">
        <v>0.50360000000000005</v>
      </c>
    </row>
    <row r="300" spans="1:6" ht="15.75" thickBot="1" x14ac:dyDescent="0.3">
      <c r="A300" s="51">
        <v>63</v>
      </c>
      <c r="B300" s="51">
        <v>0.68940000000000001</v>
      </c>
      <c r="C300" s="51">
        <v>0.68430000000000002</v>
      </c>
      <c r="D300" s="51">
        <v>0.70489999999999997</v>
      </c>
      <c r="E300" s="51">
        <v>0.97789999999999999</v>
      </c>
      <c r="F300" s="51">
        <v>0.50370000000000004</v>
      </c>
    </row>
    <row r="301" spans="1:6" ht="15.75" thickBot="1" x14ac:dyDescent="0.3">
      <c r="A301" s="51">
        <v>64</v>
      </c>
      <c r="B301" s="51">
        <v>0.68469999999999998</v>
      </c>
      <c r="C301" s="51">
        <v>0.67949999999999999</v>
      </c>
      <c r="D301" s="51">
        <v>0.69989999999999997</v>
      </c>
      <c r="E301" s="51">
        <v>0.97809999999999997</v>
      </c>
      <c r="F301" s="51">
        <v>0.50380000000000003</v>
      </c>
    </row>
    <row r="302" spans="1:6" ht="15.75" thickBot="1" x14ac:dyDescent="0.3">
      <c r="A302" s="51">
        <v>65</v>
      </c>
      <c r="B302" s="51">
        <v>0.67989999999999995</v>
      </c>
      <c r="C302" s="51">
        <v>0.67459999999999998</v>
      </c>
      <c r="D302" s="51">
        <v>0.69489999999999996</v>
      </c>
      <c r="E302" s="51">
        <v>0.97829999999999995</v>
      </c>
      <c r="F302" s="51">
        <v>0.50390000000000001</v>
      </c>
    </row>
    <row r="303" spans="1:6" ht="15.75" thickBot="1" x14ac:dyDescent="0.3">
      <c r="A303" s="51">
        <v>66</v>
      </c>
      <c r="B303" s="51">
        <v>0.67510000000000003</v>
      </c>
      <c r="C303" s="51">
        <v>0.66979999999999995</v>
      </c>
      <c r="D303" s="51">
        <v>0.68989999999999996</v>
      </c>
      <c r="E303" s="51">
        <v>0.97840000000000005</v>
      </c>
      <c r="F303" s="51">
        <v>0.50390000000000001</v>
      </c>
    </row>
    <row r="304" spans="1:6" ht="15.75" thickBot="1" x14ac:dyDescent="0.3">
      <c r="A304" s="51">
        <v>67</v>
      </c>
      <c r="B304" s="51">
        <v>0.67030000000000001</v>
      </c>
      <c r="C304" s="51">
        <v>0.66490000000000005</v>
      </c>
      <c r="D304" s="51">
        <v>0.68489999999999995</v>
      </c>
      <c r="E304" s="51">
        <v>0.97860000000000003</v>
      </c>
      <c r="F304" s="51">
        <v>0.504</v>
      </c>
    </row>
    <row r="305" spans="1:6" ht="15.75" thickBot="1" x14ac:dyDescent="0.3">
      <c r="A305" s="51">
        <v>68</v>
      </c>
      <c r="B305" s="51">
        <v>0.66549999999999998</v>
      </c>
      <c r="C305" s="51">
        <v>0.66010000000000002</v>
      </c>
      <c r="D305" s="51">
        <v>0.67989999999999995</v>
      </c>
      <c r="E305" s="51">
        <v>0.97870000000000001</v>
      </c>
      <c r="F305" s="51">
        <v>0.50409999999999999</v>
      </c>
    </row>
    <row r="306" spans="1:6" ht="15.75" thickBot="1" x14ac:dyDescent="0.3">
      <c r="A306" s="51">
        <v>69</v>
      </c>
      <c r="B306" s="51">
        <v>0.66080000000000005</v>
      </c>
      <c r="C306" s="51">
        <v>0.6552</v>
      </c>
      <c r="D306" s="51">
        <v>0.67490000000000006</v>
      </c>
      <c r="E306" s="51">
        <v>0.97889999999999999</v>
      </c>
      <c r="F306" s="51">
        <v>0.50419999999999998</v>
      </c>
    </row>
    <row r="307" spans="1:6" ht="15.75" thickBot="1" x14ac:dyDescent="0.3">
      <c r="A307" s="51">
        <v>70</v>
      </c>
      <c r="B307" s="51">
        <v>0.65590000000000004</v>
      </c>
      <c r="C307" s="51">
        <v>0.65039999999999998</v>
      </c>
      <c r="D307" s="51">
        <v>0.66990000000000005</v>
      </c>
      <c r="E307" s="51">
        <v>0.97899999999999998</v>
      </c>
      <c r="F307" s="51">
        <v>0.50419999999999998</v>
      </c>
    </row>
    <row r="308" spans="1:6" ht="15.75" thickBot="1" x14ac:dyDescent="0.3">
      <c r="A308" s="51">
        <v>71</v>
      </c>
      <c r="B308" s="51">
        <v>0.65110000000000001</v>
      </c>
      <c r="C308" s="51">
        <v>0.64549999999999996</v>
      </c>
      <c r="D308" s="51">
        <v>0.66490000000000005</v>
      </c>
      <c r="E308" s="51">
        <v>0.97919999999999996</v>
      </c>
      <c r="F308" s="51">
        <v>0.50429999999999997</v>
      </c>
    </row>
    <row r="309" spans="1:6" ht="15.75" thickBot="1" x14ac:dyDescent="0.3">
      <c r="A309" s="51">
        <v>72</v>
      </c>
      <c r="B309" s="51">
        <v>0.64629999999999999</v>
      </c>
      <c r="C309" s="51">
        <v>0.64070000000000005</v>
      </c>
      <c r="D309" s="51">
        <v>0.65990000000000004</v>
      </c>
      <c r="E309" s="51">
        <v>0.97929999999999995</v>
      </c>
      <c r="F309" s="51">
        <v>0.50439999999999996</v>
      </c>
    </row>
    <row r="310" spans="1:6" ht="15.75" thickBot="1" x14ac:dyDescent="0.3">
      <c r="A310" s="51">
        <v>73</v>
      </c>
      <c r="B310" s="51">
        <v>0.64149999999999996</v>
      </c>
      <c r="C310" s="51">
        <v>0.63580000000000003</v>
      </c>
      <c r="D310" s="51">
        <v>0.65490000000000004</v>
      </c>
      <c r="E310" s="51">
        <v>0.97940000000000005</v>
      </c>
      <c r="F310" s="51">
        <v>0.50439999999999996</v>
      </c>
    </row>
    <row r="311" spans="1:6" ht="15.75" thickBot="1" x14ac:dyDescent="0.3">
      <c r="A311" s="51">
        <v>74</v>
      </c>
      <c r="B311" s="51">
        <v>0.63680000000000003</v>
      </c>
      <c r="C311" s="51">
        <v>0.63100000000000001</v>
      </c>
      <c r="D311" s="51">
        <v>0.64990000000000003</v>
      </c>
      <c r="E311" s="51">
        <v>0.97960000000000003</v>
      </c>
      <c r="F311" s="51">
        <v>0.50460000000000005</v>
      </c>
    </row>
    <row r="312" spans="1:6" ht="15.75" thickBot="1" x14ac:dyDescent="0.3">
      <c r="A312" s="51">
        <v>75</v>
      </c>
      <c r="B312" s="51">
        <v>0.63190000000000002</v>
      </c>
      <c r="C312" s="51">
        <v>0.62609999999999999</v>
      </c>
      <c r="D312" s="51">
        <v>0.64490000000000003</v>
      </c>
      <c r="E312" s="51">
        <v>0.97970000000000002</v>
      </c>
      <c r="F312" s="51">
        <v>0.50460000000000005</v>
      </c>
    </row>
    <row r="313" spans="1:6" ht="15.75" thickBot="1" x14ac:dyDescent="0.3">
      <c r="A313" s="51">
        <v>76</v>
      </c>
      <c r="B313" s="51">
        <v>0.62709999999999999</v>
      </c>
      <c r="C313" s="51">
        <v>0.62129999999999996</v>
      </c>
      <c r="D313" s="51">
        <v>0.63990000000000002</v>
      </c>
      <c r="E313" s="51">
        <v>0.97989999999999999</v>
      </c>
      <c r="F313" s="51">
        <v>0.50470000000000004</v>
      </c>
    </row>
    <row r="314" spans="1:6" ht="15.75" thickBot="1" x14ac:dyDescent="0.3">
      <c r="A314" s="51">
        <v>77</v>
      </c>
      <c r="B314" s="51">
        <v>0.62229999999999996</v>
      </c>
      <c r="C314" s="51">
        <v>0.61639999999999995</v>
      </c>
      <c r="D314" s="51">
        <v>0.63490000000000002</v>
      </c>
      <c r="E314" s="51">
        <v>0.98</v>
      </c>
      <c r="F314" s="51">
        <v>0.50480000000000003</v>
      </c>
    </row>
    <row r="315" spans="1:6" ht="15.75" thickBot="1" x14ac:dyDescent="0.3">
      <c r="A315" s="51">
        <v>78</v>
      </c>
      <c r="B315" s="51">
        <v>0.61750000000000005</v>
      </c>
      <c r="C315" s="51">
        <v>0.61160000000000003</v>
      </c>
      <c r="D315" s="51">
        <v>0.62990000000000002</v>
      </c>
      <c r="E315" s="51">
        <v>0.98019999999999996</v>
      </c>
      <c r="F315" s="51">
        <v>0.50480000000000003</v>
      </c>
    </row>
    <row r="316" spans="1:6" ht="15.75" thickBot="1" x14ac:dyDescent="0.3">
      <c r="A316" s="51">
        <v>79</v>
      </c>
      <c r="B316" s="51">
        <v>0.61270000000000002</v>
      </c>
      <c r="C316" s="51">
        <v>0.60670000000000002</v>
      </c>
      <c r="D316" s="51">
        <v>0.62490000000000001</v>
      </c>
      <c r="E316" s="51">
        <v>0.98040000000000005</v>
      </c>
      <c r="F316" s="51">
        <v>0.50490000000000002</v>
      </c>
    </row>
    <row r="317" spans="1:6" ht="15.75" thickBot="1" x14ac:dyDescent="0.3">
      <c r="A317" s="51">
        <v>80</v>
      </c>
      <c r="B317" s="51">
        <v>0.60799999999999998</v>
      </c>
      <c r="C317" s="51">
        <v>0.60189999999999999</v>
      </c>
      <c r="D317" s="51">
        <v>0.61990000000000001</v>
      </c>
      <c r="E317" s="51">
        <v>0.98060000000000003</v>
      </c>
      <c r="F317" s="51">
        <v>0.505</v>
      </c>
    </row>
    <row r="318" spans="1:6" ht="15.75" thickBot="1" x14ac:dyDescent="0.3">
      <c r="A318" s="51">
        <v>81</v>
      </c>
      <c r="B318" s="51">
        <v>0.60309999999999997</v>
      </c>
      <c r="C318" s="51">
        <v>0.59699999999999998</v>
      </c>
      <c r="D318" s="51">
        <v>0.6149</v>
      </c>
      <c r="E318" s="51">
        <v>0.98070000000000002</v>
      </c>
      <c r="F318" s="51">
        <v>0.50509999999999999</v>
      </c>
    </row>
    <row r="319" spans="1:6" ht="15.75" thickBot="1" x14ac:dyDescent="0.3">
      <c r="A319" s="51">
        <v>82</v>
      </c>
      <c r="B319" s="51">
        <v>0.59830000000000005</v>
      </c>
      <c r="C319" s="51">
        <v>0.59219999999999995</v>
      </c>
      <c r="D319" s="51">
        <v>0.6099</v>
      </c>
      <c r="E319" s="51">
        <v>0.98080000000000001</v>
      </c>
      <c r="F319" s="51">
        <v>0.50509999999999999</v>
      </c>
    </row>
    <row r="320" spans="1:6" ht="15.75" thickBot="1" x14ac:dyDescent="0.3">
      <c r="A320" s="51">
        <v>83</v>
      </c>
      <c r="B320" s="51">
        <v>0.59350000000000003</v>
      </c>
      <c r="C320" s="51">
        <v>0.58730000000000004</v>
      </c>
      <c r="D320" s="51">
        <v>0.60489999999999999</v>
      </c>
      <c r="E320" s="51">
        <v>0.98099999999999998</v>
      </c>
      <c r="F320" s="51">
        <v>0.50529999999999997</v>
      </c>
    </row>
    <row r="321" spans="1:6" ht="15.75" thickBot="1" x14ac:dyDescent="0.3">
      <c r="A321" s="51">
        <v>84</v>
      </c>
      <c r="B321" s="51">
        <v>0.5887</v>
      </c>
      <c r="C321" s="51">
        <v>0.58250000000000002</v>
      </c>
      <c r="D321" s="51">
        <v>0.59989999999999999</v>
      </c>
      <c r="E321" s="51">
        <v>0.98119999999999996</v>
      </c>
      <c r="F321" s="51">
        <v>0.50529999999999997</v>
      </c>
    </row>
    <row r="322" spans="1:6" ht="15.75" thickBot="1" x14ac:dyDescent="0.3">
      <c r="A322" s="51">
        <v>85</v>
      </c>
      <c r="B322" s="51">
        <v>0.58389999999999997</v>
      </c>
      <c r="C322" s="51">
        <v>0.5776</v>
      </c>
      <c r="D322" s="51">
        <v>0.59489999999999998</v>
      </c>
      <c r="E322" s="51">
        <v>0.98129999999999995</v>
      </c>
      <c r="F322" s="51">
        <v>0.50539999999999996</v>
      </c>
    </row>
    <row r="323" spans="1:6" ht="15.75" thickBot="1" x14ac:dyDescent="0.3">
      <c r="A323" s="51">
        <v>86</v>
      </c>
      <c r="B323" s="51">
        <v>0.57909999999999995</v>
      </c>
      <c r="C323" s="51">
        <v>0.57279999999999998</v>
      </c>
      <c r="D323" s="51">
        <v>0.58989999999999998</v>
      </c>
      <c r="E323" s="51">
        <v>0.98150000000000004</v>
      </c>
      <c r="F323" s="51">
        <v>0.50549999999999995</v>
      </c>
    </row>
    <row r="324" spans="1:6" ht="15.75" thickBot="1" x14ac:dyDescent="0.3">
      <c r="A324" s="51">
        <v>87</v>
      </c>
      <c r="B324" s="51">
        <v>0.57420000000000004</v>
      </c>
      <c r="C324" s="51">
        <v>0.56789999999999996</v>
      </c>
      <c r="D324" s="51">
        <v>0.58489999999999998</v>
      </c>
      <c r="E324" s="51">
        <v>0.98160000000000003</v>
      </c>
      <c r="F324" s="51">
        <v>0.50549999999999995</v>
      </c>
    </row>
    <row r="325" spans="1:6" ht="15.75" thickBot="1" x14ac:dyDescent="0.3">
      <c r="A325" s="51">
        <v>88</v>
      </c>
      <c r="B325" s="51">
        <v>0.56940000000000002</v>
      </c>
      <c r="C325" s="51">
        <v>0.56310000000000004</v>
      </c>
      <c r="D325" s="51">
        <v>0.57989999999999997</v>
      </c>
      <c r="E325" s="51">
        <v>0.98170000000000002</v>
      </c>
      <c r="F325" s="51">
        <v>0.50560000000000005</v>
      </c>
    </row>
    <row r="326" spans="1:6" ht="15.75" thickBot="1" x14ac:dyDescent="0.3">
      <c r="A326" s="51">
        <v>89</v>
      </c>
      <c r="B326" s="51">
        <v>0.56459999999999999</v>
      </c>
      <c r="C326" s="51">
        <v>0.55820000000000003</v>
      </c>
      <c r="D326" s="51">
        <v>0.57489999999999997</v>
      </c>
      <c r="E326" s="51">
        <v>0.98180000000000001</v>
      </c>
      <c r="F326" s="51">
        <v>0.50570000000000004</v>
      </c>
    </row>
    <row r="327" spans="1:6" ht="15.75" thickBot="1" x14ac:dyDescent="0.3">
      <c r="A327" s="51">
        <v>90</v>
      </c>
      <c r="B327" s="51">
        <v>0.55979999999999996</v>
      </c>
      <c r="C327" s="51">
        <v>0.5534</v>
      </c>
      <c r="D327" s="51">
        <v>0.56989999999999996</v>
      </c>
      <c r="E327" s="51">
        <v>0.98199999999999998</v>
      </c>
      <c r="F327" s="51">
        <v>0.50580000000000003</v>
      </c>
    </row>
    <row r="328" spans="1:6" ht="15.75" thickBot="1" x14ac:dyDescent="0.3">
      <c r="A328" s="51">
        <v>91</v>
      </c>
      <c r="B328" s="51">
        <v>0.55489999999999995</v>
      </c>
      <c r="C328" s="51">
        <v>0.54849999999999999</v>
      </c>
      <c r="D328" s="51">
        <v>0.56489999999999996</v>
      </c>
      <c r="E328" s="51">
        <v>0.98219999999999996</v>
      </c>
      <c r="F328" s="51">
        <v>0.50580000000000003</v>
      </c>
    </row>
    <row r="329" spans="1:6" ht="15.75" thickBot="1" x14ac:dyDescent="0.3">
      <c r="A329" s="51">
        <v>92</v>
      </c>
      <c r="B329" s="51">
        <v>0.55010000000000003</v>
      </c>
      <c r="C329" s="51">
        <v>0.54369999999999996</v>
      </c>
      <c r="D329" s="51">
        <v>0.55989999999999995</v>
      </c>
      <c r="E329" s="51">
        <v>0.98229999999999995</v>
      </c>
      <c r="F329" s="51">
        <v>0.50590000000000002</v>
      </c>
    </row>
    <row r="330" spans="1:6" ht="15.75" thickBot="1" x14ac:dyDescent="0.3">
      <c r="A330" s="51">
        <v>93</v>
      </c>
      <c r="B330" s="51">
        <v>0.54530000000000001</v>
      </c>
      <c r="C330" s="51">
        <v>0.53879999999999995</v>
      </c>
      <c r="D330" s="51">
        <v>0.55489999999999995</v>
      </c>
      <c r="E330" s="51">
        <v>0.98250000000000004</v>
      </c>
      <c r="F330" s="51">
        <v>0.50600000000000001</v>
      </c>
    </row>
    <row r="331" spans="1:6" ht="15.75" thickBot="1" x14ac:dyDescent="0.3">
      <c r="A331" s="51">
        <v>94</v>
      </c>
      <c r="B331" s="51">
        <v>0.54039999999999999</v>
      </c>
      <c r="C331" s="51">
        <v>0.53400000000000003</v>
      </c>
      <c r="D331" s="51">
        <v>0.54990000000000006</v>
      </c>
      <c r="E331" s="51">
        <v>0.98260000000000003</v>
      </c>
      <c r="F331" s="51">
        <v>0.50600000000000001</v>
      </c>
    </row>
    <row r="332" spans="1:6" ht="15.75" thickBot="1" x14ac:dyDescent="0.3">
      <c r="A332" s="51">
        <v>95</v>
      </c>
      <c r="B332" s="51">
        <v>0.53559999999999997</v>
      </c>
      <c r="C332" s="51">
        <v>0.52910000000000001</v>
      </c>
      <c r="D332" s="51">
        <v>0.54490000000000005</v>
      </c>
      <c r="E332" s="51">
        <v>0.98270000000000002</v>
      </c>
      <c r="F332" s="51">
        <v>0.50609999999999999</v>
      </c>
    </row>
    <row r="333" spans="1:6" ht="15.75" thickBot="1" x14ac:dyDescent="0.3">
      <c r="A333" s="51">
        <v>96</v>
      </c>
      <c r="B333" s="51">
        <v>0.53069999999999995</v>
      </c>
      <c r="C333" s="51">
        <v>0.52429999999999999</v>
      </c>
      <c r="D333" s="51">
        <v>0.53990000000000005</v>
      </c>
      <c r="E333" s="51">
        <v>0.98280000000000001</v>
      </c>
      <c r="F333" s="51">
        <v>0.50619999999999998</v>
      </c>
    </row>
    <row r="334" spans="1:6" ht="15.75" thickBot="1" x14ac:dyDescent="0.3">
      <c r="A334" s="51">
        <v>97</v>
      </c>
      <c r="B334" s="51">
        <v>0.52590000000000003</v>
      </c>
      <c r="C334" s="51">
        <v>0.51939999999999997</v>
      </c>
      <c r="D334" s="51">
        <v>0.53490000000000004</v>
      </c>
      <c r="E334" s="51">
        <v>0.98299999999999998</v>
      </c>
      <c r="F334" s="51">
        <v>0.50619999999999998</v>
      </c>
    </row>
    <row r="335" spans="1:6" ht="15.75" thickBot="1" x14ac:dyDescent="0.3">
      <c r="A335" s="51">
        <v>98</v>
      </c>
      <c r="B335" s="51">
        <v>0.52100000000000002</v>
      </c>
      <c r="C335" s="51">
        <v>0.51459999999999995</v>
      </c>
      <c r="D335" s="51">
        <v>0.52990000000000004</v>
      </c>
      <c r="E335" s="51">
        <v>0.98299999999999998</v>
      </c>
      <c r="F335" s="51">
        <v>0.50629999999999997</v>
      </c>
    </row>
    <row r="336" spans="1:6" ht="15.75" thickBot="1" x14ac:dyDescent="0.3">
      <c r="A336" s="51">
        <v>99</v>
      </c>
      <c r="B336" s="51">
        <v>0.51619999999999999</v>
      </c>
      <c r="C336" s="51">
        <v>0.50970000000000004</v>
      </c>
      <c r="D336" s="51">
        <v>0.52490000000000003</v>
      </c>
      <c r="E336" s="51">
        <v>0.98309999999999997</v>
      </c>
      <c r="F336" s="51">
        <v>0.50629999999999997</v>
      </c>
    </row>
    <row r="337" spans="1:6" ht="15.75" thickBot="1" x14ac:dyDescent="0.3">
      <c r="A337" s="51">
        <v>100</v>
      </c>
      <c r="B337" s="51">
        <v>0.51129999999999998</v>
      </c>
      <c r="C337" s="51">
        <v>0.50490000000000002</v>
      </c>
      <c r="D337" s="51">
        <v>0.51990000000000003</v>
      </c>
      <c r="E337" s="51">
        <v>0.98319999999999996</v>
      </c>
      <c r="F337" s="51">
        <v>0.50639999999999996</v>
      </c>
    </row>
    <row r="338" spans="1:6" ht="15.75" thickBot="1" x14ac:dyDescent="0.3">
      <c r="A338" s="51">
        <v>101</v>
      </c>
      <c r="B338" s="51">
        <v>0.50639999999999996</v>
      </c>
      <c r="C338" s="51">
        <v>0.5</v>
      </c>
      <c r="D338" s="51">
        <v>0.51490000000000002</v>
      </c>
      <c r="E338" s="51">
        <v>0.98329999999999995</v>
      </c>
      <c r="F338" s="51">
        <v>0.50639999999999996</v>
      </c>
    </row>
    <row r="339" spans="1:6" ht="15.75" thickBot="1" x14ac:dyDescent="0.3">
      <c r="A339" s="51">
        <v>102</v>
      </c>
      <c r="B339" s="51">
        <v>0.50149999999999995</v>
      </c>
      <c r="C339" s="51">
        <v>0.49509999999999998</v>
      </c>
      <c r="D339" s="51">
        <v>0.50990000000000002</v>
      </c>
      <c r="E339" s="51">
        <v>0.98340000000000005</v>
      </c>
      <c r="F339" s="51">
        <v>0.50649999999999995</v>
      </c>
    </row>
    <row r="340" spans="1:6" ht="15.75" thickBot="1" x14ac:dyDescent="0.3">
      <c r="A340" s="51">
        <v>103</v>
      </c>
      <c r="B340" s="51">
        <v>0.49669999999999997</v>
      </c>
      <c r="C340" s="51">
        <v>0.49030000000000001</v>
      </c>
      <c r="D340" s="51">
        <v>0.50490000000000002</v>
      </c>
      <c r="E340" s="51">
        <v>0.98350000000000004</v>
      </c>
      <c r="F340" s="51">
        <v>0.50649999999999995</v>
      </c>
    </row>
    <row r="341" spans="1:6" ht="15.75" thickBot="1" x14ac:dyDescent="0.3">
      <c r="A341" s="51">
        <v>104</v>
      </c>
      <c r="B341" s="51">
        <v>0.49180000000000001</v>
      </c>
      <c r="C341" s="51">
        <v>0.4854</v>
      </c>
      <c r="D341" s="51">
        <v>0.49990000000000001</v>
      </c>
      <c r="E341" s="51">
        <v>0.98350000000000004</v>
      </c>
      <c r="F341" s="51">
        <v>0.50649999999999995</v>
      </c>
    </row>
    <row r="342" spans="1:6" ht="15.75" thickBot="1" x14ac:dyDescent="0.3">
      <c r="A342" s="51">
        <v>105</v>
      </c>
      <c r="B342" s="51">
        <v>0.4869</v>
      </c>
      <c r="C342" s="51">
        <v>0.48060000000000003</v>
      </c>
      <c r="D342" s="51">
        <v>0.49490000000000001</v>
      </c>
      <c r="E342" s="51">
        <v>0.98370000000000002</v>
      </c>
      <c r="F342" s="51">
        <v>0.50660000000000005</v>
      </c>
    </row>
    <row r="343" spans="1:6" ht="15.75" thickBot="1" x14ac:dyDescent="0.3">
      <c r="A343" s="51">
        <v>106</v>
      </c>
      <c r="B343" s="51">
        <v>0.48199999999999998</v>
      </c>
      <c r="C343" s="51">
        <v>0.47570000000000001</v>
      </c>
      <c r="D343" s="51">
        <v>0.4899</v>
      </c>
      <c r="E343" s="51">
        <v>0.98370000000000002</v>
      </c>
      <c r="F343" s="51">
        <v>0.50660000000000005</v>
      </c>
    </row>
    <row r="344" spans="1:6" ht="15.75" thickBot="1" x14ac:dyDescent="0.3">
      <c r="A344" s="51">
        <v>107</v>
      </c>
      <c r="B344" s="51">
        <v>0.47720000000000001</v>
      </c>
      <c r="C344" s="51">
        <v>0.47089999999999999</v>
      </c>
      <c r="D344" s="51">
        <v>0.4849</v>
      </c>
      <c r="E344" s="51">
        <v>0.98380000000000001</v>
      </c>
      <c r="F344" s="51">
        <v>0.50670000000000004</v>
      </c>
    </row>
    <row r="345" spans="1:6" ht="15.75" thickBot="1" x14ac:dyDescent="0.3">
      <c r="A345" s="51">
        <v>108</v>
      </c>
      <c r="B345" s="51">
        <v>0.4723</v>
      </c>
      <c r="C345" s="51">
        <v>0.46600000000000003</v>
      </c>
      <c r="D345" s="51">
        <v>0.47989999999999999</v>
      </c>
      <c r="E345" s="51">
        <v>0.98380000000000001</v>
      </c>
      <c r="F345" s="51">
        <v>0.50670000000000004</v>
      </c>
    </row>
    <row r="346" spans="1:6" ht="15.75" thickBot="1" x14ac:dyDescent="0.3">
      <c r="A346" s="51">
        <v>109</v>
      </c>
      <c r="B346" s="51">
        <v>0.46739999999999998</v>
      </c>
      <c r="C346" s="51">
        <v>0.4612</v>
      </c>
      <c r="D346" s="51">
        <v>0.47489999999999999</v>
      </c>
      <c r="E346" s="51">
        <v>0.9839</v>
      </c>
      <c r="F346" s="51">
        <v>0.50670000000000004</v>
      </c>
    </row>
    <row r="347" spans="1:6" ht="15.75" thickBot="1" x14ac:dyDescent="0.3">
      <c r="A347" s="51">
        <v>110</v>
      </c>
      <c r="B347" s="51">
        <v>0.46250000000000002</v>
      </c>
      <c r="C347" s="51">
        <v>0.45629999999999998</v>
      </c>
      <c r="D347" s="51">
        <v>0.46989999999999998</v>
      </c>
      <c r="E347" s="51">
        <v>0.9839</v>
      </c>
      <c r="F347" s="51">
        <v>0.50670000000000004</v>
      </c>
    </row>
    <row r="348" spans="1:6" ht="15.75" thickBot="1" x14ac:dyDescent="0.3">
      <c r="A348" s="51">
        <v>111</v>
      </c>
      <c r="B348" s="51">
        <v>0.45760000000000001</v>
      </c>
      <c r="C348" s="51">
        <v>0.45150000000000001</v>
      </c>
      <c r="D348" s="51">
        <v>0.46489999999999998</v>
      </c>
      <c r="E348" s="51">
        <v>0.9839</v>
      </c>
      <c r="F348" s="51">
        <v>0.50670000000000004</v>
      </c>
    </row>
    <row r="349" spans="1:6" ht="15.75" thickBot="1" x14ac:dyDescent="0.3">
      <c r="A349" s="51">
        <v>112</v>
      </c>
      <c r="B349" s="51">
        <v>0.4526</v>
      </c>
      <c r="C349" s="51">
        <v>0.4466</v>
      </c>
      <c r="D349" s="51">
        <v>0.45989999999999998</v>
      </c>
      <c r="E349" s="51">
        <v>0.98399999999999999</v>
      </c>
      <c r="F349" s="51">
        <v>0.50680000000000003</v>
      </c>
    </row>
    <row r="350" spans="1:6" ht="15.75" thickBot="1" x14ac:dyDescent="0.3">
      <c r="A350" s="51">
        <v>113</v>
      </c>
      <c r="B350" s="51">
        <v>0.44769999999999999</v>
      </c>
      <c r="C350" s="51">
        <v>0.44180000000000003</v>
      </c>
      <c r="D350" s="51">
        <v>0.45490000000000003</v>
      </c>
      <c r="E350" s="51">
        <v>0.98399999999999999</v>
      </c>
      <c r="F350" s="51">
        <v>0.50680000000000003</v>
      </c>
    </row>
    <row r="351" spans="1:6" ht="15.75" thickBot="1" x14ac:dyDescent="0.3">
      <c r="A351" s="51">
        <v>114</v>
      </c>
      <c r="B351" s="51">
        <v>0.44280000000000003</v>
      </c>
      <c r="C351" s="51">
        <v>0.43690000000000001</v>
      </c>
      <c r="D351" s="51">
        <v>0.44990000000000002</v>
      </c>
      <c r="E351" s="51">
        <v>0.98399999999999999</v>
      </c>
      <c r="F351" s="51">
        <v>0.50680000000000003</v>
      </c>
    </row>
    <row r="352" spans="1:6" ht="15.75" thickBot="1" x14ac:dyDescent="0.3">
      <c r="A352" s="51">
        <v>115</v>
      </c>
      <c r="B352" s="51">
        <v>0.438</v>
      </c>
      <c r="C352" s="51">
        <v>0.43209999999999998</v>
      </c>
      <c r="D352" s="51">
        <v>0.44490000000000002</v>
      </c>
      <c r="E352" s="51">
        <v>0.98419999999999996</v>
      </c>
      <c r="F352" s="51">
        <v>0.50680000000000003</v>
      </c>
    </row>
    <row r="353" spans="1:6" ht="15.75" thickBot="1" x14ac:dyDescent="0.3">
      <c r="A353" s="51">
        <v>116</v>
      </c>
      <c r="B353" s="51">
        <v>0.43309999999999998</v>
      </c>
      <c r="C353" s="51">
        <v>0.42720000000000002</v>
      </c>
      <c r="D353" s="51">
        <v>0.43990000000000001</v>
      </c>
      <c r="E353" s="51">
        <v>0.98419999999999996</v>
      </c>
      <c r="F353" s="51">
        <v>0.50690000000000002</v>
      </c>
    </row>
    <row r="354" spans="1:6" ht="15.75" thickBot="1" x14ac:dyDescent="0.3">
      <c r="A354" s="51">
        <v>117</v>
      </c>
      <c r="B354" s="51">
        <v>0.42820000000000003</v>
      </c>
      <c r="C354" s="51">
        <v>0.4224</v>
      </c>
      <c r="D354" s="51">
        <v>0.43490000000000001</v>
      </c>
      <c r="E354" s="51">
        <v>0.98429999999999995</v>
      </c>
      <c r="F354" s="51">
        <v>0.50690000000000002</v>
      </c>
    </row>
    <row r="355" spans="1:6" ht="15.75" thickBot="1" x14ac:dyDescent="0.3">
      <c r="A355" s="51">
        <v>118</v>
      </c>
      <c r="B355" s="51">
        <v>0.42330000000000001</v>
      </c>
      <c r="C355" s="51">
        <v>0.41749999999999998</v>
      </c>
      <c r="D355" s="51">
        <v>0.4299</v>
      </c>
      <c r="E355" s="51">
        <v>0.98440000000000005</v>
      </c>
      <c r="F355" s="51">
        <v>0.50700000000000001</v>
      </c>
    </row>
    <row r="356" spans="1:6" ht="15.75" thickBot="1" x14ac:dyDescent="0.3">
      <c r="A356" s="51">
        <v>119</v>
      </c>
      <c r="B356" s="51">
        <v>0.41839999999999999</v>
      </c>
      <c r="C356" s="51">
        <v>0.41270000000000001</v>
      </c>
      <c r="D356" s="51">
        <v>0.4249</v>
      </c>
      <c r="E356" s="51">
        <v>0.98440000000000005</v>
      </c>
      <c r="F356" s="51">
        <v>0.50700000000000001</v>
      </c>
    </row>
    <row r="357" spans="1:6" ht="15.75" thickBot="1" x14ac:dyDescent="0.3">
      <c r="A357" s="51">
        <v>120</v>
      </c>
      <c r="B357" s="51">
        <v>0.41349999999999998</v>
      </c>
      <c r="C357" s="51">
        <v>0.4078</v>
      </c>
      <c r="D357" s="51">
        <v>0.4199</v>
      </c>
      <c r="E357" s="51">
        <v>0.98450000000000004</v>
      </c>
      <c r="F357" s="51">
        <v>0.50700000000000001</v>
      </c>
    </row>
    <row r="358" spans="1:6" ht="15.75" thickBot="1" x14ac:dyDescent="0.3">
      <c r="A358" s="51">
        <v>121</v>
      </c>
      <c r="B358" s="51">
        <v>0.40860000000000002</v>
      </c>
      <c r="C358" s="51">
        <v>0.40300000000000002</v>
      </c>
      <c r="D358" s="51">
        <v>0.41489999999999999</v>
      </c>
      <c r="E358" s="51">
        <v>0.98450000000000004</v>
      </c>
      <c r="F358" s="51">
        <v>0.50700000000000001</v>
      </c>
    </row>
    <row r="359" spans="1:6" ht="15.75" thickBot="1" x14ac:dyDescent="0.3">
      <c r="A359" s="51">
        <v>122</v>
      </c>
      <c r="B359" s="51">
        <v>0.4037</v>
      </c>
      <c r="C359" s="51">
        <v>0.39810000000000001</v>
      </c>
      <c r="D359" s="51">
        <v>0.40989999999999999</v>
      </c>
      <c r="E359" s="51">
        <v>0.98450000000000004</v>
      </c>
      <c r="F359" s="51">
        <v>0.50700000000000001</v>
      </c>
    </row>
    <row r="360" spans="1:6" ht="15.75" thickBot="1" x14ac:dyDescent="0.3">
      <c r="A360" s="51">
        <v>123</v>
      </c>
      <c r="B360" s="51">
        <v>0.39879999999999999</v>
      </c>
      <c r="C360" s="51">
        <v>0.39329999999999998</v>
      </c>
      <c r="D360" s="51">
        <v>0.40489999999999998</v>
      </c>
      <c r="E360" s="51">
        <v>0.98450000000000004</v>
      </c>
      <c r="F360" s="51">
        <v>0.50700000000000001</v>
      </c>
    </row>
    <row r="361" spans="1:6" ht="15.75" thickBot="1" x14ac:dyDescent="0.3">
      <c r="A361" s="51">
        <v>124</v>
      </c>
      <c r="B361" s="51">
        <v>0.39389999999999997</v>
      </c>
      <c r="C361" s="51">
        <v>0.38840000000000002</v>
      </c>
      <c r="D361" s="51">
        <v>0.39989999999999998</v>
      </c>
      <c r="E361" s="51">
        <v>0.98460000000000003</v>
      </c>
      <c r="F361" s="51">
        <v>0.5071</v>
      </c>
    </row>
    <row r="362" spans="1:6" ht="15.75" thickBot="1" x14ac:dyDescent="0.3">
      <c r="A362" s="51">
        <v>125</v>
      </c>
      <c r="B362" s="51">
        <v>0.38890000000000002</v>
      </c>
      <c r="C362" s="51">
        <v>0.3836</v>
      </c>
      <c r="D362" s="51">
        <v>0.39489999999999997</v>
      </c>
      <c r="E362" s="51">
        <v>0.98460000000000003</v>
      </c>
      <c r="F362" s="51">
        <v>0.5071</v>
      </c>
    </row>
    <row r="363" spans="1:6" ht="15.75" thickBot="1" x14ac:dyDescent="0.3">
      <c r="A363" s="51">
        <v>126</v>
      </c>
      <c r="B363" s="51">
        <v>0.38400000000000001</v>
      </c>
      <c r="C363" s="51">
        <v>0.37869999999999998</v>
      </c>
      <c r="D363" s="51">
        <v>0.38990000000000002</v>
      </c>
      <c r="E363" s="51">
        <v>0.98450000000000004</v>
      </c>
      <c r="F363" s="51">
        <v>0.50700000000000001</v>
      </c>
    </row>
    <row r="364" spans="1:6" ht="15.75" thickBot="1" x14ac:dyDescent="0.3">
      <c r="A364" s="51">
        <v>127</v>
      </c>
      <c r="B364" s="51">
        <v>0.37909999999999999</v>
      </c>
      <c r="C364" s="51">
        <v>0.37390000000000001</v>
      </c>
      <c r="D364" s="51">
        <v>0.38490000000000002</v>
      </c>
      <c r="E364" s="51">
        <v>0.98450000000000004</v>
      </c>
      <c r="F364" s="51">
        <v>0.50700000000000001</v>
      </c>
    </row>
    <row r="365" spans="1:6" ht="15.75" thickBot="1" x14ac:dyDescent="0.3">
      <c r="A365" s="51">
        <v>128</v>
      </c>
      <c r="B365" s="51">
        <v>0.37419999999999998</v>
      </c>
      <c r="C365" s="51">
        <v>0.36899999999999999</v>
      </c>
      <c r="D365" s="51">
        <v>0.37990000000000002</v>
      </c>
      <c r="E365" s="51">
        <v>0.98450000000000004</v>
      </c>
      <c r="F365" s="51">
        <v>0.50700000000000001</v>
      </c>
    </row>
    <row r="366" spans="1:6" ht="15.75" thickBot="1" x14ac:dyDescent="0.3">
      <c r="A366" s="51">
        <v>129</v>
      </c>
      <c r="B366" s="51">
        <v>0.36919999999999997</v>
      </c>
      <c r="C366" s="51">
        <v>0.36420000000000002</v>
      </c>
      <c r="D366" s="51">
        <v>0.37490000000000001</v>
      </c>
      <c r="E366" s="51">
        <v>0.98450000000000004</v>
      </c>
      <c r="F366" s="51">
        <v>0.50700000000000001</v>
      </c>
    </row>
    <row r="367" spans="1:6" ht="15.75" thickBot="1" x14ac:dyDescent="0.3">
      <c r="A367" s="51">
        <v>130</v>
      </c>
      <c r="B367" s="51">
        <v>0.36430000000000001</v>
      </c>
      <c r="C367" s="51">
        <v>0.35930000000000001</v>
      </c>
      <c r="D367" s="51">
        <v>0.36990000000000001</v>
      </c>
      <c r="E367" s="51">
        <v>0.98450000000000004</v>
      </c>
      <c r="F367" s="51">
        <v>0.50700000000000001</v>
      </c>
    </row>
    <row r="368" spans="1:6" ht="15.75" thickBot="1" x14ac:dyDescent="0.3">
      <c r="A368" s="51">
        <v>131</v>
      </c>
      <c r="B368" s="51">
        <v>0.3594</v>
      </c>
      <c r="C368" s="51">
        <v>0.35449999999999998</v>
      </c>
      <c r="D368" s="51">
        <v>0.3649</v>
      </c>
      <c r="E368" s="51">
        <v>0.98460000000000003</v>
      </c>
      <c r="F368" s="51">
        <v>0.5071</v>
      </c>
    </row>
    <row r="369" spans="1:6" ht="15.75" thickBot="1" x14ac:dyDescent="0.3">
      <c r="A369" s="51">
        <v>132</v>
      </c>
      <c r="B369" s="51">
        <v>0.35449999999999998</v>
      </c>
      <c r="C369" s="51">
        <v>0.34960000000000002</v>
      </c>
      <c r="D369" s="51">
        <v>0.3599</v>
      </c>
      <c r="E369" s="51">
        <v>0.98460000000000003</v>
      </c>
      <c r="F369" s="51">
        <v>0.5071</v>
      </c>
    </row>
    <row r="370" spans="1:6" ht="15.75" thickBot="1" x14ac:dyDescent="0.3">
      <c r="A370" s="51">
        <v>133</v>
      </c>
      <c r="B370" s="51">
        <v>0.34960000000000002</v>
      </c>
      <c r="C370" s="51">
        <v>0.3448</v>
      </c>
      <c r="D370" s="51">
        <v>0.35489999999999999</v>
      </c>
      <c r="E370" s="51">
        <v>0.98460000000000003</v>
      </c>
      <c r="F370" s="51">
        <v>0.5071</v>
      </c>
    </row>
    <row r="371" spans="1:6" ht="15.75" thickBot="1" x14ac:dyDescent="0.3">
      <c r="A371" s="51">
        <v>134</v>
      </c>
      <c r="B371" s="51">
        <v>0.34470000000000001</v>
      </c>
      <c r="C371" s="51">
        <v>0.33989999999999998</v>
      </c>
      <c r="D371" s="51">
        <v>0.34989999999999999</v>
      </c>
      <c r="E371" s="51">
        <v>0.98470000000000002</v>
      </c>
      <c r="F371" s="51">
        <v>0.5071</v>
      </c>
    </row>
    <row r="372" spans="1:6" ht="15.75" thickBot="1" x14ac:dyDescent="0.3">
      <c r="A372" s="51">
        <v>135</v>
      </c>
      <c r="B372" s="51">
        <v>0.3397</v>
      </c>
      <c r="C372" s="51">
        <v>0.33510000000000001</v>
      </c>
      <c r="D372" s="51">
        <v>0.34489999999999998</v>
      </c>
      <c r="E372" s="51">
        <v>0.98460000000000003</v>
      </c>
      <c r="F372" s="51">
        <v>0.5071</v>
      </c>
    </row>
    <row r="373" spans="1:6" ht="15.75" thickBot="1" x14ac:dyDescent="0.3">
      <c r="A373" s="51">
        <v>136</v>
      </c>
      <c r="B373" s="51">
        <v>0.33479999999999999</v>
      </c>
      <c r="C373" s="51">
        <v>0.33019999999999999</v>
      </c>
      <c r="D373" s="51">
        <v>0.33989999999999998</v>
      </c>
      <c r="E373" s="51">
        <v>0.98470000000000002</v>
      </c>
      <c r="F373" s="51">
        <v>0.5071</v>
      </c>
    </row>
    <row r="374" spans="1:6" ht="15.75" thickBot="1" x14ac:dyDescent="0.3">
      <c r="A374" s="51">
        <v>137</v>
      </c>
      <c r="B374" s="51">
        <v>0.32990000000000003</v>
      </c>
      <c r="C374" s="51">
        <v>0.32540000000000002</v>
      </c>
      <c r="D374" s="51">
        <v>0.33489999999999998</v>
      </c>
      <c r="E374" s="51">
        <v>0.98460000000000003</v>
      </c>
      <c r="F374" s="51">
        <v>0.5071</v>
      </c>
    </row>
    <row r="375" spans="1:6" ht="15.75" thickBot="1" x14ac:dyDescent="0.3">
      <c r="A375" s="51">
        <v>138</v>
      </c>
      <c r="B375" s="51">
        <v>0.32490000000000002</v>
      </c>
      <c r="C375" s="51">
        <v>0.32050000000000001</v>
      </c>
      <c r="D375" s="51">
        <v>0.32990000000000003</v>
      </c>
      <c r="E375" s="51">
        <v>0.98450000000000004</v>
      </c>
      <c r="F375" s="51">
        <v>0.50700000000000001</v>
      </c>
    </row>
    <row r="376" spans="1:6" ht="15.75" thickBot="1" x14ac:dyDescent="0.3">
      <c r="A376" s="51">
        <v>139</v>
      </c>
      <c r="B376" s="51">
        <v>0.32</v>
      </c>
      <c r="C376" s="51">
        <v>0.31569999999999998</v>
      </c>
      <c r="D376" s="51">
        <v>0.32490000000000002</v>
      </c>
      <c r="E376" s="51">
        <v>0.98460000000000003</v>
      </c>
      <c r="F376" s="51">
        <v>0.5071</v>
      </c>
    </row>
    <row r="377" spans="1:6" ht="15.75" thickBot="1" x14ac:dyDescent="0.3">
      <c r="A377" s="51">
        <v>140</v>
      </c>
      <c r="B377" s="51">
        <v>0.31509999999999999</v>
      </c>
      <c r="C377" s="51">
        <v>0.31080000000000002</v>
      </c>
      <c r="D377" s="51">
        <v>0.31990000000000002</v>
      </c>
      <c r="E377" s="51">
        <v>0.98460000000000003</v>
      </c>
      <c r="F377" s="51">
        <v>0.5071</v>
      </c>
    </row>
    <row r="378" spans="1:6" ht="15.75" thickBot="1" x14ac:dyDescent="0.3">
      <c r="A378" s="51">
        <v>141</v>
      </c>
      <c r="B378" s="51">
        <v>0.31019999999999998</v>
      </c>
      <c r="C378" s="51">
        <v>0.30599999999999999</v>
      </c>
      <c r="D378" s="51">
        <v>0.31490000000000001</v>
      </c>
      <c r="E378" s="51">
        <v>0.98460000000000003</v>
      </c>
      <c r="F378" s="51">
        <v>0.5071</v>
      </c>
    </row>
    <row r="379" spans="1:6" ht="15.75" thickBot="1" x14ac:dyDescent="0.3">
      <c r="A379" s="51">
        <v>142</v>
      </c>
      <c r="B379" s="51">
        <v>0.30530000000000002</v>
      </c>
      <c r="C379" s="51">
        <v>0.30109999999999998</v>
      </c>
      <c r="D379" s="51">
        <v>0.30990000000000001</v>
      </c>
      <c r="E379" s="51">
        <v>0.98470000000000002</v>
      </c>
      <c r="F379" s="51">
        <v>0.5071</v>
      </c>
    </row>
    <row r="380" spans="1:6" ht="15.75" thickBot="1" x14ac:dyDescent="0.3">
      <c r="A380" s="51">
        <v>143</v>
      </c>
      <c r="B380" s="51">
        <v>0.3004</v>
      </c>
      <c r="C380" s="51">
        <v>0.29630000000000001</v>
      </c>
      <c r="D380" s="51">
        <v>0.3049</v>
      </c>
      <c r="E380" s="51">
        <v>0.98460000000000003</v>
      </c>
      <c r="F380" s="51">
        <v>0.5071</v>
      </c>
    </row>
    <row r="381" spans="1:6" ht="15.75" thickBot="1" x14ac:dyDescent="0.3">
      <c r="A381" s="51">
        <v>144</v>
      </c>
      <c r="B381" s="51">
        <v>0.2954</v>
      </c>
      <c r="C381" s="51">
        <v>0.29139999999999999</v>
      </c>
      <c r="D381" s="51">
        <v>0.2999</v>
      </c>
      <c r="E381" s="51">
        <v>0.98460000000000003</v>
      </c>
      <c r="F381" s="51">
        <v>0.5071</v>
      </c>
    </row>
    <row r="382" spans="1:6" ht="15.75" thickBot="1" x14ac:dyDescent="0.3">
      <c r="A382" s="51">
        <v>145</v>
      </c>
      <c r="B382" s="51">
        <v>0.29049999999999998</v>
      </c>
      <c r="C382" s="51">
        <v>0.28660000000000002</v>
      </c>
      <c r="D382" s="51">
        <v>0.2949</v>
      </c>
      <c r="E382" s="51">
        <v>0.98460000000000003</v>
      </c>
      <c r="F382" s="51">
        <v>0.5071</v>
      </c>
    </row>
    <row r="383" spans="1:6" ht="15.75" thickBot="1" x14ac:dyDescent="0.3">
      <c r="A383" s="51">
        <v>146</v>
      </c>
      <c r="B383" s="51">
        <v>0.28560000000000002</v>
      </c>
      <c r="C383" s="51">
        <v>0.28170000000000001</v>
      </c>
      <c r="D383" s="51">
        <v>0.28989999999999999</v>
      </c>
      <c r="E383" s="51">
        <v>0.98450000000000004</v>
      </c>
      <c r="F383" s="51">
        <v>0.50700000000000001</v>
      </c>
    </row>
    <row r="384" spans="1:6" ht="15.75" thickBot="1" x14ac:dyDescent="0.3">
      <c r="A384" s="51">
        <v>147</v>
      </c>
      <c r="B384" s="51">
        <v>0.28070000000000001</v>
      </c>
      <c r="C384" s="51">
        <v>0.27679999999999999</v>
      </c>
      <c r="D384" s="51">
        <v>0.28489999999999999</v>
      </c>
      <c r="E384" s="51">
        <v>0.98460000000000003</v>
      </c>
      <c r="F384" s="51">
        <v>0.5071</v>
      </c>
    </row>
    <row r="385" spans="1:6" ht="15.75" thickBot="1" x14ac:dyDescent="0.3">
      <c r="A385" s="51">
        <v>148</v>
      </c>
      <c r="B385" s="51">
        <v>0.2757</v>
      </c>
      <c r="C385" s="51">
        <v>0.27200000000000002</v>
      </c>
      <c r="D385" s="51">
        <v>0.27989999999999998</v>
      </c>
      <c r="E385" s="51">
        <v>0.98460000000000003</v>
      </c>
      <c r="F385" s="51">
        <v>0.5071</v>
      </c>
    </row>
    <row r="386" spans="1:6" ht="15.75" thickBot="1" x14ac:dyDescent="0.3">
      <c r="A386" s="51">
        <v>149</v>
      </c>
      <c r="B386" s="51">
        <v>0.27079999999999999</v>
      </c>
      <c r="C386" s="51">
        <v>0.2671</v>
      </c>
      <c r="D386" s="51">
        <v>0.27489999999999998</v>
      </c>
      <c r="E386" s="51">
        <v>0.98460000000000003</v>
      </c>
      <c r="F386" s="51">
        <v>0.50700000000000001</v>
      </c>
    </row>
    <row r="387" spans="1:6" ht="15.75" thickBot="1" x14ac:dyDescent="0.3">
      <c r="A387" s="51">
        <v>150</v>
      </c>
      <c r="B387" s="51">
        <v>0.26590000000000003</v>
      </c>
      <c r="C387" s="51">
        <v>0.26229999999999998</v>
      </c>
      <c r="D387" s="51">
        <v>0.26989999999999997</v>
      </c>
      <c r="E387" s="51">
        <v>0.98460000000000003</v>
      </c>
      <c r="F387" s="51">
        <v>0.5071</v>
      </c>
    </row>
    <row r="388" spans="1:6" ht="15.75" thickBot="1" x14ac:dyDescent="0.3">
      <c r="A388" s="51">
        <v>151</v>
      </c>
      <c r="B388" s="51">
        <v>0.26100000000000001</v>
      </c>
      <c r="C388" s="51">
        <v>0.25740000000000002</v>
      </c>
      <c r="D388" s="51">
        <v>0.26490000000000002</v>
      </c>
      <c r="E388" s="51">
        <v>0.98450000000000004</v>
      </c>
      <c r="F388" s="51">
        <v>0.50700000000000001</v>
      </c>
    </row>
    <row r="389" spans="1:6" ht="15.75" thickBot="1" x14ac:dyDescent="0.3">
      <c r="A389" s="51">
        <v>152</v>
      </c>
      <c r="B389" s="51">
        <v>0.25600000000000001</v>
      </c>
      <c r="C389" s="51">
        <v>0.25259999999999999</v>
      </c>
      <c r="D389" s="51">
        <v>0.25990000000000002</v>
      </c>
      <c r="E389" s="51">
        <v>0.98450000000000004</v>
      </c>
      <c r="F389" s="51">
        <v>0.50700000000000001</v>
      </c>
    </row>
    <row r="390" spans="1:6" ht="15.75" thickBot="1" x14ac:dyDescent="0.3">
      <c r="A390" s="51">
        <v>153</v>
      </c>
      <c r="B390" s="51">
        <v>0.25109999999999999</v>
      </c>
      <c r="C390" s="51">
        <v>0.2477</v>
      </c>
      <c r="D390" s="51">
        <v>0.25490000000000002</v>
      </c>
      <c r="E390" s="51">
        <v>0.98450000000000004</v>
      </c>
      <c r="F390" s="51">
        <v>0.50700000000000001</v>
      </c>
    </row>
    <row r="391" spans="1:6" ht="15.75" thickBot="1" x14ac:dyDescent="0.3">
      <c r="A391" s="51">
        <v>154</v>
      </c>
      <c r="B391" s="51">
        <v>0.2462</v>
      </c>
      <c r="C391" s="51">
        <v>0.2429</v>
      </c>
      <c r="D391" s="51">
        <v>0.24990000000000001</v>
      </c>
      <c r="E391" s="51">
        <v>0.98450000000000004</v>
      </c>
      <c r="F391" s="51">
        <v>0.50700000000000001</v>
      </c>
    </row>
    <row r="392" spans="1:6" ht="15.75" thickBot="1" x14ac:dyDescent="0.3">
      <c r="A392" s="51">
        <v>155</v>
      </c>
      <c r="B392" s="51">
        <v>0.24129999999999999</v>
      </c>
      <c r="C392" s="51">
        <v>0.23799999999999999</v>
      </c>
      <c r="D392" s="51">
        <v>0.24490000000000001</v>
      </c>
      <c r="E392" s="51">
        <v>0.98440000000000005</v>
      </c>
      <c r="F392" s="51">
        <v>0.50700000000000001</v>
      </c>
    </row>
    <row r="393" spans="1:6" ht="15.75" thickBot="1" x14ac:dyDescent="0.3">
      <c r="A393" s="51">
        <v>156</v>
      </c>
      <c r="B393" s="51">
        <v>0.23630000000000001</v>
      </c>
      <c r="C393" s="51">
        <v>0.23319999999999999</v>
      </c>
      <c r="D393" s="51">
        <v>0.2399</v>
      </c>
      <c r="E393" s="51">
        <v>0.98440000000000005</v>
      </c>
      <c r="F393" s="51">
        <v>0.50700000000000001</v>
      </c>
    </row>
    <row r="394" spans="1:6" ht="15.75" thickBot="1" x14ac:dyDescent="0.3">
      <c r="A394" s="51">
        <v>157</v>
      </c>
      <c r="B394" s="51">
        <v>0.23139999999999999</v>
      </c>
      <c r="C394" s="51">
        <v>0.2283</v>
      </c>
      <c r="D394" s="51">
        <v>0.2349</v>
      </c>
      <c r="E394" s="51">
        <v>0.98429999999999995</v>
      </c>
      <c r="F394" s="51">
        <v>0.50690000000000002</v>
      </c>
    </row>
    <row r="395" spans="1:6" ht="15.75" thickBot="1" x14ac:dyDescent="0.3">
      <c r="A395" s="51">
        <v>158</v>
      </c>
      <c r="B395" s="51">
        <v>0.22650000000000001</v>
      </c>
      <c r="C395" s="51">
        <v>0.2235</v>
      </c>
      <c r="D395" s="51">
        <v>0.22989999999999999</v>
      </c>
      <c r="E395" s="51">
        <v>0.98429999999999995</v>
      </c>
      <c r="F395" s="51">
        <v>0.50690000000000002</v>
      </c>
    </row>
    <row r="396" spans="1:6" ht="15.75" thickBot="1" x14ac:dyDescent="0.3">
      <c r="A396" s="51">
        <v>159</v>
      </c>
      <c r="B396" s="51">
        <v>0.22159999999999999</v>
      </c>
      <c r="C396" s="51">
        <v>0.21859999999999999</v>
      </c>
      <c r="D396" s="51">
        <v>0.22489999999999999</v>
      </c>
      <c r="E396" s="51">
        <v>0.98440000000000005</v>
      </c>
      <c r="F396" s="51">
        <v>0.50690000000000002</v>
      </c>
    </row>
    <row r="397" spans="1:6" ht="15.75" thickBot="1" x14ac:dyDescent="0.3">
      <c r="A397" s="51">
        <v>160</v>
      </c>
      <c r="B397" s="51">
        <v>0.2167</v>
      </c>
      <c r="C397" s="51">
        <v>0.21379999999999999</v>
      </c>
      <c r="D397" s="51">
        <v>0.21990000000000001</v>
      </c>
      <c r="E397" s="51">
        <v>0.98450000000000004</v>
      </c>
      <c r="F397" s="51">
        <v>0.50700000000000001</v>
      </c>
    </row>
    <row r="398" spans="1:6" ht="15.75" thickBot="1" x14ac:dyDescent="0.3">
      <c r="A398" s="51">
        <v>161</v>
      </c>
      <c r="B398" s="51">
        <v>0.21179999999999999</v>
      </c>
      <c r="C398" s="51">
        <v>0.2089</v>
      </c>
      <c r="D398" s="51">
        <v>0.21490000000000001</v>
      </c>
      <c r="E398" s="51">
        <v>0.98450000000000004</v>
      </c>
      <c r="F398" s="51">
        <v>0.50700000000000001</v>
      </c>
    </row>
    <row r="399" spans="1:6" ht="15.75" thickBot="1" x14ac:dyDescent="0.3">
      <c r="A399" s="51">
        <v>162</v>
      </c>
      <c r="B399" s="51">
        <v>0.20680000000000001</v>
      </c>
      <c r="C399" s="51">
        <v>0.2041</v>
      </c>
      <c r="D399" s="51">
        <v>0.2099</v>
      </c>
      <c r="E399" s="51">
        <v>0.98460000000000003</v>
      </c>
      <c r="F399" s="51">
        <v>0.5071</v>
      </c>
    </row>
    <row r="400" spans="1:6" ht="15.75" thickBot="1" x14ac:dyDescent="0.3">
      <c r="A400" s="51">
        <v>163</v>
      </c>
      <c r="B400" s="51">
        <v>0.2019</v>
      </c>
      <c r="C400" s="51">
        <v>0.19919999999999999</v>
      </c>
      <c r="D400" s="51">
        <v>0.2049</v>
      </c>
      <c r="E400" s="51">
        <v>0.98470000000000002</v>
      </c>
      <c r="F400" s="51">
        <v>0.5071</v>
      </c>
    </row>
    <row r="401" spans="1:6" ht="15.75" thickBot="1" x14ac:dyDescent="0.3">
      <c r="A401" s="51">
        <v>164</v>
      </c>
      <c r="B401" s="51">
        <v>0.19700000000000001</v>
      </c>
      <c r="C401" s="51">
        <v>0.19439999999999999</v>
      </c>
      <c r="D401" s="51">
        <v>0.19989999999999999</v>
      </c>
      <c r="E401" s="51">
        <v>0.98480000000000001</v>
      </c>
      <c r="F401" s="51">
        <v>0.50719999999999998</v>
      </c>
    </row>
    <row r="402" spans="1:6" ht="15.75" thickBot="1" x14ac:dyDescent="0.3">
      <c r="A402" s="51">
        <v>165</v>
      </c>
      <c r="B402" s="51">
        <v>0.19209999999999999</v>
      </c>
      <c r="C402" s="51">
        <v>0.1895</v>
      </c>
      <c r="D402" s="51">
        <v>0.19489999999999999</v>
      </c>
      <c r="E402" s="51">
        <v>0.98480000000000001</v>
      </c>
      <c r="F402" s="51">
        <v>0.50719999999999998</v>
      </c>
    </row>
    <row r="403" spans="1:6" ht="15.75" thickBot="1" x14ac:dyDescent="0.3">
      <c r="A403" s="51">
        <v>166</v>
      </c>
      <c r="B403" s="51">
        <v>0.18720000000000001</v>
      </c>
      <c r="C403" s="51">
        <v>0.1847</v>
      </c>
      <c r="D403" s="51">
        <v>0.18990000000000001</v>
      </c>
      <c r="E403" s="51">
        <v>0.98480000000000001</v>
      </c>
      <c r="F403" s="51">
        <v>0.50719999999999998</v>
      </c>
    </row>
    <row r="404" spans="1:6" ht="15.75" thickBot="1" x14ac:dyDescent="0.3">
      <c r="A404" s="51">
        <v>167</v>
      </c>
      <c r="B404" s="51">
        <v>0.18229999999999999</v>
      </c>
      <c r="C404" s="51">
        <v>0.17979999999999999</v>
      </c>
      <c r="D404" s="51">
        <v>0.18490000000000001</v>
      </c>
      <c r="E404" s="51">
        <v>0.98499999999999999</v>
      </c>
      <c r="F404" s="51">
        <v>0.50729999999999997</v>
      </c>
    </row>
    <row r="405" spans="1:6" ht="15.75" thickBot="1" x14ac:dyDescent="0.3">
      <c r="A405" s="51">
        <v>168</v>
      </c>
      <c r="B405" s="51">
        <v>0.1774</v>
      </c>
      <c r="C405" s="51">
        <v>0.17499999999999999</v>
      </c>
      <c r="D405" s="51">
        <v>0.1799</v>
      </c>
      <c r="E405" s="51">
        <v>0.9849</v>
      </c>
      <c r="F405" s="51">
        <v>0.50719999999999998</v>
      </c>
    </row>
    <row r="406" spans="1:6" ht="15.75" thickBot="1" x14ac:dyDescent="0.3">
      <c r="A406" s="51">
        <v>169</v>
      </c>
      <c r="B406" s="51">
        <v>0.17249999999999999</v>
      </c>
      <c r="C406" s="51">
        <v>0.1701</v>
      </c>
      <c r="D406" s="51">
        <v>0.1749</v>
      </c>
      <c r="E406" s="51">
        <v>0.98499999999999999</v>
      </c>
      <c r="F406" s="51">
        <v>0.50729999999999997</v>
      </c>
    </row>
    <row r="407" spans="1:6" ht="15.75" thickBot="1" x14ac:dyDescent="0.3">
      <c r="A407" s="51">
        <v>170</v>
      </c>
      <c r="B407" s="51">
        <v>0.16750000000000001</v>
      </c>
      <c r="C407" s="51">
        <v>0.1653</v>
      </c>
      <c r="D407" s="51">
        <v>0.1699</v>
      </c>
      <c r="E407" s="51">
        <v>0.9849</v>
      </c>
      <c r="F407" s="51">
        <v>0.50719999999999998</v>
      </c>
    </row>
    <row r="408" spans="1:6" ht="15.75" thickBot="1" x14ac:dyDescent="0.3">
      <c r="A408" s="51">
        <v>171</v>
      </c>
      <c r="B408" s="51">
        <v>0.16259999999999999</v>
      </c>
      <c r="C408" s="51">
        <v>0.16039999999999999</v>
      </c>
      <c r="D408" s="51">
        <v>0.16489999999999999</v>
      </c>
      <c r="E408" s="51">
        <v>0.98480000000000001</v>
      </c>
      <c r="F408" s="51">
        <v>0.50719999999999998</v>
      </c>
    </row>
    <row r="409" spans="1:6" ht="15.75" thickBot="1" x14ac:dyDescent="0.3">
      <c r="A409" s="51">
        <v>172</v>
      </c>
      <c r="B409" s="51">
        <v>0.15770000000000001</v>
      </c>
      <c r="C409" s="51">
        <v>0.15559999999999999</v>
      </c>
      <c r="D409" s="51">
        <v>0.15989999999999999</v>
      </c>
      <c r="E409" s="51">
        <v>0.98499999999999999</v>
      </c>
      <c r="F409" s="51">
        <v>0.50729999999999997</v>
      </c>
    </row>
    <row r="410" spans="1:6" ht="15.75" thickBot="1" x14ac:dyDescent="0.3">
      <c r="A410" s="51">
        <v>173</v>
      </c>
      <c r="B410" s="51">
        <v>0.15279999999999999</v>
      </c>
      <c r="C410" s="51">
        <v>0.1507</v>
      </c>
      <c r="D410" s="51">
        <v>0.15490000000000001</v>
      </c>
      <c r="E410" s="51">
        <v>0.98499999999999999</v>
      </c>
      <c r="F410" s="51">
        <v>0.50729999999999997</v>
      </c>
    </row>
    <row r="411" spans="1:6" ht="15.75" thickBot="1" x14ac:dyDescent="0.3">
      <c r="A411" s="51">
        <v>174</v>
      </c>
      <c r="B411" s="51">
        <v>0.14779999999999999</v>
      </c>
      <c r="C411" s="51">
        <v>0.1459</v>
      </c>
      <c r="D411" s="51">
        <v>0.14990000000000001</v>
      </c>
      <c r="E411" s="51">
        <v>0.98509999999999998</v>
      </c>
      <c r="F411" s="51">
        <v>0.50729999999999997</v>
      </c>
    </row>
    <row r="412" spans="1:6" ht="15.75" thickBot="1" x14ac:dyDescent="0.3">
      <c r="A412" s="51">
        <v>175</v>
      </c>
      <c r="B412" s="51">
        <v>0.1429</v>
      </c>
      <c r="C412" s="51">
        <v>0.14099999999999999</v>
      </c>
      <c r="D412" s="51">
        <v>0.1449</v>
      </c>
      <c r="E412" s="51">
        <v>0.98519999999999996</v>
      </c>
      <c r="F412" s="51">
        <v>0.50739999999999996</v>
      </c>
    </row>
    <row r="413" spans="1:6" ht="15.75" thickBot="1" x14ac:dyDescent="0.3">
      <c r="A413" s="51">
        <v>176</v>
      </c>
      <c r="B413" s="51">
        <v>0.13800000000000001</v>
      </c>
      <c r="C413" s="51">
        <v>0.13619999999999999</v>
      </c>
      <c r="D413" s="51">
        <v>0.1399</v>
      </c>
      <c r="E413" s="51">
        <v>0.98519999999999996</v>
      </c>
      <c r="F413" s="51">
        <v>0.50739999999999996</v>
      </c>
    </row>
    <row r="414" spans="1:6" ht="15.75" thickBot="1" x14ac:dyDescent="0.3">
      <c r="A414" s="51">
        <v>177</v>
      </c>
      <c r="B414" s="51">
        <v>0.1331</v>
      </c>
      <c r="C414" s="51">
        <v>0.1313</v>
      </c>
      <c r="D414" s="51">
        <v>0.13489999999999999</v>
      </c>
      <c r="E414" s="51">
        <v>0.98519999999999996</v>
      </c>
      <c r="F414" s="51">
        <v>0.50739999999999996</v>
      </c>
    </row>
    <row r="415" spans="1:6" ht="15.75" thickBot="1" x14ac:dyDescent="0.3">
      <c r="A415" s="51">
        <v>178</v>
      </c>
      <c r="B415" s="51">
        <v>0.12820000000000001</v>
      </c>
      <c r="C415" s="51">
        <v>0.1265</v>
      </c>
      <c r="D415" s="51">
        <v>0.12989999999999999</v>
      </c>
      <c r="E415" s="51">
        <v>0.98529999999999995</v>
      </c>
      <c r="F415" s="51">
        <v>0.50739999999999996</v>
      </c>
    </row>
    <row r="416" spans="1:6" ht="15.75" thickBot="1" x14ac:dyDescent="0.3">
      <c r="A416" s="51">
        <v>179</v>
      </c>
      <c r="B416" s="51">
        <v>0.12330000000000001</v>
      </c>
      <c r="C416" s="51">
        <v>0.1216</v>
      </c>
      <c r="D416" s="51">
        <v>0.1249</v>
      </c>
      <c r="E416" s="51">
        <v>0.98540000000000005</v>
      </c>
      <c r="F416" s="51">
        <v>0.50749999999999995</v>
      </c>
    </row>
    <row r="417" spans="1:6" ht="15.75" thickBot="1" x14ac:dyDescent="0.3">
      <c r="A417" s="51">
        <v>180</v>
      </c>
      <c r="B417" s="51">
        <v>0.1183</v>
      </c>
      <c r="C417" s="51">
        <v>0.1168</v>
      </c>
      <c r="D417" s="51">
        <v>0.11990000000000001</v>
      </c>
      <c r="E417" s="51">
        <v>0.98540000000000005</v>
      </c>
      <c r="F417" s="51">
        <v>0.50749999999999995</v>
      </c>
    </row>
    <row r="418" spans="1:6" ht="15.75" thickBot="1" x14ac:dyDescent="0.3">
      <c r="A418" s="51">
        <v>181</v>
      </c>
      <c r="B418" s="51">
        <v>0.1134</v>
      </c>
      <c r="C418" s="51">
        <v>0.1119</v>
      </c>
      <c r="D418" s="51">
        <v>0.1149</v>
      </c>
      <c r="E418" s="51">
        <v>0.98570000000000002</v>
      </c>
      <c r="F418" s="51">
        <v>0.50760000000000005</v>
      </c>
    </row>
    <row r="419" spans="1:6" ht="15.75" thickBot="1" x14ac:dyDescent="0.3">
      <c r="A419" s="51">
        <v>182</v>
      </c>
      <c r="B419" s="51">
        <v>0.1085</v>
      </c>
      <c r="C419" s="51">
        <v>0.1071</v>
      </c>
      <c r="D419" s="51">
        <v>0.1099</v>
      </c>
      <c r="E419" s="51">
        <v>0.9859</v>
      </c>
      <c r="F419" s="51">
        <v>0.50770000000000004</v>
      </c>
    </row>
    <row r="420" spans="1:6" ht="15.75" thickBot="1" x14ac:dyDescent="0.3">
      <c r="A420" s="51">
        <v>183</v>
      </c>
      <c r="B420" s="51">
        <v>0.1036</v>
      </c>
      <c r="C420" s="51">
        <v>0.1022</v>
      </c>
      <c r="D420" s="51">
        <v>0.10489999999999999</v>
      </c>
      <c r="E420" s="51">
        <v>0.98599999999999999</v>
      </c>
      <c r="F420" s="51">
        <v>0.50780000000000003</v>
      </c>
    </row>
    <row r="421" spans="1:6" ht="15.75" thickBot="1" x14ac:dyDescent="0.3">
      <c r="A421" s="51">
        <v>184</v>
      </c>
      <c r="B421" s="51">
        <v>9.8699999999999996E-2</v>
      </c>
      <c r="C421" s="51">
        <v>9.74E-2</v>
      </c>
      <c r="D421" s="51">
        <v>9.9900000000000003E-2</v>
      </c>
      <c r="E421" s="51">
        <v>0.98599999999999999</v>
      </c>
      <c r="F421" s="51">
        <v>0.50780000000000003</v>
      </c>
    </row>
    <row r="422" spans="1:6" ht="15.75" thickBot="1" x14ac:dyDescent="0.3">
      <c r="A422" s="51">
        <v>185</v>
      </c>
      <c r="B422" s="51">
        <v>9.3799999999999994E-2</v>
      </c>
      <c r="C422" s="51">
        <v>9.2499999999999999E-2</v>
      </c>
      <c r="D422" s="51">
        <v>9.4899999999999998E-2</v>
      </c>
      <c r="E422" s="51">
        <v>0.98640000000000005</v>
      </c>
      <c r="F422" s="51">
        <v>0.50800000000000001</v>
      </c>
    </row>
    <row r="423" spans="1:6" ht="15.75" thickBot="1" x14ac:dyDescent="0.3">
      <c r="A423" s="51">
        <v>186</v>
      </c>
      <c r="B423" s="51">
        <v>8.8900000000000007E-2</v>
      </c>
      <c r="C423" s="51">
        <v>8.77E-2</v>
      </c>
      <c r="D423" s="51">
        <v>8.9899999999999994E-2</v>
      </c>
      <c r="E423" s="51">
        <v>0.98670000000000002</v>
      </c>
      <c r="F423" s="51">
        <v>0.5081</v>
      </c>
    </row>
    <row r="424" spans="1:6" ht="15.75" thickBot="1" x14ac:dyDescent="0.3">
      <c r="A424" s="51">
        <v>187</v>
      </c>
      <c r="B424" s="51">
        <v>8.4000000000000005E-2</v>
      </c>
      <c r="C424" s="51">
        <v>8.2799999999999999E-2</v>
      </c>
      <c r="D424" s="51">
        <v>8.4900000000000003E-2</v>
      </c>
      <c r="E424" s="51">
        <v>0.98709999999999998</v>
      </c>
      <c r="F424" s="51">
        <v>0.50839999999999996</v>
      </c>
    </row>
    <row r="425" spans="1:6" ht="15.75" thickBot="1" x14ac:dyDescent="0.3">
      <c r="A425" s="51">
        <v>188</v>
      </c>
      <c r="B425" s="51">
        <v>7.9100000000000004E-2</v>
      </c>
      <c r="C425" s="51">
        <v>7.8E-2</v>
      </c>
      <c r="D425" s="51">
        <v>7.9899999999999999E-2</v>
      </c>
      <c r="E425" s="51">
        <v>0.9879</v>
      </c>
      <c r="F425" s="51">
        <v>0.50880000000000003</v>
      </c>
    </row>
    <row r="426" spans="1:6" ht="15.75" thickBot="1" x14ac:dyDescent="0.3">
      <c r="A426" s="51">
        <v>189</v>
      </c>
      <c r="B426" s="51">
        <v>7.4200000000000002E-2</v>
      </c>
      <c r="C426" s="51">
        <v>7.3099999999999998E-2</v>
      </c>
      <c r="D426" s="51">
        <v>7.4899999999999994E-2</v>
      </c>
      <c r="E426" s="51">
        <v>0.98839999999999995</v>
      </c>
      <c r="F426" s="51">
        <v>0.50900000000000001</v>
      </c>
    </row>
    <row r="427" spans="1:6" ht="15.75" thickBot="1" x14ac:dyDescent="0.3">
      <c r="A427" s="51">
        <v>190</v>
      </c>
      <c r="B427" s="51">
        <v>6.93E-2</v>
      </c>
      <c r="C427" s="51">
        <v>6.83E-2</v>
      </c>
      <c r="D427" s="51">
        <v>6.9900000000000004E-2</v>
      </c>
      <c r="E427" s="51">
        <v>0.98860000000000003</v>
      </c>
      <c r="F427" s="51">
        <v>0.5091</v>
      </c>
    </row>
    <row r="428" spans="1:6" ht="15.75" thickBot="1" x14ac:dyDescent="0.3">
      <c r="A428" s="51">
        <v>191</v>
      </c>
      <c r="B428" s="51">
        <v>6.4299999999999996E-2</v>
      </c>
      <c r="C428" s="51">
        <v>6.3399999999999998E-2</v>
      </c>
      <c r="D428" s="51">
        <v>6.4899999999999999E-2</v>
      </c>
      <c r="E428" s="51">
        <v>0.98909999999999998</v>
      </c>
      <c r="F428" s="51">
        <v>0.50939999999999996</v>
      </c>
    </row>
    <row r="429" spans="1:6" ht="15.75" thickBot="1" x14ac:dyDescent="0.3">
      <c r="A429" s="51">
        <v>192</v>
      </c>
      <c r="B429" s="51">
        <v>5.9400000000000001E-2</v>
      </c>
      <c r="C429" s="51">
        <v>5.8599999999999999E-2</v>
      </c>
      <c r="D429" s="51">
        <v>5.9900000000000002E-2</v>
      </c>
      <c r="E429" s="51">
        <v>0.9899</v>
      </c>
      <c r="F429" s="51">
        <v>0.50980000000000003</v>
      </c>
    </row>
    <row r="430" spans="1:6" ht="15.75" thickBot="1" x14ac:dyDescent="0.3">
      <c r="A430" s="51">
        <v>193</v>
      </c>
      <c r="B430" s="51">
        <v>5.45E-2</v>
      </c>
      <c r="C430" s="51">
        <v>5.3699999999999998E-2</v>
      </c>
      <c r="D430" s="51">
        <v>5.4899999999999997E-2</v>
      </c>
      <c r="E430" s="51">
        <v>0.99080000000000001</v>
      </c>
      <c r="F430" s="51">
        <v>0.51019999999999999</v>
      </c>
    </row>
    <row r="431" spans="1:6" ht="15.75" thickBot="1" x14ac:dyDescent="0.3">
      <c r="A431" s="51">
        <v>194</v>
      </c>
      <c r="B431" s="51">
        <v>4.9599999999999998E-2</v>
      </c>
      <c r="C431" s="51">
        <v>4.8800000000000003E-2</v>
      </c>
      <c r="D431" s="51">
        <v>4.99E-2</v>
      </c>
      <c r="E431" s="51">
        <v>0.99119999999999997</v>
      </c>
      <c r="F431" s="51">
        <v>0.51039999999999996</v>
      </c>
    </row>
    <row r="432" spans="1:6" ht="15.75" thickBot="1" x14ac:dyDescent="0.3">
      <c r="A432" s="51">
        <v>195</v>
      </c>
      <c r="B432" s="51">
        <v>4.4699999999999997E-2</v>
      </c>
      <c r="C432" s="51">
        <v>4.3999999999999997E-2</v>
      </c>
      <c r="D432" s="51">
        <v>4.4900000000000002E-2</v>
      </c>
      <c r="E432" s="51">
        <v>0.99250000000000005</v>
      </c>
      <c r="F432" s="51">
        <v>0.5111</v>
      </c>
    </row>
    <row r="433" spans="1:6" ht="15.75" thickBot="1" x14ac:dyDescent="0.3">
      <c r="A433" s="51">
        <v>196</v>
      </c>
      <c r="B433" s="51">
        <v>3.9699999999999999E-2</v>
      </c>
      <c r="C433" s="51">
        <v>3.9100000000000003E-2</v>
      </c>
      <c r="D433" s="51">
        <v>3.9899999999999998E-2</v>
      </c>
      <c r="E433" s="51">
        <v>0.99239999999999995</v>
      </c>
      <c r="F433" s="51">
        <v>0.51100000000000001</v>
      </c>
    </row>
    <row r="434" spans="1:6" ht="15.75" thickBot="1" x14ac:dyDescent="0.3">
      <c r="A434" s="51">
        <v>197</v>
      </c>
      <c r="B434" s="51">
        <v>3.4700000000000002E-2</v>
      </c>
      <c r="C434" s="51">
        <v>3.4299999999999997E-2</v>
      </c>
      <c r="D434" s="51">
        <v>3.49E-2</v>
      </c>
      <c r="E434" s="51">
        <v>0.9929</v>
      </c>
      <c r="F434" s="51">
        <v>0.51129999999999998</v>
      </c>
    </row>
    <row r="435" spans="1:6" ht="15.75" thickBot="1" x14ac:dyDescent="0.3">
      <c r="A435" s="51">
        <v>198</v>
      </c>
      <c r="B435" s="51">
        <v>2.98E-2</v>
      </c>
      <c r="C435" s="51">
        <v>2.9399999999999999E-2</v>
      </c>
      <c r="D435" s="51">
        <v>2.9899999999999999E-2</v>
      </c>
      <c r="E435" s="51">
        <v>0.9919</v>
      </c>
      <c r="F435" s="51">
        <v>0.51080000000000003</v>
      </c>
    </row>
    <row r="436" spans="1:6" ht="15.75" thickBot="1" x14ac:dyDescent="0.3">
      <c r="A436" s="51">
        <v>199</v>
      </c>
      <c r="B436" s="51">
        <v>2.4799999999999999E-2</v>
      </c>
      <c r="C436" s="51">
        <v>2.46E-2</v>
      </c>
      <c r="D436" s="51">
        <v>2.4899999999999999E-2</v>
      </c>
      <c r="E436" s="51">
        <v>0.99309999999999998</v>
      </c>
      <c r="F436" s="51">
        <v>0.51139999999999997</v>
      </c>
    </row>
    <row r="437" spans="1:6" ht="15.75" thickBot="1" x14ac:dyDescent="0.3">
      <c r="A437" s="51">
        <v>200</v>
      </c>
      <c r="B437" s="51">
        <v>1.9800000000000002E-2</v>
      </c>
      <c r="C437" s="51">
        <v>1.9699999999999999E-2</v>
      </c>
      <c r="D437" s="51">
        <v>1.9900000000000001E-2</v>
      </c>
      <c r="E437" s="51">
        <v>0.99109999999999998</v>
      </c>
      <c r="F437" s="51">
        <v>0.51039999999999996</v>
      </c>
    </row>
    <row r="438" spans="1:6" ht="15.75" thickBot="1" x14ac:dyDescent="0.3">
      <c r="A438" s="51">
        <v>201</v>
      </c>
      <c r="B438" s="51">
        <v>1.49E-2</v>
      </c>
      <c r="C438" s="51">
        <v>1.49E-2</v>
      </c>
      <c r="D438" s="51">
        <v>1.49E-2</v>
      </c>
      <c r="E438" s="51">
        <v>0.97070000000000001</v>
      </c>
      <c r="F438" s="51">
        <v>0.5</v>
      </c>
    </row>
    <row r="439" spans="1:6" ht="15.75" thickBot="1" x14ac:dyDescent="0.3"/>
    <row r="440" spans="1:6" ht="15.75" thickBot="1" x14ac:dyDescent="0.3">
      <c r="A440" s="52" t="s">
        <v>41</v>
      </c>
      <c r="B440" s="52" t="s">
        <v>45</v>
      </c>
      <c r="C440" s="52" t="s">
        <v>44</v>
      </c>
      <c r="D440" s="52" t="s">
        <v>43</v>
      </c>
      <c r="E440" s="52" t="s">
        <v>42</v>
      </c>
    </row>
    <row r="441" spans="1:6" ht="15.75" thickBot="1" x14ac:dyDescent="0.3">
      <c r="A441" s="51">
        <v>1</v>
      </c>
      <c r="B441" s="51">
        <v>0.97</v>
      </c>
      <c r="C441" s="51">
        <v>0</v>
      </c>
      <c r="D441" s="51">
        <v>1.0309999999999999</v>
      </c>
      <c r="E441" s="51">
        <v>0</v>
      </c>
    </row>
    <row r="442" spans="1:6" ht="15.75" thickBot="1" x14ac:dyDescent="0.3">
      <c r="A442" s="51">
        <v>2</v>
      </c>
      <c r="B442" s="51">
        <v>0.96</v>
      </c>
      <c r="C442" s="51">
        <v>-7.0000000000000001E-3</v>
      </c>
      <c r="D442" s="51">
        <v>1.02</v>
      </c>
      <c r="E442" s="51">
        <v>-3.0000000000000001E-3</v>
      </c>
    </row>
    <row r="443" spans="1:6" ht="15.75" thickBot="1" x14ac:dyDescent="0.3">
      <c r="A443" s="51">
        <v>3</v>
      </c>
      <c r="B443" s="51">
        <v>0.95099999999999996</v>
      </c>
      <c r="C443" s="51">
        <v>-4.0000000000000001E-3</v>
      </c>
      <c r="D443" s="51">
        <v>1.01</v>
      </c>
      <c r="E443" s="51">
        <v>-3.0000000000000001E-3</v>
      </c>
    </row>
    <row r="444" spans="1:6" ht="15.75" thickBot="1" x14ac:dyDescent="0.3">
      <c r="A444" s="51">
        <v>4</v>
      </c>
      <c r="B444" s="51">
        <v>0.94099999999999995</v>
      </c>
      <c r="C444" s="51">
        <v>-4.0000000000000001E-3</v>
      </c>
      <c r="D444" s="51">
        <v>0.999</v>
      </c>
      <c r="E444" s="51">
        <v>-4.0000000000000001E-3</v>
      </c>
    </row>
    <row r="445" spans="1:6" ht="15.75" thickBot="1" x14ac:dyDescent="0.3">
      <c r="A445" s="51">
        <v>5</v>
      </c>
      <c r="B445" s="51">
        <v>0.93100000000000005</v>
      </c>
      <c r="C445" s="51">
        <v>-2E-3</v>
      </c>
      <c r="D445" s="51">
        <v>0.98899999999999999</v>
      </c>
      <c r="E445" s="51">
        <v>-2E-3</v>
      </c>
    </row>
    <row r="446" spans="1:6" ht="15.75" thickBot="1" x14ac:dyDescent="0.3">
      <c r="A446" s="51">
        <v>6</v>
      </c>
      <c r="B446" s="51">
        <v>0.92200000000000004</v>
      </c>
      <c r="C446" s="51">
        <v>3.0000000000000001E-3</v>
      </c>
      <c r="D446" s="51">
        <v>0.97899999999999998</v>
      </c>
      <c r="E446" s="51">
        <v>2E-3</v>
      </c>
    </row>
    <row r="447" spans="1:6" ht="15.75" thickBot="1" x14ac:dyDescent="0.3">
      <c r="A447" s="51">
        <v>7</v>
      </c>
      <c r="B447" s="51">
        <v>0.91300000000000003</v>
      </c>
      <c r="C447" s="51">
        <v>0.01</v>
      </c>
      <c r="D447" s="51">
        <v>0.96899999999999997</v>
      </c>
      <c r="E447" s="51">
        <v>6.0000000000000001E-3</v>
      </c>
    </row>
    <row r="448" spans="1:6" ht="15.75" thickBot="1" x14ac:dyDescent="0.3">
      <c r="A448" s="51">
        <v>8</v>
      </c>
      <c r="B448" s="51">
        <v>0.90300000000000002</v>
      </c>
      <c r="C448" s="51">
        <v>1.7000000000000001E-2</v>
      </c>
      <c r="D448" s="51">
        <v>0.95899999999999996</v>
      </c>
      <c r="E448" s="51">
        <v>0.01</v>
      </c>
    </row>
    <row r="449" spans="1:5" ht="15.75" thickBot="1" x14ac:dyDescent="0.3">
      <c r="A449" s="51">
        <v>9</v>
      </c>
      <c r="B449" s="51">
        <v>0.89400000000000002</v>
      </c>
      <c r="C449" s="51">
        <v>2.5999999999999999E-2</v>
      </c>
      <c r="D449" s="51">
        <v>0.94799999999999995</v>
      </c>
      <c r="E449" s="51">
        <v>1.4E-2</v>
      </c>
    </row>
    <row r="450" spans="1:5" ht="15.75" thickBot="1" x14ac:dyDescent="0.3">
      <c r="A450" s="51">
        <v>10</v>
      </c>
      <c r="B450" s="51">
        <v>0.88500000000000001</v>
      </c>
      <c r="C450" s="51">
        <v>3.5999999999999997E-2</v>
      </c>
      <c r="D450" s="51">
        <v>0.93799999999999994</v>
      </c>
      <c r="E450" s="51">
        <v>1.7999999999999999E-2</v>
      </c>
    </row>
    <row r="451" spans="1:5" ht="15.75" thickBot="1" x14ac:dyDescent="0.3">
      <c r="A451" s="51">
        <v>11</v>
      </c>
      <c r="B451" s="51">
        <v>0.876</v>
      </c>
      <c r="C451" s="51">
        <v>4.7E-2</v>
      </c>
      <c r="D451" s="51">
        <v>0.92800000000000005</v>
      </c>
      <c r="E451" s="51">
        <v>2.1000000000000001E-2</v>
      </c>
    </row>
    <row r="452" spans="1:5" ht="15.75" thickBot="1" x14ac:dyDescent="0.3">
      <c r="A452" s="51">
        <v>12</v>
      </c>
      <c r="B452" s="51">
        <v>0.86699999999999999</v>
      </c>
      <c r="C452" s="51">
        <v>6.0999999999999999E-2</v>
      </c>
      <c r="D452" s="51">
        <v>0.91700000000000004</v>
      </c>
      <c r="E452" s="51">
        <v>2.5000000000000001E-2</v>
      </c>
    </row>
    <row r="453" spans="1:5" ht="15.75" thickBot="1" x14ac:dyDescent="0.3">
      <c r="A453" s="51">
        <v>13</v>
      </c>
      <c r="B453" s="51">
        <v>0.85799999999999998</v>
      </c>
      <c r="C453" s="51">
        <v>7.2999999999999995E-2</v>
      </c>
      <c r="D453" s="51">
        <v>0.90700000000000003</v>
      </c>
      <c r="E453" s="51">
        <v>2.8000000000000001E-2</v>
      </c>
    </row>
    <row r="454" spans="1:5" ht="15.75" thickBot="1" x14ac:dyDescent="0.3">
      <c r="A454" s="51">
        <v>14</v>
      </c>
      <c r="B454" s="51">
        <v>0.84899999999999998</v>
      </c>
      <c r="C454" s="51">
        <v>8.7999999999999995E-2</v>
      </c>
      <c r="D454" s="51">
        <v>0.89700000000000002</v>
      </c>
      <c r="E454" s="51">
        <v>3.1E-2</v>
      </c>
    </row>
    <row r="455" spans="1:5" ht="15.75" thickBot="1" x14ac:dyDescent="0.3">
      <c r="A455" s="51">
        <v>15</v>
      </c>
      <c r="B455" s="51">
        <v>0.84</v>
      </c>
      <c r="C455" s="51">
        <v>0.10100000000000001</v>
      </c>
      <c r="D455" s="51">
        <v>0.88600000000000001</v>
      </c>
      <c r="E455" s="51">
        <v>3.4000000000000002E-2</v>
      </c>
    </row>
    <row r="456" spans="1:5" ht="15.75" thickBot="1" x14ac:dyDescent="0.3">
      <c r="A456" s="51">
        <v>16</v>
      </c>
      <c r="B456" s="51">
        <v>0.83099999999999996</v>
      </c>
      <c r="C456" s="51">
        <v>0.114</v>
      </c>
      <c r="D456" s="51">
        <v>0.876</v>
      </c>
      <c r="E456" s="51">
        <v>3.5999999999999997E-2</v>
      </c>
    </row>
    <row r="457" spans="1:5" ht="15.75" thickBot="1" x14ac:dyDescent="0.3">
      <c r="A457" s="51">
        <v>17</v>
      </c>
      <c r="B457" s="51">
        <v>0.82199999999999995</v>
      </c>
      <c r="C457" s="51">
        <v>0.121</v>
      </c>
      <c r="D457" s="51">
        <v>0.86599999999999999</v>
      </c>
      <c r="E457" s="51">
        <v>3.5999999999999997E-2</v>
      </c>
    </row>
    <row r="458" spans="1:5" ht="15.75" thickBot="1" x14ac:dyDescent="0.3">
      <c r="A458" s="51">
        <v>18</v>
      </c>
      <c r="B458" s="51">
        <v>0.81200000000000006</v>
      </c>
      <c r="C458" s="51">
        <v>0.129</v>
      </c>
      <c r="D458" s="51">
        <v>0.85499999999999998</v>
      </c>
      <c r="E458" s="51">
        <v>3.5999999999999997E-2</v>
      </c>
    </row>
    <row r="459" spans="1:5" ht="15.75" thickBot="1" x14ac:dyDescent="0.3">
      <c r="A459" s="51">
        <v>19</v>
      </c>
      <c r="B459" s="51">
        <v>0.80300000000000005</v>
      </c>
      <c r="C459" s="51">
        <v>0.13400000000000001</v>
      </c>
      <c r="D459" s="51">
        <v>0.84499999999999997</v>
      </c>
      <c r="E459" s="51">
        <v>3.5999999999999997E-2</v>
      </c>
    </row>
    <row r="460" spans="1:5" ht="15.75" thickBot="1" x14ac:dyDescent="0.3">
      <c r="A460" s="51">
        <v>20</v>
      </c>
      <c r="B460" s="51">
        <v>0.79300000000000004</v>
      </c>
      <c r="C460" s="51">
        <v>0.13900000000000001</v>
      </c>
      <c r="D460" s="51">
        <v>0.83499999999999996</v>
      </c>
      <c r="E460" s="51">
        <v>3.5000000000000003E-2</v>
      </c>
    </row>
    <row r="461" spans="1:5" ht="15.75" thickBot="1" x14ac:dyDescent="0.3">
      <c r="A461" s="51">
        <v>21</v>
      </c>
      <c r="B461" s="51">
        <v>0.78400000000000003</v>
      </c>
      <c r="C461" s="51">
        <v>0.14099999999999999</v>
      </c>
      <c r="D461" s="51">
        <v>0.82499999999999996</v>
      </c>
      <c r="E461" s="51">
        <v>3.4000000000000002E-2</v>
      </c>
    </row>
    <row r="462" spans="1:5" ht="15.75" thickBot="1" x14ac:dyDescent="0.3">
      <c r="A462" s="51">
        <v>22</v>
      </c>
      <c r="B462" s="51">
        <v>0.77400000000000002</v>
      </c>
      <c r="C462" s="51">
        <v>0.14399999999999999</v>
      </c>
      <c r="D462" s="51">
        <v>0.81399999999999995</v>
      </c>
      <c r="E462" s="51">
        <v>3.3000000000000002E-2</v>
      </c>
    </row>
    <row r="463" spans="1:5" ht="15.75" thickBot="1" x14ac:dyDescent="0.3">
      <c r="A463" s="51">
        <v>23</v>
      </c>
      <c r="B463" s="51">
        <v>0.76500000000000001</v>
      </c>
      <c r="C463" s="51">
        <v>0.15</v>
      </c>
      <c r="D463" s="51">
        <v>0.80400000000000005</v>
      </c>
      <c r="E463" s="51">
        <v>3.3000000000000002E-2</v>
      </c>
    </row>
    <row r="464" spans="1:5" ht="15.75" thickBot="1" x14ac:dyDescent="0.3">
      <c r="A464" s="51">
        <v>24</v>
      </c>
      <c r="B464" s="51">
        <v>0.755</v>
      </c>
      <c r="C464" s="51">
        <v>0.152</v>
      </c>
      <c r="D464" s="51">
        <v>0.79400000000000004</v>
      </c>
      <c r="E464" s="51">
        <v>3.2000000000000001E-2</v>
      </c>
    </row>
    <row r="465" spans="1:5" ht="15.75" thickBot="1" x14ac:dyDescent="0.3">
      <c r="A465" s="51">
        <v>25</v>
      </c>
      <c r="B465" s="51">
        <v>0.745</v>
      </c>
      <c r="C465" s="51">
        <v>0.155</v>
      </c>
      <c r="D465" s="51">
        <v>0.78300000000000003</v>
      </c>
      <c r="E465" s="51">
        <v>3.1E-2</v>
      </c>
    </row>
    <row r="466" spans="1:5" ht="15.75" thickBot="1" x14ac:dyDescent="0.3">
      <c r="A466" s="51">
        <v>26</v>
      </c>
      <c r="B466" s="51">
        <v>0.73599999999999999</v>
      </c>
      <c r="C466" s="51">
        <v>0.157</v>
      </c>
      <c r="D466" s="51">
        <v>0.77300000000000002</v>
      </c>
      <c r="E466" s="51">
        <v>0.03</v>
      </c>
    </row>
    <row r="467" spans="1:5" ht="15.75" thickBot="1" x14ac:dyDescent="0.3">
      <c r="A467" s="51">
        <v>27</v>
      </c>
      <c r="B467" s="51">
        <v>0.72599999999999998</v>
      </c>
      <c r="C467" s="51">
        <v>0.159</v>
      </c>
      <c r="D467" s="51">
        <v>0.76300000000000001</v>
      </c>
      <c r="E467" s="51">
        <v>2.9000000000000001E-2</v>
      </c>
    </row>
    <row r="468" spans="1:5" ht="15.75" thickBot="1" x14ac:dyDescent="0.3">
      <c r="A468" s="51">
        <v>28</v>
      </c>
      <c r="B468" s="51">
        <v>0.71699999999999997</v>
      </c>
      <c r="C468" s="51">
        <v>0.16200000000000001</v>
      </c>
      <c r="D468" s="51">
        <v>0.752</v>
      </c>
      <c r="E468" s="51">
        <v>2.9000000000000001E-2</v>
      </c>
    </row>
    <row r="469" spans="1:5" ht="15.75" thickBot="1" x14ac:dyDescent="0.3">
      <c r="A469" s="51">
        <v>29</v>
      </c>
      <c r="B469" s="51">
        <v>0.70699999999999996</v>
      </c>
      <c r="C469" s="51">
        <v>0.16600000000000001</v>
      </c>
      <c r="D469" s="51">
        <v>0.74199999999999999</v>
      </c>
      <c r="E469" s="51">
        <v>2.8000000000000001E-2</v>
      </c>
    </row>
    <row r="470" spans="1:5" ht="15.75" thickBot="1" x14ac:dyDescent="0.3">
      <c r="A470" s="51">
        <v>30</v>
      </c>
      <c r="B470" s="51">
        <v>0.69799999999999995</v>
      </c>
      <c r="C470" s="51">
        <v>0.17</v>
      </c>
      <c r="D470" s="51">
        <v>0.73199999999999998</v>
      </c>
      <c r="E470" s="51">
        <v>2.8000000000000001E-2</v>
      </c>
    </row>
    <row r="471" spans="1:5" ht="15.75" thickBot="1" x14ac:dyDescent="0.3">
      <c r="A471" s="51">
        <v>31</v>
      </c>
      <c r="B471" s="51">
        <v>0.68799999999999994</v>
      </c>
      <c r="C471" s="51">
        <v>0.17100000000000001</v>
      </c>
      <c r="D471" s="51">
        <v>0.72099999999999997</v>
      </c>
      <c r="E471" s="51">
        <v>2.7E-2</v>
      </c>
    </row>
    <row r="472" spans="1:5" ht="15.75" thickBot="1" x14ac:dyDescent="0.3">
      <c r="A472" s="51">
        <v>32</v>
      </c>
      <c r="B472" s="51">
        <v>0.67800000000000005</v>
      </c>
      <c r="C472" s="51">
        <v>0.17199999999999999</v>
      </c>
      <c r="D472" s="51">
        <v>0.71099999999999997</v>
      </c>
      <c r="E472" s="51">
        <v>2.5999999999999999E-2</v>
      </c>
    </row>
    <row r="473" spans="1:5" ht="15.75" thickBot="1" x14ac:dyDescent="0.3">
      <c r="A473" s="51">
        <v>33</v>
      </c>
      <c r="B473" s="51">
        <v>0.66800000000000004</v>
      </c>
      <c r="C473" s="51">
        <v>0.17399999999999999</v>
      </c>
      <c r="D473" s="51">
        <v>0.70099999999999996</v>
      </c>
      <c r="E473" s="51">
        <v>2.5999999999999999E-2</v>
      </c>
    </row>
    <row r="474" spans="1:5" ht="15.75" thickBot="1" x14ac:dyDescent="0.3">
      <c r="A474" s="51">
        <v>34</v>
      </c>
      <c r="B474" s="51">
        <v>0.65900000000000003</v>
      </c>
      <c r="C474" s="51">
        <v>0.17599999999999999</v>
      </c>
      <c r="D474" s="51">
        <v>0.69099999999999995</v>
      </c>
      <c r="E474" s="51">
        <v>2.5000000000000001E-2</v>
      </c>
    </row>
    <row r="475" spans="1:5" ht="15.75" thickBot="1" x14ac:dyDescent="0.3">
      <c r="A475" s="51">
        <v>35</v>
      </c>
      <c r="B475" s="51">
        <v>0.64900000000000002</v>
      </c>
      <c r="C475" s="51">
        <v>0.17599999999999999</v>
      </c>
      <c r="D475" s="51">
        <v>0.68</v>
      </c>
      <c r="E475" s="51">
        <v>2.4E-2</v>
      </c>
    </row>
    <row r="476" spans="1:5" ht="15.75" thickBot="1" x14ac:dyDescent="0.3">
      <c r="A476" s="51">
        <v>36</v>
      </c>
      <c r="B476" s="51">
        <v>0.63900000000000001</v>
      </c>
      <c r="C476" s="51">
        <v>0.17599999999999999</v>
      </c>
      <c r="D476" s="51">
        <v>0.67</v>
      </c>
      <c r="E476" s="51">
        <v>2.3E-2</v>
      </c>
    </row>
    <row r="477" spans="1:5" ht="15.75" thickBot="1" x14ac:dyDescent="0.3">
      <c r="A477" s="51">
        <v>37</v>
      </c>
      <c r="B477" s="51">
        <v>0.63</v>
      </c>
      <c r="C477" s="51">
        <v>0.17699999999999999</v>
      </c>
      <c r="D477" s="51">
        <v>0.66</v>
      </c>
      <c r="E477" s="51">
        <v>2.3E-2</v>
      </c>
    </row>
    <row r="478" spans="1:5" ht="15.75" thickBot="1" x14ac:dyDescent="0.3">
      <c r="A478" s="51">
        <v>38</v>
      </c>
      <c r="B478" s="51">
        <v>0.62</v>
      </c>
      <c r="C478" s="51">
        <v>0.17799999999999999</v>
      </c>
      <c r="D478" s="51">
        <v>0.64900000000000002</v>
      </c>
      <c r="E478" s="51">
        <v>2.1999999999999999E-2</v>
      </c>
    </row>
    <row r="479" spans="1:5" ht="15.75" thickBot="1" x14ac:dyDescent="0.3">
      <c r="A479" s="51">
        <v>39</v>
      </c>
      <c r="B479" s="51">
        <v>0.61</v>
      </c>
      <c r="C479" s="51">
        <v>0.17799999999999999</v>
      </c>
      <c r="D479" s="51">
        <v>0.63900000000000001</v>
      </c>
      <c r="E479" s="51">
        <v>2.1999999999999999E-2</v>
      </c>
    </row>
    <row r="480" spans="1:5" ht="15.75" thickBot="1" x14ac:dyDescent="0.3">
      <c r="A480" s="51">
        <v>40</v>
      </c>
      <c r="B480" s="51">
        <v>0.6</v>
      </c>
      <c r="C480" s="51">
        <v>0.17699999999999999</v>
      </c>
      <c r="D480" s="51">
        <v>0.629</v>
      </c>
      <c r="E480" s="51">
        <v>2.1000000000000001E-2</v>
      </c>
    </row>
    <row r="481" spans="1:5" ht="15.75" thickBot="1" x14ac:dyDescent="0.3">
      <c r="A481" s="51">
        <v>41</v>
      </c>
      <c r="B481" s="51">
        <v>0.59099999999999997</v>
      </c>
      <c r="C481" s="51">
        <v>0.17799999999999999</v>
      </c>
      <c r="D481" s="51">
        <v>0.61799999999999999</v>
      </c>
      <c r="E481" s="51">
        <v>0.02</v>
      </c>
    </row>
    <row r="482" spans="1:5" ht="15.75" thickBot="1" x14ac:dyDescent="0.3">
      <c r="A482" s="51">
        <v>42</v>
      </c>
      <c r="B482" s="51">
        <v>0.58099999999999996</v>
      </c>
      <c r="C482" s="51">
        <v>0.17899999999999999</v>
      </c>
      <c r="D482" s="51">
        <v>0.60799999999999998</v>
      </c>
      <c r="E482" s="51">
        <v>0.02</v>
      </c>
    </row>
    <row r="483" spans="1:5" ht="15.75" thickBot="1" x14ac:dyDescent="0.3">
      <c r="A483" s="51">
        <v>43</v>
      </c>
      <c r="B483" s="51">
        <v>0.57099999999999995</v>
      </c>
      <c r="C483" s="51">
        <v>0.18</v>
      </c>
      <c r="D483" s="51">
        <v>0.59799999999999998</v>
      </c>
      <c r="E483" s="51">
        <v>1.9E-2</v>
      </c>
    </row>
    <row r="484" spans="1:5" ht="15.75" thickBot="1" x14ac:dyDescent="0.3">
      <c r="A484" s="51">
        <v>44</v>
      </c>
      <c r="B484" s="51">
        <v>0.56100000000000005</v>
      </c>
      <c r="C484" s="51">
        <v>0.18</v>
      </c>
      <c r="D484" s="51">
        <v>0.58699999999999997</v>
      </c>
      <c r="E484" s="51">
        <v>1.9E-2</v>
      </c>
    </row>
    <row r="485" spans="1:5" ht="15.75" thickBot="1" x14ac:dyDescent="0.3">
      <c r="A485" s="51">
        <v>45</v>
      </c>
      <c r="B485" s="51">
        <v>0.55200000000000005</v>
      </c>
      <c r="C485" s="51">
        <v>0.17799999999999999</v>
      </c>
      <c r="D485" s="51">
        <v>0.57699999999999996</v>
      </c>
      <c r="E485" s="51">
        <v>1.7999999999999999E-2</v>
      </c>
    </row>
    <row r="486" spans="1:5" ht="15.75" thickBot="1" x14ac:dyDescent="0.3">
      <c r="A486" s="51">
        <v>46</v>
      </c>
      <c r="B486" s="51">
        <v>0.54200000000000004</v>
      </c>
      <c r="C486" s="51">
        <v>0.18</v>
      </c>
      <c r="D486" s="51">
        <v>0.56699999999999995</v>
      </c>
      <c r="E486" s="51">
        <v>1.7999999999999999E-2</v>
      </c>
    </row>
    <row r="487" spans="1:5" ht="15.75" thickBot="1" x14ac:dyDescent="0.3">
      <c r="A487" s="51">
        <v>47</v>
      </c>
      <c r="B487" s="51">
        <v>0.53200000000000003</v>
      </c>
      <c r="C487" s="51">
        <v>0.18099999999999999</v>
      </c>
      <c r="D487" s="51">
        <v>0.55700000000000005</v>
      </c>
      <c r="E487" s="51">
        <v>1.7000000000000001E-2</v>
      </c>
    </row>
    <row r="488" spans="1:5" ht="15.75" thickBot="1" x14ac:dyDescent="0.3">
      <c r="A488" s="51">
        <v>48</v>
      </c>
      <c r="B488" s="51">
        <v>0.52300000000000002</v>
      </c>
      <c r="C488" s="51">
        <v>0.182</v>
      </c>
      <c r="D488" s="51">
        <v>0.54600000000000004</v>
      </c>
      <c r="E488" s="51">
        <v>1.7000000000000001E-2</v>
      </c>
    </row>
    <row r="489" spans="1:5" ht="15.75" thickBot="1" x14ac:dyDescent="0.3">
      <c r="A489" s="51">
        <v>49</v>
      </c>
      <c r="B489" s="51">
        <v>0.51300000000000001</v>
      </c>
      <c r="C489" s="51">
        <v>0.183</v>
      </c>
      <c r="D489" s="51">
        <v>0.53600000000000003</v>
      </c>
      <c r="E489" s="51">
        <v>1.7000000000000001E-2</v>
      </c>
    </row>
    <row r="490" spans="1:5" ht="15.75" thickBot="1" x14ac:dyDescent="0.3">
      <c r="A490" s="51">
        <v>50</v>
      </c>
      <c r="B490" s="51">
        <v>0.503</v>
      </c>
      <c r="C490" s="51">
        <v>0.183</v>
      </c>
      <c r="D490" s="51">
        <v>0.52600000000000002</v>
      </c>
      <c r="E490" s="51">
        <v>1.6E-2</v>
      </c>
    </row>
    <row r="491" spans="1:5" ht="15.75" thickBot="1" x14ac:dyDescent="0.3">
      <c r="A491" s="51">
        <v>51</v>
      </c>
      <c r="B491" s="51">
        <v>0.49299999999999999</v>
      </c>
      <c r="C491" s="51">
        <v>0.186</v>
      </c>
      <c r="D491" s="51">
        <v>0.51500000000000001</v>
      </c>
      <c r="E491" s="51">
        <v>1.6E-2</v>
      </c>
    </row>
    <row r="492" spans="1:5" ht="15.75" thickBot="1" x14ac:dyDescent="0.3">
      <c r="A492" s="51">
        <v>52</v>
      </c>
      <c r="B492" s="51">
        <v>0.48399999999999999</v>
      </c>
      <c r="C492" s="51">
        <v>0.188</v>
      </c>
      <c r="D492" s="51">
        <v>0.505</v>
      </c>
      <c r="E492" s="51">
        <v>1.6E-2</v>
      </c>
    </row>
    <row r="493" spans="1:5" ht="15.75" thickBot="1" x14ac:dyDescent="0.3">
      <c r="A493" s="51">
        <v>53</v>
      </c>
      <c r="B493" s="51">
        <v>0.47399999999999998</v>
      </c>
      <c r="C493" s="51">
        <v>0.189</v>
      </c>
      <c r="D493" s="51">
        <v>0.495</v>
      </c>
      <c r="E493" s="51">
        <v>1.6E-2</v>
      </c>
    </row>
    <row r="494" spans="1:5" ht="15.75" thickBot="1" x14ac:dyDescent="0.3">
      <c r="A494" s="51">
        <v>54</v>
      </c>
      <c r="B494" s="51">
        <v>0.46400000000000002</v>
      </c>
      <c r="C494" s="51">
        <v>0.189</v>
      </c>
      <c r="D494" s="51">
        <v>0.48399999999999999</v>
      </c>
      <c r="E494" s="51">
        <v>1.4999999999999999E-2</v>
      </c>
    </row>
    <row r="495" spans="1:5" ht="15.75" thickBot="1" x14ac:dyDescent="0.3">
      <c r="A495" s="51">
        <v>55</v>
      </c>
      <c r="B495" s="51">
        <v>0.45500000000000002</v>
      </c>
      <c r="C495" s="51">
        <v>0.19700000000000001</v>
      </c>
      <c r="D495" s="51">
        <v>0.47399999999999998</v>
      </c>
      <c r="E495" s="51">
        <v>1.4999999999999999E-2</v>
      </c>
    </row>
    <row r="496" spans="1:5" ht="15.75" thickBot="1" x14ac:dyDescent="0.3">
      <c r="A496" s="51">
        <v>56</v>
      </c>
      <c r="B496" s="51">
        <v>0.44500000000000001</v>
      </c>
      <c r="C496" s="51">
        <v>0.20399999999999999</v>
      </c>
      <c r="D496" s="51">
        <v>0.46400000000000002</v>
      </c>
      <c r="E496" s="51">
        <v>1.6E-2</v>
      </c>
    </row>
    <row r="497" spans="1:5" ht="15.75" thickBot="1" x14ac:dyDescent="0.3">
      <c r="A497" s="51">
        <v>57</v>
      </c>
      <c r="B497" s="51">
        <v>0.436</v>
      </c>
      <c r="C497" s="51">
        <v>0.21299999999999999</v>
      </c>
      <c r="D497" s="51">
        <v>0.45400000000000001</v>
      </c>
      <c r="E497" s="51">
        <v>1.6E-2</v>
      </c>
    </row>
    <row r="498" spans="1:5" ht="15.75" thickBot="1" x14ac:dyDescent="0.3">
      <c r="A498" s="51">
        <v>58</v>
      </c>
      <c r="B498" s="51">
        <v>0.42699999999999999</v>
      </c>
      <c r="C498" s="51">
        <v>0.219</v>
      </c>
      <c r="D498" s="51">
        <v>0.443</v>
      </c>
      <c r="E498" s="51">
        <v>1.6E-2</v>
      </c>
    </row>
    <row r="499" spans="1:5" ht="15.75" thickBot="1" x14ac:dyDescent="0.3">
      <c r="A499" s="51">
        <v>59</v>
      </c>
      <c r="B499" s="51">
        <v>0.41699999999999998</v>
      </c>
      <c r="C499" s="51">
        <v>0.22500000000000001</v>
      </c>
      <c r="D499" s="51">
        <v>0.433</v>
      </c>
      <c r="E499" s="51">
        <v>1.6E-2</v>
      </c>
    </row>
    <row r="500" spans="1:5" ht="15.75" thickBot="1" x14ac:dyDescent="0.3">
      <c r="A500" s="51">
        <v>60</v>
      </c>
      <c r="B500" s="51">
        <v>0.40799999999999997</v>
      </c>
      <c r="C500" s="51">
        <v>0.23200000000000001</v>
      </c>
      <c r="D500" s="51">
        <v>0.42299999999999999</v>
      </c>
      <c r="E500" s="51">
        <v>1.6E-2</v>
      </c>
    </row>
    <row r="501" spans="1:5" ht="15.75" thickBot="1" x14ac:dyDescent="0.3">
      <c r="A501" s="51">
        <v>61</v>
      </c>
      <c r="B501" s="51">
        <v>0.39800000000000002</v>
      </c>
      <c r="C501" s="51">
        <v>0.23699999999999999</v>
      </c>
      <c r="D501" s="51">
        <v>0.41199999999999998</v>
      </c>
      <c r="E501" s="51">
        <v>1.6E-2</v>
      </c>
    </row>
    <row r="502" spans="1:5" ht="15.75" thickBot="1" x14ac:dyDescent="0.3">
      <c r="A502" s="51">
        <v>62</v>
      </c>
      <c r="B502" s="51">
        <v>0.38800000000000001</v>
      </c>
      <c r="C502" s="51">
        <v>0.24299999999999999</v>
      </c>
      <c r="D502" s="51">
        <v>0.40200000000000002</v>
      </c>
      <c r="E502" s="51">
        <v>1.6E-2</v>
      </c>
    </row>
    <row r="503" spans="1:5" ht="15.75" thickBot="1" x14ac:dyDescent="0.3">
      <c r="A503" s="51">
        <v>63</v>
      </c>
      <c r="B503" s="51">
        <v>0.379</v>
      </c>
      <c r="C503" s="51">
        <v>0.247</v>
      </c>
      <c r="D503" s="51">
        <v>0.39200000000000002</v>
      </c>
      <c r="E503" s="51">
        <v>1.6E-2</v>
      </c>
    </row>
    <row r="504" spans="1:5" ht="15.75" thickBot="1" x14ac:dyDescent="0.3">
      <c r="A504" s="51">
        <v>64</v>
      </c>
      <c r="B504" s="51">
        <v>0.36899999999999999</v>
      </c>
      <c r="C504" s="51">
        <v>0.253</v>
      </c>
      <c r="D504" s="51">
        <v>0.38100000000000001</v>
      </c>
      <c r="E504" s="51">
        <v>1.6E-2</v>
      </c>
    </row>
    <row r="505" spans="1:5" ht="15.75" thickBot="1" x14ac:dyDescent="0.3">
      <c r="A505" s="51">
        <v>65</v>
      </c>
      <c r="B505" s="51">
        <v>0.36</v>
      </c>
      <c r="C505" s="51">
        <v>0.26</v>
      </c>
      <c r="D505" s="51">
        <v>0.371</v>
      </c>
      <c r="E505" s="51">
        <v>1.6E-2</v>
      </c>
    </row>
    <row r="506" spans="1:5" ht="15.75" thickBot="1" x14ac:dyDescent="0.3">
      <c r="A506" s="51">
        <v>66</v>
      </c>
      <c r="B506" s="51">
        <v>0.35</v>
      </c>
      <c r="C506" s="51">
        <v>0.26400000000000001</v>
      </c>
      <c r="D506" s="51">
        <v>0.36099999999999999</v>
      </c>
      <c r="E506" s="51">
        <v>1.6E-2</v>
      </c>
    </row>
    <row r="507" spans="1:5" ht="15.75" thickBot="1" x14ac:dyDescent="0.3">
      <c r="A507" s="51">
        <v>67</v>
      </c>
      <c r="B507" s="51">
        <v>0.34100000000000003</v>
      </c>
      <c r="C507" s="51">
        <v>0.27</v>
      </c>
      <c r="D507" s="51">
        <v>0.35</v>
      </c>
      <c r="E507" s="51">
        <v>1.6E-2</v>
      </c>
    </row>
    <row r="508" spans="1:5" ht="15.75" thickBot="1" x14ac:dyDescent="0.3">
      <c r="A508" s="51">
        <v>68</v>
      </c>
      <c r="B508" s="51">
        <v>0.33100000000000002</v>
      </c>
      <c r="C508" s="51">
        <v>0.27400000000000002</v>
      </c>
      <c r="D508" s="51">
        <v>0.34</v>
      </c>
      <c r="E508" s="51">
        <v>1.6E-2</v>
      </c>
    </row>
    <row r="509" spans="1:5" ht="15.75" thickBot="1" x14ac:dyDescent="0.3">
      <c r="A509" s="51">
        <v>69</v>
      </c>
      <c r="B509" s="51">
        <v>0.32200000000000001</v>
      </c>
      <c r="C509" s="51">
        <v>0.28199999999999997</v>
      </c>
      <c r="D509" s="51">
        <v>0.33</v>
      </c>
      <c r="E509" s="51">
        <v>1.6E-2</v>
      </c>
    </row>
    <row r="510" spans="1:5" ht="15.75" thickBot="1" x14ac:dyDescent="0.3">
      <c r="A510" s="51">
        <v>70</v>
      </c>
      <c r="B510" s="51">
        <v>0.312</v>
      </c>
      <c r="C510" s="51">
        <v>0.28499999999999998</v>
      </c>
      <c r="D510" s="51">
        <v>0.32</v>
      </c>
      <c r="E510" s="51">
        <v>1.6E-2</v>
      </c>
    </row>
    <row r="511" spans="1:5" ht="15.75" thickBot="1" x14ac:dyDescent="0.3">
      <c r="A511" s="51">
        <v>71</v>
      </c>
      <c r="B511" s="51">
        <v>0.30199999999999999</v>
      </c>
      <c r="C511" s="51">
        <v>0.28999999999999998</v>
      </c>
      <c r="D511" s="51">
        <v>0.309</v>
      </c>
      <c r="E511" s="51">
        <v>1.6E-2</v>
      </c>
    </row>
    <row r="512" spans="1:5" ht="15.75" thickBot="1" x14ac:dyDescent="0.3">
      <c r="A512" s="51">
        <v>72</v>
      </c>
      <c r="B512" s="51">
        <v>0.29299999999999998</v>
      </c>
      <c r="C512" s="51">
        <v>0.29299999999999998</v>
      </c>
      <c r="D512" s="51">
        <v>0.29899999999999999</v>
      </c>
      <c r="E512" s="51">
        <v>1.6E-2</v>
      </c>
    </row>
    <row r="513" spans="1:5" ht="15.75" thickBot="1" x14ac:dyDescent="0.3">
      <c r="A513" s="51">
        <v>73</v>
      </c>
      <c r="B513" s="51">
        <v>0.28299999999999997</v>
      </c>
      <c r="C513" s="51">
        <v>0.29799999999999999</v>
      </c>
      <c r="D513" s="51">
        <v>0.28899999999999998</v>
      </c>
      <c r="E513" s="51">
        <v>1.6E-2</v>
      </c>
    </row>
    <row r="514" spans="1:5" ht="15.75" thickBot="1" x14ac:dyDescent="0.3">
      <c r="A514" s="51">
        <v>74</v>
      </c>
      <c r="B514" s="51">
        <v>0.27400000000000002</v>
      </c>
      <c r="C514" s="51">
        <v>0.30599999999999999</v>
      </c>
      <c r="D514" s="51">
        <v>0.27800000000000002</v>
      </c>
      <c r="E514" s="51">
        <v>1.6E-2</v>
      </c>
    </row>
    <row r="515" spans="1:5" ht="15.75" thickBot="1" x14ac:dyDescent="0.3">
      <c r="A515" s="51">
        <v>75</v>
      </c>
      <c r="B515" s="51">
        <v>0.26400000000000001</v>
      </c>
      <c r="C515" s="51">
        <v>0.31</v>
      </c>
      <c r="D515" s="51">
        <v>0.26800000000000002</v>
      </c>
      <c r="E515" s="51">
        <v>1.6E-2</v>
      </c>
    </row>
    <row r="516" spans="1:5" ht="15.75" thickBot="1" x14ac:dyDescent="0.3">
      <c r="A516" s="51">
        <v>76</v>
      </c>
      <c r="B516" s="51">
        <v>0.254</v>
      </c>
      <c r="C516" s="51">
        <v>0.314</v>
      </c>
      <c r="D516" s="51">
        <v>0.25800000000000001</v>
      </c>
      <c r="E516" s="51">
        <v>1.4999999999999999E-2</v>
      </c>
    </row>
    <row r="517" spans="1:5" ht="15.75" thickBot="1" x14ac:dyDescent="0.3">
      <c r="A517" s="51">
        <v>77</v>
      </c>
      <c r="B517" s="51">
        <v>0.245</v>
      </c>
      <c r="C517" s="51">
        <v>0.32</v>
      </c>
      <c r="D517" s="51">
        <v>0.247</v>
      </c>
      <c r="E517" s="51">
        <v>1.4999999999999999E-2</v>
      </c>
    </row>
    <row r="518" spans="1:5" ht="15.75" thickBot="1" x14ac:dyDescent="0.3">
      <c r="A518" s="51">
        <v>78</v>
      </c>
      <c r="B518" s="51">
        <v>0.23499999999999999</v>
      </c>
      <c r="C518" s="51">
        <v>0.32400000000000001</v>
      </c>
      <c r="D518" s="51">
        <v>0.23699999999999999</v>
      </c>
      <c r="E518" s="51">
        <v>1.4999999999999999E-2</v>
      </c>
    </row>
    <row r="519" spans="1:5" ht="15.75" thickBot="1" x14ac:dyDescent="0.3">
      <c r="A519" s="51">
        <v>79</v>
      </c>
      <c r="B519" s="51">
        <v>0.22500000000000001</v>
      </c>
      <c r="C519" s="51">
        <v>0.33100000000000002</v>
      </c>
      <c r="D519" s="51">
        <v>0.22700000000000001</v>
      </c>
      <c r="E519" s="51">
        <v>1.4999999999999999E-2</v>
      </c>
    </row>
    <row r="520" spans="1:5" ht="15.75" thickBot="1" x14ac:dyDescent="0.3">
      <c r="A520" s="51">
        <v>80</v>
      </c>
      <c r="B520" s="51">
        <v>0.216</v>
      </c>
      <c r="C520" s="51">
        <v>0.33800000000000002</v>
      </c>
      <c r="D520" s="51">
        <v>0.216</v>
      </c>
      <c r="E520" s="51">
        <v>1.4999999999999999E-2</v>
      </c>
    </row>
    <row r="521" spans="1:5" ht="15.75" thickBot="1" x14ac:dyDescent="0.3">
      <c r="A521" s="51">
        <v>81</v>
      </c>
      <c r="B521" s="51">
        <v>0.20599999999999999</v>
      </c>
      <c r="C521" s="51">
        <v>0.34200000000000003</v>
      </c>
      <c r="D521" s="51">
        <v>0.20599999999999999</v>
      </c>
      <c r="E521" s="51">
        <v>1.4999999999999999E-2</v>
      </c>
    </row>
    <row r="522" spans="1:5" ht="15.75" thickBot="1" x14ac:dyDescent="0.3">
      <c r="A522" s="51">
        <v>82</v>
      </c>
      <c r="B522" s="51">
        <v>0.19700000000000001</v>
      </c>
      <c r="C522" s="51">
        <v>0.34599999999999997</v>
      </c>
      <c r="D522" s="51">
        <v>0.19600000000000001</v>
      </c>
      <c r="E522" s="51">
        <v>1.4999999999999999E-2</v>
      </c>
    </row>
    <row r="523" spans="1:5" ht="15.75" thickBot="1" x14ac:dyDescent="0.3">
      <c r="A523" s="51">
        <v>83</v>
      </c>
      <c r="B523" s="51">
        <v>0.187</v>
      </c>
      <c r="C523" s="51">
        <v>0.35399999999999998</v>
      </c>
      <c r="D523" s="51">
        <v>0.186</v>
      </c>
      <c r="E523" s="51">
        <v>1.4999999999999999E-2</v>
      </c>
    </row>
    <row r="524" spans="1:5" ht="15.75" thickBot="1" x14ac:dyDescent="0.3">
      <c r="A524" s="51">
        <v>84</v>
      </c>
      <c r="B524" s="51">
        <v>0.17699999999999999</v>
      </c>
      <c r="C524" s="51">
        <v>0.35899999999999999</v>
      </c>
      <c r="D524" s="51">
        <v>0.17499999999999999</v>
      </c>
      <c r="E524" s="51">
        <v>1.4999999999999999E-2</v>
      </c>
    </row>
    <row r="525" spans="1:5" ht="15.75" thickBot="1" x14ac:dyDescent="0.3">
      <c r="A525" s="51">
        <v>85</v>
      </c>
      <c r="B525" s="51">
        <v>0.16800000000000001</v>
      </c>
      <c r="C525" s="51">
        <v>0.36299999999999999</v>
      </c>
      <c r="D525" s="51">
        <v>0.16500000000000001</v>
      </c>
      <c r="E525" s="51">
        <v>1.4999999999999999E-2</v>
      </c>
    </row>
    <row r="526" spans="1:5" ht="15.75" thickBot="1" x14ac:dyDescent="0.3">
      <c r="A526" s="51">
        <v>86</v>
      </c>
      <c r="B526" s="51">
        <v>0.158</v>
      </c>
      <c r="C526" s="51">
        <v>0.36799999999999999</v>
      </c>
      <c r="D526" s="51">
        <v>0.155</v>
      </c>
      <c r="E526" s="51">
        <v>1.4999999999999999E-2</v>
      </c>
    </row>
    <row r="527" spans="1:5" ht="15.75" thickBot="1" x14ac:dyDescent="0.3">
      <c r="A527" s="51">
        <v>87</v>
      </c>
      <c r="B527" s="51">
        <v>0.14799999999999999</v>
      </c>
      <c r="C527" s="51">
        <v>0.372</v>
      </c>
      <c r="D527" s="51">
        <v>0.14399999999999999</v>
      </c>
      <c r="E527" s="51">
        <v>1.4999999999999999E-2</v>
      </c>
    </row>
    <row r="528" spans="1:5" ht="15.75" thickBot="1" x14ac:dyDescent="0.3">
      <c r="A528" s="51">
        <v>88</v>
      </c>
      <c r="B528" s="51">
        <v>0.13900000000000001</v>
      </c>
      <c r="C528" s="51">
        <v>0.377</v>
      </c>
      <c r="D528" s="51">
        <v>0.13400000000000001</v>
      </c>
      <c r="E528" s="51">
        <v>1.4999999999999999E-2</v>
      </c>
    </row>
    <row r="529" spans="1:5" ht="15.75" thickBot="1" x14ac:dyDescent="0.3">
      <c r="A529" s="51">
        <v>89</v>
      </c>
      <c r="B529" s="51">
        <v>0.129</v>
      </c>
      <c r="C529" s="51">
        <v>0.38100000000000001</v>
      </c>
      <c r="D529" s="51">
        <v>0.124</v>
      </c>
      <c r="E529" s="51">
        <v>1.4E-2</v>
      </c>
    </row>
    <row r="530" spans="1:5" ht="15.75" thickBot="1" x14ac:dyDescent="0.3">
      <c r="A530" s="51">
        <v>90</v>
      </c>
      <c r="B530" s="51">
        <v>0.12</v>
      </c>
      <c r="C530" s="51">
        <v>0.38600000000000001</v>
      </c>
      <c r="D530" s="51">
        <v>0.113</v>
      </c>
      <c r="E530" s="51">
        <v>1.4E-2</v>
      </c>
    </row>
    <row r="531" spans="1:5" ht="15.75" thickBot="1" x14ac:dyDescent="0.3">
      <c r="A531" s="51">
        <v>91</v>
      </c>
      <c r="B531" s="51">
        <v>0.11</v>
      </c>
      <c r="C531" s="51">
        <v>0.39200000000000002</v>
      </c>
      <c r="D531" s="51">
        <v>0.10299999999999999</v>
      </c>
      <c r="E531" s="51">
        <v>1.4E-2</v>
      </c>
    </row>
    <row r="532" spans="1:5" ht="15.75" thickBot="1" x14ac:dyDescent="0.3">
      <c r="A532" s="51">
        <v>92</v>
      </c>
      <c r="B532" s="51">
        <v>0.1</v>
      </c>
      <c r="C532" s="51">
        <v>0.39700000000000002</v>
      </c>
      <c r="D532" s="51">
        <v>9.2999999999999999E-2</v>
      </c>
      <c r="E532" s="51">
        <v>1.4E-2</v>
      </c>
    </row>
    <row r="533" spans="1:5" ht="15.75" thickBot="1" x14ac:dyDescent="0.3">
      <c r="A533" s="51">
        <v>93</v>
      </c>
      <c r="B533" s="51">
        <v>9.0999999999999998E-2</v>
      </c>
      <c r="C533" s="51">
        <v>0.40300000000000002</v>
      </c>
      <c r="D533" s="51">
        <v>8.2000000000000003E-2</v>
      </c>
      <c r="E533" s="51">
        <v>1.4E-2</v>
      </c>
    </row>
    <row r="534" spans="1:5" ht="15.75" thickBot="1" x14ac:dyDescent="0.3">
      <c r="A534" s="51">
        <v>94</v>
      </c>
      <c r="B534" s="51">
        <v>8.1000000000000003E-2</v>
      </c>
      <c r="C534" s="51">
        <v>0.40600000000000003</v>
      </c>
      <c r="D534" s="51">
        <v>7.1999999999999995E-2</v>
      </c>
      <c r="E534" s="51">
        <v>1.4E-2</v>
      </c>
    </row>
    <row r="535" spans="1:5" ht="15.75" thickBot="1" x14ac:dyDescent="0.3">
      <c r="A535" s="51">
        <v>95</v>
      </c>
      <c r="B535" s="51">
        <v>7.0999999999999994E-2</v>
      </c>
      <c r="C535" s="51">
        <v>0.41099999999999998</v>
      </c>
      <c r="D535" s="51">
        <v>6.2E-2</v>
      </c>
      <c r="E535" s="51">
        <v>1.4E-2</v>
      </c>
    </row>
    <row r="536" spans="1:5" ht="15.75" thickBot="1" x14ac:dyDescent="0.3">
      <c r="A536" s="51">
        <v>96</v>
      </c>
      <c r="B536" s="51">
        <v>6.0999999999999999E-2</v>
      </c>
      <c r="C536" s="51">
        <v>0.41399999999999998</v>
      </c>
      <c r="D536" s="51">
        <v>5.1999999999999998E-2</v>
      </c>
      <c r="E536" s="51">
        <v>1.4E-2</v>
      </c>
    </row>
    <row r="537" spans="1:5" ht="15.75" thickBot="1" x14ac:dyDescent="0.3">
      <c r="A537" s="51">
        <v>97</v>
      </c>
      <c r="B537" s="51">
        <v>5.1999999999999998E-2</v>
      </c>
      <c r="C537" s="51">
        <v>0.41899999999999998</v>
      </c>
      <c r="D537" s="51">
        <v>4.1000000000000002E-2</v>
      </c>
      <c r="E537" s="51">
        <v>1.4E-2</v>
      </c>
    </row>
    <row r="538" spans="1:5" ht="15.75" thickBot="1" x14ac:dyDescent="0.3">
      <c r="A538" s="51">
        <v>98</v>
      </c>
      <c r="B538" s="51">
        <v>4.2000000000000003E-2</v>
      </c>
      <c r="C538" s="51">
        <v>0.42099999999999999</v>
      </c>
      <c r="D538" s="51">
        <v>3.1E-2</v>
      </c>
      <c r="E538" s="51">
        <v>1.2999999999999999E-2</v>
      </c>
    </row>
    <row r="539" spans="1:5" ht="15.75" thickBot="1" x14ac:dyDescent="0.3">
      <c r="A539" s="51">
        <v>99</v>
      </c>
      <c r="B539" s="51">
        <v>3.2000000000000001E-2</v>
      </c>
      <c r="C539" s="51">
        <v>0.42499999999999999</v>
      </c>
      <c r="D539" s="51">
        <v>2.1000000000000001E-2</v>
      </c>
      <c r="E539" s="51">
        <v>1.2999999999999999E-2</v>
      </c>
    </row>
    <row r="540" spans="1:5" ht="15.75" thickBot="1" x14ac:dyDescent="0.3">
      <c r="A540" s="51">
        <v>100</v>
      </c>
      <c r="B540" s="51">
        <v>2.3E-2</v>
      </c>
      <c r="C540" s="51">
        <v>0.42699999999999999</v>
      </c>
      <c r="D540" s="51">
        <v>0.01</v>
      </c>
      <c r="E540" s="51">
        <v>1.2999999999999999E-2</v>
      </c>
    </row>
    <row r="541" spans="1:5" ht="15.75" thickBot="1" x14ac:dyDescent="0.3">
      <c r="A541" s="51">
        <v>101</v>
      </c>
      <c r="B541" s="51">
        <v>1.2999999999999999E-2</v>
      </c>
      <c r="C541" s="51">
        <v>0.432</v>
      </c>
      <c r="D541" s="51">
        <v>0</v>
      </c>
      <c r="E541" s="51">
        <v>1.2999999999999999E-2</v>
      </c>
    </row>
    <row r="542" spans="1:5" ht="15.75" thickBot="1" x14ac:dyDescent="0.3">
      <c r="A542" s="51">
        <v>102</v>
      </c>
      <c r="B542" s="51">
        <v>3.0000000000000001E-3</v>
      </c>
      <c r="C542" s="51">
        <v>0.434</v>
      </c>
      <c r="D542" s="51">
        <v>-0.01</v>
      </c>
      <c r="E542" s="51">
        <v>1.2999999999999999E-2</v>
      </c>
    </row>
    <row r="543" spans="1:5" ht="15.75" thickBot="1" x14ac:dyDescent="0.3">
      <c r="A543" s="51">
        <v>103</v>
      </c>
      <c r="B543" s="51">
        <v>-7.0000000000000001E-3</v>
      </c>
      <c r="C543" s="51">
        <v>0.437</v>
      </c>
      <c r="D543" s="51">
        <v>-2.1000000000000001E-2</v>
      </c>
      <c r="E543" s="51">
        <v>1.2999999999999999E-2</v>
      </c>
    </row>
    <row r="544" spans="1:5" ht="15.75" thickBot="1" x14ac:dyDescent="0.3">
      <c r="A544" s="51">
        <v>104</v>
      </c>
      <c r="B544" s="51">
        <v>-1.6E-2</v>
      </c>
      <c r="C544" s="51">
        <v>0.439</v>
      </c>
      <c r="D544" s="51">
        <v>-3.1E-2</v>
      </c>
      <c r="E544" s="51">
        <v>1.2E-2</v>
      </c>
    </row>
    <row r="545" spans="1:5" ht="15.75" thickBot="1" x14ac:dyDescent="0.3">
      <c r="A545" s="51">
        <v>105</v>
      </c>
      <c r="B545" s="51">
        <v>-2.5999999999999999E-2</v>
      </c>
      <c r="C545" s="51">
        <v>0.443</v>
      </c>
      <c r="D545" s="51">
        <v>-4.1000000000000002E-2</v>
      </c>
      <c r="E545" s="51">
        <v>1.2E-2</v>
      </c>
    </row>
    <row r="546" spans="1:5" ht="15.75" thickBot="1" x14ac:dyDescent="0.3">
      <c r="A546" s="51">
        <v>106</v>
      </c>
      <c r="B546" s="51">
        <v>-3.5999999999999997E-2</v>
      </c>
      <c r="C546" s="51">
        <v>0.44500000000000001</v>
      </c>
      <c r="D546" s="51">
        <v>-5.1999999999999998E-2</v>
      </c>
      <c r="E546" s="51">
        <v>1.2E-2</v>
      </c>
    </row>
    <row r="547" spans="1:5" ht="15.75" thickBot="1" x14ac:dyDescent="0.3">
      <c r="A547" s="51">
        <v>107</v>
      </c>
      <c r="B547" s="51">
        <v>-4.5999999999999999E-2</v>
      </c>
      <c r="C547" s="51">
        <v>0.44800000000000001</v>
      </c>
      <c r="D547" s="51">
        <v>-6.2E-2</v>
      </c>
      <c r="E547" s="51">
        <v>1.2E-2</v>
      </c>
    </row>
    <row r="548" spans="1:5" ht="15.75" thickBot="1" x14ac:dyDescent="0.3">
      <c r="A548" s="51">
        <v>108</v>
      </c>
      <c r="B548" s="51">
        <v>-5.5E-2</v>
      </c>
      <c r="C548" s="51">
        <v>0.44900000000000001</v>
      </c>
      <c r="D548" s="51">
        <v>-7.1999999999999995E-2</v>
      </c>
      <c r="E548" s="51">
        <v>1.2E-2</v>
      </c>
    </row>
    <row r="549" spans="1:5" ht="15.75" thickBot="1" x14ac:dyDescent="0.3">
      <c r="A549" s="51">
        <v>109</v>
      </c>
      <c r="B549" s="51">
        <v>-6.5000000000000002E-2</v>
      </c>
      <c r="C549" s="51">
        <v>0.45100000000000001</v>
      </c>
      <c r="D549" s="51">
        <v>-8.2000000000000003E-2</v>
      </c>
      <c r="E549" s="51">
        <v>1.0999999999999999E-2</v>
      </c>
    </row>
    <row r="550" spans="1:5" ht="15.75" thickBot="1" x14ac:dyDescent="0.3">
      <c r="A550" s="51">
        <v>110</v>
      </c>
      <c r="B550" s="51">
        <v>-7.4999999999999997E-2</v>
      </c>
      <c r="C550" s="51">
        <v>0.45100000000000001</v>
      </c>
      <c r="D550" s="51">
        <v>-9.2999999999999999E-2</v>
      </c>
      <c r="E550" s="51">
        <v>1.0999999999999999E-2</v>
      </c>
    </row>
    <row r="551" spans="1:5" ht="15.75" thickBot="1" x14ac:dyDescent="0.3">
      <c r="A551" s="51">
        <v>111</v>
      </c>
      <c r="B551" s="51">
        <v>-8.5000000000000006E-2</v>
      </c>
      <c r="C551" s="51">
        <v>0.45300000000000001</v>
      </c>
      <c r="D551" s="51">
        <v>-0.10299999999999999</v>
      </c>
      <c r="E551" s="51">
        <v>1.0999999999999999E-2</v>
      </c>
    </row>
    <row r="552" spans="1:5" ht="15.75" thickBot="1" x14ac:dyDescent="0.3">
      <c r="A552" s="51">
        <v>112</v>
      </c>
      <c r="B552" s="51">
        <v>-9.5000000000000001E-2</v>
      </c>
      <c r="C552" s="51">
        <v>0.45300000000000001</v>
      </c>
      <c r="D552" s="51">
        <v>-0.113</v>
      </c>
      <c r="E552" s="51">
        <v>1.0999999999999999E-2</v>
      </c>
    </row>
    <row r="553" spans="1:5" ht="15.75" thickBot="1" x14ac:dyDescent="0.3">
      <c r="A553" s="51">
        <v>113</v>
      </c>
      <c r="B553" s="51">
        <v>-0.105</v>
      </c>
      <c r="C553" s="51">
        <v>0.45500000000000002</v>
      </c>
      <c r="D553" s="51">
        <v>-0.124</v>
      </c>
      <c r="E553" s="51">
        <v>1.0999999999999999E-2</v>
      </c>
    </row>
    <row r="554" spans="1:5" ht="15.75" thickBot="1" x14ac:dyDescent="0.3">
      <c r="A554" s="51">
        <v>114</v>
      </c>
      <c r="B554" s="51">
        <v>-0.114</v>
      </c>
      <c r="C554" s="51">
        <v>0.45400000000000001</v>
      </c>
      <c r="D554" s="51">
        <v>-0.13400000000000001</v>
      </c>
      <c r="E554" s="51">
        <v>0.01</v>
      </c>
    </row>
    <row r="555" spans="1:5" ht="15.75" thickBot="1" x14ac:dyDescent="0.3">
      <c r="A555" s="51">
        <v>115</v>
      </c>
      <c r="B555" s="51">
        <v>-0.124</v>
      </c>
      <c r="C555" s="51">
        <v>0.46</v>
      </c>
      <c r="D555" s="51">
        <v>-0.14399999999999999</v>
      </c>
      <c r="E555" s="51">
        <v>0.01</v>
      </c>
    </row>
    <row r="556" spans="1:5" ht="15.75" thickBot="1" x14ac:dyDescent="0.3">
      <c r="A556" s="51">
        <v>116</v>
      </c>
      <c r="B556" s="51">
        <v>-0.13400000000000001</v>
      </c>
      <c r="C556" s="51">
        <v>0.46100000000000002</v>
      </c>
      <c r="D556" s="51">
        <v>-0.155</v>
      </c>
      <c r="E556" s="51">
        <v>0.01</v>
      </c>
    </row>
    <row r="557" spans="1:5" ht="15.75" thickBot="1" x14ac:dyDescent="0.3">
      <c r="A557" s="51">
        <v>117</v>
      </c>
      <c r="B557" s="51">
        <v>-0.14399999999999999</v>
      </c>
      <c r="C557" s="51">
        <v>0.46400000000000002</v>
      </c>
      <c r="D557" s="51">
        <v>-0.16500000000000001</v>
      </c>
      <c r="E557" s="51">
        <v>0.01</v>
      </c>
    </row>
    <row r="558" spans="1:5" ht="15.75" thickBot="1" x14ac:dyDescent="0.3">
      <c r="A558" s="51">
        <v>118</v>
      </c>
      <c r="B558" s="51">
        <v>-0.153</v>
      </c>
      <c r="C558" s="51">
        <v>0.46899999999999997</v>
      </c>
      <c r="D558" s="51">
        <v>-0.17499999999999999</v>
      </c>
      <c r="E558" s="51">
        <v>0.01</v>
      </c>
    </row>
    <row r="559" spans="1:5" ht="15.75" thickBot="1" x14ac:dyDescent="0.3">
      <c r="A559" s="51">
        <v>119</v>
      </c>
      <c r="B559" s="51">
        <v>-0.16300000000000001</v>
      </c>
      <c r="C559" s="51">
        <v>0.47</v>
      </c>
      <c r="D559" s="51">
        <v>-0.186</v>
      </c>
      <c r="E559" s="51">
        <v>0.01</v>
      </c>
    </row>
    <row r="560" spans="1:5" ht="15.75" thickBot="1" x14ac:dyDescent="0.3">
      <c r="A560" s="51">
        <v>120</v>
      </c>
      <c r="B560" s="51">
        <v>-0.17299999999999999</v>
      </c>
      <c r="C560" s="51">
        <v>0.47199999999999998</v>
      </c>
      <c r="D560" s="51">
        <v>-0.19600000000000001</v>
      </c>
      <c r="E560" s="51">
        <v>0.01</v>
      </c>
    </row>
    <row r="561" spans="1:5" ht="15.75" thickBot="1" x14ac:dyDescent="0.3">
      <c r="A561" s="51">
        <v>121</v>
      </c>
      <c r="B561" s="51">
        <v>-0.183</v>
      </c>
      <c r="C561" s="51">
        <v>0.47199999999999998</v>
      </c>
      <c r="D561" s="51">
        <v>-0.20599999999999999</v>
      </c>
      <c r="E561" s="51">
        <v>8.9999999999999993E-3</v>
      </c>
    </row>
    <row r="562" spans="1:5" ht="15.75" thickBot="1" x14ac:dyDescent="0.3">
      <c r="A562" s="51">
        <v>122</v>
      </c>
      <c r="B562" s="51">
        <v>-0.193</v>
      </c>
      <c r="C562" s="51">
        <v>0.47199999999999998</v>
      </c>
      <c r="D562" s="51">
        <v>-0.216</v>
      </c>
      <c r="E562" s="51">
        <v>8.9999999999999993E-3</v>
      </c>
    </row>
    <row r="563" spans="1:5" ht="15.75" thickBot="1" x14ac:dyDescent="0.3">
      <c r="A563" s="51">
        <v>123</v>
      </c>
      <c r="B563" s="51">
        <v>-0.20200000000000001</v>
      </c>
      <c r="C563" s="51">
        <v>0.47299999999999998</v>
      </c>
      <c r="D563" s="51">
        <v>-0.22700000000000001</v>
      </c>
      <c r="E563" s="51">
        <v>8.9999999999999993E-3</v>
      </c>
    </row>
    <row r="564" spans="1:5" ht="15.75" thickBot="1" x14ac:dyDescent="0.3">
      <c r="A564" s="51">
        <v>124</v>
      </c>
      <c r="B564" s="51">
        <v>-0.21199999999999999</v>
      </c>
      <c r="C564" s="51">
        <v>0.47399999999999998</v>
      </c>
      <c r="D564" s="51">
        <v>-0.23699999999999999</v>
      </c>
      <c r="E564" s="51">
        <v>8.9999999999999993E-3</v>
      </c>
    </row>
    <row r="565" spans="1:5" ht="15.75" thickBot="1" x14ac:dyDescent="0.3">
      <c r="A565" s="51">
        <v>125</v>
      </c>
      <c r="B565" s="51">
        <v>-0.222</v>
      </c>
      <c r="C565" s="51">
        <v>0.47499999999999998</v>
      </c>
      <c r="D565" s="51">
        <v>-0.247</v>
      </c>
      <c r="E565" s="51">
        <v>8.9999999999999993E-3</v>
      </c>
    </row>
    <row r="566" spans="1:5" ht="15.75" thickBot="1" x14ac:dyDescent="0.3">
      <c r="A566" s="51">
        <v>126</v>
      </c>
      <c r="B566" s="51">
        <v>-0.23200000000000001</v>
      </c>
      <c r="C566" s="51">
        <v>0.47199999999999998</v>
      </c>
      <c r="D566" s="51">
        <v>-0.25800000000000001</v>
      </c>
      <c r="E566" s="51">
        <v>8.0000000000000002E-3</v>
      </c>
    </row>
    <row r="567" spans="1:5" ht="15.75" thickBot="1" x14ac:dyDescent="0.3">
      <c r="A567" s="51">
        <v>127</v>
      </c>
      <c r="B567" s="51">
        <v>-0.24199999999999999</v>
      </c>
      <c r="C567" s="51">
        <v>0.47299999999999998</v>
      </c>
      <c r="D567" s="51">
        <v>-0.26800000000000002</v>
      </c>
      <c r="E567" s="51">
        <v>8.0000000000000002E-3</v>
      </c>
    </row>
    <row r="568" spans="1:5" ht="15.75" thickBot="1" x14ac:dyDescent="0.3">
      <c r="A568" s="51">
        <v>128</v>
      </c>
      <c r="B568" s="51">
        <v>-0.252</v>
      </c>
      <c r="C568" s="51">
        <v>0.47299999999999998</v>
      </c>
      <c r="D568" s="51">
        <v>-0.27800000000000002</v>
      </c>
      <c r="E568" s="51">
        <v>8.0000000000000002E-3</v>
      </c>
    </row>
    <row r="569" spans="1:5" ht="15.75" thickBot="1" x14ac:dyDescent="0.3">
      <c r="A569" s="51">
        <v>129</v>
      </c>
      <c r="B569" s="51">
        <v>-0.26200000000000001</v>
      </c>
      <c r="C569" s="51">
        <v>0.47299999999999998</v>
      </c>
      <c r="D569" s="51">
        <v>-0.28899999999999998</v>
      </c>
      <c r="E569" s="51">
        <v>8.0000000000000002E-3</v>
      </c>
    </row>
    <row r="570" spans="1:5" ht="15.75" thickBot="1" x14ac:dyDescent="0.3">
      <c r="A570" s="51">
        <v>130</v>
      </c>
      <c r="B570" s="51">
        <v>-0.27100000000000002</v>
      </c>
      <c r="C570" s="51">
        <v>0.47299999999999998</v>
      </c>
      <c r="D570" s="51">
        <v>-0.29899999999999999</v>
      </c>
      <c r="E570" s="51">
        <v>8.0000000000000002E-3</v>
      </c>
    </row>
    <row r="571" spans="1:5" ht="15.75" thickBot="1" x14ac:dyDescent="0.3">
      <c r="A571" s="51">
        <v>131</v>
      </c>
      <c r="B571" s="51">
        <v>-0.28100000000000003</v>
      </c>
      <c r="C571" s="51">
        <v>0.47499999999999998</v>
      </c>
      <c r="D571" s="51">
        <v>-0.309</v>
      </c>
      <c r="E571" s="51">
        <v>8.0000000000000002E-3</v>
      </c>
    </row>
    <row r="572" spans="1:5" ht="15.75" thickBot="1" x14ac:dyDescent="0.3">
      <c r="A572" s="51">
        <v>132</v>
      </c>
      <c r="B572" s="51">
        <v>-0.29099999999999998</v>
      </c>
      <c r="C572" s="51">
        <v>0.47699999999999998</v>
      </c>
      <c r="D572" s="51">
        <v>-0.32</v>
      </c>
      <c r="E572" s="51">
        <v>8.0000000000000002E-3</v>
      </c>
    </row>
    <row r="573" spans="1:5" ht="15.75" thickBot="1" x14ac:dyDescent="0.3">
      <c r="A573" s="51">
        <v>133</v>
      </c>
      <c r="B573" s="51">
        <v>-0.30099999999999999</v>
      </c>
      <c r="C573" s="51">
        <v>0.47699999999999998</v>
      </c>
      <c r="D573" s="51">
        <v>-0.33</v>
      </c>
      <c r="E573" s="51">
        <v>7.0000000000000001E-3</v>
      </c>
    </row>
    <row r="574" spans="1:5" ht="15.75" thickBot="1" x14ac:dyDescent="0.3">
      <c r="A574" s="51">
        <v>134</v>
      </c>
      <c r="B574" s="51">
        <v>-0.311</v>
      </c>
      <c r="C574" s="51">
        <v>0.47699999999999998</v>
      </c>
      <c r="D574" s="51">
        <v>-0.34</v>
      </c>
      <c r="E574" s="51">
        <v>7.0000000000000001E-3</v>
      </c>
    </row>
    <row r="575" spans="1:5" ht="15.75" thickBot="1" x14ac:dyDescent="0.3">
      <c r="A575" s="51">
        <v>135</v>
      </c>
      <c r="B575" s="51">
        <v>-0.32100000000000001</v>
      </c>
      <c r="C575" s="51">
        <v>0.47699999999999998</v>
      </c>
      <c r="D575" s="51">
        <v>-0.35</v>
      </c>
      <c r="E575" s="51">
        <v>7.0000000000000001E-3</v>
      </c>
    </row>
    <row r="576" spans="1:5" ht="15.75" thickBot="1" x14ac:dyDescent="0.3">
      <c r="A576" s="51">
        <v>136</v>
      </c>
      <c r="B576" s="51">
        <v>-0.33</v>
      </c>
      <c r="C576" s="51">
        <v>0.47699999999999998</v>
      </c>
      <c r="D576" s="51">
        <v>-0.36099999999999999</v>
      </c>
      <c r="E576" s="51">
        <v>7.0000000000000001E-3</v>
      </c>
    </row>
    <row r="577" spans="1:5" ht="15.75" thickBot="1" x14ac:dyDescent="0.3">
      <c r="A577" s="51">
        <v>137</v>
      </c>
      <c r="B577" s="51">
        <v>-0.34</v>
      </c>
      <c r="C577" s="51">
        <v>0.47399999999999998</v>
      </c>
      <c r="D577" s="51">
        <v>-0.371</v>
      </c>
      <c r="E577" s="51">
        <v>7.0000000000000001E-3</v>
      </c>
    </row>
    <row r="578" spans="1:5" ht="15.75" thickBot="1" x14ac:dyDescent="0.3">
      <c r="A578" s="51">
        <v>138</v>
      </c>
      <c r="B578" s="51">
        <v>-0.35</v>
      </c>
      <c r="C578" s="51">
        <v>0.47299999999999998</v>
      </c>
      <c r="D578" s="51">
        <v>-0.38100000000000001</v>
      </c>
      <c r="E578" s="51">
        <v>7.0000000000000001E-3</v>
      </c>
    </row>
    <row r="579" spans="1:5" ht="15.75" thickBot="1" x14ac:dyDescent="0.3">
      <c r="A579" s="51">
        <v>139</v>
      </c>
      <c r="B579" s="51">
        <v>-0.36</v>
      </c>
      <c r="C579" s="51">
        <v>0.47399999999999998</v>
      </c>
      <c r="D579" s="51">
        <v>-0.39200000000000002</v>
      </c>
      <c r="E579" s="51">
        <v>6.0000000000000001E-3</v>
      </c>
    </row>
    <row r="580" spans="1:5" ht="15.75" thickBot="1" x14ac:dyDescent="0.3">
      <c r="A580" s="51">
        <v>140</v>
      </c>
      <c r="B580" s="51">
        <v>-0.37</v>
      </c>
      <c r="C580" s="51">
        <v>0.47499999999999998</v>
      </c>
      <c r="D580" s="51">
        <v>-0.40200000000000002</v>
      </c>
      <c r="E580" s="51">
        <v>6.0000000000000001E-3</v>
      </c>
    </row>
    <row r="581" spans="1:5" ht="15.75" thickBot="1" x14ac:dyDescent="0.3">
      <c r="A581" s="51">
        <v>141</v>
      </c>
      <c r="B581" s="51">
        <v>-0.38</v>
      </c>
      <c r="C581" s="51">
        <v>0.47699999999999998</v>
      </c>
      <c r="D581" s="51">
        <v>-0.41199999999999998</v>
      </c>
      <c r="E581" s="51">
        <v>6.0000000000000001E-3</v>
      </c>
    </row>
    <row r="582" spans="1:5" ht="15.75" thickBot="1" x14ac:dyDescent="0.3">
      <c r="A582" s="51">
        <v>142</v>
      </c>
      <c r="B582" s="51">
        <v>-0.38900000000000001</v>
      </c>
      <c r="C582" s="51">
        <v>0.47799999999999998</v>
      </c>
      <c r="D582" s="51">
        <v>-0.42299999999999999</v>
      </c>
      <c r="E582" s="51">
        <v>6.0000000000000001E-3</v>
      </c>
    </row>
    <row r="583" spans="1:5" ht="15.75" thickBot="1" x14ac:dyDescent="0.3">
      <c r="A583" s="51">
        <v>143</v>
      </c>
      <c r="B583" s="51">
        <v>-0.39900000000000002</v>
      </c>
      <c r="C583" s="51">
        <v>0.47699999999999998</v>
      </c>
      <c r="D583" s="51">
        <v>-0.433</v>
      </c>
      <c r="E583" s="51">
        <v>6.0000000000000001E-3</v>
      </c>
    </row>
    <row r="584" spans="1:5" ht="15.75" thickBot="1" x14ac:dyDescent="0.3">
      <c r="A584" s="51">
        <v>144</v>
      </c>
      <c r="B584" s="51">
        <v>-0.40899999999999997</v>
      </c>
      <c r="C584" s="51">
        <v>0.47599999999999998</v>
      </c>
      <c r="D584" s="51">
        <v>-0.443</v>
      </c>
      <c r="E584" s="51">
        <v>6.0000000000000001E-3</v>
      </c>
    </row>
    <row r="585" spans="1:5" ht="15.75" thickBot="1" x14ac:dyDescent="0.3">
      <c r="A585" s="51">
        <v>145</v>
      </c>
      <c r="B585" s="51">
        <v>-0.41899999999999998</v>
      </c>
      <c r="C585" s="51">
        <v>0.47399999999999998</v>
      </c>
      <c r="D585" s="51">
        <v>-0.45400000000000001</v>
      </c>
      <c r="E585" s="51">
        <v>6.0000000000000001E-3</v>
      </c>
    </row>
    <row r="586" spans="1:5" ht="15.75" thickBot="1" x14ac:dyDescent="0.3">
      <c r="A586" s="51">
        <v>146</v>
      </c>
      <c r="B586" s="51">
        <v>-0.42899999999999999</v>
      </c>
      <c r="C586" s="51">
        <v>0.47299999999999998</v>
      </c>
      <c r="D586" s="51">
        <v>-0.46400000000000002</v>
      </c>
      <c r="E586" s="51">
        <v>5.0000000000000001E-3</v>
      </c>
    </row>
    <row r="587" spans="1:5" ht="15.75" thickBot="1" x14ac:dyDescent="0.3">
      <c r="A587" s="51">
        <v>147</v>
      </c>
      <c r="B587" s="51">
        <v>-0.439</v>
      </c>
      <c r="C587" s="51">
        <v>0.47499999999999998</v>
      </c>
      <c r="D587" s="51">
        <v>-0.47399999999999998</v>
      </c>
      <c r="E587" s="51">
        <v>5.0000000000000001E-3</v>
      </c>
    </row>
    <row r="588" spans="1:5" ht="15.75" thickBot="1" x14ac:dyDescent="0.3">
      <c r="A588" s="51">
        <v>148</v>
      </c>
      <c r="B588" s="51">
        <v>-0.44900000000000001</v>
      </c>
      <c r="C588" s="51">
        <v>0.47499999999999998</v>
      </c>
      <c r="D588" s="51">
        <v>-0.48399999999999999</v>
      </c>
      <c r="E588" s="51">
        <v>5.0000000000000001E-3</v>
      </c>
    </row>
    <row r="589" spans="1:5" ht="15.75" thickBot="1" x14ac:dyDescent="0.3">
      <c r="A589" s="51">
        <v>149</v>
      </c>
      <c r="B589" s="51">
        <v>-0.45800000000000002</v>
      </c>
      <c r="C589" s="51">
        <v>0.47299999999999998</v>
      </c>
      <c r="D589" s="51">
        <v>-0.495</v>
      </c>
      <c r="E589" s="51">
        <v>5.0000000000000001E-3</v>
      </c>
    </row>
    <row r="590" spans="1:5" ht="15.75" thickBot="1" x14ac:dyDescent="0.3">
      <c r="A590" s="51">
        <v>150</v>
      </c>
      <c r="B590" s="51">
        <v>-0.46800000000000003</v>
      </c>
      <c r="C590" s="51">
        <v>0.47499999999999998</v>
      </c>
      <c r="D590" s="51">
        <v>-0.505</v>
      </c>
      <c r="E590" s="51">
        <v>5.0000000000000001E-3</v>
      </c>
    </row>
    <row r="591" spans="1:5" ht="15.75" thickBot="1" x14ac:dyDescent="0.3">
      <c r="A591" s="51">
        <v>151</v>
      </c>
      <c r="B591" s="51">
        <v>-0.47799999999999998</v>
      </c>
      <c r="C591" s="51">
        <v>0.47299999999999998</v>
      </c>
      <c r="D591" s="51">
        <v>-0.51500000000000001</v>
      </c>
      <c r="E591" s="51">
        <v>5.0000000000000001E-3</v>
      </c>
    </row>
    <row r="592" spans="1:5" ht="15.75" thickBot="1" x14ac:dyDescent="0.3">
      <c r="A592" s="51">
        <v>152</v>
      </c>
      <c r="B592" s="51">
        <v>-0.48799999999999999</v>
      </c>
      <c r="C592" s="51">
        <v>0.47299999999999998</v>
      </c>
      <c r="D592" s="51">
        <v>-0.52600000000000002</v>
      </c>
      <c r="E592" s="51">
        <v>5.0000000000000001E-3</v>
      </c>
    </row>
    <row r="593" spans="1:5" ht="15.75" thickBot="1" x14ac:dyDescent="0.3">
      <c r="A593" s="51">
        <v>153</v>
      </c>
      <c r="B593" s="51">
        <v>-0.498</v>
      </c>
      <c r="C593" s="51">
        <v>0.47299999999999998</v>
      </c>
      <c r="D593" s="51">
        <v>-0.53600000000000003</v>
      </c>
      <c r="E593" s="51">
        <v>4.0000000000000001E-3</v>
      </c>
    </row>
    <row r="594" spans="1:5" ht="15.75" thickBot="1" x14ac:dyDescent="0.3">
      <c r="A594" s="51">
        <v>154</v>
      </c>
      <c r="B594" s="51">
        <v>-0.50800000000000001</v>
      </c>
      <c r="C594" s="51">
        <v>0.47</v>
      </c>
      <c r="D594" s="51">
        <v>-0.54600000000000004</v>
      </c>
      <c r="E594" s="51">
        <v>4.0000000000000001E-3</v>
      </c>
    </row>
    <row r="595" spans="1:5" ht="15.75" thickBot="1" x14ac:dyDescent="0.3">
      <c r="A595" s="51">
        <v>155</v>
      </c>
      <c r="B595" s="51">
        <v>-0.51700000000000002</v>
      </c>
      <c r="C595" s="51">
        <v>0.46899999999999997</v>
      </c>
      <c r="D595" s="51">
        <v>-0.55700000000000005</v>
      </c>
      <c r="E595" s="51">
        <v>4.0000000000000001E-3</v>
      </c>
    </row>
    <row r="596" spans="1:5" ht="15.75" thickBot="1" x14ac:dyDescent="0.3">
      <c r="A596" s="51">
        <v>156</v>
      </c>
      <c r="B596" s="51">
        <v>-0.52700000000000002</v>
      </c>
      <c r="C596" s="51">
        <v>0.46700000000000003</v>
      </c>
      <c r="D596" s="51">
        <v>-0.56699999999999995</v>
      </c>
      <c r="E596" s="51">
        <v>4.0000000000000001E-3</v>
      </c>
    </row>
    <row r="597" spans="1:5" ht="15.75" thickBot="1" x14ac:dyDescent="0.3">
      <c r="A597" s="51">
        <v>157</v>
      </c>
      <c r="B597" s="51">
        <v>-0.53700000000000003</v>
      </c>
      <c r="C597" s="51">
        <v>0.46500000000000002</v>
      </c>
      <c r="D597" s="51">
        <v>-0.57699999999999996</v>
      </c>
      <c r="E597" s="51">
        <v>4.0000000000000001E-3</v>
      </c>
    </row>
    <row r="598" spans="1:5" ht="15.75" thickBot="1" x14ac:dyDescent="0.3">
      <c r="A598" s="51">
        <v>158</v>
      </c>
      <c r="B598" s="51">
        <v>-0.54700000000000004</v>
      </c>
      <c r="C598" s="51">
        <v>0.46400000000000002</v>
      </c>
      <c r="D598" s="51">
        <v>-0.58699999999999997</v>
      </c>
      <c r="E598" s="51">
        <v>4.0000000000000001E-3</v>
      </c>
    </row>
    <row r="599" spans="1:5" ht="15.75" thickBot="1" x14ac:dyDescent="0.3">
      <c r="A599" s="51">
        <v>159</v>
      </c>
      <c r="B599" s="51">
        <v>-0.55700000000000005</v>
      </c>
      <c r="C599" s="51">
        <v>0.46700000000000003</v>
      </c>
      <c r="D599" s="51">
        <v>-0.59799999999999998</v>
      </c>
      <c r="E599" s="51">
        <v>4.0000000000000001E-3</v>
      </c>
    </row>
    <row r="600" spans="1:5" ht="15.75" thickBot="1" x14ac:dyDescent="0.3">
      <c r="A600" s="51">
        <v>160</v>
      </c>
      <c r="B600" s="51">
        <v>-0.56699999999999995</v>
      </c>
      <c r="C600" s="51">
        <v>0.47299999999999998</v>
      </c>
      <c r="D600" s="51">
        <v>-0.60799999999999998</v>
      </c>
      <c r="E600" s="51">
        <v>4.0000000000000001E-3</v>
      </c>
    </row>
    <row r="601" spans="1:5" ht="15.75" thickBot="1" x14ac:dyDescent="0.3">
      <c r="A601" s="51">
        <v>161</v>
      </c>
      <c r="B601" s="51">
        <v>-0.57599999999999996</v>
      </c>
      <c r="C601" s="51">
        <v>0.47299999999999998</v>
      </c>
      <c r="D601" s="51">
        <v>-0.61799999999999999</v>
      </c>
      <c r="E601" s="51">
        <v>4.0000000000000001E-3</v>
      </c>
    </row>
    <row r="602" spans="1:5" ht="15.75" thickBot="1" x14ac:dyDescent="0.3">
      <c r="A602" s="51">
        <v>162</v>
      </c>
      <c r="B602" s="51">
        <v>-0.58599999999999997</v>
      </c>
      <c r="C602" s="51">
        <v>0.47599999999999998</v>
      </c>
      <c r="D602" s="51">
        <v>-0.629</v>
      </c>
      <c r="E602" s="51">
        <v>3.0000000000000001E-3</v>
      </c>
    </row>
    <row r="603" spans="1:5" ht="15.75" thickBot="1" x14ac:dyDescent="0.3">
      <c r="A603" s="51">
        <v>163</v>
      </c>
      <c r="B603" s="51">
        <v>-0.59599999999999997</v>
      </c>
      <c r="C603" s="51">
        <v>0.47899999999999998</v>
      </c>
      <c r="D603" s="51">
        <v>-0.63900000000000001</v>
      </c>
      <c r="E603" s="51">
        <v>3.0000000000000001E-3</v>
      </c>
    </row>
    <row r="604" spans="1:5" ht="15.75" thickBot="1" x14ac:dyDescent="0.3">
      <c r="A604" s="51">
        <v>164</v>
      </c>
      <c r="B604" s="51">
        <v>-0.60599999999999998</v>
      </c>
      <c r="C604" s="51">
        <v>0.48</v>
      </c>
      <c r="D604" s="51">
        <v>-0.64900000000000002</v>
      </c>
      <c r="E604" s="51">
        <v>3.0000000000000001E-3</v>
      </c>
    </row>
    <row r="605" spans="1:5" ht="15.75" thickBot="1" x14ac:dyDescent="0.3">
      <c r="A605" s="51">
        <v>165</v>
      </c>
      <c r="B605" s="51">
        <v>-0.61599999999999999</v>
      </c>
      <c r="C605" s="51">
        <v>0.48199999999999998</v>
      </c>
      <c r="D605" s="51">
        <v>-0.66</v>
      </c>
      <c r="E605" s="51">
        <v>3.0000000000000001E-3</v>
      </c>
    </row>
    <row r="606" spans="1:5" ht="15.75" thickBot="1" x14ac:dyDescent="0.3">
      <c r="A606" s="51">
        <v>166</v>
      </c>
      <c r="B606" s="51">
        <v>-0.626</v>
      </c>
      <c r="C606" s="51">
        <v>0.48299999999999998</v>
      </c>
      <c r="D606" s="51">
        <v>-0.67</v>
      </c>
      <c r="E606" s="51">
        <v>3.0000000000000001E-3</v>
      </c>
    </row>
    <row r="607" spans="1:5" ht="15.75" thickBot="1" x14ac:dyDescent="0.3">
      <c r="A607" s="51">
        <v>167</v>
      </c>
      <c r="B607" s="51">
        <v>-0.63500000000000001</v>
      </c>
      <c r="C607" s="51">
        <v>0.48699999999999999</v>
      </c>
      <c r="D607" s="51">
        <v>-0.68</v>
      </c>
      <c r="E607" s="51">
        <v>3.0000000000000001E-3</v>
      </c>
    </row>
    <row r="608" spans="1:5" ht="15.75" thickBot="1" x14ac:dyDescent="0.3">
      <c r="A608" s="51">
        <v>168</v>
      </c>
      <c r="B608" s="51">
        <v>-0.64500000000000002</v>
      </c>
      <c r="C608" s="51">
        <v>0.48499999999999999</v>
      </c>
      <c r="D608" s="51">
        <v>-0.69099999999999995</v>
      </c>
      <c r="E608" s="51">
        <v>3.0000000000000001E-3</v>
      </c>
    </row>
    <row r="609" spans="1:5" ht="15.75" thickBot="1" x14ac:dyDescent="0.3">
      <c r="A609" s="51">
        <v>169</v>
      </c>
      <c r="B609" s="51">
        <v>-0.65500000000000003</v>
      </c>
      <c r="C609" s="51">
        <v>0.48899999999999999</v>
      </c>
      <c r="D609" s="51">
        <v>-0.70099999999999996</v>
      </c>
      <c r="E609" s="51">
        <v>3.0000000000000001E-3</v>
      </c>
    </row>
    <row r="610" spans="1:5" ht="15.75" thickBot="1" x14ac:dyDescent="0.3">
      <c r="A610" s="51">
        <v>170</v>
      </c>
      <c r="B610" s="51">
        <v>-0.66500000000000004</v>
      </c>
      <c r="C610" s="51">
        <v>0.48399999999999999</v>
      </c>
      <c r="D610" s="51">
        <v>-0.71099999999999997</v>
      </c>
      <c r="E610" s="51">
        <v>3.0000000000000001E-3</v>
      </c>
    </row>
    <row r="611" spans="1:5" ht="15.75" thickBot="1" x14ac:dyDescent="0.3">
      <c r="A611" s="51">
        <v>171</v>
      </c>
      <c r="B611" s="51">
        <v>-0.67500000000000004</v>
      </c>
      <c r="C611" s="51">
        <v>0.48299999999999998</v>
      </c>
      <c r="D611" s="51">
        <v>-0.72099999999999997</v>
      </c>
      <c r="E611" s="51">
        <v>3.0000000000000001E-3</v>
      </c>
    </row>
    <row r="612" spans="1:5" ht="15.75" thickBot="1" x14ac:dyDescent="0.3">
      <c r="A612" s="51">
        <v>172</v>
      </c>
      <c r="B612" s="51">
        <v>-0.68500000000000005</v>
      </c>
      <c r="C612" s="51">
        <v>0.49</v>
      </c>
      <c r="D612" s="51">
        <v>-0.73199999999999998</v>
      </c>
      <c r="E612" s="51">
        <v>3.0000000000000001E-3</v>
      </c>
    </row>
    <row r="613" spans="1:5" ht="15.75" thickBot="1" x14ac:dyDescent="0.3">
      <c r="A613" s="51">
        <v>173</v>
      </c>
      <c r="B613" s="51">
        <v>-0.69399999999999995</v>
      </c>
      <c r="C613" s="51">
        <v>0.48899999999999999</v>
      </c>
      <c r="D613" s="51">
        <v>-0.74199999999999999</v>
      </c>
      <c r="E613" s="51">
        <v>2E-3</v>
      </c>
    </row>
    <row r="614" spans="1:5" ht="15.75" thickBot="1" x14ac:dyDescent="0.3">
      <c r="A614" s="51">
        <v>174</v>
      </c>
      <c r="B614" s="51">
        <v>-0.70399999999999996</v>
      </c>
      <c r="C614" s="51">
        <v>0.49199999999999999</v>
      </c>
      <c r="D614" s="51">
        <v>-0.752</v>
      </c>
      <c r="E614" s="51">
        <v>2E-3</v>
      </c>
    </row>
    <row r="615" spans="1:5" ht="15.75" thickBot="1" x14ac:dyDescent="0.3">
      <c r="A615" s="51">
        <v>175</v>
      </c>
      <c r="B615" s="51">
        <v>-0.71399999999999997</v>
      </c>
      <c r="C615" s="51">
        <v>0.497</v>
      </c>
      <c r="D615" s="51">
        <v>-0.76300000000000001</v>
      </c>
      <c r="E615" s="51">
        <v>2E-3</v>
      </c>
    </row>
    <row r="616" spans="1:5" ht="15.75" thickBot="1" x14ac:dyDescent="0.3">
      <c r="A616" s="51">
        <v>176</v>
      </c>
      <c r="B616" s="51">
        <v>-0.72399999999999998</v>
      </c>
      <c r="C616" s="51">
        <v>0.496</v>
      </c>
      <c r="D616" s="51">
        <v>-0.77300000000000002</v>
      </c>
      <c r="E616" s="51">
        <v>2E-3</v>
      </c>
    </row>
    <row r="617" spans="1:5" ht="15.75" thickBot="1" x14ac:dyDescent="0.3">
      <c r="A617" s="51">
        <v>177</v>
      </c>
      <c r="B617" s="51">
        <v>-0.73399999999999999</v>
      </c>
      <c r="C617" s="51">
        <v>0.496</v>
      </c>
      <c r="D617" s="51">
        <v>-0.78300000000000003</v>
      </c>
      <c r="E617" s="51">
        <v>2E-3</v>
      </c>
    </row>
    <row r="618" spans="1:5" ht="15.75" thickBot="1" x14ac:dyDescent="0.3">
      <c r="A618" s="51">
        <v>178</v>
      </c>
      <c r="B618" s="51">
        <v>-0.74399999999999999</v>
      </c>
      <c r="C618" s="51">
        <v>0.498</v>
      </c>
      <c r="D618" s="51">
        <v>-0.79400000000000004</v>
      </c>
      <c r="E618" s="51">
        <v>2E-3</v>
      </c>
    </row>
    <row r="619" spans="1:5" ht="15.75" thickBot="1" x14ac:dyDescent="0.3">
      <c r="A619" s="51">
        <v>179</v>
      </c>
      <c r="B619" s="51">
        <v>-0.753</v>
      </c>
      <c r="C619" s="51">
        <v>0.502</v>
      </c>
      <c r="D619" s="51">
        <v>-0.80400000000000005</v>
      </c>
      <c r="E619" s="51">
        <v>2E-3</v>
      </c>
    </row>
    <row r="620" spans="1:5" ht="15.75" thickBot="1" x14ac:dyDescent="0.3">
      <c r="A620" s="51">
        <v>180</v>
      </c>
      <c r="B620" s="51">
        <v>-0.76300000000000001</v>
      </c>
      <c r="C620" s="51">
        <v>0.502</v>
      </c>
      <c r="D620" s="51">
        <v>-0.81399999999999995</v>
      </c>
      <c r="E620" s="51">
        <v>2E-3</v>
      </c>
    </row>
    <row r="621" spans="1:5" ht="15.75" thickBot="1" x14ac:dyDescent="0.3">
      <c r="A621" s="51">
        <v>181</v>
      </c>
      <c r="B621" s="51">
        <v>-0.77300000000000002</v>
      </c>
      <c r="C621" s="51">
        <v>0.51100000000000001</v>
      </c>
      <c r="D621" s="51">
        <v>-0.82499999999999996</v>
      </c>
      <c r="E621" s="51">
        <v>2E-3</v>
      </c>
    </row>
    <row r="622" spans="1:5" ht="15.75" thickBot="1" x14ac:dyDescent="0.3">
      <c r="A622" s="51">
        <v>182</v>
      </c>
      <c r="B622" s="51">
        <v>-0.78300000000000003</v>
      </c>
      <c r="C622" s="51">
        <v>0.51900000000000002</v>
      </c>
      <c r="D622" s="51">
        <v>-0.83499999999999996</v>
      </c>
      <c r="E622" s="51">
        <v>2E-3</v>
      </c>
    </row>
    <row r="623" spans="1:5" ht="15.75" thickBot="1" x14ac:dyDescent="0.3">
      <c r="A623" s="51">
        <v>183</v>
      </c>
      <c r="B623" s="51">
        <v>-0.79300000000000004</v>
      </c>
      <c r="C623" s="51">
        <v>0.52200000000000002</v>
      </c>
      <c r="D623" s="51">
        <v>-0.84499999999999997</v>
      </c>
      <c r="E623" s="51">
        <v>2E-3</v>
      </c>
    </row>
    <row r="624" spans="1:5" ht="15.75" thickBot="1" x14ac:dyDescent="0.3">
      <c r="A624" s="51">
        <v>184</v>
      </c>
      <c r="B624" s="51">
        <v>-0.80300000000000005</v>
      </c>
      <c r="C624" s="51">
        <v>0.52200000000000002</v>
      </c>
      <c r="D624" s="51">
        <v>-0.85499999999999998</v>
      </c>
      <c r="E624" s="51">
        <v>1E-3</v>
      </c>
    </row>
    <row r="625" spans="1:5" ht="15.75" thickBot="1" x14ac:dyDescent="0.3">
      <c r="A625" s="51">
        <v>185</v>
      </c>
      <c r="B625" s="51">
        <v>-0.81200000000000006</v>
      </c>
      <c r="C625" s="51">
        <v>0.53700000000000003</v>
      </c>
      <c r="D625" s="51">
        <v>-0.86599999999999999</v>
      </c>
      <c r="E625" s="51">
        <v>1E-3</v>
      </c>
    </row>
    <row r="626" spans="1:5" ht="15.75" thickBot="1" x14ac:dyDescent="0.3">
      <c r="A626" s="51">
        <v>186</v>
      </c>
      <c r="B626" s="51">
        <v>-0.82199999999999995</v>
      </c>
      <c r="C626" s="51">
        <v>0.54600000000000004</v>
      </c>
      <c r="D626" s="51">
        <v>-0.876</v>
      </c>
      <c r="E626" s="51">
        <v>1E-3</v>
      </c>
    </row>
    <row r="627" spans="1:5" ht="15.75" thickBot="1" x14ac:dyDescent="0.3">
      <c r="A627" s="51">
        <v>187</v>
      </c>
      <c r="B627" s="51">
        <v>-0.83199999999999996</v>
      </c>
      <c r="C627" s="51">
        <v>0.56100000000000005</v>
      </c>
      <c r="D627" s="51">
        <v>-0.88600000000000001</v>
      </c>
      <c r="E627" s="51">
        <v>1E-3</v>
      </c>
    </row>
    <row r="628" spans="1:5" ht="15.75" thickBot="1" x14ac:dyDescent="0.3">
      <c r="A628" s="51">
        <v>188</v>
      </c>
      <c r="B628" s="51">
        <v>-0.84199999999999997</v>
      </c>
      <c r="C628" s="51">
        <v>0.58899999999999997</v>
      </c>
      <c r="D628" s="51">
        <v>-0.89700000000000002</v>
      </c>
      <c r="E628" s="51">
        <v>1E-3</v>
      </c>
    </row>
    <row r="629" spans="1:5" ht="15.75" thickBot="1" x14ac:dyDescent="0.3">
      <c r="A629" s="51">
        <v>189</v>
      </c>
      <c r="B629" s="51">
        <v>-0.85199999999999998</v>
      </c>
      <c r="C629" s="51">
        <v>0.60499999999999998</v>
      </c>
      <c r="D629" s="51">
        <v>-0.90700000000000003</v>
      </c>
      <c r="E629" s="51">
        <v>1E-3</v>
      </c>
    </row>
    <row r="630" spans="1:5" ht="15.75" thickBot="1" x14ac:dyDescent="0.3">
      <c r="A630" s="51">
        <v>190</v>
      </c>
      <c r="B630" s="51">
        <v>-0.86099999999999999</v>
      </c>
      <c r="C630" s="51">
        <v>0.61199999999999999</v>
      </c>
      <c r="D630" s="51">
        <v>-0.91700000000000004</v>
      </c>
      <c r="E630" s="51">
        <v>1E-3</v>
      </c>
    </row>
    <row r="631" spans="1:5" ht="15.75" thickBot="1" x14ac:dyDescent="0.3">
      <c r="A631" s="51">
        <v>191</v>
      </c>
      <c r="B631" s="51">
        <v>-0.871</v>
      </c>
      <c r="C631" s="51">
        <v>0.628</v>
      </c>
      <c r="D631" s="51">
        <v>-0.92800000000000005</v>
      </c>
      <c r="E631" s="51">
        <v>1E-3</v>
      </c>
    </row>
    <row r="632" spans="1:5" ht="15.75" thickBot="1" x14ac:dyDescent="0.3">
      <c r="A632" s="51">
        <v>192</v>
      </c>
      <c r="B632" s="51">
        <v>-0.88100000000000001</v>
      </c>
      <c r="C632" s="51">
        <v>0.65700000000000003</v>
      </c>
      <c r="D632" s="51">
        <v>-0.93799999999999994</v>
      </c>
      <c r="E632" s="51">
        <v>1E-3</v>
      </c>
    </row>
    <row r="633" spans="1:5" ht="15.75" thickBot="1" x14ac:dyDescent="0.3">
      <c r="A633" s="51">
        <v>193</v>
      </c>
      <c r="B633" s="51">
        <v>-0.89100000000000001</v>
      </c>
      <c r="C633" s="51">
        <v>0.68700000000000006</v>
      </c>
      <c r="D633" s="51">
        <v>-0.94799999999999995</v>
      </c>
      <c r="E633" s="51">
        <v>1E-3</v>
      </c>
    </row>
    <row r="634" spans="1:5" ht="15.75" thickBot="1" x14ac:dyDescent="0.3">
      <c r="A634" s="51">
        <v>194</v>
      </c>
      <c r="B634" s="51">
        <v>-0.90100000000000002</v>
      </c>
      <c r="C634" s="51">
        <v>0.70099999999999996</v>
      </c>
      <c r="D634" s="51">
        <v>-0.95899999999999996</v>
      </c>
      <c r="E634" s="51">
        <v>1E-3</v>
      </c>
    </row>
    <row r="635" spans="1:5" ht="15.75" thickBot="1" x14ac:dyDescent="0.3">
      <c r="A635" s="51">
        <v>195</v>
      </c>
      <c r="B635" s="51">
        <v>-0.91100000000000003</v>
      </c>
      <c r="C635" s="51">
        <v>0.74299999999999999</v>
      </c>
      <c r="D635" s="51">
        <v>-0.96899999999999997</v>
      </c>
      <c r="E635" s="51">
        <v>1E-3</v>
      </c>
    </row>
    <row r="636" spans="1:5" ht="15.75" thickBot="1" x14ac:dyDescent="0.3">
      <c r="A636" s="51">
        <v>196</v>
      </c>
      <c r="B636" s="51">
        <v>-0.92100000000000004</v>
      </c>
      <c r="C636" s="51">
        <v>0.74099999999999999</v>
      </c>
      <c r="D636" s="51">
        <v>-0.97899999999999998</v>
      </c>
      <c r="E636" s="51">
        <v>1E-3</v>
      </c>
    </row>
    <row r="637" spans="1:5" ht="15.75" thickBot="1" x14ac:dyDescent="0.3">
      <c r="A637" s="51">
        <v>197</v>
      </c>
      <c r="B637" s="51">
        <v>-0.93100000000000005</v>
      </c>
      <c r="C637" s="51">
        <v>0.75900000000000001</v>
      </c>
      <c r="D637" s="51">
        <v>-0.98899999999999999</v>
      </c>
      <c r="E637" s="51">
        <v>0</v>
      </c>
    </row>
    <row r="638" spans="1:5" ht="15.75" thickBot="1" x14ac:dyDescent="0.3">
      <c r="A638" s="51">
        <v>198</v>
      </c>
      <c r="B638" s="51">
        <v>-0.94</v>
      </c>
      <c r="C638" s="51">
        <v>0.72499999999999998</v>
      </c>
      <c r="D638" s="51">
        <v>-1</v>
      </c>
      <c r="E638" s="51">
        <v>0</v>
      </c>
    </row>
    <row r="639" spans="1:5" ht="15.75" thickBot="1" x14ac:dyDescent="0.3">
      <c r="A639" s="51">
        <v>199</v>
      </c>
      <c r="B639" s="51">
        <v>-0.95</v>
      </c>
      <c r="C639" s="51">
        <v>0.76600000000000001</v>
      </c>
      <c r="D639" s="51">
        <v>-1.01</v>
      </c>
      <c r="E639" s="51">
        <v>0</v>
      </c>
    </row>
    <row r="640" spans="1:5" ht="15.75" thickBot="1" x14ac:dyDescent="0.3">
      <c r="A640" s="51">
        <v>200</v>
      </c>
      <c r="B640" s="51">
        <v>-0.96</v>
      </c>
      <c r="C640" s="51">
        <v>0.69699999999999995</v>
      </c>
      <c r="D640" s="51">
        <v>-1.02</v>
      </c>
      <c r="E640" s="51">
        <v>0</v>
      </c>
    </row>
    <row r="641" spans="1:6" ht="15.75" thickBot="1" x14ac:dyDescent="0.3">
      <c r="A641" s="51">
        <v>201</v>
      </c>
      <c r="B641" s="51">
        <v>-0.97</v>
      </c>
      <c r="C641" s="51">
        <v>0</v>
      </c>
      <c r="D641" s="51">
        <v>-1.0309999999999999</v>
      </c>
      <c r="E641" s="51">
        <v>0</v>
      </c>
    </row>
    <row r="642" spans="1:6" ht="15.75" thickBot="1" x14ac:dyDescent="0.3"/>
    <row r="643" spans="1:6" ht="15.75" thickBot="1" x14ac:dyDescent="0.3">
      <c r="A643" s="52" t="s">
        <v>41</v>
      </c>
      <c r="B643" s="52" t="s">
        <v>40</v>
      </c>
      <c r="C643" s="52" t="s">
        <v>39</v>
      </c>
      <c r="D643" s="52" t="s">
        <v>38</v>
      </c>
      <c r="E643" s="52" t="s">
        <v>37</v>
      </c>
      <c r="F643" s="52" t="s">
        <v>36</v>
      </c>
    </row>
    <row r="644" spans="1:6" ht="15.75" thickBot="1" x14ac:dyDescent="0.3">
      <c r="A644" s="51">
        <v>1</v>
      </c>
      <c r="B644" s="51">
        <v>0.5</v>
      </c>
      <c r="C644" s="51">
        <v>0.48499999999999999</v>
      </c>
      <c r="D644" s="51">
        <v>0</v>
      </c>
      <c r="E644" s="51">
        <v>0</v>
      </c>
      <c r="F644" s="51">
        <v>1.4999999999999999E-2</v>
      </c>
    </row>
    <row r="645" spans="1:6" ht="15.75" thickBot="1" x14ac:dyDescent="0.3">
      <c r="A645" s="51">
        <v>2</v>
      </c>
      <c r="B645" s="51">
        <v>0.5</v>
      </c>
      <c r="C645" s="51">
        <v>0.48</v>
      </c>
      <c r="D645" s="51">
        <v>0</v>
      </c>
      <c r="E645" s="51">
        <v>0.01</v>
      </c>
      <c r="F645" s="51">
        <v>0.01</v>
      </c>
    </row>
    <row r="646" spans="1:6" ht="15.75" thickBot="1" x14ac:dyDescent="0.3">
      <c r="A646" s="51">
        <v>3</v>
      </c>
      <c r="B646" s="51">
        <v>0.5</v>
      </c>
      <c r="C646" s="51">
        <v>0.47499999999999998</v>
      </c>
      <c r="D646" s="51">
        <v>0</v>
      </c>
      <c r="E646" s="51">
        <v>0.02</v>
      </c>
      <c r="F646" s="51">
        <v>5.0000000000000001E-3</v>
      </c>
    </row>
    <row r="647" spans="1:6" ht="15.75" thickBot="1" x14ac:dyDescent="0.3">
      <c r="A647" s="51">
        <v>4</v>
      </c>
      <c r="B647" s="51">
        <v>0.5</v>
      </c>
      <c r="C647" s="51">
        <v>0.47099999999999997</v>
      </c>
      <c r="D647" s="51">
        <v>0</v>
      </c>
      <c r="E647" s="51">
        <v>2.9000000000000001E-2</v>
      </c>
      <c r="F647" s="51">
        <v>0</v>
      </c>
    </row>
    <row r="648" spans="1:6" ht="15.75" thickBot="1" x14ac:dyDescent="0.3">
      <c r="A648" s="51">
        <v>5</v>
      </c>
      <c r="B648" s="51">
        <v>0.5</v>
      </c>
      <c r="C648" s="51">
        <v>0.46600000000000003</v>
      </c>
      <c r="D648" s="51">
        <v>0</v>
      </c>
      <c r="E648" s="51">
        <v>2.9000000000000001E-2</v>
      </c>
      <c r="F648" s="51">
        <v>5.0000000000000001E-3</v>
      </c>
    </row>
    <row r="649" spans="1:6" ht="15.75" thickBot="1" x14ac:dyDescent="0.3">
      <c r="A649" s="51">
        <v>6</v>
      </c>
      <c r="B649" s="51">
        <v>0.5</v>
      </c>
      <c r="C649" s="51">
        <v>0.46100000000000002</v>
      </c>
      <c r="D649" s="51">
        <v>0</v>
      </c>
      <c r="E649" s="51">
        <v>2.9000000000000001E-2</v>
      </c>
      <c r="F649" s="51">
        <v>0.01</v>
      </c>
    </row>
    <row r="650" spans="1:6" ht="15.75" thickBot="1" x14ac:dyDescent="0.3">
      <c r="A650" s="51">
        <v>7</v>
      </c>
      <c r="B650" s="51">
        <v>0.5</v>
      </c>
      <c r="C650" s="51">
        <v>0.45600000000000002</v>
      </c>
      <c r="D650" s="51">
        <v>0</v>
      </c>
      <c r="E650" s="51">
        <v>2.9000000000000001E-2</v>
      </c>
      <c r="F650" s="51">
        <v>1.4999999999999999E-2</v>
      </c>
    </row>
    <row r="651" spans="1:6" ht="15.75" thickBot="1" x14ac:dyDescent="0.3">
      <c r="A651" s="51">
        <v>8</v>
      </c>
      <c r="B651" s="51">
        <v>0.5</v>
      </c>
      <c r="C651" s="51">
        <v>0.45100000000000001</v>
      </c>
      <c r="D651" s="51">
        <v>0</v>
      </c>
      <c r="E651" s="51">
        <v>2.8000000000000001E-2</v>
      </c>
      <c r="F651" s="51">
        <v>0.02</v>
      </c>
    </row>
    <row r="652" spans="1:6" ht="15.75" thickBot="1" x14ac:dyDescent="0.3">
      <c r="A652" s="51">
        <v>9</v>
      </c>
      <c r="B652" s="51">
        <v>0.5</v>
      </c>
      <c r="C652" s="51">
        <v>0.44600000000000001</v>
      </c>
      <c r="D652" s="51">
        <v>1E-3</v>
      </c>
      <c r="E652" s="51">
        <v>2.8000000000000001E-2</v>
      </c>
      <c r="F652" s="51">
        <v>2.5000000000000001E-2</v>
      </c>
    </row>
    <row r="653" spans="1:6" ht="15.75" thickBot="1" x14ac:dyDescent="0.3">
      <c r="A653" s="51">
        <v>10</v>
      </c>
      <c r="B653" s="51">
        <v>0.5</v>
      </c>
      <c r="C653" s="51">
        <v>0.441</v>
      </c>
      <c r="D653" s="51">
        <v>1E-3</v>
      </c>
      <c r="E653" s="51">
        <v>2.7E-2</v>
      </c>
      <c r="F653" s="51">
        <v>0.03</v>
      </c>
    </row>
    <row r="654" spans="1:6" ht="15.75" thickBot="1" x14ac:dyDescent="0.3">
      <c r="A654" s="51">
        <v>11</v>
      </c>
      <c r="B654" s="51">
        <v>0.5</v>
      </c>
      <c r="C654" s="51">
        <v>0.437</v>
      </c>
      <c r="D654" s="51">
        <v>1E-3</v>
      </c>
      <c r="E654" s="51">
        <v>2.7E-2</v>
      </c>
      <c r="F654" s="51">
        <v>3.5000000000000003E-2</v>
      </c>
    </row>
    <row r="655" spans="1:6" ht="15.75" thickBot="1" x14ac:dyDescent="0.3">
      <c r="A655" s="51">
        <v>12</v>
      </c>
      <c r="B655" s="51">
        <v>0.5</v>
      </c>
      <c r="C655" s="51">
        <v>0.432</v>
      </c>
      <c r="D655" s="51">
        <v>2E-3</v>
      </c>
      <c r="E655" s="51">
        <v>2.5999999999999999E-2</v>
      </c>
      <c r="F655" s="51">
        <v>0.04</v>
      </c>
    </row>
    <row r="656" spans="1:6" ht="15.75" thickBot="1" x14ac:dyDescent="0.3">
      <c r="A656" s="51">
        <v>13</v>
      </c>
      <c r="B656" s="51">
        <v>0.5</v>
      </c>
      <c r="C656" s="51">
        <v>0.42699999999999999</v>
      </c>
      <c r="D656" s="51">
        <v>2E-3</v>
      </c>
      <c r="E656" s="51">
        <v>2.5999999999999999E-2</v>
      </c>
      <c r="F656" s="51">
        <v>4.4999999999999998E-2</v>
      </c>
    </row>
    <row r="657" spans="1:6" ht="15.75" thickBot="1" x14ac:dyDescent="0.3">
      <c r="A657" s="51">
        <v>14</v>
      </c>
      <c r="B657" s="51">
        <v>0.5</v>
      </c>
      <c r="C657" s="51">
        <v>0.42199999999999999</v>
      </c>
      <c r="D657" s="51">
        <v>2E-3</v>
      </c>
      <c r="E657" s="51">
        <v>2.5000000000000001E-2</v>
      </c>
      <c r="F657" s="51">
        <v>0.05</v>
      </c>
    </row>
    <row r="658" spans="1:6" ht="15.75" thickBot="1" x14ac:dyDescent="0.3">
      <c r="A658" s="51">
        <v>15</v>
      </c>
      <c r="B658" s="51">
        <v>0.5</v>
      </c>
      <c r="C658" s="51">
        <v>0.41699999999999998</v>
      </c>
      <c r="D658" s="51">
        <v>3.0000000000000001E-3</v>
      </c>
      <c r="E658" s="51">
        <v>2.5000000000000001E-2</v>
      </c>
      <c r="F658" s="51">
        <v>5.5E-2</v>
      </c>
    </row>
    <row r="659" spans="1:6" ht="15.75" thickBot="1" x14ac:dyDescent="0.3">
      <c r="A659" s="51">
        <v>16</v>
      </c>
      <c r="B659" s="51">
        <v>0.5</v>
      </c>
      <c r="C659" s="51">
        <v>0.41199999999999998</v>
      </c>
      <c r="D659" s="51">
        <v>3.0000000000000001E-3</v>
      </c>
      <c r="E659" s="51">
        <v>2.4E-2</v>
      </c>
      <c r="F659" s="51">
        <v>0.06</v>
      </c>
    </row>
    <row r="660" spans="1:6" ht="15.75" thickBot="1" x14ac:dyDescent="0.3">
      <c r="A660" s="51">
        <v>17</v>
      </c>
      <c r="B660" s="51">
        <v>0.5</v>
      </c>
      <c r="C660" s="51">
        <v>0.40699999999999997</v>
      </c>
      <c r="D660" s="51">
        <v>3.0000000000000001E-3</v>
      </c>
      <c r="E660" s="51">
        <v>2.4E-2</v>
      </c>
      <c r="F660" s="51">
        <v>6.5000000000000002E-2</v>
      </c>
    </row>
    <row r="661" spans="1:6" ht="15.75" thickBot="1" x14ac:dyDescent="0.3">
      <c r="A661" s="51">
        <v>18</v>
      </c>
      <c r="B661" s="51">
        <v>0.5</v>
      </c>
      <c r="C661" s="51">
        <v>0.40300000000000002</v>
      </c>
      <c r="D661" s="51">
        <v>4.0000000000000001E-3</v>
      </c>
      <c r="E661" s="51">
        <v>2.4E-2</v>
      </c>
      <c r="F661" s="51">
        <v>7.0000000000000007E-2</v>
      </c>
    </row>
    <row r="662" spans="1:6" ht="15.75" thickBot="1" x14ac:dyDescent="0.3">
      <c r="A662" s="51">
        <v>19</v>
      </c>
      <c r="B662" s="51">
        <v>0.5</v>
      </c>
      <c r="C662" s="51">
        <v>0.39800000000000002</v>
      </c>
      <c r="D662" s="51">
        <v>4.0000000000000001E-3</v>
      </c>
      <c r="E662" s="51">
        <v>2.3E-2</v>
      </c>
      <c r="F662" s="51">
        <v>7.4999999999999997E-2</v>
      </c>
    </row>
    <row r="663" spans="1:6" ht="15.75" thickBot="1" x14ac:dyDescent="0.3">
      <c r="A663" s="51">
        <v>20</v>
      </c>
      <c r="B663" s="51">
        <v>0.5</v>
      </c>
      <c r="C663" s="51">
        <v>0.39300000000000002</v>
      </c>
      <c r="D663" s="51">
        <v>4.0000000000000001E-3</v>
      </c>
      <c r="E663" s="51">
        <v>2.3E-2</v>
      </c>
      <c r="F663" s="51">
        <v>0.08</v>
      </c>
    </row>
    <row r="664" spans="1:6" ht="15.75" thickBot="1" x14ac:dyDescent="0.3">
      <c r="A664" s="51">
        <v>21</v>
      </c>
      <c r="B664" s="51">
        <v>0.5</v>
      </c>
      <c r="C664" s="51">
        <v>0.38800000000000001</v>
      </c>
      <c r="D664" s="51">
        <v>4.0000000000000001E-3</v>
      </c>
      <c r="E664" s="51">
        <v>2.3E-2</v>
      </c>
      <c r="F664" s="51">
        <v>8.5000000000000006E-2</v>
      </c>
    </row>
    <row r="665" spans="1:6" ht="15.75" thickBot="1" x14ac:dyDescent="0.3">
      <c r="A665" s="51">
        <v>22</v>
      </c>
      <c r="B665" s="51">
        <v>0.5</v>
      </c>
      <c r="C665" s="51">
        <v>0.38300000000000001</v>
      </c>
      <c r="D665" s="51">
        <v>4.0000000000000001E-3</v>
      </c>
      <c r="E665" s="51">
        <v>2.3E-2</v>
      </c>
      <c r="F665" s="51">
        <v>0.09</v>
      </c>
    </row>
    <row r="666" spans="1:6" ht="15.75" thickBot="1" x14ac:dyDescent="0.3">
      <c r="A666" s="51">
        <v>23</v>
      </c>
      <c r="B666" s="51">
        <v>0.5</v>
      </c>
      <c r="C666" s="51">
        <v>0.378</v>
      </c>
      <c r="D666" s="51">
        <v>4.0000000000000001E-3</v>
      </c>
      <c r="E666" s="51">
        <v>2.3E-2</v>
      </c>
      <c r="F666" s="51">
        <v>9.5000000000000001E-2</v>
      </c>
    </row>
    <row r="667" spans="1:6" ht="15.75" thickBot="1" x14ac:dyDescent="0.3">
      <c r="A667" s="51">
        <v>24</v>
      </c>
      <c r="B667" s="51">
        <v>0.5</v>
      </c>
      <c r="C667" s="51">
        <v>0.374</v>
      </c>
      <c r="D667" s="51">
        <v>4.0000000000000001E-3</v>
      </c>
      <c r="E667" s="51">
        <v>2.1999999999999999E-2</v>
      </c>
      <c r="F667" s="51">
        <v>0.1</v>
      </c>
    </row>
    <row r="668" spans="1:6" ht="15.75" thickBot="1" x14ac:dyDescent="0.3">
      <c r="A668" s="51">
        <v>25</v>
      </c>
      <c r="B668" s="51">
        <v>0.5</v>
      </c>
      <c r="C668" s="51">
        <v>0.36899999999999999</v>
      </c>
      <c r="D668" s="51">
        <v>4.0000000000000001E-3</v>
      </c>
      <c r="E668" s="51">
        <v>2.1999999999999999E-2</v>
      </c>
      <c r="F668" s="51">
        <v>0.105</v>
      </c>
    </row>
    <row r="669" spans="1:6" ht="15.75" thickBot="1" x14ac:dyDescent="0.3">
      <c r="A669" s="51">
        <v>26</v>
      </c>
      <c r="B669" s="51">
        <v>0.5</v>
      </c>
      <c r="C669" s="51">
        <v>0.36399999999999999</v>
      </c>
      <c r="D669" s="51">
        <v>4.0000000000000001E-3</v>
      </c>
      <c r="E669" s="51">
        <v>2.1999999999999999E-2</v>
      </c>
      <c r="F669" s="51">
        <v>0.11</v>
      </c>
    </row>
    <row r="670" spans="1:6" ht="15.75" thickBot="1" x14ac:dyDescent="0.3">
      <c r="A670" s="51">
        <v>27</v>
      </c>
      <c r="B670" s="51">
        <v>0.5</v>
      </c>
      <c r="C670" s="51">
        <v>0.35899999999999999</v>
      </c>
      <c r="D670" s="51">
        <v>4.0000000000000001E-3</v>
      </c>
      <c r="E670" s="51">
        <v>2.1999999999999999E-2</v>
      </c>
      <c r="F670" s="51">
        <v>0.115</v>
      </c>
    </row>
    <row r="671" spans="1:6" ht="15.75" thickBot="1" x14ac:dyDescent="0.3">
      <c r="A671" s="51">
        <v>28</v>
      </c>
      <c r="B671" s="51">
        <v>0.5</v>
      </c>
      <c r="C671" s="51">
        <v>0.35399999999999998</v>
      </c>
      <c r="D671" s="51">
        <v>4.0000000000000001E-3</v>
      </c>
      <c r="E671" s="51">
        <v>2.1999999999999999E-2</v>
      </c>
      <c r="F671" s="51">
        <v>0.12</v>
      </c>
    </row>
    <row r="672" spans="1:6" ht="15.75" thickBot="1" x14ac:dyDescent="0.3">
      <c r="A672" s="51">
        <v>29</v>
      </c>
      <c r="B672" s="51">
        <v>0.5</v>
      </c>
      <c r="C672" s="51">
        <v>0.34899999999999998</v>
      </c>
      <c r="D672" s="51">
        <v>4.0000000000000001E-3</v>
      </c>
      <c r="E672" s="51">
        <v>2.1000000000000001E-2</v>
      </c>
      <c r="F672" s="51">
        <v>0.125</v>
      </c>
    </row>
    <row r="673" spans="1:6" ht="15.75" thickBot="1" x14ac:dyDescent="0.3">
      <c r="A673" s="51">
        <v>30</v>
      </c>
      <c r="B673" s="51">
        <v>0.5</v>
      </c>
      <c r="C673" s="51">
        <v>0.34399999999999997</v>
      </c>
      <c r="D673" s="51">
        <v>4.0000000000000001E-3</v>
      </c>
      <c r="E673" s="51">
        <v>2.1000000000000001E-2</v>
      </c>
      <c r="F673" s="51">
        <v>0.13</v>
      </c>
    </row>
    <row r="674" spans="1:6" ht="15.75" thickBot="1" x14ac:dyDescent="0.3">
      <c r="A674" s="51">
        <v>31</v>
      </c>
      <c r="B674" s="51">
        <v>0.5</v>
      </c>
      <c r="C674" s="51">
        <v>0.34</v>
      </c>
      <c r="D674" s="51">
        <v>4.0000000000000001E-3</v>
      </c>
      <c r="E674" s="51">
        <v>2.1000000000000001E-2</v>
      </c>
      <c r="F674" s="51">
        <v>0.13500000000000001</v>
      </c>
    </row>
    <row r="675" spans="1:6" ht="15.75" thickBot="1" x14ac:dyDescent="0.3">
      <c r="A675" s="51">
        <v>32</v>
      </c>
      <c r="B675" s="51">
        <v>0.5</v>
      </c>
      <c r="C675" s="51">
        <v>0.33500000000000002</v>
      </c>
      <c r="D675" s="51">
        <v>4.0000000000000001E-3</v>
      </c>
      <c r="E675" s="51">
        <v>2.1000000000000001E-2</v>
      </c>
      <c r="F675" s="51">
        <v>0.14000000000000001</v>
      </c>
    </row>
    <row r="676" spans="1:6" ht="15.75" thickBot="1" x14ac:dyDescent="0.3">
      <c r="A676" s="51">
        <v>33</v>
      </c>
      <c r="B676" s="51">
        <v>0.5</v>
      </c>
      <c r="C676" s="51">
        <v>0.33</v>
      </c>
      <c r="D676" s="51">
        <v>4.0000000000000001E-3</v>
      </c>
      <c r="E676" s="51">
        <v>2.1000000000000001E-2</v>
      </c>
      <c r="F676" s="51">
        <v>0.14499999999999999</v>
      </c>
    </row>
    <row r="677" spans="1:6" ht="15.75" thickBot="1" x14ac:dyDescent="0.3">
      <c r="A677" s="51">
        <v>34</v>
      </c>
      <c r="B677" s="51">
        <v>0.5</v>
      </c>
      <c r="C677" s="51">
        <v>0.32500000000000001</v>
      </c>
      <c r="D677" s="51">
        <v>4.0000000000000001E-3</v>
      </c>
      <c r="E677" s="51">
        <v>0.02</v>
      </c>
      <c r="F677" s="51">
        <v>0.15</v>
      </c>
    </row>
    <row r="678" spans="1:6" ht="15.75" thickBot="1" x14ac:dyDescent="0.3">
      <c r="A678" s="51">
        <v>35</v>
      </c>
      <c r="B678" s="51">
        <v>0.5</v>
      </c>
      <c r="C678" s="51">
        <v>0.32</v>
      </c>
      <c r="D678" s="51">
        <v>4.0000000000000001E-3</v>
      </c>
      <c r="E678" s="51">
        <v>0.02</v>
      </c>
      <c r="F678" s="51">
        <v>0.155</v>
      </c>
    </row>
    <row r="679" spans="1:6" ht="15.75" thickBot="1" x14ac:dyDescent="0.3">
      <c r="A679" s="51">
        <v>36</v>
      </c>
      <c r="B679" s="51">
        <v>0.5</v>
      </c>
      <c r="C679" s="51">
        <v>0.315</v>
      </c>
      <c r="D679" s="51">
        <v>4.0000000000000001E-3</v>
      </c>
      <c r="E679" s="51">
        <v>0.02</v>
      </c>
      <c r="F679" s="51">
        <v>0.16</v>
      </c>
    </row>
    <row r="680" spans="1:6" ht="15.75" thickBot="1" x14ac:dyDescent="0.3">
      <c r="A680" s="51">
        <v>37</v>
      </c>
      <c r="B680" s="51">
        <v>0.5</v>
      </c>
      <c r="C680" s="51">
        <v>0.31</v>
      </c>
      <c r="D680" s="51">
        <v>4.0000000000000001E-3</v>
      </c>
      <c r="E680" s="51">
        <v>0.02</v>
      </c>
      <c r="F680" s="51">
        <v>0.16500000000000001</v>
      </c>
    </row>
    <row r="681" spans="1:6" ht="15.75" thickBot="1" x14ac:dyDescent="0.3">
      <c r="A681" s="51">
        <v>38</v>
      </c>
      <c r="B681" s="51">
        <v>0.5</v>
      </c>
      <c r="C681" s="51">
        <v>0.30599999999999999</v>
      </c>
      <c r="D681" s="51">
        <v>4.0000000000000001E-3</v>
      </c>
      <c r="E681" s="51">
        <v>0.02</v>
      </c>
      <c r="F681" s="51">
        <v>0.17</v>
      </c>
    </row>
    <row r="682" spans="1:6" ht="15.75" thickBot="1" x14ac:dyDescent="0.3">
      <c r="A682" s="51">
        <v>39</v>
      </c>
      <c r="B682" s="51">
        <v>0.5</v>
      </c>
      <c r="C682" s="51">
        <v>0.30099999999999999</v>
      </c>
      <c r="D682" s="51">
        <v>4.0000000000000001E-3</v>
      </c>
      <c r="E682" s="51">
        <v>0.02</v>
      </c>
      <c r="F682" s="51">
        <v>0.17499999999999999</v>
      </c>
    </row>
    <row r="683" spans="1:6" ht="15.75" thickBot="1" x14ac:dyDescent="0.3">
      <c r="A683" s="51">
        <v>40</v>
      </c>
      <c r="B683" s="51">
        <v>0.5</v>
      </c>
      <c r="C683" s="51">
        <v>0.29599999999999999</v>
      </c>
      <c r="D683" s="51">
        <v>4.0000000000000001E-3</v>
      </c>
      <c r="E683" s="51">
        <v>0.02</v>
      </c>
      <c r="F683" s="51">
        <v>0.18</v>
      </c>
    </row>
    <row r="684" spans="1:6" ht="15.75" thickBot="1" x14ac:dyDescent="0.3">
      <c r="A684" s="51">
        <v>41</v>
      </c>
      <c r="B684" s="51">
        <v>0.5</v>
      </c>
      <c r="C684" s="51">
        <v>0.29099999999999998</v>
      </c>
      <c r="D684" s="51">
        <v>4.0000000000000001E-3</v>
      </c>
      <c r="E684" s="51">
        <v>0.02</v>
      </c>
      <c r="F684" s="51">
        <v>0.185</v>
      </c>
    </row>
    <row r="685" spans="1:6" ht="15.75" thickBot="1" x14ac:dyDescent="0.3">
      <c r="A685" s="51">
        <v>42</v>
      </c>
      <c r="B685" s="51">
        <v>0.5</v>
      </c>
      <c r="C685" s="51">
        <v>0.28599999999999998</v>
      </c>
      <c r="D685" s="51">
        <v>4.0000000000000001E-3</v>
      </c>
      <c r="E685" s="51">
        <v>1.9E-2</v>
      </c>
      <c r="F685" s="51">
        <v>0.19</v>
      </c>
    </row>
    <row r="686" spans="1:6" ht="15.75" thickBot="1" x14ac:dyDescent="0.3">
      <c r="A686" s="51">
        <v>43</v>
      </c>
      <c r="B686" s="51">
        <v>0.5</v>
      </c>
      <c r="C686" s="51">
        <v>0.28100000000000003</v>
      </c>
      <c r="D686" s="51">
        <v>4.0000000000000001E-3</v>
      </c>
      <c r="E686" s="51">
        <v>1.9E-2</v>
      </c>
      <c r="F686" s="51">
        <v>0.19500000000000001</v>
      </c>
    </row>
    <row r="687" spans="1:6" ht="15.75" thickBot="1" x14ac:dyDescent="0.3">
      <c r="A687" s="51">
        <v>44</v>
      </c>
      <c r="B687" s="51">
        <v>0.5</v>
      </c>
      <c r="C687" s="51">
        <v>0.27700000000000002</v>
      </c>
      <c r="D687" s="51">
        <v>4.0000000000000001E-3</v>
      </c>
      <c r="E687" s="51">
        <v>1.9E-2</v>
      </c>
      <c r="F687" s="51">
        <v>0.2</v>
      </c>
    </row>
    <row r="688" spans="1:6" ht="15.75" thickBot="1" x14ac:dyDescent="0.3">
      <c r="A688" s="51">
        <v>45</v>
      </c>
      <c r="B688" s="51">
        <v>0.5</v>
      </c>
      <c r="C688" s="51">
        <v>0.27200000000000002</v>
      </c>
      <c r="D688" s="51">
        <v>4.0000000000000001E-3</v>
      </c>
      <c r="E688" s="51">
        <v>1.9E-2</v>
      </c>
      <c r="F688" s="51">
        <v>0.20499999999999999</v>
      </c>
    </row>
    <row r="689" spans="1:6" ht="15.75" thickBot="1" x14ac:dyDescent="0.3">
      <c r="A689" s="51">
        <v>46</v>
      </c>
      <c r="B689" s="51">
        <v>0.5</v>
      </c>
      <c r="C689" s="51">
        <v>0.26700000000000002</v>
      </c>
      <c r="D689" s="51">
        <v>4.0000000000000001E-3</v>
      </c>
      <c r="E689" s="51">
        <v>1.9E-2</v>
      </c>
      <c r="F689" s="51">
        <v>0.21</v>
      </c>
    </row>
    <row r="690" spans="1:6" ht="15.75" thickBot="1" x14ac:dyDescent="0.3">
      <c r="A690" s="51">
        <v>47</v>
      </c>
      <c r="B690" s="51">
        <v>0.5</v>
      </c>
      <c r="C690" s="51">
        <v>0.26200000000000001</v>
      </c>
      <c r="D690" s="51">
        <v>4.0000000000000001E-3</v>
      </c>
      <c r="E690" s="51">
        <v>1.9E-2</v>
      </c>
      <c r="F690" s="51">
        <v>0.215</v>
      </c>
    </row>
    <row r="691" spans="1:6" ht="15.75" thickBot="1" x14ac:dyDescent="0.3">
      <c r="A691" s="51">
        <v>48</v>
      </c>
      <c r="B691" s="51">
        <v>0.5</v>
      </c>
      <c r="C691" s="51">
        <v>0.25700000000000001</v>
      </c>
      <c r="D691" s="51">
        <v>4.0000000000000001E-3</v>
      </c>
      <c r="E691" s="51">
        <v>1.9E-2</v>
      </c>
      <c r="F691" s="51">
        <v>0.22</v>
      </c>
    </row>
    <row r="692" spans="1:6" ht="15.75" thickBot="1" x14ac:dyDescent="0.3">
      <c r="A692" s="51">
        <v>49</v>
      </c>
      <c r="B692" s="51">
        <v>0.5</v>
      </c>
      <c r="C692" s="51">
        <v>0.252</v>
      </c>
      <c r="D692" s="51">
        <v>4.0000000000000001E-3</v>
      </c>
      <c r="E692" s="51">
        <v>1.7999999999999999E-2</v>
      </c>
      <c r="F692" s="51">
        <v>0.22500000000000001</v>
      </c>
    </row>
    <row r="693" spans="1:6" ht="15.75" thickBot="1" x14ac:dyDescent="0.3">
      <c r="A693" s="51">
        <v>50</v>
      </c>
      <c r="B693" s="51">
        <v>0.5</v>
      </c>
      <c r="C693" s="51">
        <v>0.247</v>
      </c>
      <c r="D693" s="51">
        <v>4.0000000000000001E-3</v>
      </c>
      <c r="E693" s="51">
        <v>1.7999999999999999E-2</v>
      </c>
      <c r="F693" s="51">
        <v>0.23</v>
      </c>
    </row>
    <row r="694" spans="1:6" ht="15.75" thickBot="1" x14ac:dyDescent="0.3">
      <c r="A694" s="51">
        <v>51</v>
      </c>
      <c r="B694" s="51">
        <v>0.5</v>
      </c>
      <c r="C694" s="51">
        <v>0.24299999999999999</v>
      </c>
      <c r="D694" s="51">
        <v>4.0000000000000001E-3</v>
      </c>
      <c r="E694" s="51">
        <v>1.7999999999999999E-2</v>
      </c>
      <c r="F694" s="51">
        <v>0.23499999999999999</v>
      </c>
    </row>
    <row r="695" spans="1:6" ht="15.75" thickBot="1" x14ac:dyDescent="0.3">
      <c r="A695" s="51">
        <v>52</v>
      </c>
      <c r="B695" s="51">
        <v>0.5</v>
      </c>
      <c r="C695" s="51">
        <v>0.23799999999999999</v>
      </c>
      <c r="D695" s="51">
        <v>4.0000000000000001E-3</v>
      </c>
      <c r="E695" s="51">
        <v>1.7999999999999999E-2</v>
      </c>
      <c r="F695" s="51">
        <v>0.24</v>
      </c>
    </row>
    <row r="696" spans="1:6" ht="15.75" thickBot="1" x14ac:dyDescent="0.3">
      <c r="A696" s="51">
        <v>53</v>
      </c>
      <c r="B696" s="51">
        <v>0.5</v>
      </c>
      <c r="C696" s="51">
        <v>0.23300000000000001</v>
      </c>
      <c r="D696" s="51">
        <v>4.0000000000000001E-3</v>
      </c>
      <c r="E696" s="51">
        <v>1.7999999999999999E-2</v>
      </c>
      <c r="F696" s="51">
        <v>0.245</v>
      </c>
    </row>
    <row r="697" spans="1:6" ht="15.75" thickBot="1" x14ac:dyDescent="0.3">
      <c r="A697" s="51">
        <v>54</v>
      </c>
      <c r="B697" s="51">
        <v>0.5</v>
      </c>
      <c r="C697" s="51">
        <v>0.22800000000000001</v>
      </c>
      <c r="D697" s="51">
        <v>4.0000000000000001E-3</v>
      </c>
      <c r="E697" s="51">
        <v>1.7999999999999999E-2</v>
      </c>
      <c r="F697" s="51">
        <v>0.25</v>
      </c>
    </row>
    <row r="698" spans="1:6" ht="15.75" thickBot="1" x14ac:dyDescent="0.3">
      <c r="A698" s="51">
        <v>55</v>
      </c>
      <c r="B698" s="51">
        <v>0.5</v>
      </c>
      <c r="C698" s="51">
        <v>0.223</v>
      </c>
      <c r="D698" s="51">
        <v>4.0000000000000001E-3</v>
      </c>
      <c r="E698" s="51">
        <v>1.7000000000000001E-2</v>
      </c>
      <c r="F698" s="51">
        <v>0.255</v>
      </c>
    </row>
    <row r="699" spans="1:6" ht="15.75" thickBot="1" x14ac:dyDescent="0.3">
      <c r="A699" s="51">
        <v>56</v>
      </c>
      <c r="B699" s="51">
        <v>0.5</v>
      </c>
      <c r="C699" s="51">
        <v>0.218</v>
      </c>
      <c r="D699" s="51">
        <v>4.0000000000000001E-3</v>
      </c>
      <c r="E699" s="51">
        <v>1.7000000000000001E-2</v>
      </c>
      <c r="F699" s="51">
        <v>0.26</v>
      </c>
    </row>
    <row r="700" spans="1:6" ht="15.75" thickBot="1" x14ac:dyDescent="0.3">
      <c r="A700" s="51">
        <v>57</v>
      </c>
      <c r="B700" s="51">
        <v>0.5</v>
      </c>
      <c r="C700" s="51">
        <v>0.21299999999999999</v>
      </c>
      <c r="D700" s="51">
        <v>5.0000000000000001E-3</v>
      </c>
      <c r="E700" s="51">
        <v>1.7000000000000001E-2</v>
      </c>
      <c r="F700" s="51">
        <v>0.26500000000000001</v>
      </c>
    </row>
    <row r="701" spans="1:6" ht="15.75" thickBot="1" x14ac:dyDescent="0.3">
      <c r="A701" s="51">
        <v>58</v>
      </c>
      <c r="B701" s="51">
        <v>0.5</v>
      </c>
      <c r="C701" s="51">
        <v>0.20899999999999999</v>
      </c>
      <c r="D701" s="51">
        <v>5.0000000000000001E-3</v>
      </c>
      <c r="E701" s="51">
        <v>1.7000000000000001E-2</v>
      </c>
      <c r="F701" s="51">
        <v>0.27</v>
      </c>
    </row>
    <row r="702" spans="1:6" ht="15.75" thickBot="1" x14ac:dyDescent="0.3">
      <c r="A702" s="51">
        <v>59</v>
      </c>
      <c r="B702" s="51">
        <v>0.5</v>
      </c>
      <c r="C702" s="51">
        <v>0.20399999999999999</v>
      </c>
      <c r="D702" s="51">
        <v>5.0000000000000001E-3</v>
      </c>
      <c r="E702" s="51">
        <v>1.6E-2</v>
      </c>
      <c r="F702" s="51">
        <v>0.27500000000000002</v>
      </c>
    </row>
    <row r="703" spans="1:6" ht="15.75" thickBot="1" x14ac:dyDescent="0.3">
      <c r="A703" s="51">
        <v>60</v>
      </c>
      <c r="B703" s="51">
        <v>0.5</v>
      </c>
      <c r="C703" s="51">
        <v>0.19900000000000001</v>
      </c>
      <c r="D703" s="51">
        <v>5.0000000000000001E-3</v>
      </c>
      <c r="E703" s="51">
        <v>1.6E-2</v>
      </c>
      <c r="F703" s="51">
        <v>0.28000000000000003</v>
      </c>
    </row>
    <row r="704" spans="1:6" ht="15.75" thickBot="1" x14ac:dyDescent="0.3">
      <c r="A704" s="51">
        <v>61</v>
      </c>
      <c r="B704" s="51">
        <v>0.5</v>
      </c>
      <c r="C704" s="51">
        <v>0.19400000000000001</v>
      </c>
      <c r="D704" s="51">
        <v>5.0000000000000001E-3</v>
      </c>
      <c r="E704" s="51">
        <v>1.6E-2</v>
      </c>
      <c r="F704" s="51">
        <v>0.28499999999999998</v>
      </c>
    </row>
    <row r="705" spans="1:6" ht="15.75" thickBot="1" x14ac:dyDescent="0.3">
      <c r="A705" s="51">
        <v>62</v>
      </c>
      <c r="B705" s="51">
        <v>0.5</v>
      </c>
      <c r="C705" s="51">
        <v>0.189</v>
      </c>
      <c r="D705" s="51">
        <v>5.0000000000000001E-3</v>
      </c>
      <c r="E705" s="51">
        <v>1.6E-2</v>
      </c>
      <c r="F705" s="51">
        <v>0.28999999999999998</v>
      </c>
    </row>
    <row r="706" spans="1:6" ht="15.75" thickBot="1" x14ac:dyDescent="0.3">
      <c r="A706" s="51">
        <v>63</v>
      </c>
      <c r="B706" s="51">
        <v>0.5</v>
      </c>
      <c r="C706" s="51">
        <v>0.184</v>
      </c>
      <c r="D706" s="51">
        <v>5.0000000000000001E-3</v>
      </c>
      <c r="E706" s="51">
        <v>1.4999999999999999E-2</v>
      </c>
      <c r="F706" s="51">
        <v>0.29499999999999998</v>
      </c>
    </row>
    <row r="707" spans="1:6" ht="15.75" thickBot="1" x14ac:dyDescent="0.3">
      <c r="A707" s="51">
        <v>64</v>
      </c>
      <c r="B707" s="51">
        <v>0.5</v>
      </c>
      <c r="C707" s="51">
        <v>0.17899999999999999</v>
      </c>
      <c r="D707" s="51">
        <v>5.0000000000000001E-3</v>
      </c>
      <c r="E707" s="51">
        <v>1.4999999999999999E-2</v>
      </c>
      <c r="F707" s="51">
        <v>0.3</v>
      </c>
    </row>
    <row r="708" spans="1:6" ht="15.75" thickBot="1" x14ac:dyDescent="0.3">
      <c r="A708" s="51">
        <v>65</v>
      </c>
      <c r="B708" s="51">
        <v>0.5</v>
      </c>
      <c r="C708" s="51">
        <v>0.17499999999999999</v>
      </c>
      <c r="D708" s="51">
        <v>5.0000000000000001E-3</v>
      </c>
      <c r="E708" s="51">
        <v>1.4999999999999999E-2</v>
      </c>
      <c r="F708" s="51">
        <v>0.30499999999999999</v>
      </c>
    </row>
    <row r="709" spans="1:6" ht="15.75" thickBot="1" x14ac:dyDescent="0.3">
      <c r="A709" s="51">
        <v>66</v>
      </c>
      <c r="B709" s="51">
        <v>0.5</v>
      </c>
      <c r="C709" s="51">
        <v>0.17</v>
      </c>
      <c r="D709" s="51">
        <v>5.0000000000000001E-3</v>
      </c>
      <c r="E709" s="51">
        <v>1.4999999999999999E-2</v>
      </c>
      <c r="F709" s="51">
        <v>0.31</v>
      </c>
    </row>
    <row r="710" spans="1:6" ht="15.75" thickBot="1" x14ac:dyDescent="0.3">
      <c r="A710" s="51">
        <v>67</v>
      </c>
      <c r="B710" s="51">
        <v>0.5</v>
      </c>
      <c r="C710" s="51">
        <v>0.16500000000000001</v>
      </c>
      <c r="D710" s="51">
        <v>5.0000000000000001E-3</v>
      </c>
      <c r="E710" s="51">
        <v>1.4999999999999999E-2</v>
      </c>
      <c r="F710" s="51">
        <v>0.315</v>
      </c>
    </row>
    <row r="711" spans="1:6" ht="15.75" thickBot="1" x14ac:dyDescent="0.3">
      <c r="A711" s="51">
        <v>68</v>
      </c>
      <c r="B711" s="51">
        <v>0.5</v>
      </c>
      <c r="C711" s="51">
        <v>0.16</v>
      </c>
      <c r="D711" s="51">
        <v>5.0000000000000001E-3</v>
      </c>
      <c r="E711" s="51">
        <v>1.4E-2</v>
      </c>
      <c r="F711" s="51">
        <v>0.32</v>
      </c>
    </row>
    <row r="712" spans="1:6" ht="15.75" thickBot="1" x14ac:dyDescent="0.3">
      <c r="A712" s="51">
        <v>69</v>
      </c>
      <c r="B712" s="51">
        <v>0.5</v>
      </c>
      <c r="C712" s="51">
        <v>0.155</v>
      </c>
      <c r="D712" s="51">
        <v>6.0000000000000001E-3</v>
      </c>
      <c r="E712" s="51">
        <v>1.4E-2</v>
      </c>
      <c r="F712" s="51">
        <v>0.32500000000000001</v>
      </c>
    </row>
    <row r="713" spans="1:6" ht="15.75" thickBot="1" x14ac:dyDescent="0.3">
      <c r="A713" s="51">
        <v>70</v>
      </c>
      <c r="B713" s="51">
        <v>0.5</v>
      </c>
      <c r="C713" s="51">
        <v>0.15</v>
      </c>
      <c r="D713" s="51">
        <v>6.0000000000000001E-3</v>
      </c>
      <c r="E713" s="51">
        <v>1.4E-2</v>
      </c>
      <c r="F713" s="51">
        <v>0.33</v>
      </c>
    </row>
    <row r="714" spans="1:6" ht="15.75" thickBot="1" x14ac:dyDescent="0.3">
      <c r="A714" s="51">
        <v>71</v>
      </c>
      <c r="B714" s="51">
        <v>0.5</v>
      </c>
      <c r="C714" s="51">
        <v>0.14599999999999999</v>
      </c>
      <c r="D714" s="51">
        <v>6.0000000000000001E-3</v>
      </c>
      <c r="E714" s="51">
        <v>1.4E-2</v>
      </c>
      <c r="F714" s="51">
        <v>0.33500000000000002</v>
      </c>
    </row>
    <row r="715" spans="1:6" ht="15.75" thickBot="1" x14ac:dyDescent="0.3">
      <c r="A715" s="51">
        <v>72</v>
      </c>
      <c r="B715" s="51">
        <v>0.5</v>
      </c>
      <c r="C715" s="51">
        <v>0.14099999999999999</v>
      </c>
      <c r="D715" s="51">
        <v>6.0000000000000001E-3</v>
      </c>
      <c r="E715" s="51">
        <v>1.4E-2</v>
      </c>
      <c r="F715" s="51">
        <v>0.34</v>
      </c>
    </row>
    <row r="716" spans="1:6" ht="15.75" thickBot="1" x14ac:dyDescent="0.3">
      <c r="A716" s="51">
        <v>73</v>
      </c>
      <c r="B716" s="51">
        <v>0.5</v>
      </c>
      <c r="C716" s="51">
        <v>0.13600000000000001</v>
      </c>
      <c r="D716" s="51">
        <v>6.0000000000000001E-3</v>
      </c>
      <c r="E716" s="51">
        <v>1.2999999999999999E-2</v>
      </c>
      <c r="F716" s="51">
        <v>0.34499999999999997</v>
      </c>
    </row>
    <row r="717" spans="1:6" ht="15.75" thickBot="1" x14ac:dyDescent="0.3">
      <c r="A717" s="51">
        <v>74</v>
      </c>
      <c r="B717" s="51">
        <v>0.5</v>
      </c>
      <c r="C717" s="51">
        <v>0.13100000000000001</v>
      </c>
      <c r="D717" s="51">
        <v>6.0000000000000001E-3</v>
      </c>
      <c r="E717" s="51">
        <v>1.2999999999999999E-2</v>
      </c>
      <c r="F717" s="51">
        <v>0.35</v>
      </c>
    </row>
    <row r="718" spans="1:6" ht="15.75" thickBot="1" x14ac:dyDescent="0.3">
      <c r="A718" s="51">
        <v>75</v>
      </c>
      <c r="B718" s="51">
        <v>0.5</v>
      </c>
      <c r="C718" s="51">
        <v>0.126</v>
      </c>
      <c r="D718" s="51">
        <v>6.0000000000000001E-3</v>
      </c>
      <c r="E718" s="51">
        <v>1.2999999999999999E-2</v>
      </c>
      <c r="F718" s="51">
        <v>0.35499999999999998</v>
      </c>
    </row>
    <row r="719" spans="1:6" ht="15.75" thickBot="1" x14ac:dyDescent="0.3">
      <c r="A719" s="51">
        <v>76</v>
      </c>
      <c r="B719" s="51">
        <v>0.5</v>
      </c>
      <c r="C719" s="51">
        <v>0.121</v>
      </c>
      <c r="D719" s="51">
        <v>6.0000000000000001E-3</v>
      </c>
      <c r="E719" s="51">
        <v>1.2999999999999999E-2</v>
      </c>
      <c r="F719" s="51">
        <v>0.36</v>
      </c>
    </row>
    <row r="720" spans="1:6" ht="15.75" thickBot="1" x14ac:dyDescent="0.3">
      <c r="A720" s="51">
        <v>77</v>
      </c>
      <c r="B720" s="51">
        <v>0.5</v>
      </c>
      <c r="C720" s="51">
        <v>0.11600000000000001</v>
      </c>
      <c r="D720" s="51">
        <v>6.0000000000000001E-3</v>
      </c>
      <c r="E720" s="51">
        <v>1.2999999999999999E-2</v>
      </c>
      <c r="F720" s="51">
        <v>0.36499999999999999</v>
      </c>
    </row>
    <row r="721" spans="1:6" ht="15.75" thickBot="1" x14ac:dyDescent="0.3">
      <c r="A721" s="51">
        <v>78</v>
      </c>
      <c r="B721" s="51">
        <v>0.5</v>
      </c>
      <c r="C721" s="51">
        <v>0.112</v>
      </c>
      <c r="D721" s="51">
        <v>6.0000000000000001E-3</v>
      </c>
      <c r="E721" s="51">
        <v>1.2E-2</v>
      </c>
      <c r="F721" s="51">
        <v>0.37</v>
      </c>
    </row>
    <row r="722" spans="1:6" ht="15.75" thickBot="1" x14ac:dyDescent="0.3">
      <c r="A722" s="51">
        <v>79</v>
      </c>
      <c r="B722" s="51">
        <v>0.5</v>
      </c>
      <c r="C722" s="51">
        <v>0.107</v>
      </c>
      <c r="D722" s="51">
        <v>6.0000000000000001E-3</v>
      </c>
      <c r="E722" s="51">
        <v>1.2E-2</v>
      </c>
      <c r="F722" s="51">
        <v>0.375</v>
      </c>
    </row>
    <row r="723" spans="1:6" ht="15.75" thickBot="1" x14ac:dyDescent="0.3">
      <c r="A723" s="51">
        <v>80</v>
      </c>
      <c r="B723" s="51">
        <v>0.5</v>
      </c>
      <c r="C723" s="51">
        <v>0.10199999999999999</v>
      </c>
      <c r="D723" s="51">
        <v>6.0000000000000001E-3</v>
      </c>
      <c r="E723" s="51">
        <v>1.2E-2</v>
      </c>
      <c r="F723" s="51">
        <v>0.38</v>
      </c>
    </row>
    <row r="724" spans="1:6" ht="15.75" thickBot="1" x14ac:dyDescent="0.3">
      <c r="A724" s="51">
        <v>81</v>
      </c>
      <c r="B724" s="51">
        <v>0.5</v>
      </c>
      <c r="C724" s="51">
        <v>9.7000000000000003E-2</v>
      </c>
      <c r="D724" s="51">
        <v>6.0000000000000001E-3</v>
      </c>
      <c r="E724" s="51">
        <v>1.2E-2</v>
      </c>
      <c r="F724" s="51">
        <v>0.38500000000000001</v>
      </c>
    </row>
    <row r="725" spans="1:6" ht="15.75" thickBot="1" x14ac:dyDescent="0.3">
      <c r="A725" s="51">
        <v>82</v>
      </c>
      <c r="B725" s="51">
        <v>0.5</v>
      </c>
      <c r="C725" s="51">
        <v>9.1999999999999998E-2</v>
      </c>
      <c r="D725" s="51">
        <v>6.0000000000000001E-3</v>
      </c>
      <c r="E725" s="51">
        <v>1.2E-2</v>
      </c>
      <c r="F725" s="51">
        <v>0.39</v>
      </c>
    </row>
    <row r="726" spans="1:6" ht="15.75" thickBot="1" x14ac:dyDescent="0.3">
      <c r="A726" s="51">
        <v>83</v>
      </c>
      <c r="B726" s="51">
        <v>0.5</v>
      </c>
      <c r="C726" s="51">
        <v>8.6999999999999994E-2</v>
      </c>
      <c r="D726" s="51">
        <v>6.0000000000000001E-3</v>
      </c>
      <c r="E726" s="51">
        <v>1.0999999999999999E-2</v>
      </c>
      <c r="F726" s="51">
        <v>0.39500000000000002</v>
      </c>
    </row>
    <row r="727" spans="1:6" ht="15.75" thickBot="1" x14ac:dyDescent="0.3">
      <c r="A727" s="51">
        <v>84</v>
      </c>
      <c r="B727" s="51">
        <v>0.5</v>
      </c>
      <c r="C727" s="51">
        <v>8.2000000000000003E-2</v>
      </c>
      <c r="D727" s="51">
        <v>6.0000000000000001E-3</v>
      </c>
      <c r="E727" s="51">
        <v>1.0999999999999999E-2</v>
      </c>
      <c r="F727" s="51">
        <v>0.4</v>
      </c>
    </row>
    <row r="728" spans="1:6" ht="15.75" thickBot="1" x14ac:dyDescent="0.3">
      <c r="A728" s="51">
        <v>85</v>
      </c>
      <c r="B728" s="51">
        <v>0.5</v>
      </c>
      <c r="C728" s="51">
        <v>7.8E-2</v>
      </c>
      <c r="D728" s="51">
        <v>6.0000000000000001E-3</v>
      </c>
      <c r="E728" s="51">
        <v>1.0999999999999999E-2</v>
      </c>
      <c r="F728" s="51">
        <v>0.40500000000000003</v>
      </c>
    </row>
    <row r="729" spans="1:6" ht="15.75" thickBot="1" x14ac:dyDescent="0.3">
      <c r="A729" s="51">
        <v>86</v>
      </c>
      <c r="B729" s="51">
        <v>0.5</v>
      </c>
      <c r="C729" s="51">
        <v>7.2999999999999995E-2</v>
      </c>
      <c r="D729" s="51">
        <v>6.0000000000000001E-3</v>
      </c>
      <c r="E729" s="51">
        <v>1.0999999999999999E-2</v>
      </c>
      <c r="F729" s="51">
        <v>0.41</v>
      </c>
    </row>
    <row r="730" spans="1:6" ht="15.75" thickBot="1" x14ac:dyDescent="0.3">
      <c r="A730" s="51">
        <v>87</v>
      </c>
      <c r="B730" s="51">
        <v>0.5</v>
      </c>
      <c r="C730" s="51">
        <v>6.8000000000000005E-2</v>
      </c>
      <c r="D730" s="51">
        <v>6.0000000000000001E-3</v>
      </c>
      <c r="E730" s="51">
        <v>1.0999999999999999E-2</v>
      </c>
      <c r="F730" s="51">
        <v>0.41499999999999998</v>
      </c>
    </row>
    <row r="731" spans="1:6" ht="15.75" thickBot="1" x14ac:dyDescent="0.3">
      <c r="A731" s="51">
        <v>88</v>
      </c>
      <c r="B731" s="51">
        <v>0.5</v>
      </c>
      <c r="C731" s="51">
        <v>6.3E-2</v>
      </c>
      <c r="D731" s="51">
        <v>6.0000000000000001E-3</v>
      </c>
      <c r="E731" s="51">
        <v>0.01</v>
      </c>
      <c r="F731" s="51">
        <v>0.42</v>
      </c>
    </row>
    <row r="732" spans="1:6" ht="15.75" thickBot="1" x14ac:dyDescent="0.3">
      <c r="A732" s="51">
        <v>89</v>
      </c>
      <c r="B732" s="51">
        <v>0.5</v>
      </c>
      <c r="C732" s="51">
        <v>5.8000000000000003E-2</v>
      </c>
      <c r="D732" s="51">
        <v>6.0000000000000001E-3</v>
      </c>
      <c r="E732" s="51">
        <v>0.01</v>
      </c>
      <c r="F732" s="51">
        <v>0.42499999999999999</v>
      </c>
    </row>
    <row r="733" spans="1:6" ht="15.75" thickBot="1" x14ac:dyDescent="0.3">
      <c r="A733" s="51">
        <v>90</v>
      </c>
      <c r="B733" s="51">
        <v>0.5</v>
      </c>
      <c r="C733" s="51">
        <v>5.2999999999999999E-2</v>
      </c>
      <c r="D733" s="51">
        <v>6.0000000000000001E-3</v>
      </c>
      <c r="E733" s="51">
        <v>0.01</v>
      </c>
      <c r="F733" s="51">
        <v>0.43</v>
      </c>
    </row>
    <row r="734" spans="1:6" ht="15.75" thickBot="1" x14ac:dyDescent="0.3">
      <c r="A734" s="51">
        <v>91</v>
      </c>
      <c r="B734" s="51">
        <v>0.5</v>
      </c>
      <c r="C734" s="51">
        <v>4.9000000000000002E-2</v>
      </c>
      <c r="D734" s="51">
        <v>6.0000000000000001E-3</v>
      </c>
      <c r="E734" s="51">
        <v>0.01</v>
      </c>
      <c r="F734" s="51">
        <v>0.435</v>
      </c>
    </row>
    <row r="735" spans="1:6" ht="15.75" thickBot="1" x14ac:dyDescent="0.3">
      <c r="A735" s="51">
        <v>92</v>
      </c>
      <c r="B735" s="51">
        <v>0.5</v>
      </c>
      <c r="C735" s="51">
        <v>4.3999999999999997E-2</v>
      </c>
      <c r="D735" s="51">
        <v>6.0000000000000001E-3</v>
      </c>
      <c r="E735" s="51">
        <v>0.01</v>
      </c>
      <c r="F735" s="51">
        <v>0.44</v>
      </c>
    </row>
    <row r="736" spans="1:6" ht="15.75" thickBot="1" x14ac:dyDescent="0.3">
      <c r="A736" s="51">
        <v>93</v>
      </c>
      <c r="B736" s="51">
        <v>0.5</v>
      </c>
      <c r="C736" s="51">
        <v>3.9E-2</v>
      </c>
      <c r="D736" s="51">
        <v>6.0000000000000001E-3</v>
      </c>
      <c r="E736" s="51">
        <v>0.01</v>
      </c>
      <c r="F736" s="51">
        <v>0.44500000000000001</v>
      </c>
    </row>
    <row r="737" spans="1:6" ht="15.75" thickBot="1" x14ac:dyDescent="0.3">
      <c r="A737" s="51">
        <v>94</v>
      </c>
      <c r="B737" s="51">
        <v>0.5</v>
      </c>
      <c r="C737" s="51">
        <v>3.4000000000000002E-2</v>
      </c>
      <c r="D737" s="51">
        <v>6.0000000000000001E-3</v>
      </c>
      <c r="E737" s="51">
        <v>8.9999999999999993E-3</v>
      </c>
      <c r="F737" s="51">
        <v>0.45</v>
      </c>
    </row>
    <row r="738" spans="1:6" ht="15.75" thickBot="1" x14ac:dyDescent="0.3">
      <c r="A738" s="51">
        <v>95</v>
      </c>
      <c r="B738" s="51">
        <v>0.5</v>
      </c>
      <c r="C738" s="51">
        <v>2.9000000000000001E-2</v>
      </c>
      <c r="D738" s="51">
        <v>6.0000000000000001E-3</v>
      </c>
      <c r="E738" s="51">
        <v>8.9999999999999993E-3</v>
      </c>
      <c r="F738" s="51">
        <v>0.45500000000000002</v>
      </c>
    </row>
    <row r="739" spans="1:6" ht="15.75" thickBot="1" x14ac:dyDescent="0.3">
      <c r="A739" s="51">
        <v>96</v>
      </c>
      <c r="B739" s="51">
        <v>0.5</v>
      </c>
      <c r="C739" s="51">
        <v>2.4E-2</v>
      </c>
      <c r="D739" s="51">
        <v>6.0000000000000001E-3</v>
      </c>
      <c r="E739" s="51">
        <v>8.9999999999999993E-3</v>
      </c>
      <c r="F739" s="51">
        <v>0.46</v>
      </c>
    </row>
    <row r="740" spans="1:6" ht="15.75" thickBot="1" x14ac:dyDescent="0.3">
      <c r="A740" s="51">
        <v>97</v>
      </c>
      <c r="B740" s="51">
        <v>0.5</v>
      </c>
      <c r="C740" s="51">
        <v>1.9E-2</v>
      </c>
      <c r="D740" s="51">
        <v>6.0000000000000001E-3</v>
      </c>
      <c r="E740" s="51">
        <v>8.9999999999999993E-3</v>
      </c>
      <c r="F740" s="51">
        <v>0.46500000000000002</v>
      </c>
    </row>
    <row r="741" spans="1:6" ht="15.75" thickBot="1" x14ac:dyDescent="0.3">
      <c r="A741" s="51">
        <v>98</v>
      </c>
      <c r="B741" s="51">
        <v>0.5</v>
      </c>
      <c r="C741" s="51">
        <v>1.4999999999999999E-2</v>
      </c>
      <c r="D741" s="51">
        <v>6.0000000000000001E-3</v>
      </c>
      <c r="E741" s="51">
        <v>8.9999999999999993E-3</v>
      </c>
      <c r="F741" s="51">
        <v>0.47</v>
      </c>
    </row>
    <row r="742" spans="1:6" ht="15.75" thickBot="1" x14ac:dyDescent="0.3">
      <c r="A742" s="51">
        <v>99</v>
      </c>
      <c r="B742" s="51">
        <v>0.5</v>
      </c>
      <c r="C742" s="51">
        <v>0.01</v>
      </c>
      <c r="D742" s="51">
        <v>6.0000000000000001E-3</v>
      </c>
      <c r="E742" s="51">
        <v>8.9999999999999993E-3</v>
      </c>
      <c r="F742" s="51">
        <v>0.47499999999999998</v>
      </c>
    </row>
    <row r="743" spans="1:6" ht="15.75" thickBot="1" x14ac:dyDescent="0.3">
      <c r="A743" s="51">
        <v>100</v>
      </c>
      <c r="B743" s="51">
        <v>0.5</v>
      </c>
      <c r="C743" s="51">
        <v>5.0000000000000001E-3</v>
      </c>
      <c r="D743" s="51">
        <v>6.0000000000000001E-3</v>
      </c>
      <c r="E743" s="51">
        <v>8.9999999999999993E-3</v>
      </c>
      <c r="F743" s="51">
        <v>0.48</v>
      </c>
    </row>
    <row r="744" spans="1:6" ht="15.75" thickBot="1" x14ac:dyDescent="0.3">
      <c r="A744" s="51">
        <v>101</v>
      </c>
      <c r="B744" s="51">
        <v>0.5</v>
      </c>
      <c r="C744" s="51">
        <v>0</v>
      </c>
      <c r="D744" s="51">
        <v>6.0000000000000001E-3</v>
      </c>
      <c r="E744" s="51">
        <v>8.0000000000000002E-3</v>
      </c>
      <c r="F744" s="51">
        <v>0.48499999999999999</v>
      </c>
    </row>
    <row r="745" spans="1:6" ht="15.75" thickBot="1" x14ac:dyDescent="0.3">
      <c r="A745" s="51">
        <v>102</v>
      </c>
      <c r="B745" s="51">
        <v>0.495</v>
      </c>
      <c r="C745" s="51">
        <v>0</v>
      </c>
      <c r="D745" s="51">
        <v>6.0000000000000001E-3</v>
      </c>
      <c r="E745" s="51">
        <v>8.0000000000000002E-3</v>
      </c>
      <c r="F745" s="51">
        <v>0.49</v>
      </c>
    </row>
    <row r="746" spans="1:6" ht="15.75" thickBot="1" x14ac:dyDescent="0.3">
      <c r="A746" s="51">
        <v>103</v>
      </c>
      <c r="B746" s="51">
        <v>0.49</v>
      </c>
      <c r="C746" s="51">
        <v>0</v>
      </c>
      <c r="D746" s="51">
        <v>6.0000000000000001E-3</v>
      </c>
      <c r="E746" s="51">
        <v>8.0000000000000002E-3</v>
      </c>
      <c r="F746" s="51">
        <v>0.495</v>
      </c>
    </row>
    <row r="747" spans="1:6" ht="15.75" thickBot="1" x14ac:dyDescent="0.3">
      <c r="A747" s="51">
        <v>104</v>
      </c>
      <c r="B747" s="51">
        <v>0.48499999999999999</v>
      </c>
      <c r="C747" s="51">
        <v>0</v>
      </c>
      <c r="D747" s="51">
        <v>6.0000000000000001E-3</v>
      </c>
      <c r="E747" s="51">
        <v>8.0000000000000002E-3</v>
      </c>
      <c r="F747" s="51">
        <v>0.5</v>
      </c>
    </row>
    <row r="748" spans="1:6" ht="15.75" thickBot="1" x14ac:dyDescent="0.3">
      <c r="A748" s="51">
        <v>105</v>
      </c>
      <c r="B748" s="51">
        <v>0.48099999999999998</v>
      </c>
      <c r="C748" s="51">
        <v>0</v>
      </c>
      <c r="D748" s="51">
        <v>6.0000000000000001E-3</v>
      </c>
      <c r="E748" s="51">
        <v>8.0000000000000002E-3</v>
      </c>
      <c r="F748" s="51">
        <v>0.505</v>
      </c>
    </row>
    <row r="749" spans="1:6" ht="15.75" thickBot="1" x14ac:dyDescent="0.3">
      <c r="A749" s="51">
        <v>106</v>
      </c>
      <c r="B749" s="51">
        <v>0.47599999999999998</v>
      </c>
      <c r="C749" s="51">
        <v>0</v>
      </c>
      <c r="D749" s="51">
        <v>6.0000000000000001E-3</v>
      </c>
      <c r="E749" s="51">
        <v>8.0000000000000002E-3</v>
      </c>
      <c r="F749" s="51">
        <v>0.51</v>
      </c>
    </row>
    <row r="750" spans="1:6" ht="15.75" thickBot="1" x14ac:dyDescent="0.3">
      <c r="A750" s="51">
        <v>107</v>
      </c>
      <c r="B750" s="51">
        <v>0.47099999999999997</v>
      </c>
      <c r="C750" s="51">
        <v>0</v>
      </c>
      <c r="D750" s="51">
        <v>6.0000000000000001E-3</v>
      </c>
      <c r="E750" s="51">
        <v>8.0000000000000002E-3</v>
      </c>
      <c r="F750" s="51">
        <v>0.51500000000000001</v>
      </c>
    </row>
    <row r="751" spans="1:6" ht="15.75" thickBot="1" x14ac:dyDescent="0.3">
      <c r="A751" s="51">
        <v>108</v>
      </c>
      <c r="B751" s="51">
        <v>0.46600000000000003</v>
      </c>
      <c r="C751" s="51">
        <v>0</v>
      </c>
      <c r="D751" s="51">
        <v>6.0000000000000001E-3</v>
      </c>
      <c r="E751" s="51">
        <v>8.0000000000000002E-3</v>
      </c>
      <c r="F751" s="51">
        <v>0.52</v>
      </c>
    </row>
    <row r="752" spans="1:6" ht="15.75" thickBot="1" x14ac:dyDescent="0.3">
      <c r="A752" s="51">
        <v>109</v>
      </c>
      <c r="B752" s="51">
        <v>0.46100000000000002</v>
      </c>
      <c r="C752" s="51">
        <v>0</v>
      </c>
      <c r="D752" s="51">
        <v>6.0000000000000001E-3</v>
      </c>
      <c r="E752" s="51">
        <v>8.0000000000000002E-3</v>
      </c>
      <c r="F752" s="51">
        <v>0.52500000000000002</v>
      </c>
    </row>
    <row r="753" spans="1:6" ht="15.75" thickBot="1" x14ac:dyDescent="0.3">
      <c r="A753" s="51">
        <v>110</v>
      </c>
      <c r="B753" s="51">
        <v>0.45600000000000002</v>
      </c>
      <c r="C753" s="51">
        <v>0</v>
      </c>
      <c r="D753" s="51">
        <v>6.0000000000000001E-3</v>
      </c>
      <c r="E753" s="51">
        <v>7.0000000000000001E-3</v>
      </c>
      <c r="F753" s="51">
        <v>0.53</v>
      </c>
    </row>
    <row r="754" spans="1:6" ht="15.75" thickBot="1" x14ac:dyDescent="0.3">
      <c r="A754" s="51">
        <v>111</v>
      </c>
      <c r="B754" s="51">
        <v>0.45100000000000001</v>
      </c>
      <c r="C754" s="51">
        <v>0</v>
      </c>
      <c r="D754" s="51">
        <v>6.0000000000000001E-3</v>
      </c>
      <c r="E754" s="51">
        <v>7.0000000000000001E-3</v>
      </c>
      <c r="F754" s="51">
        <v>0.53500000000000003</v>
      </c>
    </row>
    <row r="755" spans="1:6" ht="15.75" thickBot="1" x14ac:dyDescent="0.3">
      <c r="A755" s="51">
        <v>112</v>
      </c>
      <c r="B755" s="51">
        <v>0.44700000000000001</v>
      </c>
      <c r="C755" s="51">
        <v>0</v>
      </c>
      <c r="D755" s="51">
        <v>6.0000000000000001E-3</v>
      </c>
      <c r="E755" s="51">
        <v>7.0000000000000001E-3</v>
      </c>
      <c r="F755" s="51">
        <v>0.54</v>
      </c>
    </row>
    <row r="756" spans="1:6" ht="15.75" thickBot="1" x14ac:dyDescent="0.3">
      <c r="A756" s="51">
        <v>113</v>
      </c>
      <c r="B756" s="51">
        <v>0.442</v>
      </c>
      <c r="C756" s="51">
        <v>0</v>
      </c>
      <c r="D756" s="51">
        <v>6.0000000000000001E-3</v>
      </c>
      <c r="E756" s="51">
        <v>7.0000000000000001E-3</v>
      </c>
      <c r="F756" s="51">
        <v>0.54500000000000004</v>
      </c>
    </row>
    <row r="757" spans="1:6" ht="15.75" thickBot="1" x14ac:dyDescent="0.3">
      <c r="A757" s="51">
        <v>114</v>
      </c>
      <c r="B757" s="51">
        <v>0.437</v>
      </c>
      <c r="C757" s="51">
        <v>0</v>
      </c>
      <c r="D757" s="51">
        <v>6.0000000000000001E-3</v>
      </c>
      <c r="E757" s="51">
        <v>7.0000000000000001E-3</v>
      </c>
      <c r="F757" s="51">
        <v>0.55000000000000004</v>
      </c>
    </row>
    <row r="758" spans="1:6" ht="15.75" thickBot="1" x14ac:dyDescent="0.3">
      <c r="A758" s="51">
        <v>115</v>
      </c>
      <c r="B758" s="51">
        <v>0.432</v>
      </c>
      <c r="C758" s="51">
        <v>0</v>
      </c>
      <c r="D758" s="51">
        <v>6.0000000000000001E-3</v>
      </c>
      <c r="E758" s="51">
        <v>7.0000000000000001E-3</v>
      </c>
      <c r="F758" s="51">
        <v>0.55500000000000005</v>
      </c>
    </row>
    <row r="759" spans="1:6" ht="15.75" thickBot="1" x14ac:dyDescent="0.3">
      <c r="A759" s="51">
        <v>116</v>
      </c>
      <c r="B759" s="51">
        <v>0.42699999999999999</v>
      </c>
      <c r="C759" s="51">
        <v>0</v>
      </c>
      <c r="D759" s="51">
        <v>6.0000000000000001E-3</v>
      </c>
      <c r="E759" s="51">
        <v>7.0000000000000001E-3</v>
      </c>
      <c r="F759" s="51">
        <v>0.56000000000000005</v>
      </c>
    </row>
    <row r="760" spans="1:6" ht="15.75" thickBot="1" x14ac:dyDescent="0.3">
      <c r="A760" s="51">
        <v>117</v>
      </c>
      <c r="B760" s="51">
        <v>0.42199999999999999</v>
      </c>
      <c r="C760" s="51">
        <v>0</v>
      </c>
      <c r="D760" s="51">
        <v>6.0000000000000001E-3</v>
      </c>
      <c r="E760" s="51">
        <v>7.0000000000000001E-3</v>
      </c>
      <c r="F760" s="51">
        <v>0.56499999999999995</v>
      </c>
    </row>
    <row r="761" spans="1:6" ht="15.75" thickBot="1" x14ac:dyDescent="0.3">
      <c r="A761" s="51">
        <v>118</v>
      </c>
      <c r="B761" s="51">
        <v>0.41799999999999998</v>
      </c>
      <c r="C761" s="51">
        <v>0</v>
      </c>
      <c r="D761" s="51">
        <v>6.0000000000000001E-3</v>
      </c>
      <c r="E761" s="51">
        <v>7.0000000000000001E-3</v>
      </c>
      <c r="F761" s="51">
        <v>0.56999999999999995</v>
      </c>
    </row>
    <row r="762" spans="1:6" ht="15.75" thickBot="1" x14ac:dyDescent="0.3">
      <c r="A762" s="51">
        <v>119</v>
      </c>
      <c r="B762" s="51">
        <v>0.41299999999999998</v>
      </c>
      <c r="C762" s="51">
        <v>0</v>
      </c>
      <c r="D762" s="51">
        <v>6.0000000000000001E-3</v>
      </c>
      <c r="E762" s="51">
        <v>6.0000000000000001E-3</v>
      </c>
      <c r="F762" s="51">
        <v>0.57499999999999996</v>
      </c>
    </row>
    <row r="763" spans="1:6" ht="15.75" thickBot="1" x14ac:dyDescent="0.3">
      <c r="A763" s="51">
        <v>120</v>
      </c>
      <c r="B763" s="51">
        <v>0.40799999999999997</v>
      </c>
      <c r="C763" s="51">
        <v>0</v>
      </c>
      <c r="D763" s="51">
        <v>6.0000000000000001E-3</v>
      </c>
      <c r="E763" s="51">
        <v>6.0000000000000001E-3</v>
      </c>
      <c r="F763" s="51">
        <v>0.57999999999999996</v>
      </c>
    </row>
    <row r="764" spans="1:6" ht="15.75" thickBot="1" x14ac:dyDescent="0.3">
      <c r="A764" s="51">
        <v>121</v>
      </c>
      <c r="B764" s="51">
        <v>0.40300000000000002</v>
      </c>
      <c r="C764" s="51">
        <v>0</v>
      </c>
      <c r="D764" s="51">
        <v>6.0000000000000001E-3</v>
      </c>
      <c r="E764" s="51">
        <v>6.0000000000000001E-3</v>
      </c>
      <c r="F764" s="51">
        <v>0.58499999999999996</v>
      </c>
    </row>
    <row r="765" spans="1:6" ht="15.75" thickBot="1" x14ac:dyDescent="0.3">
      <c r="A765" s="51">
        <v>122</v>
      </c>
      <c r="B765" s="51">
        <v>0.39800000000000002</v>
      </c>
      <c r="C765" s="51">
        <v>0</v>
      </c>
      <c r="D765" s="51">
        <v>6.0000000000000001E-3</v>
      </c>
      <c r="E765" s="51">
        <v>6.0000000000000001E-3</v>
      </c>
      <c r="F765" s="51">
        <v>0.59</v>
      </c>
    </row>
    <row r="766" spans="1:6" ht="15.75" thickBot="1" x14ac:dyDescent="0.3">
      <c r="A766" s="51">
        <v>123</v>
      </c>
      <c r="B766" s="51">
        <v>0.39300000000000002</v>
      </c>
      <c r="C766" s="51">
        <v>0</v>
      </c>
      <c r="D766" s="51">
        <v>5.0000000000000001E-3</v>
      </c>
      <c r="E766" s="51">
        <v>6.0000000000000001E-3</v>
      </c>
      <c r="F766" s="51">
        <v>0.59499999999999997</v>
      </c>
    </row>
    <row r="767" spans="1:6" ht="15.75" thickBot="1" x14ac:dyDescent="0.3">
      <c r="A767" s="51">
        <v>124</v>
      </c>
      <c r="B767" s="51">
        <v>0.38800000000000001</v>
      </c>
      <c r="C767" s="51">
        <v>0</v>
      </c>
      <c r="D767" s="51">
        <v>5.0000000000000001E-3</v>
      </c>
      <c r="E767" s="51">
        <v>6.0000000000000001E-3</v>
      </c>
      <c r="F767" s="51">
        <v>0.6</v>
      </c>
    </row>
    <row r="768" spans="1:6" ht="15.75" thickBot="1" x14ac:dyDescent="0.3">
      <c r="A768" s="51">
        <v>125</v>
      </c>
      <c r="B768" s="51">
        <v>0.38400000000000001</v>
      </c>
      <c r="C768" s="51">
        <v>0</v>
      </c>
      <c r="D768" s="51">
        <v>5.0000000000000001E-3</v>
      </c>
      <c r="E768" s="51">
        <v>6.0000000000000001E-3</v>
      </c>
      <c r="F768" s="51">
        <v>0.60499999999999998</v>
      </c>
    </row>
    <row r="769" spans="1:6" ht="15.75" thickBot="1" x14ac:dyDescent="0.3">
      <c r="A769" s="51">
        <v>126</v>
      </c>
      <c r="B769" s="51">
        <v>0.379</v>
      </c>
      <c r="C769" s="51">
        <v>0</v>
      </c>
      <c r="D769" s="51">
        <v>5.0000000000000001E-3</v>
      </c>
      <c r="E769" s="51">
        <v>6.0000000000000001E-3</v>
      </c>
      <c r="F769" s="51">
        <v>0.61</v>
      </c>
    </row>
    <row r="770" spans="1:6" ht="15.75" thickBot="1" x14ac:dyDescent="0.3">
      <c r="A770" s="51">
        <v>127</v>
      </c>
      <c r="B770" s="51">
        <v>0.374</v>
      </c>
      <c r="C770" s="51">
        <v>0</v>
      </c>
      <c r="D770" s="51">
        <v>5.0000000000000001E-3</v>
      </c>
      <c r="E770" s="51">
        <v>6.0000000000000001E-3</v>
      </c>
      <c r="F770" s="51">
        <v>0.61499999999999999</v>
      </c>
    </row>
    <row r="771" spans="1:6" ht="15.75" thickBot="1" x14ac:dyDescent="0.3">
      <c r="A771" s="51">
        <v>128</v>
      </c>
      <c r="B771" s="51">
        <v>0.36899999999999999</v>
      </c>
      <c r="C771" s="51">
        <v>0</v>
      </c>
      <c r="D771" s="51">
        <v>5.0000000000000001E-3</v>
      </c>
      <c r="E771" s="51">
        <v>6.0000000000000001E-3</v>
      </c>
      <c r="F771" s="51">
        <v>0.62</v>
      </c>
    </row>
    <row r="772" spans="1:6" ht="15.75" thickBot="1" x14ac:dyDescent="0.3">
      <c r="A772" s="51">
        <v>129</v>
      </c>
      <c r="B772" s="51">
        <v>0.36399999999999999</v>
      </c>
      <c r="C772" s="51">
        <v>0</v>
      </c>
      <c r="D772" s="51">
        <v>5.0000000000000001E-3</v>
      </c>
      <c r="E772" s="51">
        <v>6.0000000000000001E-3</v>
      </c>
      <c r="F772" s="51">
        <v>0.625</v>
      </c>
    </row>
    <row r="773" spans="1:6" ht="15.75" thickBot="1" x14ac:dyDescent="0.3">
      <c r="A773" s="51">
        <v>130</v>
      </c>
      <c r="B773" s="51">
        <v>0.35899999999999999</v>
      </c>
      <c r="C773" s="51">
        <v>0</v>
      </c>
      <c r="D773" s="51">
        <v>5.0000000000000001E-3</v>
      </c>
      <c r="E773" s="51">
        <v>6.0000000000000001E-3</v>
      </c>
      <c r="F773" s="51">
        <v>0.63</v>
      </c>
    </row>
    <row r="774" spans="1:6" ht="15.75" thickBot="1" x14ac:dyDescent="0.3">
      <c r="A774" s="51">
        <v>131</v>
      </c>
      <c r="B774" s="51">
        <v>0.35399999999999998</v>
      </c>
      <c r="C774" s="51">
        <v>0</v>
      </c>
      <c r="D774" s="51">
        <v>5.0000000000000001E-3</v>
      </c>
      <c r="E774" s="51">
        <v>5.0000000000000001E-3</v>
      </c>
      <c r="F774" s="51">
        <v>0.63500000000000001</v>
      </c>
    </row>
    <row r="775" spans="1:6" ht="15.75" thickBot="1" x14ac:dyDescent="0.3">
      <c r="A775" s="51">
        <v>132</v>
      </c>
      <c r="B775" s="51">
        <v>0.35</v>
      </c>
      <c r="C775" s="51">
        <v>0</v>
      </c>
      <c r="D775" s="51">
        <v>5.0000000000000001E-3</v>
      </c>
      <c r="E775" s="51">
        <v>5.0000000000000001E-3</v>
      </c>
      <c r="F775" s="51">
        <v>0.64</v>
      </c>
    </row>
    <row r="776" spans="1:6" ht="15.75" thickBot="1" x14ac:dyDescent="0.3">
      <c r="A776" s="51">
        <v>133</v>
      </c>
      <c r="B776" s="51">
        <v>0.34499999999999997</v>
      </c>
      <c r="C776" s="51">
        <v>0</v>
      </c>
      <c r="D776" s="51">
        <v>5.0000000000000001E-3</v>
      </c>
      <c r="E776" s="51">
        <v>5.0000000000000001E-3</v>
      </c>
      <c r="F776" s="51">
        <v>0.64500000000000002</v>
      </c>
    </row>
    <row r="777" spans="1:6" ht="15.75" thickBot="1" x14ac:dyDescent="0.3">
      <c r="A777" s="51">
        <v>134</v>
      </c>
      <c r="B777" s="51">
        <v>0.34</v>
      </c>
      <c r="C777" s="51">
        <v>0</v>
      </c>
      <c r="D777" s="51">
        <v>5.0000000000000001E-3</v>
      </c>
      <c r="E777" s="51">
        <v>5.0000000000000001E-3</v>
      </c>
      <c r="F777" s="51">
        <v>0.65</v>
      </c>
    </row>
    <row r="778" spans="1:6" ht="15.75" thickBot="1" x14ac:dyDescent="0.3">
      <c r="A778" s="51">
        <v>135</v>
      </c>
      <c r="B778" s="51">
        <v>0.33500000000000002</v>
      </c>
      <c r="C778" s="51">
        <v>0</v>
      </c>
      <c r="D778" s="51">
        <v>5.0000000000000001E-3</v>
      </c>
      <c r="E778" s="51">
        <v>5.0000000000000001E-3</v>
      </c>
      <c r="F778" s="51">
        <v>0.65500000000000003</v>
      </c>
    </row>
    <row r="779" spans="1:6" ht="15.75" thickBot="1" x14ac:dyDescent="0.3">
      <c r="A779" s="51">
        <v>136</v>
      </c>
      <c r="B779" s="51">
        <v>0.33</v>
      </c>
      <c r="C779" s="51">
        <v>0</v>
      </c>
      <c r="D779" s="51">
        <v>5.0000000000000001E-3</v>
      </c>
      <c r="E779" s="51">
        <v>5.0000000000000001E-3</v>
      </c>
      <c r="F779" s="51">
        <v>0.66</v>
      </c>
    </row>
    <row r="780" spans="1:6" ht="15.75" thickBot="1" x14ac:dyDescent="0.3">
      <c r="A780" s="51">
        <v>137</v>
      </c>
      <c r="B780" s="51">
        <v>0.32500000000000001</v>
      </c>
      <c r="C780" s="51">
        <v>0</v>
      </c>
      <c r="D780" s="51">
        <v>5.0000000000000001E-3</v>
      </c>
      <c r="E780" s="51">
        <v>5.0000000000000001E-3</v>
      </c>
      <c r="F780" s="51">
        <v>0.66500000000000004</v>
      </c>
    </row>
    <row r="781" spans="1:6" ht="15.75" thickBot="1" x14ac:dyDescent="0.3">
      <c r="A781" s="51">
        <v>138</v>
      </c>
      <c r="B781" s="51">
        <v>0.32100000000000001</v>
      </c>
      <c r="C781" s="51">
        <v>0</v>
      </c>
      <c r="D781" s="51">
        <v>4.0000000000000001E-3</v>
      </c>
      <c r="E781" s="51">
        <v>5.0000000000000001E-3</v>
      </c>
      <c r="F781" s="51">
        <v>0.67</v>
      </c>
    </row>
    <row r="782" spans="1:6" ht="15.75" thickBot="1" x14ac:dyDescent="0.3">
      <c r="A782" s="51">
        <v>139</v>
      </c>
      <c r="B782" s="51">
        <v>0.316</v>
      </c>
      <c r="C782" s="51">
        <v>0</v>
      </c>
      <c r="D782" s="51">
        <v>4.0000000000000001E-3</v>
      </c>
      <c r="E782" s="51">
        <v>5.0000000000000001E-3</v>
      </c>
      <c r="F782" s="51">
        <v>0.67500000000000004</v>
      </c>
    </row>
    <row r="783" spans="1:6" ht="15.75" thickBot="1" x14ac:dyDescent="0.3">
      <c r="A783" s="51">
        <v>140</v>
      </c>
      <c r="B783" s="51">
        <v>0.311</v>
      </c>
      <c r="C783" s="51">
        <v>0</v>
      </c>
      <c r="D783" s="51">
        <v>4.0000000000000001E-3</v>
      </c>
      <c r="E783" s="51">
        <v>5.0000000000000001E-3</v>
      </c>
      <c r="F783" s="51">
        <v>0.68</v>
      </c>
    </row>
    <row r="784" spans="1:6" ht="15.75" thickBot="1" x14ac:dyDescent="0.3">
      <c r="A784" s="51">
        <v>141</v>
      </c>
      <c r="B784" s="51">
        <v>0.30599999999999999</v>
      </c>
      <c r="C784" s="51">
        <v>0</v>
      </c>
      <c r="D784" s="51">
        <v>4.0000000000000001E-3</v>
      </c>
      <c r="E784" s="51">
        <v>5.0000000000000001E-3</v>
      </c>
      <c r="F784" s="51">
        <v>0.68500000000000005</v>
      </c>
    </row>
    <row r="785" spans="1:6" ht="15.75" thickBot="1" x14ac:dyDescent="0.3">
      <c r="A785" s="51">
        <v>142</v>
      </c>
      <c r="B785" s="51">
        <v>0.30099999999999999</v>
      </c>
      <c r="C785" s="51">
        <v>0</v>
      </c>
      <c r="D785" s="51">
        <v>4.0000000000000001E-3</v>
      </c>
      <c r="E785" s="51">
        <v>5.0000000000000001E-3</v>
      </c>
      <c r="F785" s="51">
        <v>0.69</v>
      </c>
    </row>
    <row r="786" spans="1:6" ht="15.75" thickBot="1" x14ac:dyDescent="0.3">
      <c r="A786" s="51">
        <v>143</v>
      </c>
      <c r="B786" s="51">
        <v>0.29599999999999999</v>
      </c>
      <c r="C786" s="51">
        <v>0</v>
      </c>
      <c r="D786" s="51">
        <v>4.0000000000000001E-3</v>
      </c>
      <c r="E786" s="51">
        <v>5.0000000000000001E-3</v>
      </c>
      <c r="F786" s="51">
        <v>0.69499999999999995</v>
      </c>
    </row>
    <row r="787" spans="1:6" ht="15.75" thickBot="1" x14ac:dyDescent="0.3">
      <c r="A787" s="51">
        <v>144</v>
      </c>
      <c r="B787" s="51">
        <v>0.29099999999999998</v>
      </c>
      <c r="C787" s="51">
        <v>0</v>
      </c>
      <c r="D787" s="51">
        <v>4.0000000000000001E-3</v>
      </c>
      <c r="E787" s="51">
        <v>4.0000000000000001E-3</v>
      </c>
      <c r="F787" s="51">
        <v>0.7</v>
      </c>
    </row>
    <row r="788" spans="1:6" ht="15.75" thickBot="1" x14ac:dyDescent="0.3">
      <c r="A788" s="51">
        <v>145</v>
      </c>
      <c r="B788" s="51">
        <v>0.28699999999999998</v>
      </c>
      <c r="C788" s="51">
        <v>0</v>
      </c>
      <c r="D788" s="51">
        <v>4.0000000000000001E-3</v>
      </c>
      <c r="E788" s="51">
        <v>4.0000000000000001E-3</v>
      </c>
      <c r="F788" s="51">
        <v>0.70499999999999996</v>
      </c>
    </row>
    <row r="789" spans="1:6" ht="15.75" thickBot="1" x14ac:dyDescent="0.3">
      <c r="A789" s="51">
        <v>146</v>
      </c>
      <c r="B789" s="51">
        <v>0.28199999999999997</v>
      </c>
      <c r="C789" s="51">
        <v>0</v>
      </c>
      <c r="D789" s="51">
        <v>4.0000000000000001E-3</v>
      </c>
      <c r="E789" s="51">
        <v>4.0000000000000001E-3</v>
      </c>
      <c r="F789" s="51">
        <v>0.71</v>
      </c>
    </row>
    <row r="790" spans="1:6" ht="15.75" thickBot="1" x14ac:dyDescent="0.3">
      <c r="A790" s="51">
        <v>147</v>
      </c>
      <c r="B790" s="51">
        <v>0.27700000000000002</v>
      </c>
      <c r="C790" s="51">
        <v>0</v>
      </c>
      <c r="D790" s="51">
        <v>4.0000000000000001E-3</v>
      </c>
      <c r="E790" s="51">
        <v>4.0000000000000001E-3</v>
      </c>
      <c r="F790" s="51">
        <v>0.71499999999999997</v>
      </c>
    </row>
    <row r="791" spans="1:6" ht="15.75" thickBot="1" x14ac:dyDescent="0.3">
      <c r="A791" s="51">
        <v>148</v>
      </c>
      <c r="B791" s="51">
        <v>0.27200000000000002</v>
      </c>
      <c r="C791" s="51">
        <v>0</v>
      </c>
      <c r="D791" s="51">
        <v>4.0000000000000001E-3</v>
      </c>
      <c r="E791" s="51">
        <v>4.0000000000000001E-3</v>
      </c>
      <c r="F791" s="51">
        <v>0.72</v>
      </c>
    </row>
    <row r="792" spans="1:6" ht="15.75" thickBot="1" x14ac:dyDescent="0.3">
      <c r="A792" s="51">
        <v>149</v>
      </c>
      <c r="B792" s="51">
        <v>0.26700000000000002</v>
      </c>
      <c r="C792" s="51">
        <v>0</v>
      </c>
      <c r="D792" s="51">
        <v>4.0000000000000001E-3</v>
      </c>
      <c r="E792" s="51">
        <v>4.0000000000000001E-3</v>
      </c>
      <c r="F792" s="51">
        <v>0.72499999999999998</v>
      </c>
    </row>
    <row r="793" spans="1:6" ht="15.75" thickBot="1" x14ac:dyDescent="0.3">
      <c r="A793" s="51">
        <v>150</v>
      </c>
      <c r="B793" s="51">
        <v>0.26200000000000001</v>
      </c>
      <c r="C793" s="51">
        <v>0</v>
      </c>
      <c r="D793" s="51">
        <v>4.0000000000000001E-3</v>
      </c>
      <c r="E793" s="51">
        <v>4.0000000000000001E-3</v>
      </c>
      <c r="F793" s="51">
        <v>0.73</v>
      </c>
    </row>
    <row r="794" spans="1:6" ht="15.75" thickBot="1" x14ac:dyDescent="0.3">
      <c r="A794" s="51">
        <v>151</v>
      </c>
      <c r="B794" s="51">
        <v>0.25700000000000001</v>
      </c>
      <c r="C794" s="51">
        <v>0</v>
      </c>
      <c r="D794" s="51">
        <v>4.0000000000000001E-3</v>
      </c>
      <c r="E794" s="51">
        <v>4.0000000000000001E-3</v>
      </c>
      <c r="F794" s="51">
        <v>0.73499999999999999</v>
      </c>
    </row>
    <row r="795" spans="1:6" ht="15.75" thickBot="1" x14ac:dyDescent="0.3">
      <c r="A795" s="51">
        <v>152</v>
      </c>
      <c r="B795" s="51">
        <v>0.253</v>
      </c>
      <c r="C795" s="51">
        <v>0</v>
      </c>
      <c r="D795" s="51">
        <v>3.0000000000000001E-3</v>
      </c>
      <c r="E795" s="51">
        <v>4.0000000000000001E-3</v>
      </c>
      <c r="F795" s="51">
        <v>0.74</v>
      </c>
    </row>
    <row r="796" spans="1:6" ht="15.75" thickBot="1" x14ac:dyDescent="0.3">
      <c r="A796" s="51">
        <v>153</v>
      </c>
      <c r="B796" s="51">
        <v>0.248</v>
      </c>
      <c r="C796" s="51">
        <v>0</v>
      </c>
      <c r="D796" s="51">
        <v>3.0000000000000001E-3</v>
      </c>
      <c r="E796" s="51">
        <v>4.0000000000000001E-3</v>
      </c>
      <c r="F796" s="51">
        <v>0.745</v>
      </c>
    </row>
    <row r="797" spans="1:6" ht="15.75" thickBot="1" x14ac:dyDescent="0.3">
      <c r="A797" s="51">
        <v>154</v>
      </c>
      <c r="B797" s="51">
        <v>0.24299999999999999</v>
      </c>
      <c r="C797" s="51">
        <v>0</v>
      </c>
      <c r="D797" s="51">
        <v>3.0000000000000001E-3</v>
      </c>
      <c r="E797" s="51">
        <v>4.0000000000000001E-3</v>
      </c>
      <c r="F797" s="51">
        <v>0.75</v>
      </c>
    </row>
    <row r="798" spans="1:6" ht="15.75" thickBot="1" x14ac:dyDescent="0.3">
      <c r="A798" s="51">
        <v>155</v>
      </c>
      <c r="B798" s="51">
        <v>0.23799999999999999</v>
      </c>
      <c r="C798" s="51">
        <v>0</v>
      </c>
      <c r="D798" s="51">
        <v>3.0000000000000001E-3</v>
      </c>
      <c r="E798" s="51">
        <v>4.0000000000000001E-3</v>
      </c>
      <c r="F798" s="51">
        <v>0.755</v>
      </c>
    </row>
    <row r="799" spans="1:6" ht="15.75" thickBot="1" x14ac:dyDescent="0.3">
      <c r="A799" s="51">
        <v>156</v>
      </c>
      <c r="B799" s="51">
        <v>0.23300000000000001</v>
      </c>
      <c r="C799" s="51">
        <v>0</v>
      </c>
      <c r="D799" s="51">
        <v>3.0000000000000001E-3</v>
      </c>
      <c r="E799" s="51">
        <v>4.0000000000000001E-3</v>
      </c>
      <c r="F799" s="51">
        <v>0.76</v>
      </c>
    </row>
    <row r="800" spans="1:6" ht="15.75" thickBot="1" x14ac:dyDescent="0.3">
      <c r="A800" s="51">
        <v>157</v>
      </c>
      <c r="B800" s="51">
        <v>0.22800000000000001</v>
      </c>
      <c r="C800" s="51">
        <v>0</v>
      </c>
      <c r="D800" s="51">
        <v>3.0000000000000001E-3</v>
      </c>
      <c r="E800" s="51">
        <v>4.0000000000000001E-3</v>
      </c>
      <c r="F800" s="51">
        <v>0.76500000000000001</v>
      </c>
    </row>
    <row r="801" spans="1:6" ht="15.75" thickBot="1" x14ac:dyDescent="0.3">
      <c r="A801" s="51">
        <v>158</v>
      </c>
      <c r="B801" s="51">
        <v>0.223</v>
      </c>
      <c r="C801" s="51">
        <v>0</v>
      </c>
      <c r="D801" s="51">
        <v>3.0000000000000001E-3</v>
      </c>
      <c r="E801" s="51">
        <v>3.0000000000000001E-3</v>
      </c>
      <c r="F801" s="51">
        <v>0.77</v>
      </c>
    </row>
    <row r="802" spans="1:6" ht="15.75" thickBot="1" x14ac:dyDescent="0.3">
      <c r="A802" s="51">
        <v>159</v>
      </c>
      <c r="B802" s="51">
        <v>0.219</v>
      </c>
      <c r="C802" s="51">
        <v>0</v>
      </c>
      <c r="D802" s="51">
        <v>3.0000000000000001E-3</v>
      </c>
      <c r="E802" s="51">
        <v>3.0000000000000001E-3</v>
      </c>
      <c r="F802" s="51">
        <v>0.77500000000000002</v>
      </c>
    </row>
    <row r="803" spans="1:6" ht="15.75" thickBot="1" x14ac:dyDescent="0.3">
      <c r="A803" s="51">
        <v>160</v>
      </c>
      <c r="B803" s="51">
        <v>0.214</v>
      </c>
      <c r="C803" s="51">
        <v>0</v>
      </c>
      <c r="D803" s="51">
        <v>3.0000000000000001E-3</v>
      </c>
      <c r="E803" s="51">
        <v>3.0000000000000001E-3</v>
      </c>
      <c r="F803" s="51">
        <v>0.78</v>
      </c>
    </row>
    <row r="804" spans="1:6" ht="15.75" thickBot="1" x14ac:dyDescent="0.3">
      <c r="A804" s="51">
        <v>161</v>
      </c>
      <c r="B804" s="51">
        <v>0.20899999999999999</v>
      </c>
      <c r="C804" s="51">
        <v>0</v>
      </c>
      <c r="D804" s="51">
        <v>3.0000000000000001E-3</v>
      </c>
      <c r="E804" s="51">
        <v>3.0000000000000001E-3</v>
      </c>
      <c r="F804" s="51">
        <v>0.78500000000000003</v>
      </c>
    </row>
    <row r="805" spans="1:6" ht="15.75" thickBot="1" x14ac:dyDescent="0.3">
      <c r="A805" s="51">
        <v>162</v>
      </c>
      <c r="B805" s="51">
        <v>0.20399999999999999</v>
      </c>
      <c r="C805" s="51">
        <v>0</v>
      </c>
      <c r="D805" s="51">
        <v>3.0000000000000001E-3</v>
      </c>
      <c r="E805" s="51">
        <v>3.0000000000000001E-3</v>
      </c>
      <c r="F805" s="51">
        <v>0.79</v>
      </c>
    </row>
    <row r="806" spans="1:6" ht="15.75" thickBot="1" x14ac:dyDescent="0.3">
      <c r="A806" s="51">
        <v>163</v>
      </c>
      <c r="B806" s="51">
        <v>0.19900000000000001</v>
      </c>
      <c r="C806" s="51">
        <v>0</v>
      </c>
      <c r="D806" s="51">
        <v>3.0000000000000001E-3</v>
      </c>
      <c r="E806" s="51">
        <v>3.0000000000000001E-3</v>
      </c>
      <c r="F806" s="51">
        <v>0.79500000000000004</v>
      </c>
    </row>
    <row r="807" spans="1:6" ht="15.75" thickBot="1" x14ac:dyDescent="0.3">
      <c r="A807" s="51">
        <v>164</v>
      </c>
      <c r="B807" s="51">
        <v>0.19400000000000001</v>
      </c>
      <c r="C807" s="51">
        <v>0</v>
      </c>
      <c r="D807" s="51">
        <v>3.0000000000000001E-3</v>
      </c>
      <c r="E807" s="51">
        <v>3.0000000000000001E-3</v>
      </c>
      <c r="F807" s="51">
        <v>0.8</v>
      </c>
    </row>
    <row r="808" spans="1:6" ht="15.75" thickBot="1" x14ac:dyDescent="0.3">
      <c r="A808" s="51">
        <v>165</v>
      </c>
      <c r="B808" s="51">
        <v>0.19</v>
      </c>
      <c r="C808" s="51">
        <v>0</v>
      </c>
      <c r="D808" s="51">
        <v>3.0000000000000001E-3</v>
      </c>
      <c r="E808" s="51">
        <v>3.0000000000000001E-3</v>
      </c>
      <c r="F808" s="51">
        <v>0.80500000000000005</v>
      </c>
    </row>
    <row r="809" spans="1:6" ht="15.75" thickBot="1" x14ac:dyDescent="0.3">
      <c r="A809" s="51">
        <v>166</v>
      </c>
      <c r="B809" s="51">
        <v>0.185</v>
      </c>
      <c r="C809" s="51">
        <v>0</v>
      </c>
      <c r="D809" s="51">
        <v>3.0000000000000001E-3</v>
      </c>
      <c r="E809" s="51">
        <v>3.0000000000000001E-3</v>
      </c>
      <c r="F809" s="51">
        <v>0.81</v>
      </c>
    </row>
    <row r="810" spans="1:6" ht="15.75" thickBot="1" x14ac:dyDescent="0.3">
      <c r="A810" s="51">
        <v>167</v>
      </c>
      <c r="B810" s="51">
        <v>0.18</v>
      </c>
      <c r="C810" s="51">
        <v>0</v>
      </c>
      <c r="D810" s="51">
        <v>2E-3</v>
      </c>
      <c r="E810" s="51">
        <v>3.0000000000000001E-3</v>
      </c>
      <c r="F810" s="51">
        <v>0.81499999999999995</v>
      </c>
    </row>
    <row r="811" spans="1:6" ht="15.75" thickBot="1" x14ac:dyDescent="0.3">
      <c r="A811" s="51">
        <v>168</v>
      </c>
      <c r="B811" s="51">
        <v>0.17499999999999999</v>
      </c>
      <c r="C811" s="51">
        <v>0</v>
      </c>
      <c r="D811" s="51">
        <v>2E-3</v>
      </c>
      <c r="E811" s="51">
        <v>3.0000000000000001E-3</v>
      </c>
      <c r="F811" s="51">
        <v>0.82</v>
      </c>
    </row>
    <row r="812" spans="1:6" ht="15.75" thickBot="1" x14ac:dyDescent="0.3">
      <c r="A812" s="51">
        <v>169</v>
      </c>
      <c r="B812" s="51">
        <v>0.17</v>
      </c>
      <c r="C812" s="51">
        <v>0</v>
      </c>
      <c r="D812" s="51">
        <v>2E-3</v>
      </c>
      <c r="E812" s="51">
        <v>2E-3</v>
      </c>
      <c r="F812" s="51">
        <v>0.82499999999999996</v>
      </c>
    </row>
    <row r="813" spans="1:6" ht="15.75" thickBot="1" x14ac:dyDescent="0.3">
      <c r="A813" s="51">
        <v>170</v>
      </c>
      <c r="B813" s="51">
        <v>0.16500000000000001</v>
      </c>
      <c r="C813" s="51">
        <v>0</v>
      </c>
      <c r="D813" s="51">
        <v>2E-3</v>
      </c>
      <c r="E813" s="51">
        <v>2E-3</v>
      </c>
      <c r="F813" s="51">
        <v>0.83</v>
      </c>
    </row>
    <row r="814" spans="1:6" ht="15.75" thickBot="1" x14ac:dyDescent="0.3">
      <c r="A814" s="51">
        <v>171</v>
      </c>
      <c r="B814" s="51">
        <v>0.16</v>
      </c>
      <c r="C814" s="51">
        <v>0</v>
      </c>
      <c r="D814" s="51">
        <v>2E-3</v>
      </c>
      <c r="E814" s="51">
        <v>2E-3</v>
      </c>
      <c r="F814" s="51">
        <v>0.83499999999999996</v>
      </c>
    </row>
    <row r="815" spans="1:6" ht="15.75" thickBot="1" x14ac:dyDescent="0.3">
      <c r="A815" s="51">
        <v>172</v>
      </c>
      <c r="B815" s="51">
        <v>0.156</v>
      </c>
      <c r="C815" s="51">
        <v>0</v>
      </c>
      <c r="D815" s="51">
        <v>2E-3</v>
      </c>
      <c r="E815" s="51">
        <v>2E-3</v>
      </c>
      <c r="F815" s="51">
        <v>0.84</v>
      </c>
    </row>
    <row r="816" spans="1:6" ht="15.75" thickBot="1" x14ac:dyDescent="0.3">
      <c r="A816" s="51">
        <v>173</v>
      </c>
      <c r="B816" s="51">
        <v>0.151</v>
      </c>
      <c r="C816" s="51">
        <v>0</v>
      </c>
      <c r="D816" s="51">
        <v>2E-3</v>
      </c>
      <c r="E816" s="51">
        <v>2E-3</v>
      </c>
      <c r="F816" s="51">
        <v>0.84499999999999997</v>
      </c>
    </row>
    <row r="817" spans="1:6" ht="15.75" thickBot="1" x14ac:dyDescent="0.3">
      <c r="A817" s="51">
        <v>174</v>
      </c>
      <c r="B817" s="51">
        <v>0.14599999999999999</v>
      </c>
      <c r="C817" s="51">
        <v>0</v>
      </c>
      <c r="D817" s="51">
        <v>2E-3</v>
      </c>
      <c r="E817" s="51">
        <v>2E-3</v>
      </c>
      <c r="F817" s="51">
        <v>0.85</v>
      </c>
    </row>
    <row r="818" spans="1:6" ht="15.75" thickBot="1" x14ac:dyDescent="0.3">
      <c r="A818" s="51">
        <v>175</v>
      </c>
      <c r="B818" s="51">
        <v>0.14099999999999999</v>
      </c>
      <c r="C818" s="51">
        <v>0</v>
      </c>
      <c r="D818" s="51">
        <v>2E-3</v>
      </c>
      <c r="E818" s="51">
        <v>2E-3</v>
      </c>
      <c r="F818" s="51">
        <v>0.85499999999999998</v>
      </c>
    </row>
    <row r="819" spans="1:6" ht="15.75" thickBot="1" x14ac:dyDescent="0.3">
      <c r="A819" s="51">
        <v>176</v>
      </c>
      <c r="B819" s="51">
        <v>0.13600000000000001</v>
      </c>
      <c r="C819" s="51">
        <v>0</v>
      </c>
      <c r="D819" s="51">
        <v>2E-3</v>
      </c>
      <c r="E819" s="51">
        <v>2E-3</v>
      </c>
      <c r="F819" s="51">
        <v>0.86</v>
      </c>
    </row>
    <row r="820" spans="1:6" ht="15.75" thickBot="1" x14ac:dyDescent="0.3">
      <c r="A820" s="51">
        <v>177</v>
      </c>
      <c r="B820" s="51">
        <v>0.13100000000000001</v>
      </c>
      <c r="C820" s="51">
        <v>0</v>
      </c>
      <c r="D820" s="51">
        <v>2E-3</v>
      </c>
      <c r="E820" s="51">
        <v>2E-3</v>
      </c>
      <c r="F820" s="51">
        <v>0.86499999999999999</v>
      </c>
    </row>
    <row r="821" spans="1:6" ht="15.75" thickBot="1" x14ac:dyDescent="0.3">
      <c r="A821" s="51">
        <v>178</v>
      </c>
      <c r="B821" s="51">
        <v>0.126</v>
      </c>
      <c r="C821" s="51">
        <v>0</v>
      </c>
      <c r="D821" s="51">
        <v>2E-3</v>
      </c>
      <c r="E821" s="51">
        <v>2E-3</v>
      </c>
      <c r="F821" s="51">
        <v>0.87</v>
      </c>
    </row>
    <row r="822" spans="1:6" ht="15.75" thickBot="1" x14ac:dyDescent="0.3">
      <c r="A822" s="51">
        <v>179</v>
      </c>
      <c r="B822" s="51">
        <v>0.122</v>
      </c>
      <c r="C822" s="51">
        <v>0</v>
      </c>
      <c r="D822" s="51">
        <v>2E-3</v>
      </c>
      <c r="E822" s="51">
        <v>2E-3</v>
      </c>
      <c r="F822" s="51">
        <v>0.875</v>
      </c>
    </row>
    <row r="823" spans="1:6" ht="15.75" thickBot="1" x14ac:dyDescent="0.3">
      <c r="A823" s="51">
        <v>180</v>
      </c>
      <c r="B823" s="51">
        <v>0.11700000000000001</v>
      </c>
      <c r="C823" s="51">
        <v>0</v>
      </c>
      <c r="D823" s="51">
        <v>2E-3</v>
      </c>
      <c r="E823" s="51">
        <v>2E-3</v>
      </c>
      <c r="F823" s="51">
        <v>0.88</v>
      </c>
    </row>
    <row r="824" spans="1:6" ht="15.75" thickBot="1" x14ac:dyDescent="0.3">
      <c r="A824" s="51">
        <v>181</v>
      </c>
      <c r="B824" s="51">
        <v>0.112</v>
      </c>
      <c r="C824" s="51">
        <v>0</v>
      </c>
      <c r="D824" s="51">
        <v>2E-3</v>
      </c>
      <c r="E824" s="51">
        <v>1E-3</v>
      </c>
      <c r="F824" s="51">
        <v>0.88500000000000001</v>
      </c>
    </row>
    <row r="825" spans="1:6" ht="15.75" thickBot="1" x14ac:dyDescent="0.3">
      <c r="A825" s="51">
        <v>182</v>
      </c>
      <c r="B825" s="51">
        <v>0.107</v>
      </c>
      <c r="C825" s="51">
        <v>0</v>
      </c>
      <c r="D825" s="51">
        <v>1E-3</v>
      </c>
      <c r="E825" s="51">
        <v>1E-3</v>
      </c>
      <c r="F825" s="51">
        <v>0.89</v>
      </c>
    </row>
    <row r="826" spans="1:6" ht="15.75" thickBot="1" x14ac:dyDescent="0.3">
      <c r="A826" s="51">
        <v>183</v>
      </c>
      <c r="B826" s="51">
        <v>0.10199999999999999</v>
      </c>
      <c r="C826" s="51">
        <v>0</v>
      </c>
      <c r="D826" s="51">
        <v>1E-3</v>
      </c>
      <c r="E826" s="51">
        <v>1E-3</v>
      </c>
      <c r="F826" s="51">
        <v>0.89500000000000002</v>
      </c>
    </row>
    <row r="827" spans="1:6" ht="15.75" thickBot="1" x14ac:dyDescent="0.3">
      <c r="A827" s="51">
        <v>184</v>
      </c>
      <c r="B827" s="51">
        <v>9.7000000000000003E-2</v>
      </c>
      <c r="C827" s="51">
        <v>0</v>
      </c>
      <c r="D827" s="51">
        <v>1E-3</v>
      </c>
      <c r="E827" s="51">
        <v>1E-3</v>
      </c>
      <c r="F827" s="51">
        <v>0.9</v>
      </c>
    </row>
    <row r="828" spans="1:6" ht="15.75" thickBot="1" x14ac:dyDescent="0.3">
      <c r="A828" s="51">
        <v>185</v>
      </c>
      <c r="B828" s="51">
        <v>9.2999999999999999E-2</v>
      </c>
      <c r="C828" s="51">
        <v>0</v>
      </c>
      <c r="D828" s="51">
        <v>1E-3</v>
      </c>
      <c r="E828" s="51">
        <v>1E-3</v>
      </c>
      <c r="F828" s="51">
        <v>0.90500000000000003</v>
      </c>
    </row>
    <row r="829" spans="1:6" ht="15.75" thickBot="1" x14ac:dyDescent="0.3">
      <c r="A829" s="51">
        <v>186</v>
      </c>
      <c r="B829" s="51">
        <v>8.7999999999999995E-2</v>
      </c>
      <c r="C829" s="51">
        <v>0</v>
      </c>
      <c r="D829" s="51">
        <v>1E-3</v>
      </c>
      <c r="E829" s="51">
        <v>1E-3</v>
      </c>
      <c r="F829" s="51">
        <v>0.91</v>
      </c>
    </row>
    <row r="830" spans="1:6" ht="15.75" thickBot="1" x14ac:dyDescent="0.3">
      <c r="A830" s="51">
        <v>187</v>
      </c>
      <c r="B830" s="51">
        <v>8.3000000000000004E-2</v>
      </c>
      <c r="C830" s="51">
        <v>0</v>
      </c>
      <c r="D830" s="51">
        <v>1E-3</v>
      </c>
      <c r="E830" s="51">
        <v>1E-3</v>
      </c>
      <c r="F830" s="51">
        <v>0.91500000000000004</v>
      </c>
    </row>
    <row r="831" spans="1:6" ht="15.75" thickBot="1" x14ac:dyDescent="0.3">
      <c r="A831" s="51">
        <v>188</v>
      </c>
      <c r="B831" s="51">
        <v>7.8E-2</v>
      </c>
      <c r="C831" s="51">
        <v>0</v>
      </c>
      <c r="D831" s="51">
        <v>1E-3</v>
      </c>
      <c r="E831" s="51">
        <v>1E-3</v>
      </c>
      <c r="F831" s="51">
        <v>0.92</v>
      </c>
    </row>
    <row r="832" spans="1:6" ht="15.75" thickBot="1" x14ac:dyDescent="0.3">
      <c r="A832" s="51">
        <v>189</v>
      </c>
      <c r="B832" s="51">
        <v>7.2999999999999995E-2</v>
      </c>
      <c r="C832" s="51">
        <v>0</v>
      </c>
      <c r="D832" s="51">
        <v>1E-3</v>
      </c>
      <c r="E832" s="51">
        <v>1E-3</v>
      </c>
      <c r="F832" s="51">
        <v>0.92500000000000004</v>
      </c>
    </row>
    <row r="833" spans="1:8" ht="15.75" thickBot="1" x14ac:dyDescent="0.3">
      <c r="A833" s="51">
        <v>190</v>
      </c>
      <c r="B833" s="51">
        <v>6.8000000000000005E-2</v>
      </c>
      <c r="C833" s="51">
        <v>0</v>
      </c>
      <c r="D833" s="51">
        <v>1E-3</v>
      </c>
      <c r="E833" s="51">
        <v>1E-3</v>
      </c>
      <c r="F833" s="51">
        <v>0.93</v>
      </c>
    </row>
    <row r="834" spans="1:8" ht="15.75" thickBot="1" x14ac:dyDescent="0.3">
      <c r="A834" s="51">
        <v>191</v>
      </c>
      <c r="B834" s="51">
        <v>6.3E-2</v>
      </c>
      <c r="C834" s="51">
        <v>0</v>
      </c>
      <c r="D834" s="51">
        <v>1E-3</v>
      </c>
      <c r="E834" s="51">
        <v>1E-3</v>
      </c>
      <c r="F834" s="51">
        <v>0.93500000000000005</v>
      </c>
    </row>
    <row r="835" spans="1:8" ht="15.75" thickBot="1" x14ac:dyDescent="0.3">
      <c r="A835" s="51">
        <v>192</v>
      </c>
      <c r="B835" s="51">
        <v>5.8999999999999997E-2</v>
      </c>
      <c r="C835" s="51">
        <v>0</v>
      </c>
      <c r="D835" s="51">
        <v>1E-3</v>
      </c>
      <c r="E835" s="51">
        <v>0</v>
      </c>
      <c r="F835" s="51">
        <v>0.94</v>
      </c>
    </row>
    <row r="836" spans="1:8" ht="15.75" thickBot="1" x14ac:dyDescent="0.3">
      <c r="A836" s="51">
        <v>193</v>
      </c>
      <c r="B836" s="51">
        <v>5.3999999999999999E-2</v>
      </c>
      <c r="C836" s="51">
        <v>0</v>
      </c>
      <c r="D836" s="51">
        <v>1E-3</v>
      </c>
      <c r="E836" s="51">
        <v>0</v>
      </c>
      <c r="F836" s="51">
        <v>0.94499999999999995</v>
      </c>
    </row>
    <row r="837" spans="1:8" ht="15.75" thickBot="1" x14ac:dyDescent="0.3">
      <c r="A837" s="51">
        <v>194</v>
      </c>
      <c r="B837" s="51">
        <v>4.9000000000000002E-2</v>
      </c>
      <c r="C837" s="51">
        <v>0</v>
      </c>
      <c r="D837" s="51">
        <v>1E-3</v>
      </c>
      <c r="E837" s="51">
        <v>0</v>
      </c>
      <c r="F837" s="51">
        <v>0.95</v>
      </c>
    </row>
    <row r="838" spans="1:8" ht="15.75" thickBot="1" x14ac:dyDescent="0.3">
      <c r="A838" s="51">
        <v>195</v>
      </c>
      <c r="B838" s="51">
        <v>4.3999999999999997E-2</v>
      </c>
      <c r="C838" s="51">
        <v>0</v>
      </c>
      <c r="D838" s="51">
        <v>1E-3</v>
      </c>
      <c r="E838" s="51">
        <v>0</v>
      </c>
      <c r="F838" s="51">
        <v>0.95499999999999996</v>
      </c>
    </row>
    <row r="839" spans="1:8" ht="15.75" thickBot="1" x14ac:dyDescent="0.3">
      <c r="A839" s="51">
        <v>196</v>
      </c>
      <c r="B839" s="51">
        <v>3.9E-2</v>
      </c>
      <c r="C839" s="51">
        <v>0</v>
      </c>
      <c r="D839" s="51">
        <v>1E-3</v>
      </c>
      <c r="E839" s="51">
        <v>0</v>
      </c>
      <c r="F839" s="51">
        <v>0.96</v>
      </c>
    </row>
    <row r="840" spans="1:8" ht="15.75" thickBot="1" x14ac:dyDescent="0.3">
      <c r="A840" s="51">
        <v>197</v>
      </c>
      <c r="B840" s="51">
        <v>3.4000000000000002E-2</v>
      </c>
      <c r="C840" s="51">
        <v>0</v>
      </c>
      <c r="D840" s="51">
        <v>0</v>
      </c>
      <c r="E840" s="51">
        <v>0</v>
      </c>
      <c r="F840" s="51">
        <v>0.96499999999999997</v>
      </c>
    </row>
    <row r="841" spans="1:8" ht="15.75" thickBot="1" x14ac:dyDescent="0.3">
      <c r="A841" s="51">
        <v>198</v>
      </c>
      <c r="B841" s="51">
        <v>2.9000000000000001E-2</v>
      </c>
      <c r="C841" s="51">
        <v>0</v>
      </c>
      <c r="D841" s="51">
        <v>0</v>
      </c>
      <c r="E841" s="51">
        <v>0</v>
      </c>
      <c r="F841" s="51">
        <v>0.97</v>
      </c>
    </row>
    <row r="842" spans="1:8" ht="15.75" thickBot="1" x14ac:dyDescent="0.3">
      <c r="A842" s="51">
        <v>199</v>
      </c>
      <c r="B842" s="51">
        <v>2.5000000000000001E-2</v>
      </c>
      <c r="C842" s="51">
        <v>0</v>
      </c>
      <c r="D842" s="51">
        <v>0</v>
      </c>
      <c r="E842" s="51">
        <v>0</v>
      </c>
      <c r="F842" s="51">
        <v>0.97499999999999998</v>
      </c>
    </row>
    <row r="843" spans="1:8" ht="15.75" thickBot="1" x14ac:dyDescent="0.3">
      <c r="A843" s="51">
        <v>200</v>
      </c>
      <c r="B843" s="51">
        <v>0.02</v>
      </c>
      <c r="C843" s="51">
        <v>0</v>
      </c>
      <c r="D843" s="51">
        <v>0</v>
      </c>
      <c r="E843" s="51">
        <v>0</v>
      </c>
      <c r="F843" s="51">
        <v>0.98</v>
      </c>
    </row>
    <row r="844" spans="1:8" ht="15.75" thickBot="1" x14ac:dyDescent="0.3">
      <c r="A844" s="51">
        <v>201</v>
      </c>
      <c r="B844" s="51">
        <v>1.4999999999999999E-2</v>
      </c>
      <c r="C844" s="51">
        <v>0</v>
      </c>
      <c r="D844" s="51">
        <v>0</v>
      </c>
      <c r="E844" s="51">
        <v>0</v>
      </c>
      <c r="F844" s="51">
        <v>0.98499999999999999</v>
      </c>
    </row>
    <row r="846" spans="1:8" x14ac:dyDescent="0.25">
      <c r="A846" s="50" t="s">
        <v>90</v>
      </c>
    </row>
    <row r="847" spans="1:8" ht="30" customHeight="1" x14ac:dyDescent="0.25">
      <c r="A847" s="61" t="s">
        <v>89</v>
      </c>
      <c r="B847" s="62"/>
      <c r="C847" s="62"/>
      <c r="D847" s="62"/>
      <c r="E847" s="62"/>
      <c r="F847" s="62"/>
      <c r="G847" s="62"/>
      <c r="H847" s="62"/>
    </row>
  </sheetData>
  <mergeCells count="1">
    <mergeCell ref="A847:H847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Charts</vt:lpstr>
      </vt:variant>
      <vt:variant>
        <vt:i4>16</vt:i4>
      </vt:variant>
    </vt:vector>
  </HeadingPairs>
  <TitlesOfParts>
    <vt:vector size="26" baseType="lpstr">
      <vt:lpstr>documentation</vt:lpstr>
      <vt:lpstr>Fig1</vt:lpstr>
      <vt:lpstr>Data1</vt:lpstr>
      <vt:lpstr>Data2</vt:lpstr>
      <vt:lpstr>2005-2010floss2distance2rank4</vt:lpstr>
      <vt:lpstr>2010F2CARBON1RANK6</vt:lpstr>
      <vt:lpstr>2010F2CARBON1RANK6reverse</vt:lpstr>
      <vt:lpstr>ROC2005-2010floss2distance2prox</vt:lpstr>
      <vt:lpstr>ROCbolivia_carbon_saatchi_negat</vt:lpstr>
      <vt:lpstr>ROC2010f2carbon1</vt:lpstr>
      <vt:lpstr>Fig2a</vt:lpstr>
      <vt:lpstr>Fig2b</vt:lpstr>
      <vt:lpstr>Fig3a</vt:lpstr>
      <vt:lpstr>Fig3b</vt:lpstr>
      <vt:lpstr>Fig4a</vt:lpstr>
      <vt:lpstr>Fig4b</vt:lpstr>
      <vt:lpstr>Fig5a</vt:lpstr>
      <vt:lpstr>Fig5b</vt:lpstr>
      <vt:lpstr>Fig6a</vt:lpstr>
      <vt:lpstr>Fig6b</vt:lpstr>
      <vt:lpstr>Fig7a</vt:lpstr>
      <vt:lpstr>Fig7b</vt:lpstr>
      <vt:lpstr>ProximityFOM</vt:lpstr>
      <vt:lpstr>LowCarbonFOM</vt:lpstr>
      <vt:lpstr>ProximityError</vt:lpstr>
      <vt:lpstr>LowCarbonError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2018-07-25T07:33:29Z</dcterms:modified>
</cp:coreProperties>
</file>