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Minerals Submission\Documents for Submission\"/>
    </mc:Choice>
  </mc:AlternateContent>
  <bookViews>
    <workbookView xWindow="0" yWindow="0" windowWidth="14370" windowHeight="6300" tabRatio="852" activeTab="1"/>
  </bookViews>
  <sheets>
    <sheet name="Column setup" sheetId="1" r:id="rId1"/>
    <sheet name="Column sampling" sheetId="5" r:id="rId2"/>
    <sheet name="OES results" sheetId="8" r:id="rId3"/>
    <sheet name="pH data" sheetId="21" r:id="rId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6" i="5" l="1"/>
  <c r="B44" i="5"/>
  <c r="J6" i="1"/>
  <c r="L6" i="1"/>
  <c r="M6" i="1"/>
  <c r="E3" i="1"/>
  <c r="F4" i="1"/>
  <c r="F11" i="1"/>
  <c r="F17" i="1"/>
  <c r="F16" i="1"/>
  <c r="F18" i="1"/>
  <c r="D10" i="8"/>
  <c r="D6" i="8"/>
  <c r="D36" i="8"/>
  <c r="D37" i="8"/>
  <c r="D11" i="8"/>
  <c r="D38" i="8"/>
  <c r="D12" i="8"/>
  <c r="D62" i="8"/>
  <c r="D63" i="8"/>
  <c r="D64" i="8"/>
  <c r="D203" i="8"/>
  <c r="D7" i="8"/>
  <c r="D193" i="8"/>
  <c r="D194" i="8"/>
  <c r="D195" i="8"/>
  <c r="D196" i="8"/>
  <c r="D197" i="8"/>
  <c r="D198" i="8"/>
  <c r="D199" i="8"/>
  <c r="D200" i="8"/>
  <c r="D30" i="8"/>
  <c r="D5" i="8"/>
  <c r="D65" i="8"/>
  <c r="D88" i="8"/>
  <c r="D89" i="8"/>
  <c r="D90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260" i="8"/>
  <c r="D259" i="8"/>
  <c r="D258" i="8"/>
  <c r="D257" i="8"/>
  <c r="D256" i="8"/>
  <c r="D255" i="8"/>
  <c r="D254" i="8"/>
  <c r="D253" i="8"/>
  <c r="D250" i="8"/>
  <c r="D249" i="8"/>
  <c r="D248" i="8"/>
  <c r="D247" i="8"/>
  <c r="D246" i="8"/>
  <c r="D245" i="8"/>
  <c r="D244" i="8"/>
  <c r="D243" i="8"/>
  <c r="D240" i="8"/>
  <c r="D239" i="8"/>
  <c r="D238" i="8"/>
  <c r="D237" i="8"/>
  <c r="D236" i="8"/>
  <c r="D235" i="8"/>
  <c r="D234" i="8"/>
  <c r="D233" i="8"/>
  <c r="D230" i="8"/>
  <c r="D229" i="8"/>
  <c r="D228" i="8"/>
  <c r="D227" i="8"/>
  <c r="D226" i="8"/>
  <c r="D225" i="8"/>
  <c r="D224" i="8"/>
  <c r="D223" i="8"/>
  <c r="D220" i="8"/>
  <c r="D219" i="8"/>
  <c r="D218" i="8"/>
  <c r="D217" i="8"/>
  <c r="D216" i="8"/>
  <c r="D215" i="8"/>
  <c r="D214" i="8"/>
  <c r="D213" i="8"/>
  <c r="D210" i="8"/>
  <c r="D209" i="8"/>
  <c r="D208" i="8"/>
  <c r="D207" i="8"/>
  <c r="D206" i="8"/>
  <c r="D205" i="8"/>
  <c r="D204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33" i="8"/>
  <c r="D32" i="8"/>
  <c r="D31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85" i="8"/>
  <c r="D84" i="8"/>
  <c r="D83" i="8"/>
  <c r="D82" i="8"/>
  <c r="D81" i="8"/>
  <c r="D80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C6" i="5"/>
  <c r="C5" i="5"/>
  <c r="J7" i="1"/>
  <c r="D3" i="1"/>
  <c r="G3" i="1"/>
  <c r="F3" i="1"/>
  <c r="G4" i="1"/>
  <c r="D4" i="1"/>
  <c r="E4" i="1"/>
  <c r="E16" i="1"/>
  <c r="E11" i="1"/>
  <c r="E17" i="1"/>
  <c r="E18" i="1"/>
  <c r="G10" i="1"/>
  <c r="D17" i="1"/>
  <c r="D16" i="1"/>
  <c r="D18" i="1"/>
  <c r="G11" i="1"/>
  <c r="G17" i="1"/>
  <c r="G16" i="1"/>
  <c r="B16" i="1"/>
  <c r="H16" i="1"/>
  <c r="H18" i="1"/>
  <c r="E10" i="1"/>
  <c r="C16" i="1"/>
  <c r="F10" i="1"/>
  <c r="C17" i="1"/>
  <c r="C18" i="1"/>
  <c r="I16" i="1"/>
  <c r="I18" i="1"/>
  <c r="G18" i="1"/>
  <c r="B17" i="1"/>
  <c r="B18" i="1"/>
</calcChain>
</file>

<file path=xl/sharedStrings.xml><?xml version="1.0" encoding="utf-8"?>
<sst xmlns="http://schemas.openxmlformats.org/spreadsheetml/2006/main" count="518" uniqueCount="112">
  <si>
    <t>1:2</t>
  </si>
  <si>
    <t>1:1</t>
  </si>
  <si>
    <t>2:1</t>
  </si>
  <si>
    <t>py:ccp</t>
  </si>
  <si>
    <t>%Cu</t>
  </si>
  <si>
    <t>amount ccp</t>
  </si>
  <si>
    <t>amount py</t>
  </si>
  <si>
    <t>Cu</t>
  </si>
  <si>
    <t>Fe</t>
  </si>
  <si>
    <t>S</t>
  </si>
  <si>
    <t>CuFeS2</t>
  </si>
  <si>
    <t>FeS2</t>
  </si>
  <si>
    <t>g/mol</t>
  </si>
  <si>
    <t>for [g]</t>
  </si>
  <si>
    <t>%ccp per 1%Cu</t>
  </si>
  <si>
    <t>0:1</t>
  </si>
  <si>
    <t>mass</t>
  </si>
  <si>
    <t>sample</t>
  </si>
  <si>
    <t>Day 40</t>
  </si>
  <si>
    <t>A1</t>
  </si>
  <si>
    <t>A2</t>
  </si>
  <si>
    <t>A3</t>
  </si>
  <si>
    <t>B1</t>
  </si>
  <si>
    <t>B2</t>
  </si>
  <si>
    <t>B3</t>
  </si>
  <si>
    <t>C1</t>
  </si>
  <si>
    <t>C2</t>
  </si>
  <si>
    <t>C3</t>
  </si>
  <si>
    <t>CA</t>
  </si>
  <si>
    <t>D1</t>
  </si>
  <si>
    <t>D2</t>
  </si>
  <si>
    <t>D3</t>
  </si>
  <si>
    <t>E1</t>
  </si>
  <si>
    <t>E2</t>
  </si>
  <si>
    <t>E3</t>
  </si>
  <si>
    <t>F1</t>
  </si>
  <si>
    <t>F2</t>
  </si>
  <si>
    <t>F3</t>
  </si>
  <si>
    <t>FA</t>
  </si>
  <si>
    <t>G1</t>
  </si>
  <si>
    <t>G2</t>
  </si>
  <si>
    <t>G3</t>
  </si>
  <si>
    <t>H1</t>
  </si>
  <si>
    <t>H3</t>
  </si>
  <si>
    <t>HA</t>
  </si>
  <si>
    <t>SAMPLE</t>
  </si>
  <si>
    <t>total</t>
  </si>
  <si>
    <t>dilution</t>
  </si>
  <si>
    <t>out of range</t>
  </si>
  <si>
    <t>&lt;DL</t>
  </si>
  <si>
    <t>ppm</t>
  </si>
  <si>
    <t>Day 50</t>
  </si>
  <si>
    <t>H2</t>
  </si>
  <si>
    <t>AA</t>
  </si>
  <si>
    <t>BA</t>
  </si>
  <si>
    <t>EA</t>
  </si>
  <si>
    <t xml:space="preserve">DA </t>
  </si>
  <si>
    <t>GA</t>
  </si>
  <si>
    <t>inoculum</t>
  </si>
  <si>
    <t>media at t0</t>
  </si>
  <si>
    <t>media at t30</t>
  </si>
  <si>
    <t>A</t>
  </si>
  <si>
    <t>B</t>
  </si>
  <si>
    <t>C</t>
  </si>
  <si>
    <t>D</t>
  </si>
  <si>
    <t>E</t>
  </si>
  <si>
    <t>F</t>
  </si>
  <si>
    <t>G</t>
  </si>
  <si>
    <t>H</t>
  </si>
  <si>
    <t>P</t>
  </si>
  <si>
    <t>Day 10</t>
  </si>
  <si>
    <t>Day 30</t>
  </si>
  <si>
    <t>Day 20</t>
  </si>
  <si>
    <t>Day 106</t>
  </si>
  <si>
    <t>media t10 and t 20</t>
  </si>
  <si>
    <t>media t30 onwards</t>
  </si>
  <si>
    <t>ppb</t>
  </si>
  <si>
    <t>day 10</t>
  </si>
  <si>
    <t>Day 60</t>
  </si>
  <si>
    <t>Day 80</t>
  </si>
  <si>
    <t>ABIOTIC</t>
  </si>
  <si>
    <t>day 20</t>
  </si>
  <si>
    <t>factor</t>
  </si>
  <si>
    <t>pH</t>
  </si>
  <si>
    <t>Day 105</t>
  </si>
  <si>
    <t>Day 70</t>
  </si>
  <si>
    <t>DAY30</t>
  </si>
  <si>
    <t>DAY40</t>
  </si>
  <si>
    <t>ABIOTIC CONTROLS</t>
  </si>
  <si>
    <t>DAY</t>
  </si>
  <si>
    <t>OES RESULTS (raw)</t>
  </si>
  <si>
    <t xml:space="preserve">ABIOTIC </t>
  </si>
  <si>
    <t>Media sampled</t>
  </si>
  <si>
    <t>Media added</t>
  </si>
  <si>
    <t>10 DAYS</t>
  </si>
  <si>
    <t>T=0</t>
  </si>
  <si>
    <t>20 DAYS</t>
  </si>
  <si>
    <t>30 DAYS</t>
  </si>
  <si>
    <t>40 DAYS</t>
  </si>
  <si>
    <t>50 DAYS</t>
  </si>
  <si>
    <t>70 DAYS</t>
  </si>
  <si>
    <t>105 DAYS</t>
  </si>
  <si>
    <t>60 DAYS</t>
  </si>
  <si>
    <t>80 DAYS</t>
  </si>
  <si>
    <t>T = 0</t>
  </si>
  <si>
    <t>DA</t>
  </si>
  <si>
    <t xml:space="preserve">ALL VALUES IN ml </t>
  </si>
  <si>
    <t>T=0 is total volume of liquid held in column</t>
  </si>
  <si>
    <t>chalcopyrite [g]</t>
  </si>
  <si>
    <t>pyrite [g]</t>
  </si>
  <si>
    <t>sand [g]</t>
  </si>
  <si>
    <t>to 
weigh 
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</si>
</sst>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10" borderId="0" applyNumberFormat="0" applyBorder="0" applyAlignment="0" applyProtection="0"/>
  </cellStyleXfs>
  <cellXfs count="152">
    <xf numFmtId="0" fontId="0" fillId="0" borderId="0" xfId="0"/>
    <xf numFmtId="0" fontId="1" fillId="0" borderId="7" xfId="0" applyFont="1" applyBorder="1" applyAlignment="1">
      <alignment horizontal="center"/>
    </xf>
    <xf numFmtId="20" fontId="1" fillId="0" borderId="3" xfId="0" quotePrefix="1" applyNumberFormat="1" applyFont="1" applyBorder="1" applyAlignment="1">
      <alignment horizontal="center"/>
    </xf>
    <xf numFmtId="0" fontId="1" fillId="0" borderId="0" xfId="0" quotePrefix="1" applyFont="1" applyBorder="1" applyAlignment="1">
      <alignment horizontal="center"/>
    </xf>
    <xf numFmtId="0" fontId="1" fillId="0" borderId="4" xfId="0" quotePrefix="1" applyFont="1" applyBorder="1" applyAlignment="1">
      <alignment horizontal="center"/>
    </xf>
    <xf numFmtId="2" fontId="0" fillId="0" borderId="0" xfId="0" applyNumberFormat="1"/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3" xfId="0" applyBorder="1"/>
    <xf numFmtId="0" fontId="0" fillId="0" borderId="0" xfId="0" applyBorder="1"/>
    <xf numFmtId="0" fontId="0" fillId="0" borderId="5" xfId="0" applyBorder="1"/>
    <xf numFmtId="0" fontId="0" fillId="0" borderId="15" xfId="0" applyBorder="1"/>
    <xf numFmtId="0" fontId="0" fillId="0" borderId="16" xfId="0" applyBorder="1"/>
    <xf numFmtId="0" fontId="0" fillId="0" borderId="0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20" fontId="0" fillId="0" borderId="0" xfId="0" quotePrefix="1" applyNumberForma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/>
    </xf>
    <xf numFmtId="0" fontId="0" fillId="0" borderId="17" xfId="0" applyBorder="1"/>
    <xf numFmtId="0" fontId="0" fillId="4" borderId="18" xfId="0" applyFill="1" applyBorder="1"/>
    <xf numFmtId="0" fontId="0" fillId="4" borderId="19" xfId="0" applyFill="1" applyBorder="1"/>
    <xf numFmtId="0" fontId="0" fillId="4" borderId="20" xfId="0" applyFill="1" applyBorder="1"/>
    <xf numFmtId="0" fontId="0" fillId="3" borderId="18" xfId="0" applyFill="1" applyBorder="1"/>
    <xf numFmtId="0" fontId="0" fillId="3" borderId="19" xfId="0" applyFill="1" applyBorder="1"/>
    <xf numFmtId="0" fontId="0" fillId="3" borderId="20" xfId="0" applyFill="1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0" fillId="7" borderId="18" xfId="0" applyFill="1" applyBorder="1"/>
    <xf numFmtId="0" fontId="0" fillId="7" borderId="19" xfId="0" applyFill="1" applyBorder="1"/>
    <xf numFmtId="0" fontId="0" fillId="7" borderId="20" xfId="0" applyFill="1" applyBorder="1"/>
    <xf numFmtId="0" fontId="0" fillId="5" borderId="18" xfId="0" applyFill="1" applyBorder="1"/>
    <xf numFmtId="0" fontId="0" fillId="5" borderId="19" xfId="0" applyFill="1" applyBorder="1"/>
    <xf numFmtId="0" fontId="0" fillId="5" borderId="20" xfId="0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0" fontId="0" fillId="8" borderId="18" xfId="0" applyFill="1" applyBorder="1"/>
    <xf numFmtId="0" fontId="0" fillId="8" borderId="19" xfId="0" applyFill="1" applyBorder="1"/>
    <xf numFmtId="0" fontId="0" fillId="8" borderId="20" xfId="0" applyFill="1" applyBorder="1"/>
    <xf numFmtId="0" fontId="0" fillId="9" borderId="18" xfId="0" applyFill="1" applyBorder="1"/>
    <xf numFmtId="0" fontId="0" fillId="9" borderId="19" xfId="0" applyFill="1" applyBorder="1"/>
    <xf numFmtId="0" fontId="0" fillId="9" borderId="20" xfId="0" applyFill="1" applyBorder="1"/>
    <xf numFmtId="0" fontId="0" fillId="0" borderId="0" xfId="0" applyAlignment="1">
      <alignment horizontal="center"/>
    </xf>
    <xf numFmtId="0" fontId="1" fillId="0" borderId="0" xfId="0" applyFont="1"/>
    <xf numFmtId="0" fontId="0" fillId="0" borderId="4" xfId="0" applyBorder="1"/>
    <xf numFmtId="2" fontId="0" fillId="0" borderId="0" xfId="0" applyNumberFormat="1" applyBorder="1"/>
    <xf numFmtId="165" fontId="0" fillId="0" borderId="0" xfId="0" applyNumberFormat="1"/>
    <xf numFmtId="165" fontId="1" fillId="0" borderId="0" xfId="0" applyNumberFormat="1" applyFont="1"/>
    <xf numFmtId="2" fontId="0" fillId="0" borderId="0" xfId="0" applyNumberFormat="1" applyFont="1" applyBorder="1"/>
    <xf numFmtId="0" fontId="0" fillId="0" borderId="0" xfId="0" applyFont="1" applyBorder="1"/>
    <xf numFmtId="2" fontId="0" fillId="0" borderId="3" xfId="0" applyNumberFormat="1" applyBorder="1"/>
    <xf numFmtId="0" fontId="0" fillId="0" borderId="8" xfId="0" applyBorder="1"/>
    <xf numFmtId="164" fontId="1" fillId="6" borderId="18" xfId="0" applyNumberFormat="1" applyFont="1" applyFill="1" applyBorder="1"/>
    <xf numFmtId="164" fontId="1" fillId="6" borderId="19" xfId="0" applyNumberFormat="1" applyFont="1" applyFill="1" applyBorder="1"/>
    <xf numFmtId="164" fontId="1" fillId="6" borderId="20" xfId="0" applyNumberFormat="1" applyFont="1" applyFill="1" applyBorder="1"/>
    <xf numFmtId="164" fontId="1" fillId="4" borderId="18" xfId="0" applyNumberFormat="1" applyFont="1" applyFill="1" applyBorder="1"/>
    <xf numFmtId="164" fontId="1" fillId="4" borderId="19" xfId="0" applyNumberFormat="1" applyFont="1" applyFill="1" applyBorder="1"/>
    <xf numFmtId="164" fontId="1" fillId="4" borderId="20" xfId="0" applyNumberFormat="1" applyFont="1" applyFill="1" applyBorder="1"/>
    <xf numFmtId="164" fontId="1" fillId="3" borderId="18" xfId="0" applyNumberFormat="1" applyFont="1" applyFill="1" applyBorder="1"/>
    <xf numFmtId="164" fontId="1" fillId="3" borderId="19" xfId="0" applyNumberFormat="1" applyFont="1" applyFill="1" applyBorder="1"/>
    <xf numFmtId="164" fontId="1" fillId="3" borderId="20" xfId="0" applyNumberFormat="1" applyFont="1" applyFill="1" applyBorder="1"/>
    <xf numFmtId="164" fontId="1" fillId="9" borderId="18" xfId="0" applyNumberFormat="1" applyFont="1" applyFill="1" applyBorder="1"/>
    <xf numFmtId="164" fontId="1" fillId="9" borderId="19" xfId="0" applyNumberFormat="1" applyFont="1" applyFill="1" applyBorder="1"/>
    <xf numFmtId="164" fontId="1" fillId="9" borderId="20" xfId="0" applyNumberFormat="1" applyFont="1" applyFill="1" applyBorder="1"/>
    <xf numFmtId="164" fontId="1" fillId="7" borderId="18" xfId="0" applyNumberFormat="1" applyFont="1" applyFill="1" applyBorder="1"/>
    <xf numFmtId="164" fontId="1" fillId="7" borderId="19" xfId="0" applyNumberFormat="1" applyFont="1" applyFill="1" applyBorder="1"/>
    <xf numFmtId="164" fontId="1" fillId="7" borderId="20" xfId="0" applyNumberFormat="1" applyFont="1" applyFill="1" applyBorder="1"/>
    <xf numFmtId="164" fontId="1" fillId="2" borderId="18" xfId="0" applyNumberFormat="1" applyFont="1" applyFill="1" applyBorder="1"/>
    <xf numFmtId="164" fontId="1" fillId="2" borderId="19" xfId="0" applyNumberFormat="1" applyFont="1" applyFill="1" applyBorder="1"/>
    <xf numFmtId="164" fontId="1" fillId="2" borderId="20" xfId="0" applyNumberFormat="1" applyFont="1" applyFill="1" applyBorder="1"/>
    <xf numFmtId="164" fontId="1" fillId="5" borderId="18" xfId="0" applyNumberFormat="1" applyFont="1" applyFill="1" applyBorder="1"/>
    <xf numFmtId="164" fontId="1" fillId="5" borderId="19" xfId="0" applyNumberFormat="1" applyFont="1" applyFill="1" applyBorder="1"/>
    <xf numFmtId="164" fontId="1" fillId="5" borderId="20" xfId="0" applyNumberFormat="1" applyFont="1" applyFill="1" applyBorder="1"/>
    <xf numFmtId="164" fontId="1" fillId="8" borderId="18" xfId="0" applyNumberFormat="1" applyFont="1" applyFill="1" applyBorder="1"/>
    <xf numFmtId="164" fontId="1" fillId="8" borderId="19" xfId="0" applyNumberFormat="1" applyFont="1" applyFill="1" applyBorder="1"/>
    <xf numFmtId="164" fontId="1" fillId="8" borderId="20" xfId="0" applyNumberFormat="1" applyFont="1" applyFill="1" applyBorder="1"/>
    <xf numFmtId="0" fontId="2" fillId="10" borderId="0" xfId="1"/>
    <xf numFmtId="2" fontId="0" fillId="0" borderId="16" xfId="0" applyNumberFormat="1" applyBorder="1"/>
    <xf numFmtId="0" fontId="0" fillId="0" borderId="0" xfId="0" quotePrefix="1" applyFont="1" applyBorder="1" applyAlignment="1">
      <alignment horizontal="center"/>
    </xf>
    <xf numFmtId="0" fontId="1" fillId="0" borderId="0" xfId="0" applyFont="1" applyBorder="1"/>
    <xf numFmtId="0" fontId="0" fillId="0" borderId="0" xfId="0" applyFill="1" applyBorder="1"/>
    <xf numFmtId="0" fontId="0" fillId="0" borderId="0" xfId="0" applyAlignment="1">
      <alignment horizontal="right"/>
    </xf>
    <xf numFmtId="1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 applyFill="1" applyAlignment="1">
      <alignment horizontal="right"/>
    </xf>
    <xf numFmtId="1" fontId="0" fillId="0" borderId="0" xfId="0" applyNumberFormat="1" applyFill="1" applyAlignment="1">
      <alignment horizontal="right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left"/>
    </xf>
    <xf numFmtId="2" fontId="0" fillId="0" borderId="0" xfId="0" applyNumberFormat="1" applyFill="1" applyAlignment="1">
      <alignment horizontal="right"/>
    </xf>
    <xf numFmtId="0" fontId="3" fillId="0" borderId="0" xfId="0" applyFont="1" applyBorder="1"/>
    <xf numFmtId="0" fontId="0" fillId="0" borderId="0" xfId="0" applyBorder="1" applyAlignment="1">
      <alignment horizontal="center"/>
    </xf>
    <xf numFmtId="0" fontId="0" fillId="6" borderId="21" xfId="0" applyFill="1" applyBorder="1"/>
    <xf numFmtId="0" fontId="0" fillId="6" borderId="5" xfId="0" applyFill="1" applyBorder="1"/>
    <xf numFmtId="0" fontId="0" fillId="4" borderId="21" xfId="0" applyFill="1" applyBorder="1"/>
    <xf numFmtId="0" fontId="0" fillId="4" borderId="5" xfId="0" applyFill="1" applyBorder="1"/>
    <xf numFmtId="0" fontId="0" fillId="3" borderId="21" xfId="0" applyFill="1" applyBorder="1"/>
    <xf numFmtId="0" fontId="0" fillId="3" borderId="5" xfId="0" applyFill="1" applyBorder="1"/>
    <xf numFmtId="0" fontId="0" fillId="7" borderId="21" xfId="0" applyFill="1" applyBorder="1"/>
    <xf numFmtId="0" fontId="0" fillId="7" borderId="5" xfId="0" applyFill="1" applyBorder="1"/>
    <xf numFmtId="0" fontId="0" fillId="2" borderId="21" xfId="0" applyFill="1" applyBorder="1"/>
    <xf numFmtId="0" fontId="0" fillId="2" borderId="5" xfId="0" applyFill="1" applyBorder="1"/>
    <xf numFmtId="0" fontId="0" fillId="5" borderId="21" xfId="0" applyFill="1" applyBorder="1"/>
    <xf numFmtId="0" fontId="0" fillId="5" borderId="5" xfId="0" applyFill="1" applyBorder="1"/>
    <xf numFmtId="0" fontId="0" fillId="9" borderId="21" xfId="0" applyFill="1" applyBorder="1"/>
    <xf numFmtId="0" fontId="0" fillId="9" borderId="5" xfId="0" applyFill="1" applyBorder="1"/>
    <xf numFmtId="0" fontId="0" fillId="8" borderId="21" xfId="0" applyFill="1" applyBorder="1"/>
    <xf numFmtId="0" fontId="0" fillId="8" borderId="17" xfId="0" applyFill="1" applyBorder="1"/>
    <xf numFmtId="0" fontId="1" fillId="0" borderId="8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164" fontId="0" fillId="6" borderId="9" xfId="0" applyNumberFormat="1" applyFill="1" applyBorder="1" applyAlignment="1">
      <alignment horizontal="center"/>
    </xf>
    <xf numFmtId="164" fontId="0" fillId="4" borderId="10" xfId="0" applyNumberFormat="1" applyFill="1" applyBorder="1" applyAlignment="1">
      <alignment horizontal="center"/>
    </xf>
    <xf numFmtId="164" fontId="0" fillId="4" borderId="9" xfId="0" applyNumberFormat="1" applyFill="1" applyBorder="1" applyAlignment="1">
      <alignment horizontal="center"/>
    </xf>
    <xf numFmtId="164" fontId="0" fillId="3" borderId="18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164" fontId="0" fillId="7" borderId="12" xfId="0" applyNumberFormat="1" applyFill="1" applyBorder="1" applyAlignment="1">
      <alignment horizontal="center"/>
    </xf>
    <xf numFmtId="164" fontId="0" fillId="2" borderId="12" xfId="0" applyNumberFormat="1" applyFill="1" applyBorder="1" applyAlignment="1">
      <alignment horizontal="center"/>
    </xf>
    <xf numFmtId="164" fontId="0" fillId="2" borderId="13" xfId="0" applyNumberFormat="1" applyFill="1" applyBorder="1" applyAlignment="1">
      <alignment horizontal="center"/>
    </xf>
    <xf numFmtId="164" fontId="0" fillId="5" borderId="20" xfId="0" applyNumberFormat="1" applyFill="1" applyBorder="1" applyAlignment="1">
      <alignment horizontal="center"/>
    </xf>
    <xf numFmtId="164" fontId="0" fillId="5" borderId="14" xfId="0" applyNumberFormat="1" applyFill="1" applyBorder="1" applyAlignment="1">
      <alignment horizontal="center"/>
    </xf>
    <xf numFmtId="0" fontId="0" fillId="0" borderId="6" xfId="0" applyBorder="1"/>
    <xf numFmtId="2" fontId="0" fillId="0" borderId="17" xfId="0" applyNumberFormat="1" applyBorder="1"/>
    <xf numFmtId="0" fontId="4" fillId="0" borderId="0" xfId="0" applyFont="1"/>
    <xf numFmtId="0" fontId="0" fillId="0" borderId="16" xfId="0" applyFill="1" applyBorder="1"/>
    <xf numFmtId="0" fontId="0" fillId="0" borderId="17" xfId="0" applyFill="1" applyBorder="1"/>
    <xf numFmtId="0" fontId="4" fillId="0" borderId="17" xfId="0" applyFont="1" applyBorder="1"/>
    <xf numFmtId="0" fontId="4" fillId="0" borderId="5" xfId="0" applyFont="1" applyBorder="1"/>
    <xf numFmtId="0" fontId="4" fillId="0" borderId="6" xfId="0" applyFont="1" applyFill="1" applyBorder="1"/>
    <xf numFmtId="0" fontId="0" fillId="0" borderId="16" xfId="0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5" xfId="0" applyNumberFormat="1" applyBorder="1"/>
    <xf numFmtId="0" fontId="0" fillId="0" borderId="4" xfId="0" applyBorder="1" applyAlignment="1">
      <alignment horizontal="center"/>
    </xf>
    <xf numFmtId="11" fontId="1" fillId="0" borderId="0" xfId="0" applyNumberFormat="1" applyFont="1"/>
    <xf numFmtId="11" fontId="1" fillId="0" borderId="0" xfId="0" quotePrefix="1" applyNumberFormat="1" applyFont="1"/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1" fillId="0" borderId="0" xfId="0" applyFont="1" applyAlignment="1">
      <alignment horizontal="center"/>
    </xf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opLeftCell="A14" workbookViewId="0">
      <selection activeCell="L41" sqref="L41"/>
    </sheetView>
  </sheetViews>
  <sheetFormatPr defaultColWidth="8.85546875" defaultRowHeight="15" x14ac:dyDescent="0.25"/>
  <cols>
    <col min="1" max="1" width="8.5703125" bestFit="1" customWidth="1"/>
  </cols>
  <sheetData>
    <row r="1" spans="1:13" hidden="1" x14ac:dyDescent="0.25">
      <c r="B1" s="6" t="s">
        <v>5</v>
      </c>
      <c r="C1" s="7"/>
      <c r="D1" s="15"/>
      <c r="E1" s="141" t="s">
        <v>3</v>
      </c>
      <c r="F1" s="142"/>
      <c r="G1" s="143"/>
    </row>
    <row r="2" spans="1:13" ht="15.75" hidden="1" thickBot="1" x14ac:dyDescent="0.3">
      <c r="B2" s="8" t="s">
        <v>13</v>
      </c>
      <c r="C2" s="9">
        <v>35</v>
      </c>
      <c r="D2" s="18" t="s">
        <v>15</v>
      </c>
      <c r="E2" s="2" t="s">
        <v>0</v>
      </c>
      <c r="F2" s="3" t="s">
        <v>1</v>
      </c>
      <c r="G2" s="4" t="s">
        <v>2</v>
      </c>
      <c r="I2" t="s">
        <v>7</v>
      </c>
      <c r="J2">
        <v>63.545999999999999</v>
      </c>
      <c r="K2" t="s">
        <v>12</v>
      </c>
    </row>
    <row r="3" spans="1:13" hidden="1" x14ac:dyDescent="0.25">
      <c r="B3" s="139" t="s">
        <v>4</v>
      </c>
      <c r="C3" s="1">
        <v>0.1</v>
      </c>
      <c r="D3" s="19">
        <f>0.1*$M$6*$C$2/100</f>
        <v>0.10108008371888079</v>
      </c>
      <c r="E3" s="114">
        <f>0.1*$M$6*$C$2/100</f>
        <v>0.10108008371888079</v>
      </c>
      <c r="F3" s="116">
        <f>0.1*$M$6*$C$2/100</f>
        <v>0.10108008371888079</v>
      </c>
      <c r="G3" s="117">
        <f>0.1*$M$6*$C$2/100</f>
        <v>0.10108008371888079</v>
      </c>
      <c r="I3" t="s">
        <v>8</v>
      </c>
      <c r="J3">
        <v>55.844999999999999</v>
      </c>
      <c r="K3" t="s">
        <v>12</v>
      </c>
    </row>
    <row r="4" spans="1:13" ht="15.75" hidden="1" thickBot="1" x14ac:dyDescent="0.3">
      <c r="B4" s="140"/>
      <c r="C4" s="111">
        <v>0.5</v>
      </c>
      <c r="D4" s="113">
        <f>0.5*$M$6*$C$2/100</f>
        <v>0.50540041859440388</v>
      </c>
      <c r="E4" s="119">
        <f>0.5*$M$6*$C$2/100</f>
        <v>0.50540041859440388</v>
      </c>
      <c r="F4" s="120">
        <f>0.5*$M$6*$C$2/100</f>
        <v>0.50540041859440388</v>
      </c>
      <c r="G4" s="122">
        <f>0.5*$M$6*$C$2/100</f>
        <v>0.50540041859440388</v>
      </c>
      <c r="I4" t="s">
        <v>9</v>
      </c>
      <c r="J4">
        <v>32.064999999999998</v>
      </c>
      <c r="K4" t="s">
        <v>12</v>
      </c>
    </row>
    <row r="5" spans="1:13" hidden="1" x14ac:dyDescent="0.25">
      <c r="L5" t="s">
        <v>4</v>
      </c>
      <c r="M5" t="s">
        <v>14</v>
      </c>
    </row>
    <row r="6" spans="1:13" hidden="1" x14ac:dyDescent="0.25">
      <c r="I6" t="s">
        <v>10</v>
      </c>
      <c r="J6">
        <f>J2+J3+2*J4</f>
        <v>183.52099999999999</v>
      </c>
      <c r="K6" t="s">
        <v>12</v>
      </c>
      <c r="L6">
        <f>J2/J6</f>
        <v>0.34626010102386107</v>
      </c>
      <c r="M6" s="5">
        <f>1/L6</f>
        <v>2.8880023919680227</v>
      </c>
    </row>
    <row r="7" spans="1:13" ht="15.75" hidden="1" thickBot="1" x14ac:dyDescent="0.3">
      <c r="I7" t="s">
        <v>11</v>
      </c>
      <c r="J7">
        <f>J3+2*J4</f>
        <v>119.97499999999999</v>
      </c>
      <c r="K7" t="s">
        <v>12</v>
      </c>
    </row>
    <row r="8" spans="1:13" hidden="1" x14ac:dyDescent="0.25">
      <c r="B8" s="139" t="s">
        <v>6</v>
      </c>
      <c r="C8" s="144"/>
      <c r="D8" s="16"/>
      <c r="E8" s="141" t="s">
        <v>3</v>
      </c>
      <c r="F8" s="142"/>
      <c r="G8" s="143"/>
    </row>
    <row r="9" spans="1:13" ht="15.75" hidden="1" thickBot="1" x14ac:dyDescent="0.3">
      <c r="B9" s="140"/>
      <c r="C9" s="145"/>
      <c r="D9" s="18" t="s">
        <v>15</v>
      </c>
      <c r="E9" s="2" t="s">
        <v>0</v>
      </c>
      <c r="F9" s="3" t="s">
        <v>1</v>
      </c>
      <c r="G9" s="4" t="s">
        <v>2</v>
      </c>
    </row>
    <row r="10" spans="1:13" hidden="1" x14ac:dyDescent="0.25">
      <c r="B10" s="139" t="s">
        <v>4</v>
      </c>
      <c r="C10" s="1">
        <v>0.1</v>
      </c>
      <c r="D10" s="17">
        <v>0</v>
      </c>
      <c r="E10" s="114">
        <f>E3/2</f>
        <v>5.0540041859440395E-2</v>
      </c>
      <c r="F10" s="115">
        <f>F3</f>
        <v>0.10108008371888079</v>
      </c>
      <c r="G10" s="118">
        <f>G3*2</f>
        <v>0.20216016743776158</v>
      </c>
    </row>
    <row r="11" spans="1:13" ht="15.75" hidden="1" thickBot="1" x14ac:dyDescent="0.3">
      <c r="B11" s="140"/>
      <c r="C11" s="111">
        <v>0.5</v>
      </c>
      <c r="D11" s="112">
        <v>0</v>
      </c>
      <c r="E11" s="119">
        <f>E4/2</f>
        <v>0.25270020929720194</v>
      </c>
      <c r="F11" s="121">
        <f>F4</f>
        <v>0.50540041859440388</v>
      </c>
      <c r="G11" s="123">
        <f>G4*2</f>
        <v>1.0108008371888078</v>
      </c>
    </row>
    <row r="12" spans="1:13" hidden="1" x14ac:dyDescent="0.25"/>
    <row r="13" spans="1:13" hidden="1" x14ac:dyDescent="0.25"/>
    <row r="15" spans="1:13" s="45" customFormat="1" ht="15.75" thickBot="1" x14ac:dyDescent="0.3">
      <c r="B15" s="151" t="s">
        <v>61</v>
      </c>
      <c r="C15" s="151" t="s">
        <v>62</v>
      </c>
      <c r="D15" s="151" t="s">
        <v>63</v>
      </c>
      <c r="E15" s="151" t="s">
        <v>64</v>
      </c>
      <c r="F15" s="151" t="s">
        <v>65</v>
      </c>
      <c r="G15" s="151" t="s">
        <v>66</v>
      </c>
      <c r="H15" s="151" t="s">
        <v>67</v>
      </c>
      <c r="I15" s="151" t="s">
        <v>68</v>
      </c>
    </row>
    <row r="16" spans="1:13" x14ac:dyDescent="0.25">
      <c r="A16" s="150" t="s">
        <v>111</v>
      </c>
      <c r="B16" s="55">
        <f>E3</f>
        <v>0.10108008371888079</v>
      </c>
      <c r="C16" s="58">
        <f>F3</f>
        <v>0.10108008371888079</v>
      </c>
      <c r="D16" s="61">
        <f>G3</f>
        <v>0.10108008371888079</v>
      </c>
      <c r="E16" s="67">
        <f>E4</f>
        <v>0.50540041859440388</v>
      </c>
      <c r="F16" s="70">
        <f>F4</f>
        <v>0.50540041859440388</v>
      </c>
      <c r="G16" s="73">
        <f>G4</f>
        <v>0.50540041859440388</v>
      </c>
      <c r="H16" s="64">
        <f>B16</f>
        <v>0.10108008371888079</v>
      </c>
      <c r="I16" s="76">
        <f>F16</f>
        <v>0.50540041859440388</v>
      </c>
      <c r="J16" t="s">
        <v>108</v>
      </c>
    </row>
    <row r="17" spans="1:10" x14ac:dyDescent="0.25">
      <c r="A17" s="149"/>
      <c r="B17" s="56">
        <f>E10</f>
        <v>5.0540041859440395E-2</v>
      </c>
      <c r="C17" s="59">
        <f>F10</f>
        <v>0.10108008371888079</v>
      </c>
      <c r="D17" s="62">
        <f>G10</f>
        <v>0.20216016743776158</v>
      </c>
      <c r="E17" s="68">
        <f>E11</f>
        <v>0.25270020929720194</v>
      </c>
      <c r="F17" s="71">
        <f>F11</f>
        <v>0.50540041859440388</v>
      </c>
      <c r="G17" s="74">
        <f>G11</f>
        <v>1.0108008371888078</v>
      </c>
      <c r="H17" s="65"/>
      <c r="I17" s="77"/>
      <c r="J17" t="s">
        <v>109</v>
      </c>
    </row>
    <row r="18" spans="1:10" ht="15.75" thickBot="1" x14ac:dyDescent="0.3">
      <c r="A18" s="149"/>
      <c r="B18" s="57">
        <f>$C$2-(B17+B16)</f>
        <v>34.848379874421681</v>
      </c>
      <c r="C18" s="60">
        <f>$C$2-(C17+C16)</f>
        <v>34.797839832562239</v>
      </c>
      <c r="D18" s="63">
        <f>$C$2-(D16+D17)</f>
        <v>34.696759748843355</v>
      </c>
      <c r="E18" s="69">
        <f>$C$2-(E17+E16)</f>
        <v>34.241899372108392</v>
      </c>
      <c r="F18" s="72">
        <f>$C$2-(F17+F16)</f>
        <v>33.98919916281119</v>
      </c>
      <c r="G18" s="75">
        <f>$C$2-(G16+G17)</f>
        <v>33.483798744216791</v>
      </c>
      <c r="H18" s="66">
        <f>$C$2-(H17+H16)</f>
        <v>34.898919916281116</v>
      </c>
      <c r="I18" s="78">
        <f>$C$2-(I17+I16)</f>
        <v>34.494599581405595</v>
      </c>
      <c r="J18" t="s">
        <v>110</v>
      </c>
    </row>
    <row r="19" spans="1:10" ht="15.75" thickBot="1" x14ac:dyDescent="0.3"/>
    <row r="20" spans="1:10" x14ac:dyDescent="0.25">
      <c r="A20" s="138">
        <v>1</v>
      </c>
      <c r="B20" s="27">
        <v>0.1119</v>
      </c>
      <c r="C20" s="21">
        <v>0.1159</v>
      </c>
      <c r="D20" s="24">
        <v>0.1043</v>
      </c>
      <c r="E20" s="30">
        <v>0.50619999999999998</v>
      </c>
      <c r="F20" s="36">
        <v>0.51300000000000001</v>
      </c>
      <c r="G20" s="33">
        <v>0.52259999999999995</v>
      </c>
      <c r="H20" s="42">
        <v>0.10829999999999999</v>
      </c>
      <c r="I20" s="39">
        <v>0.5</v>
      </c>
    </row>
    <row r="21" spans="1:10" x14ac:dyDescent="0.25">
      <c r="A21" s="138"/>
      <c r="B21" s="28">
        <v>5.1400000000000001E-2</v>
      </c>
      <c r="C21" s="22">
        <v>0.1042</v>
      </c>
      <c r="D21" s="25">
        <v>0.22359999999999999</v>
      </c>
      <c r="E21" s="31">
        <v>0.25509999999999999</v>
      </c>
      <c r="F21" s="37">
        <v>0.51980000000000004</v>
      </c>
      <c r="G21" s="34">
        <v>1.0134000000000001</v>
      </c>
      <c r="H21" s="43"/>
      <c r="I21" s="40"/>
    </row>
    <row r="22" spans="1:10" ht="15.75" thickBot="1" x14ac:dyDescent="0.3">
      <c r="A22" s="138"/>
      <c r="B22" s="29">
        <v>34.855899999999998</v>
      </c>
      <c r="C22" s="23">
        <v>34.793500000000002</v>
      </c>
      <c r="D22" s="26">
        <v>34.700800000000001</v>
      </c>
      <c r="E22" s="32">
        <v>34.243699999999997</v>
      </c>
      <c r="F22" s="38">
        <v>34.016399999999997</v>
      </c>
      <c r="G22" s="35">
        <v>33.481200000000001</v>
      </c>
      <c r="H22" s="44">
        <v>34.900399999999998</v>
      </c>
      <c r="I22" s="41">
        <v>34.500799999999998</v>
      </c>
    </row>
    <row r="23" spans="1:10" x14ac:dyDescent="0.25">
      <c r="A23" s="138">
        <v>2</v>
      </c>
      <c r="B23" s="27">
        <v>0.10580000000000001</v>
      </c>
      <c r="C23" s="21">
        <v>0.1145</v>
      </c>
      <c r="D23" s="24">
        <v>0.1061</v>
      </c>
      <c r="E23" s="30">
        <v>0.50449999999999995</v>
      </c>
      <c r="F23" s="36">
        <v>0.50409999999999999</v>
      </c>
      <c r="G23" s="33">
        <v>0.51090000000000002</v>
      </c>
      <c r="H23" s="42">
        <v>9.9500000000000005E-2</v>
      </c>
      <c r="I23" s="39">
        <v>0.52049999999999996</v>
      </c>
    </row>
    <row r="24" spans="1:10" x14ac:dyDescent="0.25">
      <c r="A24" s="138"/>
      <c r="B24" s="28">
        <v>5.1799999999999999E-2</v>
      </c>
      <c r="C24" s="22">
        <v>0.1177</v>
      </c>
      <c r="D24" s="25">
        <v>0.20330000000000001</v>
      </c>
      <c r="E24" s="31">
        <v>0.25390000000000001</v>
      </c>
      <c r="F24" s="37">
        <v>0.50690000000000002</v>
      </c>
      <c r="G24" s="34">
        <v>1.0165</v>
      </c>
      <c r="H24" s="43"/>
      <c r="I24" s="40"/>
    </row>
    <row r="25" spans="1:10" ht="15.75" thickBot="1" x14ac:dyDescent="0.3">
      <c r="A25" s="138"/>
      <c r="B25" s="29">
        <v>34.847900000000003</v>
      </c>
      <c r="C25" s="23">
        <v>34.802300000000002</v>
      </c>
      <c r="D25" s="26">
        <v>34.685200000000002</v>
      </c>
      <c r="E25" s="32">
        <v>34.269500000000001</v>
      </c>
      <c r="F25" s="38">
        <v>34.0486</v>
      </c>
      <c r="G25" s="35">
        <v>33.477499999999999</v>
      </c>
      <c r="H25" s="44">
        <v>34.905200000000001</v>
      </c>
      <c r="I25" s="41">
        <v>34.534199999999998</v>
      </c>
    </row>
    <row r="26" spans="1:10" x14ac:dyDescent="0.25">
      <c r="A26" s="138">
        <v>3</v>
      </c>
      <c r="B26" s="27">
        <v>0.114</v>
      </c>
      <c r="C26" s="21">
        <v>0.1101</v>
      </c>
      <c r="D26" s="24">
        <v>0.10349999999999999</v>
      </c>
      <c r="E26" s="30">
        <v>0.56389999999999996</v>
      </c>
      <c r="F26" s="36">
        <v>0.50609999999999999</v>
      </c>
      <c r="G26" s="33">
        <v>0.50139999999999996</v>
      </c>
      <c r="H26" s="42">
        <v>0.1114</v>
      </c>
      <c r="I26" s="39">
        <v>0.50560000000000005</v>
      </c>
    </row>
    <row r="27" spans="1:10" x14ac:dyDescent="0.25">
      <c r="A27" s="138"/>
      <c r="B27" s="28">
        <v>6.2399999999999997E-2</v>
      </c>
      <c r="C27" s="22">
        <v>0.1022</v>
      </c>
      <c r="D27" s="25">
        <v>0.21260000000000001</v>
      </c>
      <c r="E27" s="31">
        <v>0.26529999999999998</v>
      </c>
      <c r="F27" s="37">
        <v>0.50629999999999997</v>
      </c>
      <c r="G27" s="34">
        <v>1.0145</v>
      </c>
      <c r="H27" s="43"/>
      <c r="I27" s="40"/>
    </row>
    <row r="28" spans="1:10" ht="15.75" thickBot="1" x14ac:dyDescent="0.3">
      <c r="A28" s="138"/>
      <c r="B28" s="29">
        <v>34.851300000000002</v>
      </c>
      <c r="C28" s="23">
        <v>34.8018</v>
      </c>
      <c r="D28" s="26">
        <v>34.686500000000002</v>
      </c>
      <c r="E28" s="32">
        <v>34.202300000000001</v>
      </c>
      <c r="F28" s="38">
        <v>33.994100000000003</v>
      </c>
      <c r="G28" s="35">
        <v>33.448700000000002</v>
      </c>
      <c r="H28" s="44">
        <v>34.918399999999998</v>
      </c>
      <c r="I28" s="41">
        <v>34.410299999999999</v>
      </c>
    </row>
    <row r="29" spans="1:10" x14ac:dyDescent="0.25">
      <c r="B29" s="93"/>
      <c r="C29" s="93"/>
      <c r="D29" s="94"/>
      <c r="E29" s="93"/>
      <c r="F29" s="93"/>
      <c r="G29" s="45"/>
    </row>
    <row r="30" spans="1:10" x14ac:dyDescent="0.25">
      <c r="C30" s="46"/>
      <c r="E30" s="46"/>
    </row>
    <row r="31" spans="1:10" s="45" customFormat="1" ht="15.75" thickBot="1" x14ac:dyDescent="0.3">
      <c r="A31" s="45" t="s">
        <v>91</v>
      </c>
      <c r="B31" s="151" t="s">
        <v>53</v>
      </c>
      <c r="C31" s="151" t="s">
        <v>54</v>
      </c>
      <c r="D31" s="151" t="s">
        <v>28</v>
      </c>
      <c r="E31" s="151" t="s">
        <v>105</v>
      </c>
      <c r="F31" s="151" t="s">
        <v>55</v>
      </c>
      <c r="G31" s="151" t="s">
        <v>38</v>
      </c>
      <c r="H31" s="151" t="s">
        <v>57</v>
      </c>
      <c r="I31" s="151" t="s">
        <v>44</v>
      </c>
    </row>
    <row r="32" spans="1:10" x14ac:dyDescent="0.25">
      <c r="B32" s="27">
        <v>0.10340000000000001</v>
      </c>
      <c r="C32" s="21">
        <v>0.1014</v>
      </c>
      <c r="D32" s="24">
        <v>0.1053</v>
      </c>
      <c r="E32" s="30">
        <v>0.50509999999999999</v>
      </c>
      <c r="F32" s="36">
        <v>0.50509999999999999</v>
      </c>
      <c r="G32" s="33">
        <v>0.50480000000000003</v>
      </c>
      <c r="H32" s="42">
        <v>0.1019</v>
      </c>
      <c r="I32" s="39">
        <v>0.51060000000000005</v>
      </c>
    </row>
    <row r="33" spans="2:9" x14ac:dyDescent="0.25">
      <c r="B33" s="95">
        <v>5.0500000000000003E-2</v>
      </c>
      <c r="C33" s="97">
        <v>0.1081</v>
      </c>
      <c r="D33" s="99">
        <v>0.2203</v>
      </c>
      <c r="E33" s="101">
        <v>0.26090000000000002</v>
      </c>
      <c r="F33" s="103">
        <v>0.50629999999999997</v>
      </c>
      <c r="G33" s="105">
        <v>1.0437000000000001</v>
      </c>
      <c r="H33" s="107"/>
      <c r="I33" s="109"/>
    </row>
    <row r="34" spans="2:9" ht="15.75" thickBot="1" x14ac:dyDescent="0.3">
      <c r="B34" s="96">
        <v>34.874400000000001</v>
      </c>
      <c r="C34" s="98">
        <v>34.797800000000002</v>
      </c>
      <c r="D34" s="100">
        <v>34.700299999999999</v>
      </c>
      <c r="E34" s="102">
        <v>34.243000000000002</v>
      </c>
      <c r="F34" s="104">
        <v>33.990400000000001</v>
      </c>
      <c r="G34" s="106">
        <v>33.490499999999997</v>
      </c>
      <c r="H34" s="108">
        <v>34.932499999999997</v>
      </c>
      <c r="I34" s="110">
        <v>34.654200000000003</v>
      </c>
    </row>
    <row r="35" spans="2:9" x14ac:dyDescent="0.25">
      <c r="B35" s="11"/>
      <c r="C35" s="82"/>
      <c r="D35" s="11"/>
      <c r="E35" s="82"/>
      <c r="F35" s="45"/>
    </row>
    <row r="36" spans="2:9" x14ac:dyDescent="0.25">
      <c r="B36" s="11"/>
      <c r="C36" s="11"/>
      <c r="D36" s="11"/>
      <c r="E36" s="11"/>
    </row>
  </sheetData>
  <mergeCells count="9">
    <mergeCell ref="E1:G1"/>
    <mergeCell ref="B8:C9"/>
    <mergeCell ref="E8:G8"/>
    <mergeCell ref="A16:A18"/>
    <mergeCell ref="A20:A22"/>
    <mergeCell ref="A23:A25"/>
    <mergeCell ref="A26:A28"/>
    <mergeCell ref="B3:B4"/>
    <mergeCell ref="B10:B11"/>
  </mergeCells>
  <pageMargins left="0.70866141732283472" right="0.70866141732283472" top="0.74803149606299213" bottom="0.74803149606299213" header="0.31496062992125984" footer="0.31496062992125984"/>
  <pageSetup paperSize="9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tabSelected="1" topLeftCell="A7" zoomScale="85" zoomScaleNormal="85" workbookViewId="0">
      <selection activeCell="R17" sqref="R17"/>
    </sheetView>
  </sheetViews>
  <sheetFormatPr defaultColWidth="8.85546875" defaultRowHeight="15" x14ac:dyDescent="0.25"/>
  <cols>
    <col min="1" max="1" width="13.85546875" style="11" customWidth="1"/>
    <col min="2" max="2" width="12.140625" style="11" bestFit="1" customWidth="1"/>
    <col min="3" max="3" width="11.5703125" style="11" bestFit="1" customWidth="1"/>
    <col min="4" max="4" width="13.5703125" bestFit="1" customWidth="1"/>
    <col min="5" max="5" width="11.5703125" bestFit="1" customWidth="1"/>
    <col min="6" max="6" width="13.5703125" bestFit="1" customWidth="1"/>
    <col min="7" max="7" width="11.5703125" bestFit="1" customWidth="1"/>
    <col min="8" max="8" width="13.5703125" bestFit="1" customWidth="1"/>
    <col min="9" max="9" width="11.5703125" bestFit="1" customWidth="1"/>
    <col min="10" max="10" width="14.28515625" bestFit="1" customWidth="1"/>
    <col min="11" max="11" width="12.140625" bestFit="1" customWidth="1"/>
    <col min="12" max="12" width="14.28515625" bestFit="1" customWidth="1"/>
    <col min="13" max="13" width="12.140625" bestFit="1" customWidth="1"/>
    <col min="14" max="14" width="14.28515625" bestFit="1" customWidth="1"/>
    <col min="15" max="15" width="12.140625" bestFit="1" customWidth="1"/>
    <col min="16" max="16" width="14.28515625" bestFit="1" customWidth="1"/>
  </cols>
  <sheetData>
    <row r="1" spans="1:16" ht="15.75" thickBot="1" x14ac:dyDescent="0.3">
      <c r="A1" s="11" t="s">
        <v>106</v>
      </c>
      <c r="C1" s="11" t="s">
        <v>107</v>
      </c>
    </row>
    <row r="2" spans="1:16" x14ac:dyDescent="0.25">
      <c r="A2" s="13"/>
      <c r="B2" s="147" t="s">
        <v>95</v>
      </c>
      <c r="C2" s="139" t="s">
        <v>94</v>
      </c>
      <c r="D2" s="144"/>
      <c r="E2" s="139" t="s">
        <v>96</v>
      </c>
      <c r="F2" s="144"/>
      <c r="G2" s="139" t="s">
        <v>97</v>
      </c>
      <c r="H2" s="144"/>
      <c r="I2" s="139" t="s">
        <v>98</v>
      </c>
      <c r="J2" s="144"/>
      <c r="K2" s="139" t="s">
        <v>99</v>
      </c>
      <c r="L2" s="144"/>
      <c r="M2" s="139" t="s">
        <v>100</v>
      </c>
      <c r="N2" s="144"/>
      <c r="O2" s="139" t="s">
        <v>101</v>
      </c>
      <c r="P2" s="144"/>
    </row>
    <row r="3" spans="1:16" x14ac:dyDescent="0.25">
      <c r="A3" s="14"/>
      <c r="B3" s="148"/>
      <c r="C3" s="146"/>
      <c r="D3" s="138"/>
      <c r="E3" s="146"/>
      <c r="F3" s="138"/>
      <c r="G3" s="146"/>
      <c r="H3" s="138"/>
      <c r="I3" s="146"/>
      <c r="J3" s="138"/>
      <c r="K3" s="146"/>
      <c r="L3" s="138"/>
      <c r="M3" s="146"/>
      <c r="N3" s="138"/>
      <c r="O3" s="146"/>
      <c r="P3" s="138"/>
    </row>
    <row r="4" spans="1:16" s="126" customFormat="1" ht="13.5" thickBot="1" x14ac:dyDescent="0.25">
      <c r="A4" s="129"/>
      <c r="B4" s="129" t="s">
        <v>93</v>
      </c>
      <c r="C4" s="130" t="s">
        <v>93</v>
      </c>
      <c r="D4" s="131" t="s">
        <v>92</v>
      </c>
      <c r="E4" s="130" t="s">
        <v>93</v>
      </c>
      <c r="F4" s="131" t="s">
        <v>92</v>
      </c>
      <c r="G4" s="130" t="s">
        <v>93</v>
      </c>
      <c r="H4" s="131" t="s">
        <v>92</v>
      </c>
      <c r="I4" s="130" t="s">
        <v>93</v>
      </c>
      <c r="J4" s="131" t="s">
        <v>92</v>
      </c>
      <c r="K4" s="130" t="s">
        <v>93</v>
      </c>
      <c r="L4" s="131" t="s">
        <v>92</v>
      </c>
      <c r="M4" s="130" t="s">
        <v>93</v>
      </c>
      <c r="N4" s="131" t="s">
        <v>92</v>
      </c>
      <c r="O4" s="130" t="s">
        <v>93</v>
      </c>
      <c r="P4" s="131" t="s">
        <v>92</v>
      </c>
    </row>
    <row r="5" spans="1:16" x14ac:dyDescent="0.25">
      <c r="A5" s="14" t="s">
        <v>19</v>
      </c>
      <c r="B5" s="80">
        <v>10.327500000000001</v>
      </c>
      <c r="C5" s="10">
        <f>79.1612-71.4264</f>
        <v>7.7347999999999928</v>
      </c>
      <c r="D5" s="47">
        <v>6.692899999999999</v>
      </c>
      <c r="E5" s="10">
        <v>7.3883000000000001</v>
      </c>
      <c r="F5" s="47">
        <v>6.7918000000000012</v>
      </c>
      <c r="G5" s="10">
        <v>7.5153999999999996</v>
      </c>
      <c r="H5" s="47">
        <v>6.7398999999999996</v>
      </c>
      <c r="I5" s="10">
        <v>7.5073999999999996</v>
      </c>
      <c r="J5" s="47">
        <v>6.5764000000000005</v>
      </c>
      <c r="K5" s="10">
        <v>7.423</v>
      </c>
      <c r="L5" s="47">
        <v>6.5156000000000001</v>
      </c>
      <c r="M5" s="10">
        <v>7.4402999999999997</v>
      </c>
      <c r="N5" s="47">
        <v>6.4349999999999987</v>
      </c>
      <c r="O5" s="10">
        <v>7.4645999999999999</v>
      </c>
      <c r="P5" s="47">
        <v>5.466400000000001</v>
      </c>
    </row>
    <row r="6" spans="1:16" x14ac:dyDescent="0.25">
      <c r="A6" s="14" t="s">
        <v>20</v>
      </c>
      <c r="B6" s="80">
        <v>10.6548</v>
      </c>
      <c r="C6" s="10">
        <f>71.4264-63.7988</f>
        <v>7.627600000000001</v>
      </c>
      <c r="D6" s="47">
        <v>6.3914999999999997</v>
      </c>
      <c r="E6" s="10">
        <v>7.4002999999999997</v>
      </c>
      <c r="F6" s="47">
        <v>6.5548000000000002</v>
      </c>
      <c r="G6" s="10">
        <v>7.5171999999999999</v>
      </c>
      <c r="H6" s="47">
        <v>7.0017999999999994</v>
      </c>
      <c r="I6" s="10">
        <v>7.5198999999999998</v>
      </c>
      <c r="J6" s="47">
        <v>6.7859999999999996</v>
      </c>
      <c r="K6" s="10">
        <v>7.4231999999999996</v>
      </c>
      <c r="L6" s="47">
        <v>6.7114999999999991</v>
      </c>
      <c r="M6" s="10">
        <v>7.4922000000000004</v>
      </c>
      <c r="N6" s="47">
        <v>6.5675999999999997</v>
      </c>
      <c r="O6" s="10">
        <v>7.4892000000000003</v>
      </c>
      <c r="P6" s="47">
        <v>5.0805999999999996</v>
      </c>
    </row>
    <row r="7" spans="1:16" x14ac:dyDescent="0.25">
      <c r="A7" s="14" t="s">
        <v>21</v>
      </c>
      <c r="B7" s="80">
        <v>10.6107</v>
      </c>
      <c r="C7" s="10">
        <v>7.5702999999999996</v>
      </c>
      <c r="D7" s="47">
        <v>6.1179000000000006</v>
      </c>
      <c r="E7" s="10">
        <v>7.4217000000000004</v>
      </c>
      <c r="F7" s="47">
        <v>6.7473999999999998</v>
      </c>
      <c r="G7" s="10">
        <v>7.5130999999999997</v>
      </c>
      <c r="H7" s="47">
        <v>6.9888000000000003</v>
      </c>
      <c r="I7" s="10">
        <v>7.4881000000000002</v>
      </c>
      <c r="J7" s="47">
        <v>6.7957999999999998</v>
      </c>
      <c r="K7" s="10">
        <v>7.3753000000000002</v>
      </c>
      <c r="L7" s="47">
        <v>6.5417000000000005</v>
      </c>
      <c r="M7" s="10">
        <v>7.4946999999999999</v>
      </c>
      <c r="N7" s="47">
        <v>6.4494000000000007</v>
      </c>
      <c r="O7" s="10">
        <v>7.4931000000000001</v>
      </c>
      <c r="P7" s="47">
        <v>4.6224000000000007</v>
      </c>
    </row>
    <row r="8" spans="1:16" x14ac:dyDescent="0.25">
      <c r="A8" s="14"/>
      <c r="B8" s="14"/>
      <c r="C8" s="10"/>
      <c r="D8" s="47"/>
      <c r="E8" s="10"/>
      <c r="F8" s="47"/>
      <c r="G8" s="10"/>
      <c r="H8" s="47"/>
      <c r="I8" s="10"/>
      <c r="J8" s="47"/>
      <c r="K8" s="10"/>
      <c r="L8" s="47"/>
      <c r="M8" s="10"/>
      <c r="N8" s="47"/>
      <c r="O8" s="10"/>
      <c r="P8" s="47"/>
    </row>
    <row r="9" spans="1:16" x14ac:dyDescent="0.25">
      <c r="A9" s="127" t="s">
        <v>22</v>
      </c>
      <c r="B9" s="80">
        <v>10.7576</v>
      </c>
      <c r="C9" s="10">
        <v>7.9088000000000003</v>
      </c>
      <c r="D9" s="47">
        <v>6.6496000000000004</v>
      </c>
      <c r="E9" s="10">
        <v>7.4010999999999996</v>
      </c>
      <c r="F9" s="47">
        <v>6.6514999999999995</v>
      </c>
      <c r="G9" s="10">
        <v>7.4941000000000004</v>
      </c>
      <c r="H9" s="47">
        <v>6.5627000000000004</v>
      </c>
      <c r="I9" s="10">
        <v>7.4825999999999997</v>
      </c>
      <c r="J9" s="47">
        <v>6.553300000000001</v>
      </c>
      <c r="K9" s="10">
        <v>7.4104999999999999</v>
      </c>
      <c r="L9" s="47">
        <v>6.692400000000001</v>
      </c>
      <c r="M9" s="10">
        <v>7.4785000000000004</v>
      </c>
      <c r="N9" s="47">
        <v>6.7717000000000001</v>
      </c>
      <c r="O9" s="10">
        <v>7.4676999999999998</v>
      </c>
      <c r="P9" s="47">
        <v>5.9993999999999987</v>
      </c>
    </row>
    <row r="10" spans="1:16" x14ac:dyDescent="0.25">
      <c r="A10" s="127" t="s">
        <v>23</v>
      </c>
      <c r="B10" s="80">
        <v>10.3416</v>
      </c>
      <c r="C10" s="10">
        <v>7.8445</v>
      </c>
      <c r="D10" s="47">
        <v>6.5053000000000001</v>
      </c>
      <c r="E10" s="10">
        <v>7.4580000000000002</v>
      </c>
      <c r="F10" s="47">
        <v>6.6554000000000002</v>
      </c>
      <c r="G10" s="10">
        <v>7.5362999999999998</v>
      </c>
      <c r="H10" s="47">
        <v>7.0238999999999994</v>
      </c>
      <c r="I10" s="10">
        <v>7.4679000000000002</v>
      </c>
      <c r="J10" s="47">
        <v>6.5604999999999993</v>
      </c>
      <c r="K10" s="10">
        <v>7.4428000000000001</v>
      </c>
      <c r="L10" s="47">
        <v>6.5014000000000003</v>
      </c>
      <c r="M10" s="10">
        <v>7.4683999999999999</v>
      </c>
      <c r="N10" s="47">
        <v>6.6146999999999991</v>
      </c>
      <c r="O10" s="10">
        <v>7.4028999999999998</v>
      </c>
      <c r="P10" s="47">
        <v>5.2539999999999996</v>
      </c>
    </row>
    <row r="11" spans="1:16" x14ac:dyDescent="0.25">
      <c r="A11" s="127" t="s">
        <v>24</v>
      </c>
      <c r="B11" s="80">
        <v>10.345599999999999</v>
      </c>
      <c r="C11" s="10">
        <v>7.8654000000000002</v>
      </c>
      <c r="D11" s="47">
        <v>6.6155999999999997</v>
      </c>
      <c r="E11" s="10">
        <v>7.3898000000000001</v>
      </c>
      <c r="F11" s="47">
        <v>6.5516000000000005</v>
      </c>
      <c r="G11" s="10">
        <v>7.5251000000000001</v>
      </c>
      <c r="H11" s="47">
        <v>7.0175000000000001</v>
      </c>
      <c r="I11" s="10">
        <v>7.5141999999999998</v>
      </c>
      <c r="J11" s="47">
        <v>6.6959000000000009</v>
      </c>
      <c r="K11" s="10">
        <v>7.4223999999999997</v>
      </c>
      <c r="L11" s="47">
        <v>6.7610000000000001</v>
      </c>
      <c r="M11" s="10">
        <v>7.4595000000000002</v>
      </c>
      <c r="N11" s="47">
        <v>6.6475999999999997</v>
      </c>
      <c r="O11" s="10">
        <v>7.4383999999999997</v>
      </c>
      <c r="P11" s="47">
        <v>5.0742000000000003</v>
      </c>
    </row>
    <row r="12" spans="1:16" x14ac:dyDescent="0.25">
      <c r="A12" s="14"/>
      <c r="B12" s="14"/>
      <c r="C12" s="10"/>
      <c r="D12" s="47"/>
      <c r="E12" s="10"/>
      <c r="F12" s="47"/>
      <c r="G12" s="10"/>
      <c r="H12" s="47"/>
      <c r="I12" s="10"/>
      <c r="J12" s="47"/>
      <c r="K12" s="10"/>
      <c r="L12" s="47"/>
      <c r="M12" s="10"/>
      <c r="N12" s="47"/>
      <c r="O12" s="10"/>
      <c r="P12" s="47"/>
    </row>
    <row r="13" spans="1:16" x14ac:dyDescent="0.25">
      <c r="A13" s="127" t="s">
        <v>25</v>
      </c>
      <c r="B13" s="80">
        <v>9.7971000000000004</v>
      </c>
      <c r="C13" s="10">
        <v>7.681</v>
      </c>
      <c r="D13" s="47">
        <v>6.4103000000000003</v>
      </c>
      <c r="E13" s="10">
        <v>7.4328000000000003</v>
      </c>
      <c r="F13" s="47">
        <v>6.5005999999999995</v>
      </c>
      <c r="G13" s="10">
        <v>7.4722999999999997</v>
      </c>
      <c r="H13" s="47">
        <v>6.8631000000000002</v>
      </c>
      <c r="I13" s="10">
        <v>7.4812000000000003</v>
      </c>
      <c r="J13" s="47">
        <v>6.6573000000000002</v>
      </c>
      <c r="K13" s="10">
        <v>7.4414999999999996</v>
      </c>
      <c r="L13" s="47">
        <v>6.4888000000000003</v>
      </c>
      <c r="M13" s="10">
        <v>7.4757999999999996</v>
      </c>
      <c r="N13" s="47">
        <v>6.3882000000000003</v>
      </c>
      <c r="O13" s="10">
        <v>7.4645999999999999</v>
      </c>
      <c r="P13" s="47">
        <v>4.5244999999999997</v>
      </c>
    </row>
    <row r="14" spans="1:16" x14ac:dyDescent="0.25">
      <c r="A14" s="127" t="s">
        <v>26</v>
      </c>
      <c r="B14" s="80">
        <v>9.6167999999999996</v>
      </c>
      <c r="C14" s="10">
        <v>7.7672999999999996</v>
      </c>
      <c r="D14" s="47">
        <v>6.6794000000000002</v>
      </c>
      <c r="E14" s="10">
        <v>7.4054000000000002</v>
      </c>
      <c r="F14" s="47">
        <v>6.6856999999999989</v>
      </c>
      <c r="G14" s="10">
        <v>7.4984999999999999</v>
      </c>
      <c r="H14" s="47">
        <v>6.9072000000000005</v>
      </c>
      <c r="I14" s="10">
        <v>7.4901999999999997</v>
      </c>
      <c r="J14" s="47">
        <v>6.6140999999999996</v>
      </c>
      <c r="K14" s="10">
        <v>7.3571</v>
      </c>
      <c r="L14" s="47">
        <v>6.4346999999999994</v>
      </c>
      <c r="M14" s="10">
        <v>7.4450000000000003</v>
      </c>
      <c r="N14" s="47">
        <v>6.4880999999999993</v>
      </c>
      <c r="O14" s="10">
        <v>7.4794</v>
      </c>
      <c r="P14" s="47">
        <v>5.0913999999999993</v>
      </c>
    </row>
    <row r="15" spans="1:16" x14ac:dyDescent="0.25">
      <c r="A15" s="127" t="s">
        <v>27</v>
      </c>
      <c r="B15" s="80">
        <v>10.0344</v>
      </c>
      <c r="C15" s="10">
        <v>7.6928999999999998</v>
      </c>
      <c r="D15" s="47">
        <v>6.6208999999999998</v>
      </c>
      <c r="E15" s="10">
        <v>7.4126000000000003</v>
      </c>
      <c r="F15" s="47">
        <v>6.7444000000000006</v>
      </c>
      <c r="G15" s="10">
        <v>7.5210999999999997</v>
      </c>
      <c r="H15" s="47">
        <v>6.9208000000000007</v>
      </c>
      <c r="I15" s="10">
        <v>7.4984000000000002</v>
      </c>
      <c r="J15" s="47">
        <v>6.9017000000000008</v>
      </c>
      <c r="K15" s="10">
        <v>7.4249999999999998</v>
      </c>
      <c r="L15" s="47">
        <v>6.6101999999999999</v>
      </c>
      <c r="M15" s="10">
        <v>7.4542999999999999</v>
      </c>
      <c r="N15" s="47">
        <v>6.3343000000000007</v>
      </c>
      <c r="O15" s="10">
        <v>7.4625000000000004</v>
      </c>
      <c r="P15" s="47">
        <v>5.3296000000000001</v>
      </c>
    </row>
    <row r="16" spans="1:16" x14ac:dyDescent="0.25">
      <c r="A16" s="14"/>
      <c r="B16" s="14"/>
      <c r="C16" s="10"/>
      <c r="D16" s="47"/>
      <c r="E16" s="10"/>
      <c r="F16" s="47"/>
      <c r="G16" s="10"/>
      <c r="H16" s="47"/>
      <c r="I16" s="10"/>
      <c r="J16" s="47"/>
      <c r="K16" s="10"/>
      <c r="L16" s="47"/>
      <c r="M16" s="10"/>
      <c r="N16" s="47"/>
      <c r="O16" s="10"/>
      <c r="P16" s="47"/>
    </row>
    <row r="17" spans="1:16" x14ac:dyDescent="0.25">
      <c r="A17" s="127" t="s">
        <v>29</v>
      </c>
      <c r="B17" s="80">
        <v>11.2835</v>
      </c>
      <c r="C17" s="10">
        <v>7.4934000000000003</v>
      </c>
      <c r="D17" s="47">
        <v>6.4028999999999998</v>
      </c>
      <c r="E17" s="10">
        <v>7.4561999999999999</v>
      </c>
      <c r="F17" s="47">
        <v>6.4627999999999997</v>
      </c>
      <c r="G17" s="10">
        <v>7.4795999999999996</v>
      </c>
      <c r="H17" s="47">
        <v>7.1027999999999993</v>
      </c>
      <c r="I17" s="10">
        <v>7.5054999999999996</v>
      </c>
      <c r="J17" s="47">
        <v>6.8437000000000001</v>
      </c>
      <c r="K17" s="10">
        <v>7.4237000000000002</v>
      </c>
      <c r="L17" s="47">
        <v>6.6026000000000007</v>
      </c>
      <c r="M17" s="10">
        <v>7.4141000000000004</v>
      </c>
      <c r="N17" s="47">
        <v>6.5439000000000007</v>
      </c>
      <c r="O17" s="10">
        <v>7.4965999999999999</v>
      </c>
      <c r="P17" s="47">
        <v>5.9652999999999992</v>
      </c>
    </row>
    <row r="18" spans="1:16" x14ac:dyDescent="0.25">
      <c r="A18" s="127" t="s">
        <v>30</v>
      </c>
      <c r="B18" s="80">
        <v>10.394399999999999</v>
      </c>
      <c r="C18" s="10">
        <v>7.7495000000000003</v>
      </c>
      <c r="D18" s="47">
        <v>6.4714999999999998</v>
      </c>
      <c r="E18" s="10">
        <v>7.4271000000000003</v>
      </c>
      <c r="F18" s="47">
        <v>6.7862999999999998</v>
      </c>
      <c r="G18" s="10">
        <v>7.5106999999999999</v>
      </c>
      <c r="H18" s="47">
        <v>6.8464000000000009</v>
      </c>
      <c r="I18" s="10">
        <v>7.5037000000000003</v>
      </c>
      <c r="J18" s="47">
        <v>6.875799999999999</v>
      </c>
      <c r="K18" s="10">
        <v>7.4203999999999999</v>
      </c>
      <c r="L18" s="47">
        <v>6.6097000000000001</v>
      </c>
      <c r="M18" s="10">
        <v>7.4664000000000001</v>
      </c>
      <c r="N18" s="47">
        <v>6.8098000000000001</v>
      </c>
      <c r="O18" s="10">
        <v>7.4359000000000002</v>
      </c>
      <c r="P18" s="47">
        <v>5.6638999999999999</v>
      </c>
    </row>
    <row r="19" spans="1:16" x14ac:dyDescent="0.25">
      <c r="A19" s="127" t="s">
        <v>31</v>
      </c>
      <c r="B19" s="80">
        <v>11.208500000000001</v>
      </c>
      <c r="C19" s="10">
        <v>7.5716999999999999</v>
      </c>
      <c r="D19" s="47">
        <v>6.3719999999999999</v>
      </c>
      <c r="E19" s="10">
        <v>7.4348000000000001</v>
      </c>
      <c r="F19" s="47">
        <v>6.6965999999999992</v>
      </c>
      <c r="G19" s="10">
        <v>7.4885999999999999</v>
      </c>
      <c r="H19" s="47">
        <v>6.8435000000000006</v>
      </c>
      <c r="I19" s="10">
        <v>7.4865000000000004</v>
      </c>
      <c r="J19" s="47">
        <v>6.7778</v>
      </c>
      <c r="K19" s="10">
        <v>7.4127999999999998</v>
      </c>
      <c r="L19" s="47">
        <v>6.5177999999999994</v>
      </c>
      <c r="M19" s="10">
        <v>7.4261999999999997</v>
      </c>
      <c r="N19" s="47">
        <v>6.5467999999999993</v>
      </c>
      <c r="O19" s="10">
        <v>7.4554</v>
      </c>
      <c r="P19" s="47">
        <v>4.8194999999999997</v>
      </c>
    </row>
    <row r="20" spans="1:16" x14ac:dyDescent="0.25">
      <c r="A20" s="14"/>
      <c r="B20" s="14"/>
      <c r="C20" s="10"/>
      <c r="D20" s="47"/>
      <c r="E20" s="10"/>
      <c r="F20" s="47"/>
      <c r="G20" s="53"/>
      <c r="H20" s="47"/>
      <c r="I20" s="10"/>
      <c r="J20" s="47"/>
      <c r="K20" s="10"/>
      <c r="L20" s="47"/>
      <c r="M20" s="10"/>
      <c r="N20" s="47"/>
      <c r="O20" s="10"/>
      <c r="P20" s="47"/>
    </row>
    <row r="21" spans="1:16" x14ac:dyDescent="0.25">
      <c r="A21" s="127" t="s">
        <v>32</v>
      </c>
      <c r="B21" s="80">
        <v>10.202299999999999</v>
      </c>
      <c r="C21" s="10">
        <v>7.4847999999999999</v>
      </c>
      <c r="D21" s="47">
        <v>6.2079000000000004</v>
      </c>
      <c r="E21" s="10">
        <v>7.4527999999999999</v>
      </c>
      <c r="F21" s="47">
        <v>6.4515999999999991</v>
      </c>
      <c r="G21" s="10">
        <v>7.4852999999999996</v>
      </c>
      <c r="H21" s="47">
        <v>7.0611000000000006</v>
      </c>
      <c r="I21" s="10">
        <v>7.4957000000000003</v>
      </c>
      <c r="J21" s="47">
        <v>6.9432</v>
      </c>
      <c r="K21" s="10">
        <v>7.3685999999999998</v>
      </c>
      <c r="L21" s="47">
        <v>6.6607000000000003</v>
      </c>
      <c r="M21" s="10">
        <v>7.4587000000000003</v>
      </c>
      <c r="N21" s="47">
        <v>6.5554000000000006</v>
      </c>
      <c r="O21" s="10">
        <v>7.4718</v>
      </c>
      <c r="P21" s="47">
        <v>5.8951000000000002</v>
      </c>
    </row>
    <row r="22" spans="1:16" x14ac:dyDescent="0.25">
      <c r="A22" s="127" t="s">
        <v>33</v>
      </c>
      <c r="B22" s="80">
        <v>11.0595</v>
      </c>
      <c r="C22" s="10">
        <v>7.6383000000000001</v>
      </c>
      <c r="D22" s="47">
        <v>6.5183</v>
      </c>
      <c r="E22" s="10">
        <v>7.4816000000000003</v>
      </c>
      <c r="F22" s="47">
        <v>6.6818</v>
      </c>
      <c r="G22" s="10">
        <v>7.4973000000000001</v>
      </c>
      <c r="H22" s="47">
        <v>6.9037999999999995</v>
      </c>
      <c r="I22" s="10">
        <v>7.5054999999999996</v>
      </c>
      <c r="J22" s="47">
        <v>6.9428999999999998</v>
      </c>
      <c r="K22" s="10">
        <v>7.4142999999999999</v>
      </c>
      <c r="L22" s="47">
        <v>6.849499999999999</v>
      </c>
      <c r="M22" s="10">
        <v>7.4530000000000003</v>
      </c>
      <c r="N22" s="47">
        <v>6.6719000000000008</v>
      </c>
      <c r="O22" s="10">
        <v>7.4703999999999997</v>
      </c>
      <c r="P22" s="47">
        <v>5.4927000000000001</v>
      </c>
    </row>
    <row r="23" spans="1:16" x14ac:dyDescent="0.25">
      <c r="A23" s="127" t="s">
        <v>34</v>
      </c>
      <c r="B23" s="80">
        <v>10.454000000000001</v>
      </c>
      <c r="C23" s="10">
        <v>7.6917</v>
      </c>
      <c r="D23" s="47">
        <v>6.5022999999999991</v>
      </c>
      <c r="E23" s="10">
        <v>7.4599000000000002</v>
      </c>
      <c r="F23" s="47">
        <v>6.7048000000000005</v>
      </c>
      <c r="G23" s="10">
        <v>7.4844999999999997</v>
      </c>
      <c r="H23" s="47">
        <v>6.7916999999999996</v>
      </c>
      <c r="I23" s="10">
        <v>7.5087999999999999</v>
      </c>
      <c r="J23" s="47">
        <v>6.8553000000000006</v>
      </c>
      <c r="K23" s="10">
        <v>7.3849999999999998</v>
      </c>
      <c r="L23" s="47">
        <v>6.686799999999999</v>
      </c>
      <c r="M23" s="10">
        <v>7.4363000000000001</v>
      </c>
      <c r="N23" s="47">
        <v>6.5971000000000002</v>
      </c>
      <c r="O23" s="10">
        <v>7.4485000000000001</v>
      </c>
      <c r="P23" s="47">
        <v>5.1946000000000003</v>
      </c>
    </row>
    <row r="24" spans="1:16" x14ac:dyDescent="0.25">
      <c r="A24" s="14"/>
      <c r="B24" s="14"/>
      <c r="C24" s="10"/>
      <c r="D24" s="47"/>
      <c r="E24" s="10"/>
      <c r="F24" s="47"/>
      <c r="G24" s="10"/>
      <c r="H24" s="47"/>
      <c r="I24" s="10"/>
      <c r="J24" s="47"/>
      <c r="K24" s="10"/>
      <c r="L24" s="47"/>
      <c r="M24" s="10"/>
      <c r="N24" s="47"/>
      <c r="O24" s="10"/>
      <c r="P24" s="47"/>
    </row>
    <row r="25" spans="1:16" x14ac:dyDescent="0.25">
      <c r="A25" s="127" t="s">
        <v>35</v>
      </c>
      <c r="B25" s="80">
        <v>11.432499999999999</v>
      </c>
      <c r="C25" s="10">
        <v>7.8033000000000001</v>
      </c>
      <c r="D25" s="47">
        <v>6.4652000000000003</v>
      </c>
      <c r="E25" s="10">
        <v>7.4314</v>
      </c>
      <c r="F25" s="47">
        <v>6.4676999999999998</v>
      </c>
      <c r="G25" s="10">
        <v>7.4946000000000002</v>
      </c>
      <c r="H25" s="47">
        <v>6.8927000000000005</v>
      </c>
      <c r="I25" s="10">
        <v>7.5225999999999997</v>
      </c>
      <c r="J25" s="47">
        <v>6.7508000000000008</v>
      </c>
      <c r="K25" s="10">
        <v>7.4203000000000001</v>
      </c>
      <c r="L25" s="47">
        <v>6.6230000000000002</v>
      </c>
      <c r="M25" s="10">
        <v>7.4337999999999997</v>
      </c>
      <c r="N25" s="47">
        <v>6.3107000000000006</v>
      </c>
      <c r="O25" s="10">
        <v>7.4744999999999999</v>
      </c>
      <c r="P25" s="47">
        <v>4.6024999999999991</v>
      </c>
    </row>
    <row r="26" spans="1:16" x14ac:dyDescent="0.25">
      <c r="A26" s="127" t="s">
        <v>36</v>
      </c>
      <c r="B26" s="80">
        <v>11.4285</v>
      </c>
      <c r="C26" s="10">
        <v>7.7142999999999997</v>
      </c>
      <c r="D26" s="47">
        <v>6.5788000000000011</v>
      </c>
      <c r="E26" s="10">
        <v>7.4588999999999999</v>
      </c>
      <c r="F26" s="47">
        <v>6.6645000000000003</v>
      </c>
      <c r="G26" s="10">
        <v>7.4870000000000001</v>
      </c>
      <c r="H26" s="47">
        <v>6.8960999999999997</v>
      </c>
      <c r="I26" s="10">
        <v>7.4992000000000001</v>
      </c>
      <c r="J26" s="47">
        <v>6.8202999999999996</v>
      </c>
      <c r="K26" s="10">
        <v>7.4150999999999998</v>
      </c>
      <c r="L26" s="47">
        <v>6.5397999999999996</v>
      </c>
      <c r="M26" s="10">
        <v>7.4485999999999999</v>
      </c>
      <c r="N26" s="47">
        <v>6.5975000000000001</v>
      </c>
      <c r="O26" s="10">
        <v>7.4356</v>
      </c>
      <c r="P26" s="47">
        <v>5.5749000000000004</v>
      </c>
    </row>
    <row r="27" spans="1:16" x14ac:dyDescent="0.25">
      <c r="A27" s="127" t="s">
        <v>37</v>
      </c>
      <c r="B27" s="80">
        <v>11.1203</v>
      </c>
      <c r="C27" s="10">
        <v>7.6380999999999997</v>
      </c>
      <c r="D27" s="47">
        <v>6.8365999999999998</v>
      </c>
      <c r="E27" s="10">
        <v>7.4337</v>
      </c>
      <c r="F27" s="47">
        <v>6.6116999999999999</v>
      </c>
      <c r="G27" s="10">
        <v>7.5274999999999999</v>
      </c>
      <c r="H27" s="47">
        <v>6.9279000000000002</v>
      </c>
      <c r="I27" s="10">
        <v>7.5073999999999996</v>
      </c>
      <c r="J27" s="47">
        <v>6.7677000000000005</v>
      </c>
      <c r="K27" s="10">
        <v>7.4268000000000001</v>
      </c>
      <c r="L27" s="47">
        <v>6.7505999999999995</v>
      </c>
      <c r="M27" s="10">
        <v>7.4524999999999997</v>
      </c>
      <c r="N27" s="47">
        <v>6.6589999999999998</v>
      </c>
      <c r="O27" s="10">
        <v>7.4589999999999996</v>
      </c>
      <c r="P27" s="47">
        <v>5.6054999999999993</v>
      </c>
    </row>
    <row r="28" spans="1:16" x14ac:dyDescent="0.25">
      <c r="A28" s="14"/>
      <c r="B28" s="14"/>
      <c r="C28" s="10"/>
      <c r="D28" s="47"/>
      <c r="E28" s="10"/>
      <c r="F28" s="47"/>
      <c r="G28" s="10"/>
      <c r="H28" s="47"/>
      <c r="I28" s="10"/>
      <c r="J28" s="47"/>
      <c r="K28" s="10"/>
      <c r="L28" s="47"/>
      <c r="M28" s="10"/>
      <c r="N28" s="47"/>
      <c r="O28" s="10"/>
      <c r="P28" s="47"/>
    </row>
    <row r="29" spans="1:16" x14ac:dyDescent="0.25">
      <c r="A29" s="127" t="s">
        <v>39</v>
      </c>
      <c r="B29" s="80">
        <v>10.6266</v>
      </c>
      <c r="C29" s="10">
        <v>7.4931000000000001</v>
      </c>
      <c r="D29" s="47">
        <v>6.3913999999999991</v>
      </c>
      <c r="E29" s="10">
        <v>7.4382000000000001</v>
      </c>
      <c r="F29" s="47">
        <v>6.8129999999999997</v>
      </c>
      <c r="G29" s="10">
        <v>7.4996999999999998</v>
      </c>
      <c r="H29" s="47">
        <v>7.0646999999999993</v>
      </c>
      <c r="I29" s="10">
        <v>7.5201000000000002</v>
      </c>
      <c r="J29" s="47">
        <v>6.8547000000000002</v>
      </c>
      <c r="K29" s="10">
        <v>7.3981000000000003</v>
      </c>
      <c r="L29" s="47">
        <v>6.7430000000000012</v>
      </c>
      <c r="M29" s="10">
        <v>7.4484000000000004</v>
      </c>
      <c r="N29" s="47">
        <v>6.3250999999999999</v>
      </c>
      <c r="O29" s="10">
        <v>7.4790999999999999</v>
      </c>
      <c r="P29" s="47">
        <v>5.8109000000000002</v>
      </c>
    </row>
    <row r="30" spans="1:16" x14ac:dyDescent="0.25">
      <c r="A30" s="127" t="s">
        <v>40</v>
      </c>
      <c r="B30" s="80">
        <v>10.471</v>
      </c>
      <c r="C30" s="10">
        <v>7.4226000000000001</v>
      </c>
      <c r="D30" s="47">
        <v>6.2628000000000004</v>
      </c>
      <c r="E30" s="10">
        <v>7.4370000000000003</v>
      </c>
      <c r="F30" s="47">
        <v>6.7826000000000004</v>
      </c>
      <c r="G30" s="10">
        <v>7.4989999999999997</v>
      </c>
      <c r="H30" s="47">
        <v>6.9747000000000003</v>
      </c>
      <c r="I30" s="10">
        <v>7.4831000000000003</v>
      </c>
      <c r="J30" s="47">
        <v>6.7924000000000007</v>
      </c>
      <c r="K30" s="10">
        <v>7.4291999999999998</v>
      </c>
      <c r="L30" s="47">
        <v>6.5790999999999995</v>
      </c>
      <c r="M30" s="10">
        <v>7.4398</v>
      </c>
      <c r="N30" s="47">
        <v>6.6089999999999991</v>
      </c>
      <c r="O30" s="10">
        <v>7.4710000000000001</v>
      </c>
      <c r="P30" s="47">
        <v>5.8742000000000001</v>
      </c>
    </row>
    <row r="31" spans="1:16" x14ac:dyDescent="0.25">
      <c r="A31" s="127" t="s">
        <v>41</v>
      </c>
      <c r="B31" s="80">
        <v>11.1777</v>
      </c>
      <c r="C31" s="10">
        <v>7.5339</v>
      </c>
      <c r="D31" s="47">
        <v>6.3619000000000003</v>
      </c>
      <c r="E31" s="10">
        <v>7.4488000000000003</v>
      </c>
      <c r="F31" s="47">
        <v>6.883700000000001</v>
      </c>
      <c r="G31" s="10">
        <v>7.4903000000000004</v>
      </c>
      <c r="H31" s="47">
        <v>6.9763000000000002</v>
      </c>
      <c r="I31" s="10">
        <v>7.5065999999999997</v>
      </c>
      <c r="J31" s="47">
        <v>6.8483000000000009</v>
      </c>
      <c r="K31" s="10">
        <v>7.4146999999999998</v>
      </c>
      <c r="L31" s="47">
        <v>6.9077000000000002</v>
      </c>
      <c r="M31" s="10">
        <v>7.4379</v>
      </c>
      <c r="N31" s="47">
        <v>6.4580000000000011</v>
      </c>
      <c r="O31" s="10">
        <v>7.4451999999999998</v>
      </c>
      <c r="P31" s="47">
        <v>5.478699999999999</v>
      </c>
    </row>
    <row r="32" spans="1:16" x14ac:dyDescent="0.25">
      <c r="A32" s="14"/>
      <c r="B32" s="14"/>
      <c r="C32" s="10"/>
      <c r="D32" s="47"/>
      <c r="E32" s="10"/>
      <c r="F32" s="47"/>
      <c r="G32" s="10"/>
      <c r="H32" s="47"/>
      <c r="I32" s="10"/>
      <c r="J32" s="47"/>
      <c r="K32" s="10"/>
      <c r="L32" s="47"/>
      <c r="M32" s="10"/>
      <c r="N32" s="47"/>
      <c r="O32" s="10"/>
      <c r="P32" s="47"/>
    </row>
    <row r="33" spans="1:16" x14ac:dyDescent="0.25">
      <c r="A33" s="127" t="s">
        <v>42</v>
      </c>
      <c r="B33" s="80">
        <v>11.102399999999999</v>
      </c>
      <c r="C33" s="10">
        <v>7.5559000000000003</v>
      </c>
      <c r="D33" s="47">
        <v>5.9956999999999994</v>
      </c>
      <c r="E33" s="10">
        <v>7.4542999999999999</v>
      </c>
      <c r="F33" s="47">
        <v>6.607899999999999</v>
      </c>
      <c r="G33" s="10">
        <v>7.4862000000000002</v>
      </c>
      <c r="H33" s="47">
        <v>6.7048000000000005</v>
      </c>
      <c r="I33" s="10">
        <v>7.4919000000000002</v>
      </c>
      <c r="J33" s="47">
        <v>6.7629999999999999</v>
      </c>
      <c r="K33" s="10">
        <v>7.4273999999999996</v>
      </c>
      <c r="L33" s="47">
        <v>6.5513000000000003</v>
      </c>
      <c r="M33" s="10">
        <v>7.4516</v>
      </c>
      <c r="N33" s="47">
        <v>6.4783999999999988</v>
      </c>
      <c r="O33" s="10">
        <v>7.4687999999999999</v>
      </c>
      <c r="P33" s="47">
        <v>5.6307</v>
      </c>
    </row>
    <row r="34" spans="1:16" x14ac:dyDescent="0.25">
      <c r="A34" s="127" t="s">
        <v>52</v>
      </c>
      <c r="B34" s="80">
        <v>10.7743</v>
      </c>
      <c r="C34" s="10">
        <v>7.5960999999999999</v>
      </c>
      <c r="D34" s="47">
        <v>6.2319999999999993</v>
      </c>
      <c r="E34" s="10">
        <v>7.4606000000000003</v>
      </c>
      <c r="F34" s="47">
        <v>6.7926000000000002</v>
      </c>
      <c r="G34" s="10">
        <v>7.4985999999999997</v>
      </c>
      <c r="H34" s="47">
        <v>6.9551000000000007</v>
      </c>
      <c r="I34" s="10">
        <v>7.4897</v>
      </c>
      <c r="J34" s="47">
        <v>6.9157999999999999</v>
      </c>
      <c r="K34" s="10">
        <v>7.4352999999999998</v>
      </c>
      <c r="L34" s="47">
        <v>6.680299999999999</v>
      </c>
      <c r="M34" s="10">
        <v>7.4432999999999998</v>
      </c>
      <c r="N34" s="47">
        <v>6.5713000000000008</v>
      </c>
      <c r="O34" s="10">
        <v>7.4669999999999996</v>
      </c>
      <c r="P34" s="47">
        <v>5.4290999999999991</v>
      </c>
    </row>
    <row r="35" spans="1:16" ht="15.75" thickBot="1" x14ac:dyDescent="0.3">
      <c r="A35" s="128" t="s">
        <v>43</v>
      </c>
      <c r="B35" s="125">
        <v>11.5015</v>
      </c>
      <c r="C35" s="12">
        <v>7.5732999999999997</v>
      </c>
      <c r="D35" s="124">
        <v>6.2480000000000011</v>
      </c>
      <c r="E35" s="12">
        <v>7.4465000000000003</v>
      </c>
      <c r="F35" s="124">
        <v>6.6799000000000008</v>
      </c>
      <c r="G35" s="12">
        <v>7.4885999999999999</v>
      </c>
      <c r="H35" s="124">
        <v>6.9218999999999999</v>
      </c>
      <c r="I35" s="12">
        <v>7.5240999999999998</v>
      </c>
      <c r="J35" s="124">
        <v>6.8695000000000004</v>
      </c>
      <c r="K35" s="12">
        <v>7.4412000000000003</v>
      </c>
      <c r="L35" s="124">
        <v>6.5442999999999998</v>
      </c>
      <c r="M35" s="12">
        <v>7.4698000000000002</v>
      </c>
      <c r="N35" s="124">
        <v>6.5559999999999992</v>
      </c>
      <c r="O35" s="12">
        <v>7.4562999999999997</v>
      </c>
      <c r="P35" s="124">
        <v>5.9509999999999996</v>
      </c>
    </row>
    <row r="36" spans="1:16" x14ac:dyDescent="0.25">
      <c r="A36" s="147" t="s">
        <v>80</v>
      </c>
      <c r="B36" s="147" t="s">
        <v>104</v>
      </c>
      <c r="C36" s="139" t="s">
        <v>94</v>
      </c>
      <c r="D36" s="144"/>
      <c r="E36" s="139" t="s">
        <v>96</v>
      </c>
      <c r="F36" s="144"/>
      <c r="G36" s="139" t="s">
        <v>97</v>
      </c>
      <c r="H36" s="144"/>
      <c r="I36" s="139" t="s">
        <v>98</v>
      </c>
      <c r="J36" s="144"/>
      <c r="K36" s="139" t="s">
        <v>102</v>
      </c>
      <c r="L36" s="144"/>
      <c r="M36" s="139" t="s">
        <v>103</v>
      </c>
      <c r="N36" s="144"/>
      <c r="O36" s="139" t="s">
        <v>101</v>
      </c>
      <c r="P36" s="144"/>
    </row>
    <row r="37" spans="1:16" s="45" customFormat="1" x14ac:dyDescent="0.25">
      <c r="A37" s="148"/>
      <c r="B37" s="148"/>
      <c r="C37" s="146"/>
      <c r="D37" s="138"/>
      <c r="E37" s="146"/>
      <c r="F37" s="138"/>
      <c r="G37" s="146"/>
      <c r="H37" s="138"/>
      <c r="I37" s="146"/>
      <c r="J37" s="138"/>
      <c r="K37" s="146"/>
      <c r="L37" s="138"/>
      <c r="M37" s="146"/>
      <c r="N37" s="138"/>
      <c r="O37" s="146"/>
      <c r="P37" s="138"/>
    </row>
    <row r="38" spans="1:16" s="45" customFormat="1" x14ac:dyDescent="0.25">
      <c r="A38" s="132"/>
      <c r="B38" s="133"/>
      <c r="C38" s="133"/>
      <c r="D38" s="135"/>
      <c r="E38" s="94"/>
      <c r="F38" s="94"/>
      <c r="G38" s="133"/>
      <c r="H38" s="135"/>
      <c r="I38" s="94"/>
      <c r="J38" s="94"/>
      <c r="K38" s="133"/>
      <c r="L38" s="135"/>
      <c r="M38" s="94"/>
      <c r="N38" s="94"/>
      <c r="O38" s="133"/>
      <c r="P38" s="135"/>
    </row>
    <row r="39" spans="1:16" x14ac:dyDescent="0.25">
      <c r="A39" s="14" t="s">
        <v>53</v>
      </c>
      <c r="B39" s="53">
        <v>11.0992</v>
      </c>
      <c r="C39" s="10">
        <v>7.3319000000000001</v>
      </c>
      <c r="D39" s="47">
        <v>5.6186999999999996</v>
      </c>
      <c r="E39" s="11">
        <v>7.5153999999999996</v>
      </c>
      <c r="F39" s="11">
        <v>5.8791000000000011</v>
      </c>
      <c r="G39" s="10">
        <v>7.5476999999999999</v>
      </c>
      <c r="H39" s="47">
        <v>5.7816999999999998</v>
      </c>
      <c r="I39" s="11">
        <v>7.5871000000000004</v>
      </c>
      <c r="J39" s="11">
        <v>5.7996999999999987</v>
      </c>
      <c r="K39" s="10">
        <v>7.5195999999999996</v>
      </c>
      <c r="L39" s="47">
        <v>5.2273000000000005</v>
      </c>
      <c r="M39" s="11">
        <v>7.57</v>
      </c>
      <c r="N39" s="11">
        <v>5.3984000000000005</v>
      </c>
      <c r="O39" s="10">
        <v>7.5773000000000001</v>
      </c>
      <c r="P39" s="47">
        <v>3.5751999999999997</v>
      </c>
    </row>
    <row r="40" spans="1:16" x14ac:dyDescent="0.25">
      <c r="A40" s="14" t="s">
        <v>54</v>
      </c>
      <c r="B40" s="53">
        <v>10.6851</v>
      </c>
      <c r="C40" s="10">
        <v>7.3422000000000001</v>
      </c>
      <c r="D40" s="47">
        <v>5.8568999999999996</v>
      </c>
      <c r="E40" s="11">
        <v>7.5045999999999999</v>
      </c>
      <c r="F40" s="11">
        <v>5.7375000000000007</v>
      </c>
      <c r="G40" s="10">
        <v>7.5324999999999998</v>
      </c>
      <c r="H40" s="47">
        <v>5.7721000000000009</v>
      </c>
      <c r="I40" s="11">
        <v>7.5473999999999997</v>
      </c>
      <c r="J40" s="11">
        <v>5.7713000000000001</v>
      </c>
      <c r="K40" s="10">
        <v>7.5468000000000002</v>
      </c>
      <c r="L40" s="47">
        <v>5.1772</v>
      </c>
      <c r="M40" s="11">
        <v>7.5496999999999996</v>
      </c>
      <c r="N40" s="11">
        <v>5.1432000000000002</v>
      </c>
      <c r="O40" s="10">
        <v>7.5585000000000004</v>
      </c>
      <c r="P40" s="47">
        <v>4.0843999999999987</v>
      </c>
    </row>
    <row r="41" spans="1:16" x14ac:dyDescent="0.25">
      <c r="A41" s="14" t="s">
        <v>28</v>
      </c>
      <c r="B41" s="53">
        <v>10.8322</v>
      </c>
      <c r="C41" s="10">
        <v>7.3319000000000001</v>
      </c>
      <c r="D41" s="47">
        <v>5.3037999999999998</v>
      </c>
      <c r="E41" s="11">
        <v>7.4947999999999997</v>
      </c>
      <c r="F41" s="11">
        <v>5.9192</v>
      </c>
      <c r="G41" s="10">
        <v>7.5617999999999999</v>
      </c>
      <c r="H41" s="47">
        <v>5.8434000000000008</v>
      </c>
      <c r="I41" s="11">
        <v>7.5544000000000002</v>
      </c>
      <c r="J41" s="11">
        <v>5.5484</v>
      </c>
      <c r="K41" s="10">
        <v>7.5345000000000004</v>
      </c>
      <c r="L41" s="47">
        <v>5.5264999999999995</v>
      </c>
      <c r="M41" s="11">
        <v>7.5404</v>
      </c>
      <c r="N41" s="11">
        <v>4.8842999999999996</v>
      </c>
      <c r="O41" s="10">
        <v>7.5555000000000003</v>
      </c>
      <c r="P41" s="47">
        <v>4.4248999999999992</v>
      </c>
    </row>
    <row r="42" spans="1:16" x14ac:dyDescent="0.25">
      <c r="A42" s="14" t="s">
        <v>105</v>
      </c>
      <c r="B42" s="53">
        <v>10.4107</v>
      </c>
      <c r="C42" s="10">
        <v>7.3327</v>
      </c>
      <c r="D42" s="47">
        <v>5.7657999999999996</v>
      </c>
      <c r="E42" s="11">
        <v>7.4889999999999999</v>
      </c>
      <c r="F42" s="11">
        <v>5.8829000000000002</v>
      </c>
      <c r="G42" s="10">
        <v>7.5309999999999997</v>
      </c>
      <c r="H42" s="47">
        <v>5.8351999999999995</v>
      </c>
      <c r="I42" s="11">
        <v>7.5416999999999996</v>
      </c>
      <c r="J42" s="11">
        <v>5.7595999999999998</v>
      </c>
      <c r="K42" s="10">
        <v>7.5274000000000001</v>
      </c>
      <c r="L42" s="47">
        <v>5.3727</v>
      </c>
      <c r="M42" s="11">
        <v>7.5395000000000003</v>
      </c>
      <c r="N42" s="11">
        <v>4.819799999999999</v>
      </c>
      <c r="O42" s="10">
        <v>7.5330000000000004</v>
      </c>
      <c r="P42" s="47">
        <v>4.3647</v>
      </c>
    </row>
    <row r="43" spans="1:16" x14ac:dyDescent="0.25">
      <c r="A43" s="14" t="s">
        <v>55</v>
      </c>
      <c r="B43" s="53">
        <v>10.6052</v>
      </c>
      <c r="C43" s="10">
        <v>7.3079999999999998</v>
      </c>
      <c r="D43" s="47">
        <v>5.5549999999999997</v>
      </c>
      <c r="E43" s="11">
        <v>7.5016999999999996</v>
      </c>
      <c r="F43" s="11">
        <v>5.6271000000000004</v>
      </c>
      <c r="G43" s="10">
        <v>7.4618000000000002</v>
      </c>
      <c r="H43" s="47">
        <v>5.8408999999999995</v>
      </c>
      <c r="I43" s="11">
        <v>7.5510999999999999</v>
      </c>
      <c r="J43" s="11">
        <v>5.6073000000000004</v>
      </c>
      <c r="K43" s="10">
        <v>7.5198</v>
      </c>
      <c r="L43" s="47">
        <v>5.2049000000000003</v>
      </c>
      <c r="M43" s="11">
        <v>7.5270999999999999</v>
      </c>
      <c r="N43" s="11">
        <v>4.8412999999999995</v>
      </c>
      <c r="O43" s="10">
        <v>7.54</v>
      </c>
      <c r="P43" s="47">
        <v>4.2982000000000005</v>
      </c>
    </row>
    <row r="44" spans="1:16" x14ac:dyDescent="0.25">
      <c r="A44" s="14" t="s">
        <v>38</v>
      </c>
      <c r="B44" s="53">
        <f>10.7214-0.0298</f>
        <v>10.691599999999999</v>
      </c>
      <c r="C44" s="10">
        <v>7.3005000000000004</v>
      </c>
      <c r="D44" s="47">
        <v>5.4912999999999998</v>
      </c>
      <c r="E44" s="11">
        <v>7.4893999999999998</v>
      </c>
      <c r="F44" s="11">
        <v>5.8096999999999994</v>
      </c>
      <c r="G44" s="10">
        <v>7.5065</v>
      </c>
      <c r="H44" s="47">
        <v>5.8815999999999997</v>
      </c>
      <c r="I44" s="11">
        <v>7.5496999999999996</v>
      </c>
      <c r="J44" s="11">
        <v>5.5327000000000002</v>
      </c>
      <c r="K44" s="10">
        <v>7.5122</v>
      </c>
      <c r="L44" s="47">
        <v>5.2683</v>
      </c>
      <c r="M44" s="11">
        <v>7.5259999999999998</v>
      </c>
      <c r="N44" s="11">
        <v>4.7474000000000007</v>
      </c>
      <c r="O44" s="10">
        <v>7.5107999999999997</v>
      </c>
      <c r="P44" s="47">
        <v>4.1682000000000006</v>
      </c>
    </row>
    <row r="45" spans="1:16" x14ac:dyDescent="0.25">
      <c r="A45" s="14" t="s">
        <v>57</v>
      </c>
      <c r="B45" s="53">
        <v>10.434699999999999</v>
      </c>
      <c r="C45" s="10">
        <v>7.3528000000000002</v>
      </c>
      <c r="D45" s="47">
        <v>5.7418999999999993</v>
      </c>
      <c r="E45" s="11">
        <v>7.4946000000000002</v>
      </c>
      <c r="F45" s="11">
        <v>5.8484999999999996</v>
      </c>
      <c r="G45" s="10">
        <v>7.5255000000000001</v>
      </c>
      <c r="H45" s="47">
        <v>5.8114999999999997</v>
      </c>
      <c r="I45" s="11">
        <v>7.5486000000000004</v>
      </c>
      <c r="J45" s="11">
        <v>5.7064000000000004</v>
      </c>
      <c r="K45" s="10">
        <v>7.5349000000000004</v>
      </c>
      <c r="L45" s="47">
        <v>5.4143999999999988</v>
      </c>
      <c r="M45" s="11">
        <v>7.5534999999999997</v>
      </c>
      <c r="N45" s="11">
        <v>4.8337000000000003</v>
      </c>
      <c r="O45" s="10">
        <v>7.5540000000000003</v>
      </c>
      <c r="P45" s="47">
        <v>4.5533999999999999</v>
      </c>
    </row>
    <row r="46" spans="1:16" ht="15.75" thickBot="1" x14ac:dyDescent="0.3">
      <c r="A46" s="20" t="s">
        <v>44</v>
      </c>
      <c r="B46" s="134">
        <f>21.2366-10.7214</f>
        <v>10.5152</v>
      </c>
      <c r="C46" s="12">
        <v>7.3140999999999998</v>
      </c>
      <c r="D46" s="124">
        <v>5.3698999999999995</v>
      </c>
      <c r="E46" s="54">
        <v>7.4824999999999999</v>
      </c>
      <c r="F46" s="54">
        <v>5.7484000000000002</v>
      </c>
      <c r="G46" s="12">
        <v>7.4983000000000004</v>
      </c>
      <c r="H46" s="124">
        <v>5.8102999999999998</v>
      </c>
      <c r="I46" s="54">
        <v>7.5456000000000003</v>
      </c>
      <c r="J46" s="54">
        <v>6</v>
      </c>
      <c r="K46" s="12">
        <v>7.5175999999999998</v>
      </c>
      <c r="L46" s="124">
        <v>5.1622000000000003</v>
      </c>
      <c r="M46" s="54">
        <v>7.5162000000000004</v>
      </c>
      <c r="N46" s="54">
        <v>4.8933999999999989</v>
      </c>
      <c r="O46" s="12">
        <v>7.5096999999999996</v>
      </c>
      <c r="P46" s="124">
        <v>4.2229000000000001</v>
      </c>
    </row>
  </sheetData>
  <mergeCells count="17">
    <mergeCell ref="M2:N3"/>
    <mergeCell ref="O2:P3"/>
    <mergeCell ref="C2:D3"/>
    <mergeCell ref="B2:B3"/>
    <mergeCell ref="E2:F3"/>
    <mergeCell ref="G2:H3"/>
    <mergeCell ref="I2:J3"/>
    <mergeCell ref="K2:L3"/>
    <mergeCell ref="O36:P37"/>
    <mergeCell ref="B36:B37"/>
    <mergeCell ref="A36:A37"/>
    <mergeCell ref="C36:D37"/>
    <mergeCell ref="E36:F37"/>
    <mergeCell ref="G36:H37"/>
    <mergeCell ref="I36:J37"/>
    <mergeCell ref="K36:L37"/>
    <mergeCell ref="M36:N37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0"/>
  <sheetViews>
    <sheetView topLeftCell="A7" workbookViewId="0">
      <selection activeCell="D13" sqref="D13"/>
    </sheetView>
  </sheetViews>
  <sheetFormatPr defaultColWidth="8.85546875" defaultRowHeight="15" x14ac:dyDescent="0.25"/>
  <cols>
    <col min="1" max="1" width="11.85546875" style="46" bestFit="1" customWidth="1"/>
    <col min="6" max="6" width="9.5703125" style="84" bestFit="1" customWidth="1"/>
    <col min="7" max="7" width="12.7109375" style="84" customWidth="1"/>
    <col min="8" max="8" width="9" style="84" bestFit="1" customWidth="1"/>
    <col min="9" max="9" width="9.5703125" style="84" bestFit="1" customWidth="1"/>
  </cols>
  <sheetData>
    <row r="1" spans="1:20" x14ac:dyDescent="0.25">
      <c r="A1" s="46" t="s">
        <v>17</v>
      </c>
      <c r="B1" t="s">
        <v>45</v>
      </c>
      <c r="C1" t="s">
        <v>46</v>
      </c>
      <c r="D1" t="s">
        <v>47</v>
      </c>
      <c r="F1" s="90" t="s">
        <v>90</v>
      </c>
      <c r="G1" s="90"/>
      <c r="H1" s="90"/>
      <c r="I1" s="90"/>
    </row>
    <row r="2" spans="1:20" x14ac:dyDescent="0.25">
      <c r="B2" t="s">
        <v>16</v>
      </c>
      <c r="C2" t="s">
        <v>16</v>
      </c>
      <c r="D2" t="s">
        <v>82</v>
      </c>
      <c r="F2" s="90" t="s">
        <v>7</v>
      </c>
      <c r="G2" s="90" t="s">
        <v>8</v>
      </c>
      <c r="H2" s="90" t="s">
        <v>69</v>
      </c>
      <c r="I2" s="90" t="s">
        <v>9</v>
      </c>
    </row>
    <row r="4" spans="1:20" x14ac:dyDescent="0.25">
      <c r="F4" s="90" t="s">
        <v>50</v>
      </c>
    </row>
    <row r="5" spans="1:20" x14ac:dyDescent="0.25">
      <c r="A5" s="136" t="s">
        <v>58</v>
      </c>
      <c r="B5">
        <v>1.0037</v>
      </c>
      <c r="C5">
        <v>10.201599999999999</v>
      </c>
      <c r="D5">
        <f>B5/C5</f>
        <v>9.8386527603513185E-2</v>
      </c>
      <c r="F5" s="84">
        <v>4.5129065152076868E-2</v>
      </c>
      <c r="G5" s="84">
        <v>4.3376129776870789</v>
      </c>
      <c r="H5" s="84">
        <v>0.69741954101916759</v>
      </c>
      <c r="I5" s="84">
        <v>97.029219037947342</v>
      </c>
      <c r="Q5" s="49"/>
      <c r="R5" s="49"/>
      <c r="S5" s="49"/>
      <c r="T5" s="49"/>
    </row>
    <row r="6" spans="1:20" x14ac:dyDescent="0.25">
      <c r="A6" s="136" t="s">
        <v>59</v>
      </c>
      <c r="B6">
        <v>1.0042</v>
      </c>
      <c r="C6">
        <v>10.1654</v>
      </c>
      <c r="D6">
        <f>B6/C6</f>
        <v>9.8786078265488811E-2</v>
      </c>
      <c r="F6" s="84">
        <v>4.2007578665241324E-2</v>
      </c>
      <c r="G6" s="84">
        <v>6.8577133078201805E-2</v>
      </c>
      <c r="H6" s="84">
        <v>0.57488638474447251</v>
      </c>
      <c r="I6" s="84">
        <v>70.936909275948011</v>
      </c>
      <c r="Q6" s="49"/>
      <c r="R6" s="49"/>
      <c r="S6" s="49"/>
      <c r="T6" s="49"/>
    </row>
    <row r="7" spans="1:20" x14ac:dyDescent="0.25">
      <c r="A7" s="136" t="s">
        <v>60</v>
      </c>
      <c r="B7">
        <v>1.0053000000000001</v>
      </c>
      <c r="C7">
        <v>10.1877</v>
      </c>
      <c r="D7">
        <f>B7/C7</f>
        <v>9.8677817368002602E-2</v>
      </c>
      <c r="F7" s="84">
        <v>3.5636609323981537E-3</v>
      </c>
      <c r="G7" s="84" t="s">
        <v>49</v>
      </c>
      <c r="H7" s="84">
        <v>0.6086519491135135</v>
      </c>
      <c r="I7" s="84">
        <v>71.036565594267046</v>
      </c>
      <c r="Q7" s="49"/>
      <c r="R7" s="49"/>
      <c r="S7" s="49"/>
      <c r="T7" s="49"/>
    </row>
    <row r="9" spans="1:20" x14ac:dyDescent="0.25">
      <c r="A9" s="46" t="s">
        <v>70</v>
      </c>
      <c r="F9" s="90" t="s">
        <v>76</v>
      </c>
    </row>
    <row r="10" spans="1:20" x14ac:dyDescent="0.25">
      <c r="A10" s="136" t="s">
        <v>19</v>
      </c>
      <c r="B10">
        <v>0.51529999999999998</v>
      </c>
      <c r="C10">
        <v>10.0199</v>
      </c>
      <c r="D10">
        <f t="shared" ref="D10:D33" si="0">B10/C10</f>
        <v>5.142765895867224E-2</v>
      </c>
      <c r="F10" s="85">
        <v>464.30850173291901</v>
      </c>
      <c r="G10" s="85">
        <v>7811.6363249617634</v>
      </c>
      <c r="H10" s="85">
        <v>353.19736683610103</v>
      </c>
      <c r="I10" s="85">
        <v>58287.014450457697</v>
      </c>
      <c r="K10" s="5"/>
      <c r="L10" s="5"/>
      <c r="M10" s="5"/>
      <c r="N10" s="5"/>
      <c r="Q10" s="49"/>
      <c r="R10" s="49"/>
      <c r="S10" s="49"/>
      <c r="T10" s="49"/>
    </row>
    <row r="11" spans="1:20" x14ac:dyDescent="0.25">
      <c r="A11" s="136" t="s">
        <v>20</v>
      </c>
      <c r="B11">
        <v>0.53080000000000005</v>
      </c>
      <c r="C11">
        <v>9.6920999999999999</v>
      </c>
      <c r="D11">
        <f t="shared" si="0"/>
        <v>5.4766252927642103E-2</v>
      </c>
      <c r="F11" s="85">
        <v>554.19030096159986</v>
      </c>
      <c r="G11" s="85">
        <v>13672.030266900614</v>
      </c>
      <c r="H11" s="85">
        <v>129.1406911930504</v>
      </c>
      <c r="I11" s="85">
        <v>69616.537716284089</v>
      </c>
      <c r="K11" s="5"/>
      <c r="L11" s="5"/>
      <c r="M11" s="5"/>
      <c r="N11" s="5"/>
      <c r="Q11" s="50"/>
      <c r="R11" s="50"/>
      <c r="S11" s="50"/>
      <c r="T11" s="50"/>
    </row>
    <row r="12" spans="1:20" x14ac:dyDescent="0.25">
      <c r="A12" s="136" t="s">
        <v>21</v>
      </c>
      <c r="B12">
        <v>0.53839999999999999</v>
      </c>
      <c r="C12">
        <v>10.288600000000001</v>
      </c>
      <c r="D12">
        <f t="shared" si="0"/>
        <v>5.2329763038703028E-2</v>
      </c>
      <c r="F12" s="85">
        <v>625.53994117349316</v>
      </c>
      <c r="G12" s="85">
        <v>11938.941840812899</v>
      </c>
      <c r="H12" s="86" t="s">
        <v>49</v>
      </c>
      <c r="I12" s="85">
        <v>63216.626228080415</v>
      </c>
      <c r="K12" s="5"/>
      <c r="L12" s="5"/>
      <c r="M12" s="5"/>
      <c r="N12" s="5"/>
    </row>
    <row r="13" spans="1:20" x14ac:dyDescent="0.25">
      <c r="A13" s="136" t="s">
        <v>22</v>
      </c>
      <c r="B13">
        <v>0.51139999999999997</v>
      </c>
      <c r="C13">
        <v>10.267899999999999</v>
      </c>
      <c r="D13">
        <f t="shared" si="0"/>
        <v>4.9805705158795857E-2</v>
      </c>
      <c r="F13" s="85">
        <v>623.53936655389487</v>
      </c>
      <c r="G13" s="85">
        <v>16132.473864275993</v>
      </c>
      <c r="H13" s="85">
        <v>148.02700552919524</v>
      </c>
      <c r="I13" s="85">
        <v>64104.936138599624</v>
      </c>
      <c r="K13" s="5"/>
      <c r="L13" s="5"/>
      <c r="M13" s="5"/>
      <c r="N13" s="5"/>
      <c r="Q13" s="49"/>
      <c r="R13" s="49"/>
      <c r="S13" s="49"/>
      <c r="T13" s="49"/>
    </row>
    <row r="14" spans="1:20" x14ac:dyDescent="0.25">
      <c r="A14" s="136" t="s">
        <v>23</v>
      </c>
      <c r="B14">
        <v>0.53669999999999995</v>
      </c>
      <c r="C14">
        <v>10.294700000000001</v>
      </c>
      <c r="D14">
        <f t="shared" si="0"/>
        <v>5.2133622155089501E-2</v>
      </c>
      <c r="F14" s="85">
        <v>670.80326805739298</v>
      </c>
      <c r="G14" s="85">
        <v>19311.578145399286</v>
      </c>
      <c r="H14" s="86" t="s">
        <v>49</v>
      </c>
      <c r="I14" s="85">
        <v>74600.513541760753</v>
      </c>
      <c r="K14" s="5"/>
      <c r="L14" s="5"/>
      <c r="M14" s="5"/>
      <c r="N14" s="5"/>
      <c r="Q14" s="50"/>
      <c r="R14" s="50"/>
      <c r="S14" s="50"/>
      <c r="T14" s="50"/>
    </row>
    <row r="15" spans="1:20" x14ac:dyDescent="0.25">
      <c r="A15" s="136" t="s">
        <v>24</v>
      </c>
      <c r="B15">
        <v>0.72299999999999998</v>
      </c>
      <c r="C15">
        <v>10.3291</v>
      </c>
      <c r="D15">
        <f t="shared" si="0"/>
        <v>6.9996417887328036E-2</v>
      </c>
      <c r="F15" s="85">
        <v>641.91303767635191</v>
      </c>
      <c r="G15" s="85">
        <v>18190.964363999978</v>
      </c>
      <c r="H15" s="85">
        <v>176.43464166422308</v>
      </c>
      <c r="I15" s="85">
        <v>72608.761481212903</v>
      </c>
      <c r="K15" s="5"/>
      <c r="L15" s="5"/>
      <c r="M15" s="5"/>
      <c r="N15" s="5"/>
    </row>
    <row r="16" spans="1:20" x14ac:dyDescent="0.25">
      <c r="A16" s="136" t="s">
        <v>25</v>
      </c>
      <c r="B16">
        <v>0.5706</v>
      </c>
      <c r="C16">
        <v>10.304600000000001</v>
      </c>
      <c r="D16">
        <f t="shared" si="0"/>
        <v>5.5373328416435372E-2</v>
      </c>
      <c r="F16" s="85">
        <v>829.22946731224022</v>
      </c>
      <c r="G16" s="85">
        <v>28627.575952846502</v>
      </c>
      <c r="H16" s="86" t="s">
        <v>49</v>
      </c>
      <c r="I16" s="85">
        <v>83398.977676866023</v>
      </c>
      <c r="K16" s="5"/>
      <c r="L16" s="5"/>
      <c r="M16" s="5"/>
      <c r="N16" s="5"/>
      <c r="Q16" s="49"/>
      <c r="R16" s="49"/>
      <c r="S16" s="49"/>
      <c r="T16" s="49"/>
    </row>
    <row r="17" spans="1:20" x14ac:dyDescent="0.25">
      <c r="A17" s="136" t="s">
        <v>26</v>
      </c>
      <c r="B17">
        <v>0.53610000000000002</v>
      </c>
      <c r="C17">
        <v>10.3079</v>
      </c>
      <c r="D17">
        <f t="shared" si="0"/>
        <v>5.2008653556980568E-2</v>
      </c>
      <c r="F17" s="85">
        <v>788.48745034077717</v>
      </c>
      <c r="G17" s="85">
        <v>24407.807500863419</v>
      </c>
      <c r="H17" s="86" t="s">
        <v>49</v>
      </c>
      <c r="I17" s="85">
        <v>75091.62553470963</v>
      </c>
      <c r="K17" s="5"/>
      <c r="L17" s="5"/>
      <c r="M17" s="5"/>
      <c r="N17" s="5"/>
      <c r="Q17" s="50"/>
      <c r="R17" s="50"/>
      <c r="S17" s="50"/>
      <c r="T17" s="50"/>
    </row>
    <row r="18" spans="1:20" x14ac:dyDescent="0.25">
      <c r="A18" s="136" t="s">
        <v>27</v>
      </c>
      <c r="B18">
        <v>0.51239999999999997</v>
      </c>
      <c r="C18">
        <v>10.261100000000001</v>
      </c>
      <c r="D18">
        <f t="shared" si="0"/>
        <v>4.9936166687782002E-2</v>
      </c>
      <c r="F18" s="85">
        <v>653.41696310106852</v>
      </c>
      <c r="G18" s="85">
        <v>24746.313423375286</v>
      </c>
      <c r="H18" s="86" t="s">
        <v>49</v>
      </c>
      <c r="I18" s="85">
        <v>72647.580814225075</v>
      </c>
      <c r="K18" s="5"/>
      <c r="L18" s="5"/>
      <c r="M18" s="5"/>
      <c r="N18" s="5"/>
    </row>
    <row r="19" spans="1:20" x14ac:dyDescent="0.25">
      <c r="A19" s="136" t="s">
        <v>29</v>
      </c>
      <c r="B19">
        <v>0.54359999999999997</v>
      </c>
      <c r="C19">
        <v>10.2255</v>
      </c>
      <c r="D19">
        <f t="shared" si="0"/>
        <v>5.3161214610532491E-2</v>
      </c>
      <c r="F19" s="85">
        <v>2354.3189958074495</v>
      </c>
      <c r="G19" s="85">
        <v>23055.541968116231</v>
      </c>
      <c r="H19" s="86" t="s">
        <v>49</v>
      </c>
      <c r="I19" s="85">
        <v>71278.711713297278</v>
      </c>
      <c r="K19" s="5"/>
      <c r="L19" s="5"/>
      <c r="M19" s="5"/>
      <c r="N19" s="5"/>
      <c r="Q19" s="49"/>
      <c r="R19" s="49"/>
      <c r="S19" s="49"/>
      <c r="T19" s="49"/>
    </row>
    <row r="20" spans="1:20" x14ac:dyDescent="0.25">
      <c r="A20" s="136" t="s">
        <v>30</v>
      </c>
      <c r="B20">
        <v>0.56999999999999995</v>
      </c>
      <c r="C20">
        <v>10.2898</v>
      </c>
      <c r="D20">
        <f t="shared" si="0"/>
        <v>5.5394662675659387E-2</v>
      </c>
      <c r="F20" s="85">
        <v>2739.1397163155457</v>
      </c>
      <c r="G20" s="85">
        <v>26682.834792502897</v>
      </c>
      <c r="H20" s="86" t="s">
        <v>49</v>
      </c>
      <c r="I20" s="85">
        <v>81194.863729771168</v>
      </c>
      <c r="K20" s="5"/>
      <c r="L20" s="5"/>
      <c r="M20" s="5"/>
      <c r="N20" s="5"/>
      <c r="Q20" s="50"/>
      <c r="R20" s="50"/>
      <c r="S20" s="50"/>
      <c r="T20" s="50"/>
    </row>
    <row r="21" spans="1:20" x14ac:dyDescent="0.25">
      <c r="A21" s="136" t="s">
        <v>31</v>
      </c>
      <c r="B21">
        <v>0.52300000000000002</v>
      </c>
      <c r="C21">
        <v>10.244899999999999</v>
      </c>
      <c r="D21">
        <f t="shared" si="0"/>
        <v>5.1049790627531753E-2</v>
      </c>
      <c r="F21" s="85">
        <v>2519.9836389627176</v>
      </c>
      <c r="G21" s="85">
        <v>23819.289133108294</v>
      </c>
      <c r="H21" s="86" t="s">
        <v>49</v>
      </c>
      <c r="I21" s="85">
        <v>71904.70888540677</v>
      </c>
      <c r="K21" s="5"/>
      <c r="L21" s="5"/>
      <c r="M21" s="5"/>
      <c r="N21" s="5"/>
    </row>
    <row r="22" spans="1:20" x14ac:dyDescent="0.25">
      <c r="A22" s="136" t="s">
        <v>32</v>
      </c>
      <c r="B22">
        <v>0.52490000000000003</v>
      </c>
      <c r="C22">
        <v>10.250299999999999</v>
      </c>
      <c r="D22">
        <f t="shared" si="0"/>
        <v>5.1208257319297977E-2</v>
      </c>
      <c r="F22" s="85">
        <v>2995.5352825194209</v>
      </c>
      <c r="G22" s="85">
        <v>30440.942547979437</v>
      </c>
      <c r="H22" s="86" t="s">
        <v>49</v>
      </c>
      <c r="I22" s="85">
        <v>78261.416799042767</v>
      </c>
      <c r="K22" s="5"/>
      <c r="L22" s="5"/>
      <c r="M22" s="5"/>
      <c r="N22" s="5"/>
      <c r="Q22" s="49"/>
      <c r="R22" s="49"/>
      <c r="S22" s="49"/>
      <c r="T22" s="49"/>
    </row>
    <row r="23" spans="1:20" x14ac:dyDescent="0.25">
      <c r="A23" s="136" t="s">
        <v>33</v>
      </c>
      <c r="B23">
        <v>0.53100000000000003</v>
      </c>
      <c r="C23">
        <v>10.2339</v>
      </c>
      <c r="D23">
        <f t="shared" si="0"/>
        <v>5.188637762729751E-2</v>
      </c>
      <c r="F23" s="85">
        <v>2784.5423368324446</v>
      </c>
      <c r="G23" s="85">
        <v>30099.937192019843</v>
      </c>
      <c r="H23" s="86" t="s">
        <v>49</v>
      </c>
      <c r="I23" s="85">
        <v>80156.232108703975</v>
      </c>
      <c r="K23" s="5"/>
      <c r="L23" s="5"/>
      <c r="M23" s="5"/>
      <c r="N23" s="5"/>
      <c r="Q23" s="50"/>
      <c r="R23" s="50"/>
      <c r="S23" s="50"/>
      <c r="T23" s="50"/>
    </row>
    <row r="24" spans="1:20" x14ac:dyDescent="0.25">
      <c r="A24" s="136" t="s">
        <v>34</v>
      </c>
      <c r="B24">
        <v>0.57140000000000002</v>
      </c>
      <c r="C24">
        <v>10.2781</v>
      </c>
      <c r="D24">
        <f t="shared" si="0"/>
        <v>5.5593932730757634E-2</v>
      </c>
      <c r="F24" s="85">
        <v>3037.0366935060442</v>
      </c>
      <c r="G24" s="85">
        <v>36576.825030831111</v>
      </c>
      <c r="H24" s="86" t="s">
        <v>49</v>
      </c>
      <c r="I24" s="85">
        <v>83905.875832996273</v>
      </c>
      <c r="K24" s="5"/>
      <c r="L24" s="5"/>
      <c r="M24" s="5"/>
      <c r="N24" s="5"/>
    </row>
    <row r="25" spans="1:20" x14ac:dyDescent="0.25">
      <c r="A25" s="136" t="s">
        <v>35</v>
      </c>
      <c r="B25">
        <v>0.53490000000000004</v>
      </c>
      <c r="C25">
        <v>10.262600000000001</v>
      </c>
      <c r="D25">
        <f t="shared" si="0"/>
        <v>5.2121294798589055E-2</v>
      </c>
      <c r="F25" s="85">
        <v>2898.8322553622447</v>
      </c>
      <c r="G25" s="85">
        <v>38411.681963255753</v>
      </c>
      <c r="H25" s="86" t="s">
        <v>49</v>
      </c>
      <c r="I25" s="85">
        <v>88453.848224090631</v>
      </c>
      <c r="K25" s="5"/>
      <c r="L25" s="5"/>
      <c r="M25" s="5"/>
      <c r="N25" s="5"/>
      <c r="Q25" s="49"/>
      <c r="R25" s="49"/>
      <c r="S25" s="49"/>
      <c r="T25" s="49"/>
    </row>
    <row r="26" spans="1:20" x14ac:dyDescent="0.25">
      <c r="A26" s="136" t="s">
        <v>36</v>
      </c>
      <c r="B26">
        <v>0.4798</v>
      </c>
      <c r="C26">
        <v>10.2179</v>
      </c>
      <c r="D26">
        <f t="shared" si="0"/>
        <v>4.6956811086426763E-2</v>
      </c>
      <c r="F26" s="85">
        <v>2507.0866507449041</v>
      </c>
      <c r="G26" s="85">
        <v>32774.592993681959</v>
      </c>
      <c r="H26" s="86" t="s">
        <v>49</v>
      </c>
      <c r="I26" s="85">
        <v>78300.739659933359</v>
      </c>
      <c r="K26" s="5"/>
      <c r="L26" s="5"/>
      <c r="M26" s="5"/>
      <c r="N26" s="5"/>
      <c r="Q26" s="50"/>
      <c r="R26" s="50"/>
      <c r="S26" s="50"/>
      <c r="T26" s="50"/>
    </row>
    <row r="27" spans="1:20" x14ac:dyDescent="0.25">
      <c r="A27" s="136" t="s">
        <v>37</v>
      </c>
      <c r="B27">
        <v>0.55989999999999995</v>
      </c>
      <c r="C27">
        <v>10.311999999999999</v>
      </c>
      <c r="D27">
        <f t="shared" si="0"/>
        <v>5.4295965865011633E-2</v>
      </c>
      <c r="F27" s="85">
        <v>3005.1136602997344</v>
      </c>
      <c r="G27" s="85">
        <v>36930.476979527113</v>
      </c>
      <c r="H27" s="86" t="s">
        <v>49</v>
      </c>
      <c r="I27" s="85">
        <v>90058.796786051957</v>
      </c>
      <c r="K27" s="5"/>
      <c r="L27" s="5"/>
      <c r="M27" s="5"/>
      <c r="N27" s="5"/>
    </row>
    <row r="28" spans="1:20" x14ac:dyDescent="0.25">
      <c r="A28" s="136" t="s">
        <v>39</v>
      </c>
      <c r="B28">
        <v>0.52990000000000004</v>
      </c>
      <c r="C28">
        <v>10.236000000000001</v>
      </c>
      <c r="D28">
        <f t="shared" si="0"/>
        <v>5.176826885502149E-2</v>
      </c>
      <c r="F28" s="85">
        <v>2090.7919844431644</v>
      </c>
      <c r="G28" s="85">
        <v>11496.406403598263</v>
      </c>
      <c r="H28" s="86" t="s">
        <v>49</v>
      </c>
      <c r="I28" s="85">
        <v>59788.296729303125</v>
      </c>
      <c r="K28" s="5"/>
      <c r="L28" s="5"/>
      <c r="M28" s="5"/>
      <c r="N28" s="5"/>
      <c r="Q28" s="49"/>
      <c r="R28" s="49"/>
      <c r="S28" s="49"/>
      <c r="T28" s="49"/>
    </row>
    <row r="29" spans="1:20" x14ac:dyDescent="0.25">
      <c r="A29" s="136" t="s">
        <v>40</v>
      </c>
      <c r="B29">
        <v>0.56659999999999999</v>
      </c>
      <c r="C29">
        <v>10.2811</v>
      </c>
      <c r="D29">
        <f t="shared" si="0"/>
        <v>5.5110834443785194E-2</v>
      </c>
      <c r="F29" s="85">
        <v>2199.9895036039325</v>
      </c>
      <c r="G29" s="85">
        <v>13098.646395682807</v>
      </c>
      <c r="H29" s="86" t="s">
        <v>49</v>
      </c>
      <c r="I29" s="85">
        <v>63967.54367288691</v>
      </c>
      <c r="K29" s="5"/>
      <c r="L29" s="5"/>
      <c r="M29" s="5"/>
      <c r="N29" s="5"/>
      <c r="Q29" s="50"/>
      <c r="R29" s="50"/>
      <c r="S29" s="50"/>
      <c r="T29" s="50"/>
    </row>
    <row r="30" spans="1:20" x14ac:dyDescent="0.25">
      <c r="A30" s="136" t="s">
        <v>41</v>
      </c>
      <c r="B30">
        <v>0.50760000000000005</v>
      </c>
      <c r="C30">
        <v>10.222200000000001</v>
      </c>
      <c r="D30">
        <f t="shared" si="0"/>
        <v>4.9656629688325411E-2</v>
      </c>
      <c r="F30" s="85">
        <v>1668.8845375355488</v>
      </c>
      <c r="G30" s="85">
        <v>10343.623480034201</v>
      </c>
      <c r="H30" s="86" t="s">
        <v>49</v>
      </c>
      <c r="I30" s="85">
        <v>56277.376071197075</v>
      </c>
      <c r="K30" s="5"/>
      <c r="L30" s="5"/>
      <c r="M30" s="5"/>
      <c r="N30" s="5"/>
    </row>
    <row r="31" spans="1:20" x14ac:dyDescent="0.25">
      <c r="A31" s="136" t="s">
        <v>42</v>
      </c>
      <c r="B31">
        <v>0.54139999999999999</v>
      </c>
      <c r="C31">
        <v>10.2963</v>
      </c>
      <c r="D31">
        <f t="shared" si="0"/>
        <v>5.2581995474102347E-2</v>
      </c>
      <c r="F31" s="85">
        <v>478.92751618924785</v>
      </c>
      <c r="G31" s="85">
        <v>9681.9349500054941</v>
      </c>
      <c r="H31" s="86" t="s">
        <v>49</v>
      </c>
      <c r="I31" s="85">
        <v>60410.790042285182</v>
      </c>
      <c r="K31" s="5"/>
      <c r="L31" s="5"/>
      <c r="M31" s="5"/>
      <c r="N31" s="5"/>
      <c r="Q31" s="49"/>
      <c r="R31" s="49"/>
      <c r="S31" s="49"/>
      <c r="T31" s="49"/>
    </row>
    <row r="32" spans="1:20" x14ac:dyDescent="0.25">
      <c r="A32" s="136" t="s">
        <v>52</v>
      </c>
      <c r="B32">
        <v>0.5595</v>
      </c>
      <c r="C32">
        <v>10.297499999999999</v>
      </c>
      <c r="D32">
        <f t="shared" si="0"/>
        <v>5.4333576110706487E-2</v>
      </c>
      <c r="F32" s="85">
        <v>456.8958230909418</v>
      </c>
      <c r="G32" s="85">
        <v>9874.3525609138924</v>
      </c>
      <c r="H32" s="85">
        <v>99.974423534804046</v>
      </c>
      <c r="I32" s="85">
        <v>61225.024395434491</v>
      </c>
      <c r="K32" s="5"/>
      <c r="L32" s="5"/>
      <c r="M32" s="5"/>
      <c r="N32" s="5"/>
      <c r="Q32" s="50"/>
      <c r="R32" s="50"/>
      <c r="S32" s="50"/>
      <c r="T32" s="50"/>
    </row>
    <row r="33" spans="1:20" x14ac:dyDescent="0.25">
      <c r="A33" s="136" t="s">
        <v>43</v>
      </c>
      <c r="B33">
        <v>0.54410000000000003</v>
      </c>
      <c r="C33">
        <v>10.2689</v>
      </c>
      <c r="D33">
        <f t="shared" si="0"/>
        <v>5.2985227239529066E-2</v>
      </c>
      <c r="F33" s="85">
        <v>500.93128155392139</v>
      </c>
      <c r="G33" s="85">
        <v>9253.7856705890117</v>
      </c>
      <c r="H33" s="85">
        <v>93.927720727884846</v>
      </c>
      <c r="I33" s="85">
        <v>58951.04145842509</v>
      </c>
      <c r="K33" s="5"/>
      <c r="L33" s="5"/>
      <c r="M33" s="5"/>
      <c r="N33" s="5"/>
    </row>
    <row r="34" spans="1:20" x14ac:dyDescent="0.25">
      <c r="K34" s="5"/>
      <c r="L34" s="5"/>
      <c r="M34" s="5"/>
      <c r="N34" s="5"/>
    </row>
    <row r="35" spans="1:20" x14ac:dyDescent="0.25">
      <c r="A35" s="46" t="s">
        <v>72</v>
      </c>
      <c r="F35" s="90" t="s">
        <v>76</v>
      </c>
      <c r="K35" s="5"/>
      <c r="L35" s="5"/>
      <c r="M35" s="5"/>
      <c r="N35" s="5"/>
    </row>
    <row r="36" spans="1:20" x14ac:dyDescent="0.25">
      <c r="A36" s="136" t="s">
        <v>19</v>
      </c>
      <c r="B36">
        <v>0.54039999999999999</v>
      </c>
      <c r="C36">
        <v>10.2523</v>
      </c>
      <c r="D36">
        <f t="shared" ref="D36:D59" si="1">B36/C36</f>
        <v>5.2710123582025495E-2</v>
      </c>
      <c r="F36" s="85">
        <v>516.31375671041894</v>
      </c>
      <c r="G36" s="85">
        <v>13702.01726630697</v>
      </c>
      <c r="H36" s="86" t="s">
        <v>49</v>
      </c>
      <c r="I36" s="85">
        <v>64391.609128247728</v>
      </c>
      <c r="K36" s="5"/>
      <c r="L36" s="5"/>
      <c r="M36" s="5"/>
      <c r="N36" s="5"/>
      <c r="Q36" s="49"/>
      <c r="R36" s="49"/>
      <c r="S36" s="49"/>
      <c r="T36" s="49"/>
    </row>
    <row r="37" spans="1:20" x14ac:dyDescent="0.25">
      <c r="A37" s="136" t="s">
        <v>20</v>
      </c>
      <c r="B37">
        <v>0.55500000000000005</v>
      </c>
      <c r="C37">
        <v>10.306699999999999</v>
      </c>
      <c r="D37">
        <f t="shared" si="1"/>
        <v>5.3848467501722189E-2</v>
      </c>
      <c r="F37" s="85">
        <v>509.6716421115778</v>
      </c>
      <c r="G37" s="85">
        <v>20685.027944752699</v>
      </c>
      <c r="H37" s="86" t="s">
        <v>49</v>
      </c>
      <c r="I37" s="85">
        <v>74044.003719620669</v>
      </c>
      <c r="K37" s="5"/>
      <c r="L37" s="5"/>
      <c r="M37" s="5"/>
      <c r="N37" s="5"/>
      <c r="Q37" s="50"/>
      <c r="R37" s="50"/>
      <c r="S37" s="50"/>
      <c r="T37" s="50"/>
    </row>
    <row r="38" spans="1:20" x14ac:dyDescent="0.25">
      <c r="A38" s="136" t="s">
        <v>21</v>
      </c>
      <c r="B38">
        <v>0.52969999999999995</v>
      </c>
      <c r="C38">
        <v>10.278700000000001</v>
      </c>
      <c r="D38">
        <f t="shared" si="1"/>
        <v>5.1533754268535896E-2</v>
      </c>
      <c r="F38" s="85">
        <v>570.79086276724047</v>
      </c>
      <c r="G38" s="85">
        <v>17634.130877305786</v>
      </c>
      <c r="H38" s="86" t="s">
        <v>49</v>
      </c>
      <c r="I38" s="85">
        <v>69742.221213010722</v>
      </c>
      <c r="K38" s="5"/>
      <c r="L38" s="5"/>
      <c r="M38" s="5"/>
      <c r="N38" s="5"/>
    </row>
    <row r="39" spans="1:20" x14ac:dyDescent="0.25">
      <c r="A39" s="136" t="s">
        <v>22</v>
      </c>
      <c r="B39">
        <v>0.58350000000000002</v>
      </c>
      <c r="C39">
        <v>10.2887</v>
      </c>
      <c r="D39">
        <f t="shared" si="1"/>
        <v>5.671270422891133E-2</v>
      </c>
      <c r="F39" s="85">
        <v>562.22678381125581</v>
      </c>
      <c r="G39" s="85">
        <v>30564.101738939909</v>
      </c>
      <c r="H39" s="85">
        <v>118.56839583010402</v>
      </c>
      <c r="I39" s="85">
        <v>85932.141357489498</v>
      </c>
      <c r="K39" s="5"/>
      <c r="L39" s="5"/>
      <c r="M39" s="5"/>
      <c r="N39" s="5"/>
      <c r="Q39" s="49"/>
      <c r="R39" s="49"/>
      <c r="S39" s="49"/>
      <c r="T39" s="49"/>
    </row>
    <row r="40" spans="1:20" x14ac:dyDescent="0.25">
      <c r="A40" s="136" t="s">
        <v>23</v>
      </c>
      <c r="B40">
        <v>0.56430000000000002</v>
      </c>
      <c r="C40">
        <v>10.300599999999999</v>
      </c>
      <c r="D40">
        <f t="shared" si="1"/>
        <v>5.4783216511659523E-2</v>
      </c>
      <c r="F40" s="85">
        <v>513.84077219307483</v>
      </c>
      <c r="G40" s="85">
        <v>31021.883861346469</v>
      </c>
      <c r="H40" s="85">
        <v>76.969674917573826</v>
      </c>
      <c r="I40" s="85">
        <v>86056.742777609397</v>
      </c>
      <c r="K40" s="5"/>
      <c r="L40" s="5"/>
      <c r="M40" s="5"/>
      <c r="N40" s="5"/>
      <c r="Q40" s="50"/>
      <c r="R40" s="50"/>
      <c r="S40" s="50"/>
      <c r="T40" s="50"/>
    </row>
    <row r="41" spans="1:20" x14ac:dyDescent="0.25">
      <c r="A41" s="136" t="s">
        <v>24</v>
      </c>
      <c r="B41">
        <v>0.57440000000000002</v>
      </c>
      <c r="C41">
        <v>10.3124</v>
      </c>
      <c r="D41">
        <f t="shared" si="1"/>
        <v>5.5699934059966642E-2</v>
      </c>
      <c r="F41" s="85">
        <v>497.40236386961959</v>
      </c>
      <c r="G41" s="85">
        <v>29973.999729569448</v>
      </c>
      <c r="H41" s="85">
        <v>117.23581153722976</v>
      </c>
      <c r="I41" s="85">
        <v>85466.606856532962</v>
      </c>
      <c r="K41" s="5"/>
      <c r="L41" s="5"/>
      <c r="M41" s="5"/>
      <c r="N41" s="5"/>
    </row>
    <row r="42" spans="1:20" x14ac:dyDescent="0.25">
      <c r="A42" s="136" t="s">
        <v>25</v>
      </c>
      <c r="B42">
        <v>0.56899999999999995</v>
      </c>
      <c r="C42">
        <v>10.2873</v>
      </c>
      <c r="D42">
        <f t="shared" si="1"/>
        <v>5.5310917344687134E-2</v>
      </c>
      <c r="F42" s="85">
        <v>551.56139789186022</v>
      </c>
      <c r="G42" s="85">
        <v>42808.818822585628</v>
      </c>
      <c r="H42" s="86" t="s">
        <v>49</v>
      </c>
      <c r="I42" s="85">
        <v>98048.442295043555</v>
      </c>
      <c r="K42" s="5"/>
      <c r="L42" s="5"/>
      <c r="M42" s="5"/>
      <c r="N42" s="5"/>
      <c r="Q42" s="49"/>
      <c r="R42" s="49"/>
      <c r="S42" s="49"/>
      <c r="T42" s="49"/>
    </row>
    <row r="43" spans="1:20" x14ac:dyDescent="0.25">
      <c r="A43" s="136" t="s">
        <v>26</v>
      </c>
      <c r="B43">
        <v>0.56389999999999996</v>
      </c>
      <c r="C43">
        <v>10.3217</v>
      </c>
      <c r="D43">
        <f t="shared" si="1"/>
        <v>5.463247333288121E-2</v>
      </c>
      <c r="F43" s="85">
        <v>511.12329416569929</v>
      </c>
      <c r="G43" s="85">
        <v>38198.833344615916</v>
      </c>
      <c r="H43" s="85">
        <v>97.031912686060608</v>
      </c>
      <c r="I43" s="85">
        <v>89266.355440493688</v>
      </c>
      <c r="K43" s="5"/>
      <c r="L43" s="5"/>
      <c r="M43" s="5"/>
      <c r="N43" s="5"/>
      <c r="Q43" s="50"/>
      <c r="R43" s="50"/>
      <c r="S43" s="50"/>
      <c r="T43" s="50"/>
    </row>
    <row r="44" spans="1:20" x14ac:dyDescent="0.25">
      <c r="A44" s="136" t="s">
        <v>27</v>
      </c>
      <c r="B44">
        <v>0.55720000000000003</v>
      </c>
      <c r="C44">
        <v>10.267899999999999</v>
      </c>
      <c r="D44">
        <f t="shared" si="1"/>
        <v>5.4266208280174144E-2</v>
      </c>
      <c r="F44" s="85">
        <v>516.73348178004483</v>
      </c>
      <c r="G44" s="85">
        <v>38259.199538116896</v>
      </c>
      <c r="H44" s="86" t="s">
        <v>49</v>
      </c>
      <c r="I44" s="85">
        <v>93773.456979048409</v>
      </c>
      <c r="K44" s="5"/>
      <c r="L44" s="5"/>
      <c r="M44" s="5"/>
      <c r="N44" s="5"/>
    </row>
    <row r="45" spans="1:20" x14ac:dyDescent="0.25">
      <c r="A45" s="136" t="s">
        <v>29</v>
      </c>
      <c r="B45">
        <v>0.56879999999999997</v>
      </c>
      <c r="C45">
        <v>10.3111</v>
      </c>
      <c r="D45">
        <f t="shared" si="1"/>
        <v>5.51638525472549E-2</v>
      </c>
      <c r="F45" s="85">
        <v>1981.3245830593958</v>
      </c>
      <c r="G45" s="85">
        <v>43031.007388629754</v>
      </c>
      <c r="H45" s="86" t="s">
        <v>49</v>
      </c>
      <c r="I45" s="85">
        <v>92449.313301554212</v>
      </c>
      <c r="K45" s="5"/>
      <c r="L45" s="5"/>
      <c r="M45" s="5"/>
      <c r="N45" s="5"/>
      <c r="Q45" s="49"/>
      <c r="R45" s="49"/>
      <c r="S45" s="49"/>
      <c r="T45" s="49"/>
    </row>
    <row r="46" spans="1:20" x14ac:dyDescent="0.25">
      <c r="A46" s="136" t="s">
        <v>30</v>
      </c>
      <c r="B46">
        <v>0.52400000000000002</v>
      </c>
      <c r="C46">
        <v>10.224299999999999</v>
      </c>
      <c r="D46">
        <f t="shared" si="1"/>
        <v>5.1250452353706372E-2</v>
      </c>
      <c r="F46" s="85">
        <v>1804.818424736249</v>
      </c>
      <c r="G46" s="85">
        <v>42080.000545036528</v>
      </c>
      <c r="H46" s="86" t="s">
        <v>49</v>
      </c>
      <c r="I46" s="85">
        <v>87077.022760768406</v>
      </c>
      <c r="K46" s="5"/>
      <c r="L46" s="5"/>
      <c r="M46" s="5"/>
      <c r="N46" s="5"/>
      <c r="Q46" s="50"/>
      <c r="R46" s="50"/>
      <c r="S46" s="50"/>
      <c r="T46" s="50"/>
    </row>
    <row r="47" spans="1:20" x14ac:dyDescent="0.25">
      <c r="A47" s="136" t="s">
        <v>31</v>
      </c>
      <c r="B47">
        <v>0.54649999999999999</v>
      </c>
      <c r="C47">
        <v>10.270200000000001</v>
      </c>
      <c r="D47">
        <f t="shared" si="1"/>
        <v>5.3212206188779178E-2</v>
      </c>
      <c r="F47" s="85">
        <v>2057.6514142541196</v>
      </c>
      <c r="G47" s="85">
        <v>43237.545233227116</v>
      </c>
      <c r="H47" s="86" t="s">
        <v>49</v>
      </c>
      <c r="I47" s="85">
        <v>92790.608638691236</v>
      </c>
      <c r="K47" s="5"/>
      <c r="L47" s="5"/>
      <c r="M47" s="5"/>
      <c r="N47" s="5"/>
    </row>
    <row r="48" spans="1:20" x14ac:dyDescent="0.25">
      <c r="A48" s="136" t="s">
        <v>32</v>
      </c>
      <c r="B48">
        <v>0.53979999999999995</v>
      </c>
      <c r="C48">
        <v>10.2851</v>
      </c>
      <c r="D48">
        <f t="shared" si="1"/>
        <v>5.2483689998152665E-2</v>
      </c>
      <c r="F48" s="85">
        <v>2263.474754846688</v>
      </c>
      <c r="G48" s="85">
        <v>56648.160967307638</v>
      </c>
      <c r="H48" s="86" t="s">
        <v>49</v>
      </c>
      <c r="I48" s="85">
        <v>104986.86387093946</v>
      </c>
      <c r="K48" s="5"/>
      <c r="L48" s="5"/>
      <c r="M48" s="5"/>
      <c r="N48" s="5"/>
      <c r="Q48" s="49"/>
      <c r="R48" s="49"/>
      <c r="S48" s="49"/>
      <c r="T48" s="49"/>
    </row>
    <row r="49" spans="1:20" x14ac:dyDescent="0.25">
      <c r="A49" s="136" t="s">
        <v>33</v>
      </c>
      <c r="B49">
        <v>0.58879999999999999</v>
      </c>
      <c r="C49">
        <v>10.3283</v>
      </c>
      <c r="D49">
        <f t="shared" si="1"/>
        <v>5.7008413775742374E-2</v>
      </c>
      <c r="F49" s="85">
        <v>2355.2112657019916</v>
      </c>
      <c r="G49" s="85">
        <v>62342.956638844</v>
      </c>
      <c r="H49" s="86" t="s">
        <v>49</v>
      </c>
      <c r="I49" s="85">
        <v>115107.9049413325</v>
      </c>
      <c r="K49" s="5"/>
      <c r="L49" s="5"/>
      <c r="M49" s="5"/>
      <c r="N49" s="5"/>
      <c r="Q49" s="50"/>
      <c r="R49" s="50"/>
      <c r="S49" s="50"/>
      <c r="T49" s="50"/>
    </row>
    <row r="50" spans="1:20" x14ac:dyDescent="0.25">
      <c r="A50" s="136" t="s">
        <v>34</v>
      </c>
      <c r="B50">
        <v>0.53759999999999997</v>
      </c>
      <c r="C50">
        <v>10.305400000000001</v>
      </c>
      <c r="D50">
        <f t="shared" si="1"/>
        <v>5.2166825159625042E-2</v>
      </c>
      <c r="F50" s="85">
        <v>1979.8131577707743</v>
      </c>
      <c r="G50" s="85">
        <v>60901.461862504068</v>
      </c>
      <c r="H50" s="86" t="s">
        <v>49</v>
      </c>
      <c r="I50" s="85">
        <v>106648.46317360904</v>
      </c>
      <c r="K50" s="5"/>
      <c r="L50" s="5"/>
      <c r="M50" s="5"/>
      <c r="N50" s="5"/>
    </row>
    <row r="51" spans="1:20" x14ac:dyDescent="0.25">
      <c r="A51" s="136" t="s">
        <v>35</v>
      </c>
      <c r="B51">
        <v>0.55549999999999999</v>
      </c>
      <c r="C51">
        <v>10.0639</v>
      </c>
      <c r="D51">
        <f t="shared" si="1"/>
        <v>5.519728932123729E-2</v>
      </c>
      <c r="F51" s="85">
        <v>2424.2992176568873</v>
      </c>
      <c r="G51" s="85">
        <v>75209.243510460044</v>
      </c>
      <c r="H51" s="85">
        <v>752.91964792614692</v>
      </c>
      <c r="I51" s="85">
        <v>135304.68626014842</v>
      </c>
      <c r="K51" s="5"/>
      <c r="L51" s="5"/>
      <c r="M51" s="5"/>
      <c r="N51" s="5"/>
      <c r="Q51" s="49"/>
      <c r="R51" s="49"/>
      <c r="S51" s="49"/>
      <c r="T51" s="49"/>
    </row>
    <row r="52" spans="1:20" x14ac:dyDescent="0.25">
      <c r="A52" s="136" t="s">
        <v>36</v>
      </c>
      <c r="B52">
        <v>0.53779999999999994</v>
      </c>
      <c r="C52">
        <v>10.2644</v>
      </c>
      <c r="D52">
        <f t="shared" si="1"/>
        <v>5.2394684540742753E-2</v>
      </c>
      <c r="F52" s="85">
        <v>2241.4894035395664</v>
      </c>
      <c r="G52" s="85">
        <v>71442.490591840979</v>
      </c>
      <c r="H52" s="85">
        <v>723.51140842080804</v>
      </c>
      <c r="I52" s="85">
        <v>122676.4982253199</v>
      </c>
      <c r="K52" s="5"/>
      <c r="L52" s="5"/>
      <c r="M52" s="5"/>
      <c r="N52" s="5"/>
      <c r="Q52" s="50"/>
      <c r="R52" s="50"/>
      <c r="S52" s="50"/>
      <c r="T52" s="50"/>
    </row>
    <row r="53" spans="1:20" x14ac:dyDescent="0.25">
      <c r="A53" s="136" t="s">
        <v>37</v>
      </c>
      <c r="B53">
        <v>0.54530000000000001</v>
      </c>
      <c r="C53">
        <v>10.3154</v>
      </c>
      <c r="D53">
        <f t="shared" si="1"/>
        <v>5.2862710122729126E-2</v>
      </c>
      <c r="F53" s="85">
        <v>2290.5351435245993</v>
      </c>
      <c r="G53" s="85">
        <v>80044.61721985761</v>
      </c>
      <c r="H53" s="85">
        <v>711.11421747757447</v>
      </c>
      <c r="I53" s="85">
        <v>134118.15432338131</v>
      </c>
      <c r="K53" s="5"/>
      <c r="L53" s="5"/>
      <c r="M53" s="5"/>
      <c r="N53" s="5"/>
    </row>
    <row r="54" spans="1:20" x14ac:dyDescent="0.25">
      <c r="A54" s="136" t="s">
        <v>39</v>
      </c>
      <c r="B54">
        <v>0.56169999999999998</v>
      </c>
      <c r="C54">
        <v>10.327999999999999</v>
      </c>
      <c r="D54">
        <f t="shared" si="1"/>
        <v>5.4386134779240897E-2</v>
      </c>
      <c r="F54" s="85">
        <v>456.95705326373707</v>
      </c>
      <c r="G54" s="85">
        <v>11207.913555314353</v>
      </c>
      <c r="H54" s="85">
        <v>613.56079078984271</v>
      </c>
      <c r="I54" s="85">
        <v>64868.270395318934</v>
      </c>
      <c r="K54" s="5"/>
      <c r="L54" s="5"/>
      <c r="M54" s="5"/>
      <c r="N54" s="5"/>
      <c r="Q54" s="49"/>
      <c r="R54" s="49"/>
      <c r="S54" s="49"/>
      <c r="T54" s="49"/>
    </row>
    <row r="55" spans="1:20" x14ac:dyDescent="0.25">
      <c r="A55" s="136" t="s">
        <v>40</v>
      </c>
      <c r="B55">
        <v>0.58309999999999995</v>
      </c>
      <c r="C55">
        <v>10.358000000000001</v>
      </c>
      <c r="D55">
        <f t="shared" si="1"/>
        <v>5.629465147711913E-2</v>
      </c>
      <c r="F55" s="85">
        <v>450.94944210745336</v>
      </c>
      <c r="G55" s="85">
        <v>11322.284354798101</v>
      </c>
      <c r="H55" s="85">
        <v>661.99167801230385</v>
      </c>
      <c r="I55" s="85">
        <v>68799.444570992462</v>
      </c>
      <c r="K55" s="5"/>
      <c r="L55" s="5"/>
      <c r="M55" s="5"/>
      <c r="N55" s="5"/>
      <c r="Q55" s="50"/>
      <c r="R55" s="50"/>
      <c r="S55" s="50"/>
      <c r="T55" s="50"/>
    </row>
    <row r="56" spans="1:20" x14ac:dyDescent="0.25">
      <c r="A56" s="136" t="s">
        <v>41</v>
      </c>
      <c r="B56">
        <v>0.56179999999999997</v>
      </c>
      <c r="C56">
        <v>10.3262</v>
      </c>
      <c r="D56">
        <f t="shared" si="1"/>
        <v>5.4405299141988335E-2</v>
      </c>
      <c r="F56" s="85">
        <v>543.05692957759652</v>
      </c>
      <c r="G56" s="85">
        <v>11850.46850115119</v>
      </c>
      <c r="H56" s="85">
        <v>649.94780460399761</v>
      </c>
      <c r="I56" s="85">
        <v>68268.738301648569</v>
      </c>
      <c r="K56" s="5"/>
      <c r="L56" s="5"/>
      <c r="M56" s="5"/>
      <c r="N56" s="5"/>
    </row>
    <row r="57" spans="1:20" x14ac:dyDescent="0.25">
      <c r="A57" s="136" t="s">
        <v>42</v>
      </c>
      <c r="B57">
        <v>0.57989999999999997</v>
      </c>
      <c r="C57">
        <v>10.368600000000001</v>
      </c>
      <c r="D57">
        <f t="shared" si="1"/>
        <v>5.5928476361321679E-2</v>
      </c>
      <c r="F57" s="85">
        <v>2265.9221862611812</v>
      </c>
      <c r="G57" s="85">
        <v>17384.018572655037</v>
      </c>
      <c r="H57" s="85">
        <v>1060.9566919180811</v>
      </c>
      <c r="I57" s="85">
        <v>72593.433227299203</v>
      </c>
      <c r="K57" s="5"/>
      <c r="L57" s="5"/>
      <c r="M57" s="5"/>
      <c r="N57" s="5"/>
      <c r="Q57" s="49"/>
      <c r="R57" s="49"/>
      <c r="S57" s="49"/>
      <c r="T57" s="49"/>
    </row>
    <row r="58" spans="1:20" x14ac:dyDescent="0.25">
      <c r="A58" s="136" t="s">
        <v>52</v>
      </c>
      <c r="B58">
        <v>0.54769999999999996</v>
      </c>
      <c r="C58">
        <v>10.342000000000001</v>
      </c>
      <c r="D58">
        <f t="shared" si="1"/>
        <v>5.2958808741055879E-2</v>
      </c>
      <c r="F58" s="85">
        <v>2119.0269300115883</v>
      </c>
      <c r="G58" s="85">
        <v>16708.90917386589</v>
      </c>
      <c r="H58" s="85">
        <v>794.6277739624652</v>
      </c>
      <c r="I58" s="85">
        <v>66015.340018615621</v>
      </c>
      <c r="K58" s="5"/>
      <c r="L58" s="5"/>
      <c r="M58" s="5"/>
      <c r="N58" s="5"/>
      <c r="Q58" s="50"/>
      <c r="R58" s="50"/>
      <c r="S58" s="50"/>
      <c r="T58" s="50"/>
    </row>
    <row r="59" spans="1:20" x14ac:dyDescent="0.25">
      <c r="A59" s="136" t="s">
        <v>43</v>
      </c>
      <c r="B59">
        <v>0.51649999999999996</v>
      </c>
      <c r="C59">
        <v>10.303000000000001</v>
      </c>
      <c r="D59">
        <f t="shared" si="1"/>
        <v>5.0131029797146454E-2</v>
      </c>
      <c r="F59" s="85">
        <v>1946.619736164391</v>
      </c>
      <c r="G59" s="85">
        <v>15428.216157639843</v>
      </c>
      <c r="H59" s="85">
        <v>779.37849260038524</v>
      </c>
      <c r="I59" s="85">
        <v>64748.307543411203</v>
      </c>
      <c r="K59" s="5"/>
      <c r="L59" s="5"/>
      <c r="M59" s="5"/>
      <c r="N59" s="5"/>
    </row>
    <row r="60" spans="1:20" x14ac:dyDescent="0.25">
      <c r="K60" s="5"/>
      <c r="L60" s="5"/>
      <c r="M60" s="5"/>
      <c r="N60" s="5"/>
    </row>
    <row r="61" spans="1:20" x14ac:dyDescent="0.25">
      <c r="A61" s="46" t="s">
        <v>71</v>
      </c>
      <c r="F61" s="90" t="s">
        <v>76</v>
      </c>
      <c r="K61" s="5"/>
      <c r="L61" s="5"/>
      <c r="M61" s="5"/>
      <c r="N61" s="5"/>
    </row>
    <row r="62" spans="1:20" x14ac:dyDescent="0.25">
      <c r="A62" s="136" t="s">
        <v>19</v>
      </c>
      <c r="B62">
        <v>0.52010000000000001</v>
      </c>
      <c r="C62">
        <v>10.287100000000001</v>
      </c>
      <c r="D62">
        <f t="shared" ref="D62:D85" si="2">B62/C62</f>
        <v>5.0558466428828337E-2</v>
      </c>
      <c r="F62" s="85">
        <v>361.77606157848811</v>
      </c>
      <c r="G62" s="85">
        <v>14253.528119308021</v>
      </c>
      <c r="H62" s="85">
        <v>547.38649426727932</v>
      </c>
      <c r="I62" s="85">
        <v>59825.61829518959</v>
      </c>
      <c r="K62" s="5"/>
      <c r="L62" s="5"/>
      <c r="M62" s="5"/>
      <c r="N62" s="5"/>
      <c r="Q62" s="49"/>
      <c r="R62" s="49"/>
      <c r="S62" s="49"/>
      <c r="T62" s="49"/>
    </row>
    <row r="63" spans="1:20" x14ac:dyDescent="0.25">
      <c r="A63" s="136" t="s">
        <v>20</v>
      </c>
      <c r="B63">
        <v>0.51910000000000001</v>
      </c>
      <c r="C63">
        <v>10.2685</v>
      </c>
      <c r="D63">
        <f t="shared" si="2"/>
        <v>5.0552661050786388E-2</v>
      </c>
      <c r="F63" s="85">
        <v>331.16794282569288</v>
      </c>
      <c r="G63" s="85">
        <v>17137.839695302246</v>
      </c>
      <c r="H63" s="85">
        <v>566.92125875833676</v>
      </c>
      <c r="I63" s="85">
        <v>61631.653305424952</v>
      </c>
      <c r="K63" s="5"/>
      <c r="L63" s="5"/>
      <c r="M63" s="5"/>
      <c r="N63" s="5"/>
      <c r="Q63" s="50"/>
      <c r="R63" s="50"/>
      <c r="S63" s="50"/>
      <c r="T63" s="50"/>
    </row>
    <row r="64" spans="1:20" x14ac:dyDescent="0.25">
      <c r="A64" s="136" t="s">
        <v>21</v>
      </c>
      <c r="B64">
        <v>0.54710000000000003</v>
      </c>
      <c r="C64">
        <v>10.3032</v>
      </c>
      <c r="D64">
        <f t="shared" si="2"/>
        <v>5.3100007764577996E-2</v>
      </c>
      <c r="F64" s="85">
        <v>406.07871192191294</v>
      </c>
      <c r="G64" s="85">
        <v>17391.377119919842</v>
      </c>
      <c r="H64" s="85">
        <v>583.66716877776389</v>
      </c>
      <c r="I64" s="85">
        <v>64441.943818432119</v>
      </c>
      <c r="K64" s="5"/>
      <c r="L64" s="5"/>
      <c r="M64" s="5"/>
      <c r="N64" s="5"/>
    </row>
    <row r="65" spans="1:20" x14ac:dyDescent="0.25">
      <c r="A65" s="136" t="s">
        <v>22</v>
      </c>
      <c r="B65">
        <v>0.4849</v>
      </c>
      <c r="C65">
        <v>10.228199999999999</v>
      </c>
      <c r="D65">
        <f t="shared" si="2"/>
        <v>4.7408146105864184E-2</v>
      </c>
      <c r="F65" s="85">
        <v>338.60536301550059</v>
      </c>
      <c r="G65" s="85">
        <v>27075.470168580854</v>
      </c>
      <c r="H65" s="85">
        <v>577.91267754043383</v>
      </c>
      <c r="I65" s="85">
        <v>68882.66128469634</v>
      </c>
      <c r="K65" s="5"/>
      <c r="L65" s="5"/>
      <c r="M65" s="5"/>
      <c r="N65" s="5"/>
      <c r="Q65" s="49"/>
      <c r="R65" s="49"/>
      <c r="S65" s="49"/>
      <c r="T65" s="49"/>
    </row>
    <row r="66" spans="1:20" x14ac:dyDescent="0.25">
      <c r="A66" s="136" t="s">
        <v>23</v>
      </c>
      <c r="B66">
        <v>0.54049999999999998</v>
      </c>
      <c r="C66">
        <v>10.314500000000001</v>
      </c>
      <c r="D66">
        <f t="shared" si="2"/>
        <v>5.2401958408066308E-2</v>
      </c>
      <c r="F66" s="85">
        <v>344.15375691393115</v>
      </c>
      <c r="G66" s="85">
        <v>28739.815630190533</v>
      </c>
      <c r="H66" s="85">
        <v>568.00350281886335</v>
      </c>
      <c r="I66" s="85">
        <v>74539.654857710149</v>
      </c>
      <c r="K66" s="5"/>
      <c r="L66" s="5"/>
      <c r="M66" s="5"/>
      <c r="N66" s="5"/>
      <c r="Q66" s="50"/>
      <c r="R66" s="50"/>
      <c r="S66" s="50"/>
      <c r="T66" s="50"/>
    </row>
    <row r="67" spans="1:20" x14ac:dyDescent="0.25">
      <c r="A67" s="136" t="s">
        <v>24</v>
      </c>
      <c r="B67">
        <v>0.54959999999999998</v>
      </c>
      <c r="C67">
        <v>10.3154</v>
      </c>
      <c r="D67">
        <f t="shared" si="2"/>
        <v>5.3279562595730648E-2</v>
      </c>
      <c r="F67" s="85">
        <v>347.00523748507521</v>
      </c>
      <c r="G67" s="85">
        <v>27574.91614810409</v>
      </c>
      <c r="H67" s="85">
        <v>586.95153873860568</v>
      </c>
      <c r="I67" s="85">
        <v>75652.430759088791</v>
      </c>
      <c r="K67" s="5"/>
      <c r="L67" s="5"/>
      <c r="M67" s="5"/>
      <c r="N67" s="5"/>
    </row>
    <row r="68" spans="1:20" x14ac:dyDescent="0.25">
      <c r="A68" s="136" t="s">
        <v>25</v>
      </c>
      <c r="B68">
        <v>0.5323</v>
      </c>
      <c r="C68">
        <v>10.297000000000001</v>
      </c>
      <c r="D68">
        <f t="shared" si="2"/>
        <v>5.1694668350004851E-2</v>
      </c>
      <c r="F68" s="85">
        <v>379.55015448047999</v>
      </c>
      <c r="G68" s="85">
        <v>39078.120284784854</v>
      </c>
      <c r="H68" s="85">
        <v>579.74431277065787</v>
      </c>
      <c r="I68" s="85">
        <v>86773.508827607337</v>
      </c>
      <c r="K68" s="5"/>
      <c r="L68" s="5"/>
      <c r="M68" s="5"/>
      <c r="N68" s="5"/>
      <c r="Q68" s="49"/>
      <c r="R68" s="49"/>
      <c r="S68" s="49"/>
      <c r="T68" s="49"/>
    </row>
    <row r="69" spans="1:20" x14ac:dyDescent="0.25">
      <c r="A69" s="136" t="s">
        <v>26</v>
      </c>
      <c r="B69">
        <v>0.54200000000000004</v>
      </c>
      <c r="C69">
        <v>10.3232</v>
      </c>
      <c r="D69">
        <f t="shared" si="2"/>
        <v>5.2503099814011162E-2</v>
      </c>
      <c r="F69" s="85">
        <v>370.18457158519794</v>
      </c>
      <c r="G69" s="85">
        <v>36625.67303944091</v>
      </c>
      <c r="H69" s="85">
        <v>586.76553980488416</v>
      </c>
      <c r="I69" s="85">
        <v>82669.452278713987</v>
      </c>
      <c r="K69" s="5"/>
      <c r="L69" s="5"/>
      <c r="M69" s="5"/>
      <c r="N69" s="5"/>
      <c r="Q69" s="50"/>
      <c r="R69" s="50"/>
      <c r="S69" s="50"/>
      <c r="T69" s="50"/>
    </row>
    <row r="70" spans="1:20" x14ac:dyDescent="0.25">
      <c r="A70" s="136" t="s">
        <v>27</v>
      </c>
      <c r="B70">
        <v>0.46360000000000001</v>
      </c>
      <c r="C70">
        <v>10.241300000000001</v>
      </c>
      <c r="D70">
        <f t="shared" si="2"/>
        <v>4.5267690625213595E-2</v>
      </c>
      <c r="F70" s="85">
        <v>309.54485505002071</v>
      </c>
      <c r="G70" s="85">
        <v>31852.297446597386</v>
      </c>
      <c r="H70" s="85">
        <v>551.40406149174589</v>
      </c>
      <c r="I70" s="85">
        <v>73198.148678683341</v>
      </c>
      <c r="K70" s="5"/>
      <c r="L70" s="5"/>
      <c r="M70" s="5"/>
      <c r="N70" s="5"/>
    </row>
    <row r="71" spans="1:20" x14ac:dyDescent="0.25">
      <c r="A71" s="136" t="s">
        <v>29</v>
      </c>
      <c r="B71">
        <v>0.48420000000000002</v>
      </c>
      <c r="C71">
        <v>10.260199999999999</v>
      </c>
      <c r="D71">
        <f t="shared" si="2"/>
        <v>4.7192062532894104E-2</v>
      </c>
      <c r="F71" s="85">
        <v>1282.4881827437202</v>
      </c>
      <c r="G71" s="85">
        <v>41366.650530400504</v>
      </c>
      <c r="H71" s="85">
        <v>635.80638205578816</v>
      </c>
      <c r="I71" s="85">
        <v>79153.911596488484</v>
      </c>
      <c r="K71" s="5"/>
      <c r="L71" s="5"/>
      <c r="M71" s="5"/>
      <c r="N71" s="5"/>
      <c r="Q71" s="49"/>
      <c r="R71" s="49"/>
      <c r="S71" s="49"/>
      <c r="T71" s="49"/>
    </row>
    <row r="72" spans="1:20" x14ac:dyDescent="0.25">
      <c r="A72" s="136" t="s">
        <v>30</v>
      </c>
      <c r="B72">
        <v>0.52149999999999996</v>
      </c>
      <c r="C72">
        <v>10.287000000000001</v>
      </c>
      <c r="D72">
        <f t="shared" si="2"/>
        <v>5.0695052007387956E-2</v>
      </c>
      <c r="F72" s="85">
        <v>1357.4549127733108</v>
      </c>
      <c r="G72" s="85">
        <v>45319.595032471356</v>
      </c>
      <c r="H72" s="85">
        <v>617.25584576886081</v>
      </c>
      <c r="I72" s="85">
        <v>88625.273816081142</v>
      </c>
      <c r="K72" s="5"/>
      <c r="L72" s="5"/>
      <c r="M72" s="5"/>
      <c r="N72" s="5"/>
      <c r="Q72" s="50"/>
      <c r="R72" s="50"/>
      <c r="S72" s="50"/>
      <c r="T72" s="50"/>
    </row>
    <row r="73" spans="1:20" x14ac:dyDescent="0.25">
      <c r="A73" s="136" t="s">
        <v>31</v>
      </c>
      <c r="B73">
        <v>0.50560000000000005</v>
      </c>
      <c r="C73">
        <v>10.289300000000001</v>
      </c>
      <c r="D73">
        <f t="shared" si="2"/>
        <v>4.9138425354494475E-2</v>
      </c>
      <c r="F73" s="85">
        <v>1486.2648348460491</v>
      </c>
      <c r="G73" s="85">
        <v>46559.832472543763</v>
      </c>
      <c r="H73" s="85">
        <v>600.73910230799709</v>
      </c>
      <c r="I73" s="85">
        <v>89087.14129593462</v>
      </c>
      <c r="K73" s="5"/>
      <c r="L73" s="5"/>
      <c r="M73" s="5"/>
      <c r="N73" s="5"/>
    </row>
    <row r="74" spans="1:20" x14ac:dyDescent="0.25">
      <c r="A74" s="136" t="s">
        <v>32</v>
      </c>
      <c r="B74">
        <v>0.52159999999999995</v>
      </c>
      <c r="C74">
        <v>10.273</v>
      </c>
      <c r="D74">
        <f t="shared" si="2"/>
        <v>5.0773873260001941E-2</v>
      </c>
      <c r="F74" s="85">
        <v>1567.3407929800583</v>
      </c>
      <c r="G74" s="85">
        <v>57482.766353176732</v>
      </c>
      <c r="H74" s="85">
        <v>638.25917747330971</v>
      </c>
      <c r="I74" s="85">
        <v>101638.72380756596</v>
      </c>
      <c r="K74" s="5"/>
      <c r="L74" s="5"/>
      <c r="M74" s="5"/>
      <c r="N74" s="5"/>
      <c r="Q74" s="49"/>
      <c r="R74" s="49"/>
      <c r="S74" s="49"/>
      <c r="T74" s="49"/>
    </row>
    <row r="75" spans="1:20" x14ac:dyDescent="0.25">
      <c r="A75" s="136" t="s">
        <v>33</v>
      </c>
      <c r="B75">
        <v>0.5202</v>
      </c>
      <c r="C75">
        <v>10.307700000000001</v>
      </c>
      <c r="D75">
        <f t="shared" si="2"/>
        <v>5.0467126517069763E-2</v>
      </c>
      <c r="F75" s="85">
        <v>1567.0276276771299</v>
      </c>
      <c r="G75" s="85">
        <v>62928.125914263866</v>
      </c>
      <c r="H75" s="85">
        <v>644.88241698782031</v>
      </c>
      <c r="I75" s="85">
        <v>105345.24342090852</v>
      </c>
      <c r="K75" s="5"/>
      <c r="L75" s="5"/>
      <c r="M75" s="5"/>
      <c r="N75" s="5"/>
      <c r="Q75" s="50"/>
      <c r="R75" s="50"/>
      <c r="S75" s="50"/>
      <c r="T75" s="50"/>
    </row>
    <row r="76" spans="1:20" x14ac:dyDescent="0.25">
      <c r="A76" s="136" t="s">
        <v>34</v>
      </c>
      <c r="B76">
        <v>0.55979999999999996</v>
      </c>
      <c r="C76">
        <v>10.3367</v>
      </c>
      <c r="D76">
        <f t="shared" si="2"/>
        <v>5.4156548995327326E-2</v>
      </c>
      <c r="F76" s="85">
        <v>1541.5000265577828</v>
      </c>
      <c r="G76" s="85">
        <v>70890.933525776854</v>
      </c>
      <c r="H76" s="85">
        <v>741.57269365868672</v>
      </c>
      <c r="I76" s="85">
        <v>118618.50201182019</v>
      </c>
      <c r="K76" s="5"/>
      <c r="L76" s="5"/>
      <c r="M76" s="5"/>
      <c r="N76" s="5"/>
    </row>
    <row r="77" spans="1:20" x14ac:dyDescent="0.25">
      <c r="A77" s="136" t="s">
        <v>35</v>
      </c>
      <c r="B77">
        <v>0.56759999999999999</v>
      </c>
      <c r="C77">
        <v>10.3192</v>
      </c>
      <c r="D77">
        <f t="shared" si="2"/>
        <v>5.5004263896426077E-2</v>
      </c>
      <c r="F77" s="85">
        <v>1746.9494777709663</v>
      </c>
      <c r="G77" s="85">
        <v>86624.23557381038</v>
      </c>
      <c r="H77" s="85">
        <v>735.12566596992167</v>
      </c>
      <c r="I77" s="85">
        <v>137819.89838865717</v>
      </c>
      <c r="K77" s="5"/>
      <c r="L77" s="5"/>
      <c r="M77" s="5"/>
      <c r="N77" s="5"/>
      <c r="Q77" s="49"/>
      <c r="R77" s="49"/>
      <c r="S77" s="49"/>
      <c r="T77" s="49"/>
    </row>
    <row r="78" spans="1:20" x14ac:dyDescent="0.25">
      <c r="A78" s="136" t="s">
        <v>36</v>
      </c>
      <c r="B78">
        <v>0.55940000000000001</v>
      </c>
      <c r="C78">
        <v>10.325699999999999</v>
      </c>
      <c r="D78">
        <f t="shared" si="2"/>
        <v>5.4175503839933373E-2</v>
      </c>
      <c r="F78" s="85">
        <v>1737.5810443227178</v>
      </c>
      <c r="G78" s="85">
        <v>88380.807611781318</v>
      </c>
      <c r="H78" s="85">
        <v>766.1138480770087</v>
      </c>
      <c r="I78" s="85">
        <v>137091.74379234866</v>
      </c>
      <c r="K78" s="5"/>
      <c r="L78" s="5"/>
      <c r="M78" s="5"/>
      <c r="N78" s="5"/>
      <c r="Q78" s="50"/>
      <c r="R78" s="50"/>
      <c r="S78" s="50"/>
      <c r="T78" s="50"/>
    </row>
    <row r="79" spans="1:20" x14ac:dyDescent="0.25">
      <c r="A79" s="136" t="s">
        <v>37</v>
      </c>
      <c r="B79">
        <v>0.54259999999999997</v>
      </c>
      <c r="C79">
        <v>10.320600000000001</v>
      </c>
      <c r="D79">
        <f t="shared" si="2"/>
        <v>5.257446272503536E-2</v>
      </c>
      <c r="F79" s="85">
        <v>1585.1476076569306</v>
      </c>
      <c r="G79" s="85">
        <v>91967.383873629879</v>
      </c>
      <c r="H79" s="85">
        <v>733.36552552027058</v>
      </c>
      <c r="I79" s="85">
        <v>135725.99428987224</v>
      </c>
      <c r="K79" s="5"/>
      <c r="L79" s="5"/>
      <c r="M79" s="5"/>
      <c r="N79" s="5"/>
    </row>
    <row r="80" spans="1:20" x14ac:dyDescent="0.25">
      <c r="A80" s="136" t="s">
        <v>39</v>
      </c>
      <c r="B80">
        <v>0.57310000000000005</v>
      </c>
      <c r="C80">
        <v>10.350300000000001</v>
      </c>
      <c r="D80">
        <f t="shared" si="2"/>
        <v>5.5370375737901316E-2</v>
      </c>
      <c r="F80" s="85">
        <v>306.74139482561577</v>
      </c>
      <c r="G80" s="85">
        <v>7749.7799730118668</v>
      </c>
      <c r="H80" s="85">
        <v>557.83735025774524</v>
      </c>
      <c r="I80" s="85">
        <v>56814.600807146664</v>
      </c>
      <c r="K80" s="5"/>
      <c r="L80" s="5"/>
      <c r="M80" s="5"/>
      <c r="N80" s="5"/>
      <c r="Q80" s="49"/>
      <c r="R80" s="49"/>
      <c r="S80" s="49"/>
      <c r="T80" s="49"/>
    </row>
    <row r="81" spans="1:20" x14ac:dyDescent="0.25">
      <c r="A81" s="136" t="s">
        <v>40</v>
      </c>
      <c r="B81">
        <v>0.56230000000000002</v>
      </c>
      <c r="C81">
        <v>10.3226</v>
      </c>
      <c r="D81">
        <f t="shared" si="2"/>
        <v>5.4472710363668075E-2</v>
      </c>
      <c r="F81" s="85">
        <v>269.3520951604836</v>
      </c>
      <c r="G81" s="85">
        <v>6931.8410412152452</v>
      </c>
      <c r="H81" s="85">
        <v>550.39996675415819</v>
      </c>
      <c r="I81" s="85">
        <v>53855.97166236263</v>
      </c>
      <c r="K81" s="5"/>
      <c r="L81" s="5"/>
      <c r="M81" s="5"/>
      <c r="N81" s="5"/>
      <c r="Q81" s="50"/>
      <c r="R81" s="50"/>
      <c r="S81" s="50"/>
      <c r="T81" s="50"/>
    </row>
    <row r="82" spans="1:20" x14ac:dyDescent="0.25">
      <c r="A82" s="136" t="s">
        <v>41</v>
      </c>
      <c r="B82">
        <v>0.57509999999999994</v>
      </c>
      <c r="C82">
        <v>10.350099999999999</v>
      </c>
      <c r="D82">
        <f t="shared" si="2"/>
        <v>5.5564680534487584E-2</v>
      </c>
      <c r="F82" s="85">
        <v>329.65365863443816</v>
      </c>
      <c r="G82" s="85">
        <v>7838.6941456061086</v>
      </c>
      <c r="H82" s="85">
        <v>563.04787835288516</v>
      </c>
      <c r="I82" s="85">
        <v>54811.600021068843</v>
      </c>
      <c r="K82" s="5"/>
      <c r="L82" s="5"/>
      <c r="M82" s="5"/>
      <c r="N82" s="5"/>
    </row>
    <row r="83" spans="1:20" x14ac:dyDescent="0.25">
      <c r="A83" s="136" t="s">
        <v>42</v>
      </c>
      <c r="B83">
        <v>0.53920000000000001</v>
      </c>
      <c r="C83">
        <v>10.289199999999999</v>
      </c>
      <c r="D83">
        <f t="shared" si="2"/>
        <v>5.2404462932006381E-2</v>
      </c>
      <c r="F83" s="85">
        <v>1567.8587109663342</v>
      </c>
      <c r="G83" s="85">
        <v>13366.474077599438</v>
      </c>
      <c r="H83" s="85">
        <v>574.65121580454161</v>
      </c>
      <c r="I83" s="85">
        <v>57745.610092366194</v>
      </c>
      <c r="K83" s="5"/>
      <c r="L83" s="5"/>
      <c r="M83" s="5"/>
      <c r="N83" s="5"/>
      <c r="Q83" s="49"/>
      <c r="R83" s="49"/>
      <c r="S83" s="49"/>
      <c r="T83" s="49"/>
    </row>
    <row r="84" spans="1:20" x14ac:dyDescent="0.25">
      <c r="A84" s="136" t="s">
        <v>52</v>
      </c>
      <c r="B84">
        <v>0.55210000000000004</v>
      </c>
      <c r="C84">
        <v>10.312900000000001</v>
      </c>
      <c r="D84">
        <f t="shared" si="2"/>
        <v>5.3534893192021642E-2</v>
      </c>
      <c r="F84" s="85">
        <v>1548.6194634469825</v>
      </c>
      <c r="G84" s="85">
        <v>12905.139313893389</v>
      </c>
      <c r="H84" s="85">
        <v>537.12367894119768</v>
      </c>
      <c r="I84" s="85">
        <v>54283.911022779626</v>
      </c>
      <c r="K84" s="5"/>
      <c r="L84" s="5"/>
      <c r="M84" s="5"/>
      <c r="N84" s="5"/>
      <c r="Q84" s="50"/>
      <c r="R84" s="50"/>
      <c r="S84" s="50"/>
      <c r="T84" s="50"/>
    </row>
    <row r="85" spans="1:20" x14ac:dyDescent="0.25">
      <c r="A85" s="136" t="s">
        <v>43</v>
      </c>
      <c r="B85">
        <v>0.5393</v>
      </c>
      <c r="C85">
        <v>10.285399999999999</v>
      </c>
      <c r="D85">
        <f t="shared" si="2"/>
        <v>5.2433546580589969E-2</v>
      </c>
      <c r="F85" s="85">
        <v>1481.3553087356138</v>
      </c>
      <c r="G85" s="85">
        <v>13271.078243307964</v>
      </c>
      <c r="H85" s="85">
        <v>569.12451142861175</v>
      </c>
      <c r="I85" s="85">
        <v>55111.628437365071</v>
      </c>
      <c r="K85" s="5"/>
      <c r="L85" s="5"/>
      <c r="M85" s="5"/>
      <c r="N85" s="5"/>
    </row>
    <row r="87" spans="1:20" x14ac:dyDescent="0.25">
      <c r="A87" s="46" t="s">
        <v>18</v>
      </c>
      <c r="F87" s="90" t="s">
        <v>50</v>
      </c>
    </row>
    <row r="88" spans="1:20" x14ac:dyDescent="0.25">
      <c r="A88" s="46" t="s">
        <v>19</v>
      </c>
      <c r="B88">
        <v>5.6783000000000001</v>
      </c>
      <c r="C88">
        <v>10.3371</v>
      </c>
      <c r="D88">
        <f>B88/C88</f>
        <v>0.54931266989774696</v>
      </c>
      <c r="F88" s="86">
        <v>3.0228535594420829</v>
      </c>
      <c r="G88" s="87">
        <v>185.45418133935144</v>
      </c>
      <c r="H88" s="86">
        <v>4.1302929693058168</v>
      </c>
      <c r="I88" s="85">
        <v>598.7235407744306</v>
      </c>
      <c r="P88" s="49"/>
      <c r="Q88" s="49"/>
      <c r="R88" s="49"/>
      <c r="S88" s="49"/>
      <c r="T88" s="49"/>
    </row>
    <row r="89" spans="1:20" x14ac:dyDescent="0.25">
      <c r="A89" s="46" t="s">
        <v>20</v>
      </c>
      <c r="B89">
        <v>5.8954000000000004</v>
      </c>
      <c r="C89">
        <v>10.3179</v>
      </c>
      <c r="D89">
        <f t="shared" ref="D89:D111" si="3">B89/C89</f>
        <v>0.57137595828608545</v>
      </c>
      <c r="F89" s="86">
        <v>3.072317549224524</v>
      </c>
      <c r="G89" s="87">
        <v>222.6580116473688</v>
      </c>
      <c r="H89" s="86">
        <v>4.2114336890413977</v>
      </c>
      <c r="I89" s="85">
        <v>638.97566092469629</v>
      </c>
      <c r="Q89" s="49"/>
      <c r="R89" s="50"/>
      <c r="S89" s="50"/>
      <c r="T89" s="50"/>
    </row>
    <row r="90" spans="1:20" x14ac:dyDescent="0.25">
      <c r="A90" s="46" t="s">
        <v>21</v>
      </c>
      <c r="B90">
        <v>6.0683999999999996</v>
      </c>
      <c r="C90">
        <v>10.3653</v>
      </c>
      <c r="D90">
        <f t="shared" si="3"/>
        <v>0.58545338774565137</v>
      </c>
      <c r="F90" s="86">
        <v>3.5703335992256711</v>
      </c>
      <c r="G90" s="87">
        <v>229.60151892019249</v>
      </c>
      <c r="H90" s="86">
        <v>4.2782167129014335</v>
      </c>
      <c r="I90" s="85">
        <v>646.5468556264691</v>
      </c>
      <c r="Q90" s="49"/>
      <c r="R90" s="49"/>
      <c r="S90" s="49"/>
      <c r="T90" s="49"/>
    </row>
    <row r="91" spans="1:20" x14ac:dyDescent="0.25">
      <c r="A91" s="46" t="s">
        <v>22</v>
      </c>
      <c r="B91">
        <v>5.6300999999999997</v>
      </c>
      <c r="C91">
        <v>10.3591</v>
      </c>
      <c r="D91">
        <f t="shared" si="3"/>
        <v>0.5434931606027551</v>
      </c>
      <c r="F91" s="86">
        <v>3.4792334639041953</v>
      </c>
      <c r="G91" s="87" t="s">
        <v>48</v>
      </c>
      <c r="H91" s="86">
        <v>3.55353144825835</v>
      </c>
      <c r="I91" s="85">
        <v>761.01619488875622</v>
      </c>
      <c r="L91" s="79"/>
      <c r="Q91" s="49"/>
      <c r="R91" s="49"/>
      <c r="S91" s="49"/>
      <c r="T91" s="49"/>
    </row>
    <row r="92" spans="1:20" x14ac:dyDescent="0.25">
      <c r="A92" s="46" t="s">
        <v>23</v>
      </c>
      <c r="B92">
        <v>5.6702000000000004</v>
      </c>
      <c r="C92">
        <v>10.3482</v>
      </c>
      <c r="D92">
        <f t="shared" si="3"/>
        <v>0.547940704663613</v>
      </c>
      <c r="F92" s="86">
        <v>3.2443328905464575</v>
      </c>
      <c r="G92" s="87" t="s">
        <v>48</v>
      </c>
      <c r="H92" s="86">
        <v>3.3186311672644204</v>
      </c>
      <c r="I92" s="85">
        <v>732.80287405465958</v>
      </c>
      <c r="L92" s="79"/>
      <c r="Q92" s="49"/>
      <c r="R92" s="50"/>
      <c r="S92" s="50"/>
      <c r="T92" s="50"/>
    </row>
    <row r="93" spans="1:20" x14ac:dyDescent="0.25">
      <c r="A93" s="46" t="s">
        <v>24</v>
      </c>
      <c r="B93">
        <v>5.97</v>
      </c>
      <c r="C93">
        <v>10.307399999999999</v>
      </c>
      <c r="D93">
        <f t="shared" si="3"/>
        <v>0.57919552942546138</v>
      </c>
      <c r="F93" s="86">
        <v>3.2983259500652919</v>
      </c>
      <c r="G93" s="87" t="s">
        <v>48</v>
      </c>
      <c r="H93" s="86">
        <v>3.6779619361299862</v>
      </c>
      <c r="I93" s="85">
        <v>752.35016505200053</v>
      </c>
      <c r="L93" s="79"/>
      <c r="Q93" s="49"/>
      <c r="R93" s="49"/>
      <c r="S93" s="49"/>
      <c r="T93" s="49"/>
    </row>
    <row r="94" spans="1:20" x14ac:dyDescent="0.25">
      <c r="A94" s="46" t="s">
        <v>25</v>
      </c>
      <c r="B94">
        <v>5.9614000000000003</v>
      </c>
      <c r="C94">
        <v>10.349399999999999</v>
      </c>
      <c r="D94">
        <f t="shared" si="3"/>
        <v>0.57601406844841252</v>
      </c>
      <c r="F94" s="86">
        <v>3.6774232566799512</v>
      </c>
      <c r="G94" s="87" t="s">
        <v>48</v>
      </c>
      <c r="H94" s="86">
        <v>3.0631347286286008</v>
      </c>
      <c r="I94" s="85">
        <v>896.92473563054887</v>
      </c>
      <c r="L94" s="79"/>
      <c r="Q94" s="49"/>
      <c r="R94" s="49"/>
      <c r="S94" s="49"/>
      <c r="T94" s="49"/>
    </row>
    <row r="95" spans="1:20" x14ac:dyDescent="0.25">
      <c r="A95" s="46" t="s">
        <v>26</v>
      </c>
      <c r="B95">
        <v>5.9859</v>
      </c>
      <c r="C95">
        <v>10.321899999999999</v>
      </c>
      <c r="D95">
        <f t="shared" si="3"/>
        <v>0.5799223011267306</v>
      </c>
      <c r="F95" s="86">
        <v>3.6190395449666308</v>
      </c>
      <c r="G95" s="87" t="s">
        <v>48</v>
      </c>
      <c r="H95" s="86">
        <v>3.2000927394458052</v>
      </c>
      <c r="I95" s="85">
        <v>851.31640705737618</v>
      </c>
      <c r="L95" s="79"/>
      <c r="Q95" s="49"/>
      <c r="R95" s="50"/>
      <c r="S95" s="50"/>
      <c r="T95" s="50"/>
    </row>
    <row r="96" spans="1:20" x14ac:dyDescent="0.25">
      <c r="A96" s="46" t="s">
        <v>27</v>
      </c>
      <c r="B96">
        <v>5.8766999999999996</v>
      </c>
      <c r="C96">
        <v>10.3735</v>
      </c>
      <c r="D96">
        <f t="shared" si="3"/>
        <v>0.56651082084156745</v>
      </c>
      <c r="F96" s="86">
        <v>3.3901432314365501</v>
      </c>
      <c r="G96" s="87" t="s">
        <v>48</v>
      </c>
      <c r="H96" s="86">
        <v>3.1302943093784314</v>
      </c>
      <c r="I96" s="85">
        <v>830.89738019512765</v>
      </c>
      <c r="L96" s="79"/>
      <c r="Q96" s="49"/>
      <c r="R96" s="49"/>
      <c r="S96" s="49"/>
      <c r="T96" s="49"/>
    </row>
    <row r="97" spans="1:20" x14ac:dyDescent="0.25">
      <c r="A97" s="137" t="s">
        <v>29</v>
      </c>
      <c r="B97">
        <v>6.0298999999999996</v>
      </c>
      <c r="C97">
        <v>10.348599999999999</v>
      </c>
      <c r="D97">
        <f t="shared" si="3"/>
        <v>0.58267785014398088</v>
      </c>
      <c r="F97" s="86">
        <v>12.209448999643895</v>
      </c>
      <c r="G97" s="87" t="s">
        <v>48</v>
      </c>
      <c r="H97" s="86">
        <v>4.4223187549975744</v>
      </c>
      <c r="I97" s="85">
        <v>929.73919937001506</v>
      </c>
      <c r="L97" s="79"/>
      <c r="Q97" s="49"/>
      <c r="R97" s="49"/>
      <c r="S97" s="49"/>
      <c r="T97" s="49"/>
    </row>
    <row r="98" spans="1:20" x14ac:dyDescent="0.25">
      <c r="A98" s="137" t="s">
        <v>30</v>
      </c>
      <c r="B98">
        <v>6.0746000000000002</v>
      </c>
      <c r="C98">
        <v>10.2964</v>
      </c>
      <c r="D98">
        <f t="shared" si="3"/>
        <v>0.58997319451458763</v>
      </c>
      <c r="F98" s="86">
        <v>11.902215444330144</v>
      </c>
      <c r="G98" s="87" t="s">
        <v>48</v>
      </c>
      <c r="H98" s="86">
        <v>4.1640251338976393</v>
      </c>
      <c r="I98" s="85">
        <v>927.29784897958041</v>
      </c>
      <c r="L98" s="79"/>
      <c r="Q98" s="49"/>
      <c r="R98" s="50"/>
      <c r="S98" s="50"/>
      <c r="T98" s="50"/>
    </row>
    <row r="99" spans="1:20" x14ac:dyDescent="0.25">
      <c r="A99" s="137" t="s">
        <v>31</v>
      </c>
      <c r="B99">
        <v>6.0224000000000002</v>
      </c>
      <c r="C99">
        <v>10.3629</v>
      </c>
      <c r="D99">
        <f t="shared" si="3"/>
        <v>0.58115006417122628</v>
      </c>
      <c r="F99" s="86">
        <v>13.167542405177677</v>
      </c>
      <c r="G99" s="87" t="s">
        <v>48</v>
      </c>
      <c r="H99" s="86">
        <v>4.4441982772610036</v>
      </c>
      <c r="I99" s="85">
        <v>947.95478616293428</v>
      </c>
      <c r="L99" s="79"/>
      <c r="Q99" s="49"/>
      <c r="R99" s="49"/>
      <c r="S99" s="49"/>
      <c r="T99" s="49"/>
    </row>
    <row r="100" spans="1:20" x14ac:dyDescent="0.25">
      <c r="A100" s="136" t="s">
        <v>32</v>
      </c>
      <c r="B100">
        <v>6.0072000000000001</v>
      </c>
      <c r="C100">
        <v>10.3353</v>
      </c>
      <c r="D100">
        <f t="shared" si="3"/>
        <v>0.5812313140402311</v>
      </c>
      <c r="F100" s="86">
        <v>12.66925020319457</v>
      </c>
      <c r="G100" s="87" t="s">
        <v>48</v>
      </c>
      <c r="H100" s="86">
        <v>4.5265990005501351</v>
      </c>
      <c r="I100" s="85">
        <v>1007.9794713736105</v>
      </c>
      <c r="L100" s="79"/>
      <c r="Q100" s="49"/>
      <c r="R100" s="49"/>
      <c r="S100" s="49"/>
      <c r="T100" s="49"/>
    </row>
    <row r="101" spans="1:20" x14ac:dyDescent="0.25">
      <c r="A101" s="136" t="s">
        <v>33</v>
      </c>
      <c r="B101">
        <v>5.9847999999999999</v>
      </c>
      <c r="C101">
        <v>10.3347</v>
      </c>
      <c r="D101">
        <f t="shared" si="3"/>
        <v>0.5790976032202193</v>
      </c>
      <c r="F101" s="86">
        <v>13.103459792870632</v>
      </c>
      <c r="G101" s="87" t="s">
        <v>48</v>
      </c>
      <c r="H101" s="86">
        <v>3.9468566509778706</v>
      </c>
      <c r="I101" s="85">
        <v>1090.2478047635518</v>
      </c>
      <c r="L101" s="79"/>
      <c r="Q101" s="49"/>
      <c r="R101" s="50"/>
      <c r="S101" s="50"/>
      <c r="T101" s="50"/>
    </row>
    <row r="102" spans="1:20" x14ac:dyDescent="0.25">
      <c r="A102" s="136" t="s">
        <v>34</v>
      </c>
      <c r="B102">
        <v>5.9813000000000001</v>
      </c>
      <c r="C102">
        <v>10.331899999999999</v>
      </c>
      <c r="D102">
        <f t="shared" si="3"/>
        <v>0.57891578509277097</v>
      </c>
      <c r="F102" s="86">
        <v>12.129661440716353</v>
      </c>
      <c r="G102" s="87" t="s">
        <v>48</v>
      </c>
      <c r="H102" s="86">
        <v>4.1356566209869872</v>
      </c>
      <c r="I102" s="85">
        <v>1123.2952594366106</v>
      </c>
      <c r="L102" s="79"/>
      <c r="Q102" s="49"/>
      <c r="R102" s="49"/>
      <c r="S102" s="49"/>
      <c r="T102" s="49"/>
    </row>
    <row r="103" spans="1:20" x14ac:dyDescent="0.25">
      <c r="A103" s="136" t="s">
        <v>35</v>
      </c>
      <c r="B103">
        <v>5.9051999999999998</v>
      </c>
      <c r="C103">
        <v>10.3325</v>
      </c>
      <c r="D103">
        <f t="shared" si="3"/>
        <v>0.57151705782724416</v>
      </c>
      <c r="F103" s="86">
        <v>13.509868089368865</v>
      </c>
      <c r="G103" s="87" t="s">
        <v>48</v>
      </c>
      <c r="H103" s="86">
        <v>3.8557640906897404</v>
      </c>
      <c r="I103" s="85">
        <v>1322.9551488958239</v>
      </c>
      <c r="L103" s="79"/>
      <c r="Q103" s="49"/>
      <c r="R103" s="49"/>
      <c r="S103" s="49"/>
      <c r="T103" s="49"/>
    </row>
    <row r="104" spans="1:20" x14ac:dyDescent="0.25">
      <c r="A104" s="136" t="s">
        <v>36</v>
      </c>
      <c r="B104">
        <v>5.9820000000000002</v>
      </c>
      <c r="C104">
        <v>10.3489</v>
      </c>
      <c r="D104">
        <f t="shared" si="3"/>
        <v>0.57803244789301278</v>
      </c>
      <c r="F104" s="86">
        <v>13.241892935898569</v>
      </c>
      <c r="G104" s="87" t="s">
        <v>48</v>
      </c>
      <c r="H104" s="86">
        <v>3.7847601061050353</v>
      </c>
      <c r="I104" s="85">
        <v>1336.2176098642894</v>
      </c>
      <c r="L104" s="79"/>
      <c r="Q104" s="49"/>
      <c r="R104" s="50"/>
      <c r="S104" s="50"/>
      <c r="T104" s="50"/>
    </row>
    <row r="105" spans="1:20" x14ac:dyDescent="0.25">
      <c r="A105" s="136" t="s">
        <v>37</v>
      </c>
      <c r="B105">
        <v>5.7683</v>
      </c>
      <c r="C105">
        <v>10.335599999999999</v>
      </c>
      <c r="D105">
        <f t="shared" si="3"/>
        <v>0.55810015867487139</v>
      </c>
      <c r="F105" s="86">
        <v>12.916682260986194</v>
      </c>
      <c r="G105" s="87" t="s">
        <v>48</v>
      </c>
      <c r="H105" s="86">
        <v>3.3018599655746748</v>
      </c>
      <c r="I105" s="85">
        <v>1378.3197805430611</v>
      </c>
      <c r="L105" s="79"/>
      <c r="Q105" s="49"/>
      <c r="R105" s="49"/>
      <c r="S105" s="49"/>
      <c r="T105" s="49"/>
    </row>
    <row r="106" spans="1:20" x14ac:dyDescent="0.25">
      <c r="A106" s="136" t="s">
        <v>39</v>
      </c>
      <c r="B106">
        <v>5.9238</v>
      </c>
      <c r="C106">
        <v>10.335000000000001</v>
      </c>
      <c r="D106">
        <f t="shared" si="3"/>
        <v>0.57317851959361388</v>
      </c>
      <c r="F106" s="86">
        <v>2.3901012088990146</v>
      </c>
      <c r="G106" s="87">
        <v>52.09684351703234</v>
      </c>
      <c r="H106" s="86">
        <v>4.5763897655190462</v>
      </c>
      <c r="I106" s="85">
        <v>524.41659095519412</v>
      </c>
      <c r="Q106" s="49"/>
      <c r="R106" s="49"/>
      <c r="S106" s="49"/>
      <c r="T106" s="49"/>
    </row>
    <row r="107" spans="1:20" x14ac:dyDescent="0.25">
      <c r="A107" s="136" t="s">
        <v>40</v>
      </c>
      <c r="B107">
        <v>5.9010999999999996</v>
      </c>
      <c r="C107">
        <v>10.337300000000001</v>
      </c>
      <c r="D107">
        <f t="shared" si="3"/>
        <v>0.57085505886450028</v>
      </c>
      <c r="F107" s="86">
        <v>2.1750502412085244</v>
      </c>
      <c r="G107" s="87">
        <v>47.274830609344086</v>
      </c>
      <c r="H107" s="86">
        <v>4.6903575653030245</v>
      </c>
      <c r="I107" s="85">
        <v>543.28953730716921</v>
      </c>
      <c r="Q107" s="49"/>
      <c r="R107" s="50"/>
      <c r="S107" s="50"/>
      <c r="T107" s="50"/>
    </row>
    <row r="108" spans="1:20" x14ac:dyDescent="0.25">
      <c r="A108" s="136" t="s">
        <v>41</v>
      </c>
      <c r="B108">
        <v>6.0787000000000004</v>
      </c>
      <c r="C108">
        <v>10.329000000000001</v>
      </c>
      <c r="D108">
        <f t="shared" si="3"/>
        <v>0.58850808403524058</v>
      </c>
      <c r="F108" s="86">
        <v>2.7455895793276857</v>
      </c>
      <c r="G108" s="87">
        <v>56.037911584913992</v>
      </c>
      <c r="H108" s="86">
        <v>4.7267136112065504</v>
      </c>
      <c r="I108" s="85">
        <v>542.91779379249363</v>
      </c>
      <c r="Q108" s="49"/>
      <c r="R108" s="49"/>
      <c r="S108" s="49"/>
      <c r="T108" s="49"/>
    </row>
    <row r="109" spans="1:20" x14ac:dyDescent="0.25">
      <c r="A109" s="136" t="s">
        <v>42</v>
      </c>
      <c r="B109">
        <v>6.0138999999999996</v>
      </c>
      <c r="C109">
        <v>10.318199999999999</v>
      </c>
      <c r="D109">
        <f t="shared" si="3"/>
        <v>0.58284390688298349</v>
      </c>
      <c r="F109" s="86">
        <v>12.384178712648575</v>
      </c>
      <c r="G109" s="87">
        <v>139.43613017544249</v>
      </c>
      <c r="H109" s="86">
        <v>6.3949468667077332</v>
      </c>
      <c r="I109" s="85">
        <v>591.15263809593864</v>
      </c>
      <c r="Q109" s="49"/>
      <c r="R109" s="49"/>
      <c r="S109" s="49"/>
      <c r="T109" s="49"/>
    </row>
    <row r="110" spans="1:20" x14ac:dyDescent="0.25">
      <c r="A110" s="136" t="s">
        <v>42</v>
      </c>
      <c r="B110">
        <v>6.0697000000000001</v>
      </c>
      <c r="C110">
        <v>10.347200000000001</v>
      </c>
      <c r="D110">
        <f t="shared" si="3"/>
        <v>0.58660313901345285</v>
      </c>
      <c r="F110" s="86">
        <v>12.790502905424251</v>
      </c>
      <c r="G110" s="87">
        <v>129.8270630892421</v>
      </c>
      <c r="H110" s="86">
        <v>6.1358558613661529</v>
      </c>
      <c r="I110" s="85">
        <v>566.04628130164247</v>
      </c>
      <c r="Q110" s="49"/>
      <c r="R110" s="50"/>
      <c r="S110" s="50"/>
      <c r="T110" s="50"/>
    </row>
    <row r="111" spans="1:20" x14ac:dyDescent="0.25">
      <c r="A111" s="136" t="s">
        <v>43</v>
      </c>
      <c r="B111">
        <v>6.0266000000000002</v>
      </c>
      <c r="C111">
        <v>10.35</v>
      </c>
      <c r="D111">
        <f t="shared" si="3"/>
        <v>0.58228019323671498</v>
      </c>
      <c r="F111" s="86">
        <v>12.085645979494723</v>
      </c>
      <c r="G111" s="87">
        <v>138.50380433354155</v>
      </c>
      <c r="H111" s="86">
        <v>6.195938505805457</v>
      </c>
      <c r="I111" s="85">
        <v>580.04847300415145</v>
      </c>
      <c r="Q111" s="49"/>
      <c r="R111" s="49"/>
      <c r="S111" s="49"/>
      <c r="T111" s="49"/>
    </row>
    <row r="113" spans="1:20" x14ac:dyDescent="0.25">
      <c r="A113" s="136" t="s">
        <v>51</v>
      </c>
      <c r="F113" s="90" t="s">
        <v>50</v>
      </c>
    </row>
    <row r="114" spans="1:20" x14ac:dyDescent="0.25">
      <c r="A114" s="136" t="s">
        <v>19</v>
      </c>
      <c r="B114">
        <v>0.55089999999999995</v>
      </c>
      <c r="C114">
        <v>10.176299999999999</v>
      </c>
      <c r="D114">
        <f t="shared" ref="D114:D137" si="4">B114/C114</f>
        <v>5.4135589556125505E-2</v>
      </c>
      <c r="F114" s="86">
        <v>0.24506831751940206</v>
      </c>
      <c r="G114" s="87">
        <v>11.030561181974116</v>
      </c>
      <c r="H114" s="86">
        <v>0.17801609424377263</v>
      </c>
      <c r="I114" s="87">
        <v>56.782363862194103</v>
      </c>
      <c r="Q114" s="49"/>
      <c r="R114" s="49"/>
      <c r="S114" s="49"/>
      <c r="T114" s="49"/>
    </row>
    <row r="115" spans="1:20" x14ac:dyDescent="0.25">
      <c r="A115" s="136" t="s">
        <v>20</v>
      </c>
      <c r="B115">
        <v>0.56220000000000003</v>
      </c>
      <c r="C115">
        <v>10.248900000000001</v>
      </c>
      <c r="D115">
        <f t="shared" si="4"/>
        <v>5.4854667330152505E-2</v>
      </c>
      <c r="F115" s="86">
        <v>0.23906289760263835</v>
      </c>
      <c r="G115" s="87">
        <v>12.369115503145139</v>
      </c>
      <c r="H115" s="86">
        <v>0.16078664364280423</v>
      </c>
      <c r="I115" s="87">
        <v>56.899714968221637</v>
      </c>
      <c r="Q115" s="50"/>
      <c r="R115" s="50"/>
      <c r="S115" s="50"/>
      <c r="T115" s="50"/>
    </row>
    <row r="116" spans="1:20" x14ac:dyDescent="0.25">
      <c r="A116" s="136" t="s">
        <v>21</v>
      </c>
      <c r="B116">
        <v>0.58850000000000002</v>
      </c>
      <c r="C116">
        <v>10.253500000000001</v>
      </c>
      <c r="D116">
        <f t="shared" si="4"/>
        <v>5.739503584142E-2</v>
      </c>
      <c r="F116" s="86">
        <v>0.29555688379033457</v>
      </c>
      <c r="G116" s="87">
        <v>12.918755555793588</v>
      </c>
      <c r="H116" s="86">
        <v>0.12823486576505241</v>
      </c>
      <c r="I116" s="87">
        <v>61.688334291399364</v>
      </c>
      <c r="Q116" s="49"/>
      <c r="R116" s="49"/>
      <c r="S116" s="49"/>
      <c r="T116" s="49"/>
    </row>
    <row r="117" spans="1:20" x14ac:dyDescent="0.25">
      <c r="A117" s="136" t="s">
        <v>22</v>
      </c>
      <c r="B117">
        <v>0.42859999999999998</v>
      </c>
      <c r="C117">
        <v>10.1267</v>
      </c>
      <c r="D117">
        <f t="shared" si="4"/>
        <v>4.2323757986313409E-2</v>
      </c>
      <c r="F117" s="86">
        <v>0.22294291964857352</v>
      </c>
      <c r="G117" s="87">
        <v>18.189894438286593</v>
      </c>
      <c r="H117" s="86">
        <v>7.4993417200350451E-2</v>
      </c>
      <c r="I117" s="87">
        <v>54.059340356964725</v>
      </c>
      <c r="Q117" s="49"/>
      <c r="R117" s="49"/>
      <c r="S117" s="49"/>
      <c r="T117" s="49"/>
    </row>
    <row r="118" spans="1:20" x14ac:dyDescent="0.25">
      <c r="A118" s="136" t="s">
        <v>23</v>
      </c>
      <c r="B118">
        <v>0.42949999999999999</v>
      </c>
      <c r="C118">
        <v>10.173500000000001</v>
      </c>
      <c r="D118">
        <f t="shared" si="4"/>
        <v>4.2217525925197813E-2</v>
      </c>
      <c r="F118" s="86">
        <v>0.22734987619871674</v>
      </c>
      <c r="G118" s="87">
        <v>18.722824507139116</v>
      </c>
      <c r="H118" s="86">
        <v>7.1224987280389312E-2</v>
      </c>
      <c r="I118" s="87">
        <v>57.535181532437868</v>
      </c>
      <c r="Q118" s="50"/>
      <c r="R118" s="50"/>
      <c r="S118" s="50"/>
      <c r="T118" s="50"/>
    </row>
    <row r="119" spans="1:20" x14ac:dyDescent="0.25">
      <c r="A119" s="136" t="s">
        <v>24</v>
      </c>
      <c r="B119">
        <v>0.41599999999999998</v>
      </c>
      <c r="C119">
        <v>10.157</v>
      </c>
      <c r="D119">
        <f t="shared" si="4"/>
        <v>4.0956975484887269E-2</v>
      </c>
      <c r="F119" s="86">
        <v>0.18244753186999452</v>
      </c>
      <c r="G119" s="87">
        <v>14.630630969216494</v>
      </c>
      <c r="H119" s="86">
        <v>9.4216282014401478E-2</v>
      </c>
      <c r="I119" s="87">
        <v>46.408535303739967</v>
      </c>
      <c r="Q119" s="49"/>
      <c r="R119" s="49"/>
      <c r="S119" s="49"/>
      <c r="T119" s="49"/>
    </row>
    <row r="120" spans="1:20" x14ac:dyDescent="0.25">
      <c r="A120" s="136" t="s">
        <v>25</v>
      </c>
      <c r="B120">
        <v>0.40720000000000001</v>
      </c>
      <c r="C120">
        <v>10.098800000000001</v>
      </c>
      <c r="D120">
        <f t="shared" si="4"/>
        <v>4.0321622370974766E-2</v>
      </c>
      <c r="F120" s="86">
        <v>0.22443311772657956</v>
      </c>
      <c r="G120" s="87">
        <v>25.028402215943032</v>
      </c>
      <c r="H120" s="86">
        <v>4.3560279691311259E-2</v>
      </c>
      <c r="I120" s="87">
        <v>60.790666682106952</v>
      </c>
      <c r="Q120" s="49"/>
      <c r="R120" s="49"/>
      <c r="S120" s="49"/>
      <c r="T120" s="49"/>
    </row>
    <row r="121" spans="1:20" x14ac:dyDescent="0.25">
      <c r="A121" s="136" t="s">
        <v>26</v>
      </c>
      <c r="B121">
        <v>0.43659999999999999</v>
      </c>
      <c r="C121">
        <v>10.1915</v>
      </c>
      <c r="D121">
        <f t="shared" si="4"/>
        <v>4.2839621253004959E-2</v>
      </c>
      <c r="F121" s="86">
        <v>0.21570397594843743</v>
      </c>
      <c r="G121" s="87">
        <v>22.546434734627791</v>
      </c>
      <c r="H121" s="86">
        <v>6.1570580437515253E-2</v>
      </c>
      <c r="I121" s="87">
        <v>57.085352539323488</v>
      </c>
      <c r="Q121" s="50"/>
      <c r="R121" s="50"/>
      <c r="S121" s="50"/>
      <c r="T121" s="50"/>
    </row>
    <row r="122" spans="1:20" x14ac:dyDescent="0.25">
      <c r="A122" s="136" t="s">
        <v>27</v>
      </c>
      <c r="B122">
        <v>0.41120000000000001</v>
      </c>
      <c r="C122">
        <v>10.146000000000001</v>
      </c>
      <c r="D122">
        <f t="shared" si="4"/>
        <v>4.0528287009658978E-2</v>
      </c>
      <c r="F122" s="86">
        <v>0.1769696844831776</v>
      </c>
      <c r="G122" s="87">
        <v>19.145433278237746</v>
      </c>
      <c r="H122" s="86">
        <v>5.9456053672225929E-2</v>
      </c>
      <c r="I122" s="87">
        <v>51.745713697050121</v>
      </c>
    </row>
    <row r="123" spans="1:20" x14ac:dyDescent="0.25">
      <c r="A123" s="136" t="s">
        <v>29</v>
      </c>
      <c r="B123">
        <v>0.4078</v>
      </c>
      <c r="C123">
        <v>10.2021</v>
      </c>
      <c r="D123">
        <f t="shared" si="4"/>
        <v>3.9972162593975749E-2</v>
      </c>
      <c r="F123" s="86">
        <v>0.85251621067943129</v>
      </c>
      <c r="G123" s="87">
        <v>29.817176211034699</v>
      </c>
      <c r="H123" s="86" t="s">
        <v>49</v>
      </c>
      <c r="I123" s="87">
        <v>62.878586058750052</v>
      </c>
      <c r="Q123" s="49"/>
      <c r="R123" s="49"/>
      <c r="S123" s="49"/>
      <c r="T123" s="49"/>
    </row>
    <row r="124" spans="1:20" x14ac:dyDescent="0.25">
      <c r="A124" s="136" t="s">
        <v>30</v>
      </c>
      <c r="B124">
        <v>0.41320000000000001</v>
      </c>
      <c r="C124">
        <v>10.210599999999999</v>
      </c>
      <c r="D124">
        <f t="shared" si="4"/>
        <v>4.0467749201809886E-2</v>
      </c>
      <c r="F124" s="86">
        <v>0.84609813168077197</v>
      </c>
      <c r="G124" s="87">
        <v>30.695148080872279</v>
      </c>
      <c r="H124" s="86" t="s">
        <v>49</v>
      </c>
      <c r="I124" s="87">
        <v>63.241837993400694</v>
      </c>
      <c r="Q124" s="50"/>
      <c r="R124" s="50"/>
      <c r="S124" s="50"/>
      <c r="T124" s="50"/>
    </row>
    <row r="125" spans="1:20" x14ac:dyDescent="0.25">
      <c r="A125" s="136" t="s">
        <v>31</v>
      </c>
      <c r="B125">
        <v>0.39069999999999999</v>
      </c>
      <c r="C125">
        <v>10.1686</v>
      </c>
      <c r="D125">
        <f t="shared" si="4"/>
        <v>3.8422201679680586E-2</v>
      </c>
      <c r="F125" s="86">
        <v>0.87026861309989856</v>
      </c>
      <c r="G125" s="87">
        <v>29.369462884158001</v>
      </c>
      <c r="H125" s="86" t="s">
        <v>49</v>
      </c>
      <c r="I125" s="87">
        <v>59.996308432431455</v>
      </c>
    </row>
    <row r="126" spans="1:20" x14ac:dyDescent="0.25">
      <c r="A126" s="136" t="s">
        <v>32</v>
      </c>
      <c r="B126">
        <v>0.41470000000000001</v>
      </c>
      <c r="C126">
        <v>10.161099999999999</v>
      </c>
      <c r="D126">
        <f t="shared" si="4"/>
        <v>4.0812510456545062E-2</v>
      </c>
      <c r="F126" s="86">
        <v>0.90792286369624275</v>
      </c>
      <c r="G126" s="87">
        <v>36.648604674814088</v>
      </c>
      <c r="H126" s="86" t="s">
        <v>49</v>
      </c>
      <c r="I126" s="87">
        <v>71.807780158144482</v>
      </c>
      <c r="Q126" s="49"/>
      <c r="R126" s="49"/>
      <c r="S126" s="49"/>
      <c r="T126" s="49"/>
    </row>
    <row r="127" spans="1:20" x14ac:dyDescent="0.25">
      <c r="A127" s="136" t="s">
        <v>33</v>
      </c>
      <c r="B127">
        <v>0.41260000000000002</v>
      </c>
      <c r="C127">
        <v>10.188800000000001</v>
      </c>
      <c r="D127">
        <f t="shared" si="4"/>
        <v>4.04954459798995E-2</v>
      </c>
      <c r="F127" s="86">
        <v>0.89324598467014305</v>
      </c>
      <c r="G127" s="87">
        <v>40.54817013609226</v>
      </c>
      <c r="H127" s="86" t="s">
        <v>49</v>
      </c>
      <c r="I127" s="87">
        <v>73.766292847868016</v>
      </c>
      <c r="Q127" s="50"/>
      <c r="R127" s="50"/>
      <c r="S127" s="50"/>
      <c r="T127" s="50"/>
    </row>
    <row r="128" spans="1:20" x14ac:dyDescent="0.25">
      <c r="A128" s="136" t="s">
        <v>34</v>
      </c>
      <c r="B128">
        <v>0.41799999999999998</v>
      </c>
      <c r="C128">
        <v>10.2308</v>
      </c>
      <c r="D128">
        <f t="shared" si="4"/>
        <v>4.0857019978887278E-2</v>
      </c>
      <c r="F128" s="86">
        <v>0.87099104203711786</v>
      </c>
      <c r="G128" s="87">
        <v>44.397715289884552</v>
      </c>
      <c r="H128" s="86" t="s">
        <v>49</v>
      </c>
      <c r="I128" s="87">
        <v>80.355132008476005</v>
      </c>
    </row>
    <row r="129" spans="1:20" x14ac:dyDescent="0.25">
      <c r="A129" s="136" t="s">
        <v>35</v>
      </c>
      <c r="B129">
        <v>0.43180000000000002</v>
      </c>
      <c r="C129">
        <v>10.213100000000001</v>
      </c>
      <c r="D129">
        <f t="shared" si="4"/>
        <v>4.227903378993645E-2</v>
      </c>
      <c r="F129" s="86">
        <v>0.92742746886510374</v>
      </c>
      <c r="G129" s="87">
        <v>55.851338548068149</v>
      </c>
      <c r="H129" s="86" t="s">
        <v>49</v>
      </c>
      <c r="I129" s="87">
        <v>94.416882941126232</v>
      </c>
      <c r="Q129" s="49"/>
      <c r="R129" s="49"/>
      <c r="S129" s="49"/>
      <c r="T129" s="49"/>
    </row>
    <row r="130" spans="1:20" x14ac:dyDescent="0.25">
      <c r="A130" s="136" t="s">
        <v>36</v>
      </c>
      <c r="B130">
        <v>0.40639999999999998</v>
      </c>
      <c r="C130">
        <v>10.1929</v>
      </c>
      <c r="D130">
        <f t="shared" si="4"/>
        <v>3.9870890521833825E-2</v>
      </c>
      <c r="F130" s="86">
        <v>0.93683695485404694</v>
      </c>
      <c r="G130" s="87">
        <v>60.491061508234267</v>
      </c>
      <c r="H130" s="86" t="s">
        <v>49</v>
      </c>
      <c r="I130" s="87">
        <v>98.808827503258414</v>
      </c>
      <c r="Q130" s="50"/>
      <c r="R130" s="50"/>
      <c r="S130" s="50"/>
      <c r="T130" s="50"/>
    </row>
    <row r="131" spans="1:20" x14ac:dyDescent="0.25">
      <c r="A131" s="136" t="s">
        <v>37</v>
      </c>
      <c r="B131">
        <v>0.40889999999999999</v>
      </c>
      <c r="C131">
        <v>10.162100000000001</v>
      </c>
      <c r="D131">
        <f t="shared" si="4"/>
        <v>4.023774613514923E-2</v>
      </c>
      <c r="F131" s="86">
        <v>0.91145814278712844</v>
      </c>
      <c r="G131" s="87">
        <v>63.258497274907896</v>
      </c>
      <c r="H131" s="86" t="s">
        <v>49</v>
      </c>
      <c r="I131" s="87">
        <v>100.99256673191886</v>
      </c>
    </row>
    <row r="132" spans="1:20" x14ac:dyDescent="0.25">
      <c r="A132" s="136" t="s">
        <v>39</v>
      </c>
      <c r="B132">
        <v>0.41699999999999998</v>
      </c>
      <c r="C132">
        <v>10.202400000000001</v>
      </c>
      <c r="D132">
        <f t="shared" si="4"/>
        <v>4.0872735826864265E-2</v>
      </c>
      <c r="F132" s="86">
        <v>0.14790098707431781</v>
      </c>
      <c r="G132" s="87">
        <v>2.6980159386960376</v>
      </c>
      <c r="H132" s="86">
        <v>0.16523404243266843</v>
      </c>
      <c r="I132" s="87">
        <v>34.311644276305145</v>
      </c>
      <c r="Q132" s="49"/>
      <c r="R132" s="49"/>
      <c r="S132" s="49"/>
      <c r="T132" s="49"/>
    </row>
    <row r="133" spans="1:20" x14ac:dyDescent="0.25">
      <c r="A133" s="136" t="s">
        <v>40</v>
      </c>
      <c r="B133">
        <v>0.41799999999999998</v>
      </c>
      <c r="C133">
        <v>10.2058</v>
      </c>
      <c r="D133">
        <f t="shared" si="4"/>
        <v>4.0957102823884456E-2</v>
      </c>
      <c r="F133" s="86">
        <v>0.13480914993406384</v>
      </c>
      <c r="G133" s="87">
        <v>2.6005323005840246</v>
      </c>
      <c r="H133" s="86">
        <v>0.19023791338692872</v>
      </c>
      <c r="I133" s="87">
        <v>35.815904377467106</v>
      </c>
      <c r="Q133" s="50"/>
      <c r="R133" s="50"/>
      <c r="S133" s="50"/>
      <c r="T133" s="50"/>
    </row>
    <row r="134" spans="1:20" x14ac:dyDescent="0.25">
      <c r="A134" s="136" t="s">
        <v>41</v>
      </c>
      <c r="B134">
        <v>0.46500000000000002</v>
      </c>
      <c r="C134">
        <v>10.252000000000001</v>
      </c>
      <c r="D134">
        <f t="shared" si="4"/>
        <v>4.5357003511509945E-2</v>
      </c>
      <c r="F134" s="86">
        <v>0.1728423751169112</v>
      </c>
      <c r="G134" s="87">
        <v>3.1063252883325125</v>
      </c>
      <c r="H134" s="86">
        <v>0.1776464236985584</v>
      </c>
      <c r="I134" s="87">
        <v>37.74897371049174</v>
      </c>
    </row>
    <row r="135" spans="1:20" x14ac:dyDescent="0.25">
      <c r="A135" s="136" t="s">
        <v>42</v>
      </c>
      <c r="B135">
        <v>0.3992</v>
      </c>
      <c r="C135">
        <v>10.1793</v>
      </c>
      <c r="D135">
        <f t="shared" si="4"/>
        <v>3.9216842022535933E-2</v>
      </c>
      <c r="F135" s="86">
        <v>0.82951149559754744</v>
      </c>
      <c r="G135" s="87">
        <v>6.1088746150876743</v>
      </c>
      <c r="H135" s="86" t="s">
        <v>49</v>
      </c>
      <c r="I135" s="87">
        <v>33.997318648526907</v>
      </c>
      <c r="Q135" s="49"/>
      <c r="R135" s="49"/>
      <c r="S135" s="49"/>
      <c r="T135" s="49"/>
    </row>
    <row r="136" spans="1:20" x14ac:dyDescent="0.25">
      <c r="A136" s="136" t="s">
        <v>52</v>
      </c>
      <c r="B136">
        <v>0.44950000000000001</v>
      </c>
      <c r="C136">
        <v>10.242800000000001</v>
      </c>
      <c r="D136">
        <f t="shared" si="4"/>
        <v>4.3884484711211778E-2</v>
      </c>
      <c r="F136" s="86">
        <v>0.95911890017997692</v>
      </c>
      <c r="G136" s="87">
        <v>6.561330473858745</v>
      </c>
      <c r="H136" s="86" t="s">
        <v>49</v>
      </c>
      <c r="I136" s="87">
        <v>36.858664056961217</v>
      </c>
      <c r="Q136" s="50"/>
      <c r="R136" s="50"/>
      <c r="S136" s="50"/>
      <c r="T136" s="50"/>
    </row>
    <row r="137" spans="1:20" x14ac:dyDescent="0.25">
      <c r="A137" s="136" t="s">
        <v>43</v>
      </c>
      <c r="B137">
        <v>0.41810000000000003</v>
      </c>
      <c r="C137">
        <v>10.162599999999999</v>
      </c>
      <c r="D137">
        <f t="shared" si="4"/>
        <v>4.114104658256746E-2</v>
      </c>
      <c r="F137" s="86">
        <v>0.89245840328286452</v>
      </c>
      <c r="G137" s="87">
        <v>6.5092944256972531</v>
      </c>
      <c r="H137" s="86" t="s">
        <v>49</v>
      </c>
      <c r="I137" s="87">
        <v>37.488000978691502</v>
      </c>
    </row>
    <row r="139" spans="1:20" x14ac:dyDescent="0.25">
      <c r="A139" s="136" t="s">
        <v>85</v>
      </c>
      <c r="F139" s="90" t="s">
        <v>50</v>
      </c>
    </row>
    <row r="140" spans="1:20" x14ac:dyDescent="0.25">
      <c r="A140" s="136" t="s">
        <v>19</v>
      </c>
      <c r="B140">
        <v>0.31769999999999998</v>
      </c>
      <c r="C140">
        <v>10.120900000000001</v>
      </c>
      <c r="D140">
        <f t="shared" ref="D140:D163" si="5">B140/C140</f>
        <v>3.1390488988133465E-2</v>
      </c>
      <c r="F140" s="92">
        <v>0.19563242869800501</v>
      </c>
      <c r="G140" s="88">
        <v>9.6029523244239972</v>
      </c>
      <c r="H140" s="89">
        <v>155.53982760125817</v>
      </c>
      <c r="I140" s="88">
        <v>37.411526757767078</v>
      </c>
      <c r="Q140" s="49"/>
      <c r="R140" s="49"/>
      <c r="S140" s="49"/>
      <c r="T140" s="49"/>
    </row>
    <row r="141" spans="1:20" x14ac:dyDescent="0.25">
      <c r="A141" s="136" t="s">
        <v>20</v>
      </c>
      <c r="B141">
        <v>0.30830000000000002</v>
      </c>
      <c r="C141">
        <v>10.1648</v>
      </c>
      <c r="D141">
        <f t="shared" si="5"/>
        <v>3.0330158980009448E-2</v>
      </c>
      <c r="F141" s="92">
        <v>0.19215693919490731</v>
      </c>
      <c r="G141" s="88">
        <v>10.543713027117702</v>
      </c>
      <c r="H141" s="89">
        <v>75.597706506835877</v>
      </c>
      <c r="I141" s="88">
        <v>36.112917977946921</v>
      </c>
      <c r="Q141" s="50"/>
      <c r="R141" s="50"/>
      <c r="S141" s="50"/>
      <c r="T141" s="50"/>
    </row>
    <row r="142" spans="1:20" x14ac:dyDescent="0.25">
      <c r="A142" s="136" t="s">
        <v>21</v>
      </c>
      <c r="B142">
        <v>0.29360000000000003</v>
      </c>
      <c r="C142">
        <v>10.1945</v>
      </c>
      <c r="D142">
        <f t="shared" si="5"/>
        <v>2.8799843052626419E-2</v>
      </c>
      <c r="F142" s="92">
        <v>0.2247086968561495</v>
      </c>
      <c r="G142" s="88">
        <v>10.475265617512369</v>
      </c>
      <c r="H142" s="89">
        <v>44.60812683303876</v>
      </c>
      <c r="I142" s="88">
        <v>36.747788684791239</v>
      </c>
      <c r="Q142" s="49"/>
      <c r="R142" s="49"/>
      <c r="S142" s="49"/>
      <c r="T142" s="49"/>
    </row>
    <row r="143" spans="1:20" x14ac:dyDescent="0.25">
      <c r="A143" s="136" t="s">
        <v>22</v>
      </c>
      <c r="B143">
        <v>0.30449999999999999</v>
      </c>
      <c r="C143">
        <v>10.198499999999999</v>
      </c>
      <c r="D143">
        <f t="shared" si="5"/>
        <v>2.9857331960582441E-2</v>
      </c>
      <c r="F143" s="92">
        <v>0.23659379781053613</v>
      </c>
      <c r="G143" s="88">
        <v>19.116176706010897</v>
      </c>
      <c r="H143" s="89" t="s">
        <v>49</v>
      </c>
      <c r="I143" s="88">
        <v>46.24631812318831</v>
      </c>
      <c r="Q143" s="49"/>
      <c r="R143" s="49"/>
      <c r="S143" s="49"/>
      <c r="T143" s="49"/>
    </row>
    <row r="144" spans="1:20" x14ac:dyDescent="0.25">
      <c r="A144" s="136" t="s">
        <v>23</v>
      </c>
      <c r="B144">
        <v>0.30919999999999997</v>
      </c>
      <c r="C144">
        <v>10.2012</v>
      </c>
      <c r="D144">
        <f t="shared" si="5"/>
        <v>3.031015958906795E-2</v>
      </c>
      <c r="F144" s="92">
        <v>0.13238304521784786</v>
      </c>
      <c r="G144" s="88">
        <v>11.757950654631104</v>
      </c>
      <c r="H144" s="89" t="s">
        <v>49</v>
      </c>
      <c r="I144" s="88">
        <v>33.270409146335723</v>
      </c>
      <c r="Q144" s="50"/>
      <c r="R144" s="50"/>
      <c r="S144" s="50"/>
      <c r="T144" s="50"/>
    </row>
    <row r="145" spans="1:20" x14ac:dyDescent="0.25">
      <c r="A145" s="136" t="s">
        <v>24</v>
      </c>
      <c r="B145">
        <v>0.32240000000000002</v>
      </c>
      <c r="C145">
        <v>9.8653999999999993</v>
      </c>
      <c r="D145">
        <f t="shared" si="5"/>
        <v>3.2679871064528555E-2</v>
      </c>
      <c r="F145" s="92">
        <v>0.13568072236538853</v>
      </c>
      <c r="G145" s="88">
        <v>10.960954434837435</v>
      </c>
      <c r="H145" s="89" t="s">
        <v>49</v>
      </c>
      <c r="I145" s="88">
        <v>33.009365945095908</v>
      </c>
      <c r="Q145" s="49"/>
      <c r="R145" s="49"/>
      <c r="S145" s="49"/>
      <c r="T145" s="49"/>
    </row>
    <row r="146" spans="1:20" x14ac:dyDescent="0.25">
      <c r="A146" s="136" t="s">
        <v>25</v>
      </c>
      <c r="B146">
        <v>0.3145</v>
      </c>
      <c r="C146">
        <v>10.208600000000001</v>
      </c>
      <c r="D146">
        <f t="shared" si="5"/>
        <v>3.0807358501655467E-2</v>
      </c>
      <c r="F146" s="92">
        <v>0.26889331851969217</v>
      </c>
      <c r="G146" s="88">
        <v>32.623554535838338</v>
      </c>
      <c r="H146" s="89" t="s">
        <v>49</v>
      </c>
      <c r="I146" s="88">
        <v>63.521260353090767</v>
      </c>
      <c r="Q146" s="49"/>
      <c r="R146" s="49"/>
      <c r="S146" s="49"/>
      <c r="T146" s="49"/>
    </row>
    <row r="147" spans="1:20" x14ac:dyDescent="0.25">
      <c r="A147" s="136" t="s">
        <v>26</v>
      </c>
      <c r="B147">
        <v>0.31290000000000001</v>
      </c>
      <c r="C147">
        <v>10.186</v>
      </c>
      <c r="D147">
        <f t="shared" si="5"/>
        <v>3.0718633418417438E-2</v>
      </c>
      <c r="F147" s="92">
        <v>0.25500285399699046</v>
      </c>
      <c r="G147" s="88">
        <v>28.242534992373837</v>
      </c>
      <c r="H147" s="89" t="s">
        <v>49</v>
      </c>
      <c r="I147" s="88">
        <v>56.792109294693851</v>
      </c>
      <c r="Q147" s="50"/>
      <c r="R147" s="50"/>
      <c r="S147" s="50"/>
      <c r="T147" s="50"/>
    </row>
    <row r="148" spans="1:20" x14ac:dyDescent="0.25">
      <c r="A148" s="136" t="s">
        <v>27</v>
      </c>
      <c r="B148">
        <v>0.32119999999999999</v>
      </c>
      <c r="C148">
        <v>10.187200000000001</v>
      </c>
      <c r="D148">
        <f t="shared" si="5"/>
        <v>3.1529762839641901E-2</v>
      </c>
      <c r="F148" s="92">
        <v>0.25905666732387544</v>
      </c>
      <c r="G148" s="88">
        <v>30.776611061386951</v>
      </c>
      <c r="H148" s="89" t="s">
        <v>49</v>
      </c>
      <c r="I148" s="88">
        <v>61.348615184438351</v>
      </c>
    </row>
    <row r="149" spans="1:20" x14ac:dyDescent="0.25">
      <c r="A149" s="136" t="s">
        <v>29</v>
      </c>
      <c r="B149">
        <v>0.30990000000000001</v>
      </c>
      <c r="C149">
        <v>10.187900000000001</v>
      </c>
      <c r="D149">
        <f t="shared" si="5"/>
        <v>3.0418437558279918E-2</v>
      </c>
      <c r="F149" s="92">
        <v>0.90224475491530576</v>
      </c>
      <c r="G149" s="88">
        <v>35.365525773200524</v>
      </c>
      <c r="H149" s="89" t="s">
        <v>49</v>
      </c>
      <c r="I149" s="88">
        <v>61.875441350684731</v>
      </c>
      <c r="Q149" s="49"/>
      <c r="R149" s="49"/>
      <c r="S149" s="49"/>
      <c r="T149" s="49"/>
    </row>
    <row r="150" spans="1:20" x14ac:dyDescent="0.25">
      <c r="A150" s="136" t="s">
        <v>30</v>
      </c>
      <c r="B150">
        <v>0.29980000000000001</v>
      </c>
      <c r="C150">
        <v>10.166</v>
      </c>
      <c r="D150">
        <f t="shared" si="5"/>
        <v>2.9490458390714146E-2</v>
      </c>
      <c r="F150" s="92">
        <v>0.89069851896283903</v>
      </c>
      <c r="G150" s="88">
        <v>35.094849002828013</v>
      </c>
      <c r="H150" s="89" t="s">
        <v>49</v>
      </c>
      <c r="I150" s="88">
        <v>61.048124278812118</v>
      </c>
      <c r="Q150" s="50"/>
      <c r="R150" s="50"/>
      <c r="S150" s="50"/>
      <c r="T150" s="50"/>
    </row>
    <row r="151" spans="1:20" x14ac:dyDescent="0.25">
      <c r="A151" s="136" t="s">
        <v>31</v>
      </c>
      <c r="B151">
        <v>0.31069999999999998</v>
      </c>
      <c r="C151">
        <v>10.1594</v>
      </c>
      <c r="D151">
        <f t="shared" si="5"/>
        <v>3.0582514715435948E-2</v>
      </c>
      <c r="F151" s="92">
        <v>0.95449222819393842</v>
      </c>
      <c r="G151" s="88">
        <v>35.110750913005944</v>
      </c>
      <c r="H151" s="89" t="s">
        <v>49</v>
      </c>
      <c r="I151" s="88">
        <v>60.947834604157677</v>
      </c>
    </row>
    <row r="152" spans="1:20" x14ac:dyDescent="0.25">
      <c r="A152" s="136" t="s">
        <v>32</v>
      </c>
      <c r="B152">
        <v>0.30330000000000001</v>
      </c>
      <c r="C152">
        <v>10.149800000000001</v>
      </c>
      <c r="D152">
        <f t="shared" si="5"/>
        <v>2.9882362214033772E-2</v>
      </c>
      <c r="F152" s="92">
        <v>0.90891126224015084</v>
      </c>
      <c r="G152" s="88">
        <v>43.906763104179305</v>
      </c>
      <c r="H152" s="89" t="s">
        <v>49</v>
      </c>
      <c r="I152" s="88">
        <v>68.255760931995823</v>
      </c>
      <c r="Q152" s="49"/>
      <c r="R152" s="49"/>
      <c r="S152" s="49"/>
      <c r="T152" s="49"/>
    </row>
    <row r="153" spans="1:20" x14ac:dyDescent="0.25">
      <c r="A153" s="136" t="s">
        <v>33</v>
      </c>
      <c r="B153">
        <v>0.30709999999999998</v>
      </c>
      <c r="C153">
        <v>10.1777</v>
      </c>
      <c r="D153">
        <f t="shared" si="5"/>
        <v>3.0173811371920965E-2</v>
      </c>
      <c r="F153" s="92">
        <v>0.91509720340615541</v>
      </c>
      <c r="G153" s="88">
        <v>47.95499128371948</v>
      </c>
      <c r="H153" s="89" t="s">
        <v>49</v>
      </c>
      <c r="I153" s="88">
        <v>74.503537686918264</v>
      </c>
      <c r="Q153" s="50"/>
      <c r="R153" s="50"/>
      <c r="S153" s="50"/>
      <c r="T153" s="50"/>
    </row>
    <row r="154" spans="1:20" x14ac:dyDescent="0.25">
      <c r="A154" s="136" t="s">
        <v>34</v>
      </c>
      <c r="B154">
        <v>0.3206</v>
      </c>
      <c r="C154">
        <v>10.181100000000001</v>
      </c>
      <c r="D154">
        <f t="shared" si="5"/>
        <v>3.1489721149973969E-2</v>
      </c>
      <c r="F154" s="92">
        <v>0.97352196756857634</v>
      </c>
      <c r="G154" s="88">
        <v>57.715734412827743</v>
      </c>
      <c r="H154" s="89" t="s">
        <v>49</v>
      </c>
      <c r="I154" s="88">
        <v>85.345270422783088</v>
      </c>
    </row>
    <row r="155" spans="1:20" x14ac:dyDescent="0.25">
      <c r="A155" s="136" t="s">
        <v>35</v>
      </c>
      <c r="B155">
        <v>0.30170000000000002</v>
      </c>
      <c r="C155">
        <v>10.166700000000001</v>
      </c>
      <c r="D155">
        <f t="shared" si="5"/>
        <v>2.9675312539958885E-2</v>
      </c>
      <c r="F155" s="92">
        <v>0.92334869599844316</v>
      </c>
      <c r="G155" s="88">
        <v>66.313966775317141</v>
      </c>
      <c r="H155" s="89" t="s">
        <v>49</v>
      </c>
      <c r="I155" s="88">
        <v>97.585472290600066</v>
      </c>
      <c r="Q155" s="49"/>
      <c r="R155" s="49"/>
      <c r="S155" s="49"/>
      <c r="T155" s="49"/>
    </row>
    <row r="156" spans="1:20" x14ac:dyDescent="0.25">
      <c r="A156" s="136" t="s">
        <v>36</v>
      </c>
      <c r="B156">
        <v>0.33250000000000002</v>
      </c>
      <c r="C156">
        <v>10.1868</v>
      </c>
      <c r="D156">
        <f t="shared" si="5"/>
        <v>3.2640279577492444E-2</v>
      </c>
      <c r="F156" s="92">
        <v>1.0409607033787984</v>
      </c>
      <c r="G156" s="88">
        <v>76.685768930914975</v>
      </c>
      <c r="H156" s="89" t="s">
        <v>49</v>
      </c>
      <c r="I156" s="88">
        <v>107.39816622881156</v>
      </c>
      <c r="Q156" s="50"/>
      <c r="R156" s="50"/>
      <c r="S156" s="50"/>
      <c r="T156" s="50"/>
    </row>
    <row r="157" spans="1:20" x14ac:dyDescent="0.25">
      <c r="A157" s="136" t="s">
        <v>37</v>
      </c>
      <c r="B157">
        <v>0.3</v>
      </c>
      <c r="C157">
        <v>10.141400000000001</v>
      </c>
      <c r="D157">
        <f t="shared" si="5"/>
        <v>2.9581714556175673E-2</v>
      </c>
      <c r="F157" s="92">
        <v>0.9457182767300637</v>
      </c>
      <c r="G157" s="88">
        <v>76.04078210785174</v>
      </c>
      <c r="H157" s="89" t="s">
        <v>49</v>
      </c>
      <c r="I157" s="88">
        <v>100.52832759705025</v>
      </c>
    </row>
    <row r="158" spans="1:20" x14ac:dyDescent="0.25">
      <c r="A158" s="136" t="s">
        <v>39</v>
      </c>
      <c r="B158">
        <v>0.28499999999999998</v>
      </c>
      <c r="C158">
        <v>10.117699999999999</v>
      </c>
      <c r="D158">
        <f t="shared" si="5"/>
        <v>2.8168457258072488E-2</v>
      </c>
      <c r="F158" s="92">
        <v>0.15355614574708534</v>
      </c>
      <c r="G158" s="88">
        <v>2.5140305617527909</v>
      </c>
      <c r="H158" s="89">
        <v>84.086268670790076</v>
      </c>
      <c r="I158" s="88">
        <v>25.354526061893083</v>
      </c>
      <c r="Q158" s="49"/>
      <c r="R158" s="49"/>
      <c r="S158" s="49"/>
      <c r="T158" s="49"/>
    </row>
    <row r="159" spans="1:20" x14ac:dyDescent="0.25">
      <c r="A159" s="136" t="s">
        <v>40</v>
      </c>
      <c r="B159">
        <v>0.28439999999999999</v>
      </c>
      <c r="C159">
        <v>10.1266</v>
      </c>
      <c r="D159">
        <f t="shared" si="5"/>
        <v>2.8084450852211007E-2</v>
      </c>
      <c r="F159" s="92">
        <v>0.13645484322058124</v>
      </c>
      <c r="G159" s="88">
        <v>2.2740197910468192</v>
      </c>
      <c r="H159" s="89">
        <v>103.23391576485304</v>
      </c>
      <c r="I159" s="88">
        <v>26.691838642817515</v>
      </c>
      <c r="Q159" s="50"/>
      <c r="R159" s="50"/>
      <c r="S159" s="50"/>
      <c r="T159" s="50"/>
    </row>
    <row r="160" spans="1:20" x14ac:dyDescent="0.25">
      <c r="A160" s="136" t="s">
        <v>41</v>
      </c>
      <c r="B160">
        <v>0.30470000000000003</v>
      </c>
      <c r="C160">
        <v>10.148</v>
      </c>
      <c r="D160">
        <f t="shared" si="5"/>
        <v>3.0025620811982661E-2</v>
      </c>
      <c r="F160" s="92">
        <v>0.16931144433982187</v>
      </c>
      <c r="G160" s="88">
        <v>2.7159996666601063</v>
      </c>
      <c r="H160" s="89">
        <v>89.616903853988887</v>
      </c>
      <c r="I160" s="88">
        <v>27.36427635444079</v>
      </c>
    </row>
    <row r="161" spans="1:20" x14ac:dyDescent="0.25">
      <c r="A161" s="136" t="s">
        <v>42</v>
      </c>
      <c r="B161">
        <v>0.28589999999999999</v>
      </c>
      <c r="C161">
        <v>10.138999999999999</v>
      </c>
      <c r="D161">
        <f t="shared" si="5"/>
        <v>2.8198047144688827E-2</v>
      </c>
      <c r="F161" s="92">
        <v>0.88166200584876186</v>
      </c>
      <c r="G161" s="88">
        <v>5.8216153818582264</v>
      </c>
      <c r="H161" s="89" t="s">
        <v>49</v>
      </c>
      <c r="I161" s="88">
        <v>26.638537907656566</v>
      </c>
      <c r="Q161" s="49"/>
      <c r="R161" s="49"/>
      <c r="S161" s="49"/>
      <c r="T161" s="49"/>
    </row>
    <row r="162" spans="1:20" x14ac:dyDescent="0.25">
      <c r="A162" s="136" t="s">
        <v>52</v>
      </c>
      <c r="B162">
        <v>0.29549999999999998</v>
      </c>
      <c r="C162">
        <v>10.1449</v>
      </c>
      <c r="D162">
        <f t="shared" si="5"/>
        <v>2.9127936204398269E-2</v>
      </c>
      <c r="F162" s="92">
        <v>0.94380581211950287</v>
      </c>
      <c r="G162" s="88">
        <v>5.9961419801583666</v>
      </c>
      <c r="H162" s="89" t="s">
        <v>49</v>
      </c>
      <c r="I162" s="88">
        <v>27.175886660811958</v>
      </c>
      <c r="Q162" s="50"/>
      <c r="R162" s="50"/>
      <c r="S162" s="50"/>
      <c r="T162" s="50"/>
    </row>
    <row r="163" spans="1:20" x14ac:dyDescent="0.25">
      <c r="A163" s="136" t="s">
        <v>43</v>
      </c>
      <c r="B163">
        <v>0.28839999999999999</v>
      </c>
      <c r="C163">
        <v>10.147500000000001</v>
      </c>
      <c r="D163">
        <f t="shared" si="5"/>
        <v>2.8420793298842076E-2</v>
      </c>
      <c r="F163" s="92">
        <v>0.87134601681377011</v>
      </c>
      <c r="G163" s="88">
        <v>6.0558568013062146</v>
      </c>
      <c r="H163" s="89" t="s">
        <v>49</v>
      </c>
      <c r="I163" s="88">
        <v>27.952910157503194</v>
      </c>
    </row>
    <row r="165" spans="1:20" x14ac:dyDescent="0.25">
      <c r="A165" s="136" t="s">
        <v>84</v>
      </c>
      <c r="F165" s="90" t="s">
        <v>50</v>
      </c>
    </row>
    <row r="166" spans="1:20" x14ac:dyDescent="0.25">
      <c r="A166" s="136" t="s">
        <v>19</v>
      </c>
      <c r="B166">
        <v>0.20799999999999999</v>
      </c>
      <c r="C166">
        <v>10.0542</v>
      </c>
      <c r="D166">
        <f t="shared" ref="D166:D189" si="6">B166/C166</f>
        <v>2.0687871735195242E-2</v>
      </c>
      <c r="F166" s="92">
        <v>0.2572770218415103</v>
      </c>
      <c r="G166" s="88">
        <v>12.384644613874686</v>
      </c>
      <c r="H166" s="89" t="s">
        <v>49</v>
      </c>
      <c r="I166" s="88">
        <v>33.323369841318488</v>
      </c>
      <c r="Q166" s="49"/>
      <c r="R166" s="49"/>
      <c r="S166" s="49"/>
      <c r="T166" s="49"/>
    </row>
    <row r="167" spans="1:20" x14ac:dyDescent="0.25">
      <c r="A167" s="136" t="s">
        <v>20</v>
      </c>
      <c r="B167">
        <v>0.19020000000000001</v>
      </c>
      <c r="C167">
        <v>10.238</v>
      </c>
      <c r="D167">
        <f t="shared" si="6"/>
        <v>1.8577847235788241E-2</v>
      </c>
      <c r="F167" s="92">
        <v>0.23805966639334425</v>
      </c>
      <c r="G167" s="88">
        <v>13.364778921124358</v>
      </c>
      <c r="H167" s="89" t="s">
        <v>49</v>
      </c>
      <c r="I167" s="88">
        <v>31.132084668817054</v>
      </c>
      <c r="Q167" s="50"/>
      <c r="R167" s="50"/>
      <c r="S167" s="50"/>
      <c r="T167" s="50"/>
    </row>
    <row r="168" spans="1:20" x14ac:dyDescent="0.25">
      <c r="A168" s="136" t="s">
        <v>21</v>
      </c>
      <c r="B168">
        <v>0.20619999999999999</v>
      </c>
      <c r="C168">
        <v>10.046900000000001</v>
      </c>
      <c r="D168">
        <f t="shared" si="6"/>
        <v>2.052374364231753E-2</v>
      </c>
      <c r="F168" s="92">
        <v>0.31249793562628075</v>
      </c>
      <c r="G168" s="88">
        <v>16.315688286600324</v>
      </c>
      <c r="H168" s="89" t="s">
        <v>49</v>
      </c>
      <c r="I168" s="88">
        <v>37.473570060657167</v>
      </c>
      <c r="Q168" s="49"/>
      <c r="R168" s="49"/>
      <c r="S168" s="49"/>
      <c r="T168" s="49"/>
    </row>
    <row r="169" spans="1:20" x14ac:dyDescent="0.25">
      <c r="A169" s="136" t="s">
        <v>22</v>
      </c>
      <c r="B169">
        <v>0.19980000000000001</v>
      </c>
      <c r="C169">
        <v>10.0245</v>
      </c>
      <c r="D169">
        <f t="shared" si="6"/>
        <v>1.9931168636839743E-2</v>
      </c>
      <c r="F169" s="92">
        <v>0.1802746963178678</v>
      </c>
      <c r="G169" s="88">
        <v>15.233145836630289</v>
      </c>
      <c r="H169" s="89" t="s">
        <v>49</v>
      </c>
      <c r="I169" s="88">
        <v>32.334908917952916</v>
      </c>
      <c r="Q169" s="49"/>
      <c r="R169" s="49"/>
      <c r="S169" s="49"/>
      <c r="T169" s="49"/>
    </row>
    <row r="170" spans="1:20" x14ac:dyDescent="0.25">
      <c r="A170" s="136" t="s">
        <v>23</v>
      </c>
      <c r="B170">
        <v>0.1953</v>
      </c>
      <c r="C170">
        <v>10.0518</v>
      </c>
      <c r="D170">
        <f t="shared" si="6"/>
        <v>1.9429355936250226E-2</v>
      </c>
      <c r="F170" s="92">
        <v>0.31991355447541481</v>
      </c>
      <c r="G170" s="88">
        <v>29.169597267440857</v>
      </c>
      <c r="H170" s="89" t="s">
        <v>49</v>
      </c>
      <c r="I170" s="88">
        <v>50.341099656415608</v>
      </c>
      <c r="Q170" s="50"/>
      <c r="R170" s="50"/>
      <c r="S170" s="50"/>
      <c r="T170" s="50"/>
    </row>
    <row r="171" spans="1:20" x14ac:dyDescent="0.25">
      <c r="A171" s="136" t="s">
        <v>24</v>
      </c>
      <c r="B171">
        <v>0.16569999999999999</v>
      </c>
      <c r="C171">
        <v>9.9953000000000003</v>
      </c>
      <c r="D171">
        <f t="shared" si="6"/>
        <v>1.6577791562034153E-2</v>
      </c>
      <c r="F171" s="92">
        <v>0.26479182051816291</v>
      </c>
      <c r="G171" s="88">
        <v>21.569007039458278</v>
      </c>
      <c r="H171" s="89" t="s">
        <v>49</v>
      </c>
      <c r="I171" s="88">
        <v>39.830429134434098</v>
      </c>
      <c r="Q171" s="49"/>
      <c r="R171" s="49"/>
      <c r="S171" s="49"/>
      <c r="T171" s="49"/>
    </row>
    <row r="172" spans="1:20" x14ac:dyDescent="0.25">
      <c r="A172" s="136" t="s">
        <v>25</v>
      </c>
      <c r="B172">
        <v>0.1845</v>
      </c>
      <c r="C172">
        <v>10.0557</v>
      </c>
      <c r="D172">
        <f t="shared" si="6"/>
        <v>1.834780273874519E-2</v>
      </c>
      <c r="F172" s="92">
        <v>0.37823465593191269</v>
      </c>
      <c r="G172" s="88">
        <v>53.393641882546504</v>
      </c>
      <c r="H172" s="89" t="s">
        <v>49</v>
      </c>
      <c r="I172" s="88">
        <v>75.618231622591139</v>
      </c>
      <c r="Q172" s="49"/>
      <c r="R172" s="49"/>
      <c r="S172" s="49"/>
      <c r="T172" s="49"/>
    </row>
    <row r="173" spans="1:20" x14ac:dyDescent="0.25">
      <c r="A173" s="136" t="s">
        <v>26</v>
      </c>
      <c r="B173">
        <v>0.18820000000000001</v>
      </c>
      <c r="C173">
        <v>10.0419</v>
      </c>
      <c r="D173">
        <f t="shared" si="6"/>
        <v>1.8741473227178125E-2</v>
      </c>
      <c r="F173" s="92">
        <v>0.35060755204495381</v>
      </c>
      <c r="G173" s="88">
        <v>43.418065310552059</v>
      </c>
      <c r="H173" s="89" t="s">
        <v>49</v>
      </c>
      <c r="I173" s="88">
        <v>65.836456578694836</v>
      </c>
      <c r="Q173" s="50"/>
      <c r="R173" s="50"/>
      <c r="S173" s="50"/>
      <c r="T173" s="50"/>
    </row>
    <row r="174" spans="1:20" x14ac:dyDescent="0.25">
      <c r="A174" s="136" t="s">
        <v>27</v>
      </c>
      <c r="B174">
        <v>0.1958</v>
      </c>
      <c r="C174">
        <v>10.0328</v>
      </c>
      <c r="D174">
        <f t="shared" si="6"/>
        <v>1.9515987560800575E-2</v>
      </c>
      <c r="F174" s="92">
        <v>0.33547624217462468</v>
      </c>
      <c r="G174" s="88">
        <v>43.304309873405877</v>
      </c>
      <c r="H174" s="89" t="s">
        <v>49</v>
      </c>
      <c r="I174" s="88">
        <v>65.268829189625961</v>
      </c>
    </row>
    <row r="175" spans="1:20" x14ac:dyDescent="0.25">
      <c r="A175" s="136" t="s">
        <v>29</v>
      </c>
      <c r="B175">
        <v>0.2147</v>
      </c>
      <c r="C175">
        <v>10.036300000000001</v>
      </c>
      <c r="D175">
        <f t="shared" si="6"/>
        <v>2.1392345784801172E-2</v>
      </c>
      <c r="F175" s="92">
        <v>1.1679689897957963</v>
      </c>
      <c r="G175" s="88">
        <v>46.833877585922032</v>
      </c>
      <c r="H175" s="89" t="s">
        <v>49</v>
      </c>
      <c r="I175" s="88">
        <v>65.805909398230355</v>
      </c>
      <c r="Q175" s="49"/>
      <c r="R175" s="49"/>
      <c r="S175" s="49"/>
      <c r="T175" s="49"/>
    </row>
    <row r="176" spans="1:20" x14ac:dyDescent="0.25">
      <c r="A176" s="136" t="s">
        <v>30</v>
      </c>
      <c r="B176">
        <v>0.1991</v>
      </c>
      <c r="C176">
        <v>10.0114</v>
      </c>
      <c r="D176">
        <f t="shared" si="6"/>
        <v>1.9887328445572047E-2</v>
      </c>
      <c r="F176" s="92">
        <v>1.2107274723141053</v>
      </c>
      <c r="G176" s="88">
        <v>52.401351800733252</v>
      </c>
      <c r="H176" s="89" t="s">
        <v>49</v>
      </c>
      <c r="I176" s="88">
        <v>74.296386161525746</v>
      </c>
      <c r="Q176" s="50"/>
      <c r="R176" s="50"/>
      <c r="S176" s="50"/>
      <c r="T176" s="50"/>
    </row>
    <row r="177" spans="1:20" x14ac:dyDescent="0.25">
      <c r="A177" s="136" t="s">
        <v>31</v>
      </c>
      <c r="B177">
        <v>0.20799999999999999</v>
      </c>
      <c r="C177">
        <v>10.0022</v>
      </c>
      <c r="D177">
        <f t="shared" si="6"/>
        <v>2.0795425006498568E-2</v>
      </c>
      <c r="F177" s="92">
        <v>1.5196770872498591</v>
      </c>
      <c r="G177" s="88">
        <v>59.731813878953652</v>
      </c>
      <c r="H177" s="89" t="s">
        <v>49</v>
      </c>
      <c r="I177" s="88">
        <v>81.266532175395085</v>
      </c>
    </row>
    <row r="178" spans="1:20" x14ac:dyDescent="0.25">
      <c r="A178" s="136" t="s">
        <v>32</v>
      </c>
      <c r="B178">
        <v>0.2079</v>
      </c>
      <c r="C178">
        <v>10.0017</v>
      </c>
      <c r="D178">
        <f t="shared" si="6"/>
        <v>2.0786466300728876E-2</v>
      </c>
      <c r="F178" s="92">
        <v>1.3270368524480383</v>
      </c>
      <c r="G178" s="88">
        <v>72.169552994573692</v>
      </c>
      <c r="H178" s="89" t="s">
        <v>49</v>
      </c>
      <c r="I178" s="88">
        <v>94.403477918826695</v>
      </c>
      <c r="Q178" s="49"/>
      <c r="R178" s="49"/>
      <c r="S178" s="49"/>
      <c r="T178" s="49"/>
    </row>
    <row r="179" spans="1:20" x14ac:dyDescent="0.25">
      <c r="A179" s="136" t="s">
        <v>33</v>
      </c>
      <c r="B179">
        <v>0.2213</v>
      </c>
      <c r="C179">
        <v>10.058999999999999</v>
      </c>
      <c r="D179">
        <f t="shared" si="6"/>
        <v>2.2000198826921166E-2</v>
      </c>
      <c r="F179" s="92">
        <v>1.423090287396926</v>
      </c>
      <c r="G179" s="88">
        <v>82.755314467984277</v>
      </c>
      <c r="H179" s="89" t="s">
        <v>49</v>
      </c>
      <c r="I179" s="88">
        <v>105.38000789197713</v>
      </c>
      <c r="Q179" s="50"/>
      <c r="R179" s="50"/>
      <c r="S179" s="50"/>
      <c r="T179" s="50"/>
    </row>
    <row r="180" spans="1:20" x14ac:dyDescent="0.25">
      <c r="A180" s="136" t="s">
        <v>34</v>
      </c>
      <c r="B180">
        <v>0.1827</v>
      </c>
      <c r="C180">
        <v>10.029999999999999</v>
      </c>
      <c r="D180">
        <f t="shared" si="6"/>
        <v>1.8215353938185446E-2</v>
      </c>
      <c r="F180" s="92">
        <v>1.1920016590817115</v>
      </c>
      <c r="G180" s="88">
        <v>78.479839289652858</v>
      </c>
      <c r="H180" s="89" t="s">
        <v>49</v>
      </c>
      <c r="I180" s="88">
        <v>100.50203846469309</v>
      </c>
    </row>
    <row r="181" spans="1:20" x14ac:dyDescent="0.25">
      <c r="A181" s="136" t="s">
        <v>35</v>
      </c>
      <c r="B181">
        <v>0.21190000000000001</v>
      </c>
      <c r="C181">
        <v>10.041</v>
      </c>
      <c r="D181">
        <f t="shared" si="6"/>
        <v>2.1103475749427347E-2</v>
      </c>
      <c r="F181" s="92">
        <v>1.3722153594173867</v>
      </c>
      <c r="G181" s="88">
        <v>106.3555031112223</v>
      </c>
      <c r="H181" s="89" t="s">
        <v>49</v>
      </c>
      <c r="I181" s="88">
        <v>136.63921067628419</v>
      </c>
      <c r="Q181" s="49"/>
      <c r="R181" s="49"/>
      <c r="S181" s="49"/>
      <c r="T181" s="49"/>
    </row>
    <row r="182" spans="1:20" x14ac:dyDescent="0.25">
      <c r="A182" s="136" t="s">
        <v>36</v>
      </c>
      <c r="B182">
        <v>0.21909999999999999</v>
      </c>
      <c r="C182">
        <v>10.061999999999999</v>
      </c>
      <c r="D182">
        <f t="shared" si="6"/>
        <v>2.1774995030808986E-2</v>
      </c>
      <c r="F182" s="92">
        <v>1.338010843148157</v>
      </c>
      <c r="G182" s="88">
        <v>114.10692400818155</v>
      </c>
      <c r="H182" s="89" t="s">
        <v>49</v>
      </c>
      <c r="I182" s="88">
        <v>143.52321512822596</v>
      </c>
      <c r="Q182" s="50"/>
      <c r="R182" s="50"/>
      <c r="S182" s="50"/>
      <c r="T182" s="50"/>
    </row>
    <row r="183" spans="1:20" x14ac:dyDescent="0.25">
      <c r="A183" s="136" t="s">
        <v>37</v>
      </c>
      <c r="B183">
        <v>0.18310000000000001</v>
      </c>
      <c r="C183">
        <v>10.013500000000001</v>
      </c>
      <c r="D183">
        <f t="shared" si="6"/>
        <v>1.8285314824986267E-2</v>
      </c>
      <c r="F183" s="92">
        <v>1.0878404517931592</v>
      </c>
      <c r="G183" s="88">
        <v>91.349300018773491</v>
      </c>
      <c r="H183" s="89" t="s">
        <v>49</v>
      </c>
      <c r="I183" s="88">
        <v>115.19269666221204</v>
      </c>
    </row>
    <row r="184" spans="1:20" x14ac:dyDescent="0.25">
      <c r="A184" s="136" t="s">
        <v>39</v>
      </c>
      <c r="B184">
        <v>0.18479999999999999</v>
      </c>
      <c r="C184">
        <v>9.9512</v>
      </c>
      <c r="D184">
        <f t="shared" si="6"/>
        <v>1.8570624648283622E-2</v>
      </c>
      <c r="F184" s="92">
        <v>0.19875189550217137</v>
      </c>
      <c r="G184" s="88">
        <v>2.5650781264078186</v>
      </c>
      <c r="H184" s="89" t="s">
        <v>49</v>
      </c>
      <c r="I184" s="88">
        <v>19.126584508451106</v>
      </c>
      <c r="Q184" s="49"/>
      <c r="R184" s="49"/>
      <c r="S184" s="49"/>
      <c r="T184" s="49"/>
    </row>
    <row r="185" spans="1:20" x14ac:dyDescent="0.25">
      <c r="A185" s="136" t="s">
        <v>40</v>
      </c>
      <c r="B185">
        <v>0.221</v>
      </c>
      <c r="C185">
        <v>10.0379</v>
      </c>
      <c r="D185">
        <f t="shared" si="6"/>
        <v>2.2016557248029967E-2</v>
      </c>
      <c r="F185" s="92">
        <v>0.19648724471748671</v>
      </c>
      <c r="G185" s="88">
        <v>2.7411275187374908</v>
      </c>
      <c r="H185" s="89" t="s">
        <v>49</v>
      </c>
      <c r="I185" s="88">
        <v>21.990756023673381</v>
      </c>
      <c r="Q185" s="50"/>
      <c r="R185" s="50"/>
      <c r="S185" s="50"/>
      <c r="T185" s="50"/>
    </row>
    <row r="186" spans="1:20" x14ac:dyDescent="0.25">
      <c r="A186" s="136" t="s">
        <v>41</v>
      </c>
      <c r="B186">
        <v>0.19289999999999999</v>
      </c>
      <c r="C186">
        <v>10.0181</v>
      </c>
      <c r="D186">
        <f t="shared" si="6"/>
        <v>1.9255148181790957E-2</v>
      </c>
      <c r="F186" s="92">
        <v>0.22600687621210719</v>
      </c>
      <c r="G186" s="88">
        <v>2.8012698129321616</v>
      </c>
      <c r="H186" s="89" t="s">
        <v>49</v>
      </c>
      <c r="I186" s="88">
        <v>21.147675735417309</v>
      </c>
    </row>
    <row r="187" spans="1:20" x14ac:dyDescent="0.25">
      <c r="A187" s="136" t="s">
        <v>42</v>
      </c>
      <c r="B187">
        <v>0.20100000000000001</v>
      </c>
      <c r="C187">
        <v>10.0311</v>
      </c>
      <c r="D187">
        <f t="shared" si="6"/>
        <v>2.0037682806471873E-2</v>
      </c>
      <c r="F187" s="92">
        <v>1.1335178080637618</v>
      </c>
      <c r="G187" s="88">
        <v>5.6936428129925254</v>
      </c>
      <c r="H187" s="89" t="s">
        <v>49</v>
      </c>
      <c r="I187" s="88">
        <v>21.225240231688506</v>
      </c>
      <c r="Q187" s="49"/>
      <c r="R187" s="49"/>
      <c r="S187" s="49"/>
      <c r="T187" s="49"/>
    </row>
    <row r="188" spans="1:20" x14ac:dyDescent="0.25">
      <c r="A188" s="136" t="s">
        <v>52</v>
      </c>
      <c r="B188">
        <v>0.19769999999999999</v>
      </c>
      <c r="C188">
        <v>10.006399999999999</v>
      </c>
      <c r="D188">
        <f t="shared" si="6"/>
        <v>1.9757355292612726E-2</v>
      </c>
      <c r="F188" s="92">
        <v>1.2276562835675908</v>
      </c>
      <c r="G188" s="88">
        <v>5.967726062084747</v>
      </c>
      <c r="H188" s="89" t="s">
        <v>49</v>
      </c>
      <c r="I188" s="88">
        <v>21.178962903549746</v>
      </c>
      <c r="Q188" s="50"/>
      <c r="R188" s="50"/>
      <c r="S188" s="50"/>
      <c r="T188" s="50"/>
    </row>
    <row r="189" spans="1:20" x14ac:dyDescent="0.25">
      <c r="A189" s="136" t="s">
        <v>43</v>
      </c>
      <c r="B189">
        <v>0.20100000000000001</v>
      </c>
      <c r="C189">
        <v>9.9997000000000007</v>
      </c>
      <c r="D189">
        <f t="shared" si="6"/>
        <v>2.0100603018090541E-2</v>
      </c>
      <c r="F189" s="92">
        <v>1.14091810481928</v>
      </c>
      <c r="G189" s="88">
        <v>5.9639456239714894</v>
      </c>
      <c r="H189" s="89" t="s">
        <v>49</v>
      </c>
      <c r="I189" s="88">
        <v>21.129965713713439</v>
      </c>
    </row>
    <row r="191" spans="1:20" x14ac:dyDescent="0.25">
      <c r="A191" s="136" t="s">
        <v>88</v>
      </c>
    </row>
    <row r="192" spans="1:20" x14ac:dyDescent="0.25">
      <c r="A192" s="136" t="s">
        <v>77</v>
      </c>
      <c r="F192" s="90" t="s">
        <v>76</v>
      </c>
    </row>
    <row r="193" spans="1:9" x14ac:dyDescent="0.25">
      <c r="A193" s="46" t="s">
        <v>53</v>
      </c>
      <c r="B193">
        <v>0.88890000000000002</v>
      </c>
      <c r="C193">
        <v>10.02</v>
      </c>
      <c r="D193">
        <f t="shared" ref="D193:D200" si="7">B193/C193</f>
        <v>8.8712574850299403E-2</v>
      </c>
      <c r="F193" s="85">
        <v>661.58868179173157</v>
      </c>
      <c r="G193" s="85">
        <v>2514.940653538466</v>
      </c>
      <c r="H193" s="85">
        <v>892.35244071981265</v>
      </c>
      <c r="I193" s="85">
        <v>41475.432489198036</v>
      </c>
    </row>
    <row r="194" spans="1:9" x14ac:dyDescent="0.25">
      <c r="A194" s="46" t="s">
        <v>54</v>
      </c>
      <c r="B194">
        <v>0.99350000000000005</v>
      </c>
      <c r="C194">
        <v>10.218400000000001</v>
      </c>
      <c r="D194">
        <f t="shared" si="7"/>
        <v>9.7226571674626158E-2</v>
      </c>
      <c r="F194" s="85">
        <v>863.035384809932</v>
      </c>
      <c r="G194" s="85">
        <v>3478.5880904303231</v>
      </c>
      <c r="H194" s="85">
        <v>959.41133486759452</v>
      </c>
      <c r="I194" s="85">
        <v>46602.362982142513</v>
      </c>
    </row>
    <row r="195" spans="1:9" x14ac:dyDescent="0.25">
      <c r="A195" s="46" t="s">
        <v>28</v>
      </c>
      <c r="B195">
        <v>0.98119999999999996</v>
      </c>
      <c r="C195">
        <v>10.2159</v>
      </c>
      <c r="D195">
        <f t="shared" si="7"/>
        <v>9.6046359106882404E-2</v>
      </c>
      <c r="F195" s="85">
        <v>1020.4363316164353</v>
      </c>
      <c r="G195" s="85">
        <v>3704.2536473513414</v>
      </c>
      <c r="H195" s="85">
        <v>825.52748425021173</v>
      </c>
      <c r="I195" s="85">
        <v>47991.676415799113</v>
      </c>
    </row>
    <row r="196" spans="1:9" x14ac:dyDescent="0.25">
      <c r="A196" s="46" t="s">
        <v>56</v>
      </c>
      <c r="B196">
        <v>0.98709999999999998</v>
      </c>
      <c r="C196">
        <v>10.199299999999999</v>
      </c>
      <c r="D196">
        <f t="shared" si="7"/>
        <v>9.67811516476621E-2</v>
      </c>
      <c r="F196" s="85">
        <v>3732.3573528335642</v>
      </c>
      <c r="G196" s="85">
        <v>7479.2640550633641</v>
      </c>
      <c r="H196" s="85">
        <v>1611.1653957936032</v>
      </c>
      <c r="I196" s="85">
        <v>47290.206006207489</v>
      </c>
    </row>
    <row r="197" spans="1:9" x14ac:dyDescent="0.25">
      <c r="A197" s="46" t="s">
        <v>55</v>
      </c>
      <c r="B197">
        <v>0.99439999999999995</v>
      </c>
      <c r="C197">
        <v>10.2136</v>
      </c>
      <c r="D197">
        <f t="shared" si="7"/>
        <v>9.7360382235450765E-2</v>
      </c>
      <c r="F197" s="85">
        <v>4391.5153983155233</v>
      </c>
      <c r="G197" s="85">
        <v>9179.2052533681199</v>
      </c>
      <c r="H197" s="85">
        <v>1262.3233549565923</v>
      </c>
      <c r="I197" s="85">
        <v>50189.759940946031</v>
      </c>
    </row>
    <row r="198" spans="1:9" x14ac:dyDescent="0.25">
      <c r="A198" s="46" t="s">
        <v>38</v>
      </c>
      <c r="B198">
        <v>1.0063</v>
      </c>
      <c r="C198">
        <v>10.5472</v>
      </c>
      <c r="D198">
        <f t="shared" si="7"/>
        <v>9.5409208131067957E-2</v>
      </c>
      <c r="F198" s="85">
        <v>4609.1946074662919</v>
      </c>
      <c r="G198" s="85">
        <v>10002.106809350398</v>
      </c>
      <c r="H198" s="85">
        <v>940.32511246114086</v>
      </c>
      <c r="I198" s="85">
        <v>52254.138981644188</v>
      </c>
    </row>
    <row r="199" spans="1:9" x14ac:dyDescent="0.25">
      <c r="A199" s="46" t="s">
        <v>57</v>
      </c>
      <c r="B199">
        <v>0.98309999999999997</v>
      </c>
      <c r="C199">
        <v>10.128399999999999</v>
      </c>
      <c r="D199">
        <f t="shared" si="7"/>
        <v>9.7063702065479249E-2</v>
      </c>
      <c r="F199" s="85">
        <v>684.73496261067828</v>
      </c>
      <c r="G199" s="85">
        <v>2777.5436574664341</v>
      </c>
      <c r="H199" s="85">
        <v>897.71196138578466</v>
      </c>
      <c r="I199" s="85">
        <v>45094.525300122725</v>
      </c>
    </row>
    <row r="200" spans="1:9" x14ac:dyDescent="0.25">
      <c r="A200" s="46" t="s">
        <v>44</v>
      </c>
      <c r="B200">
        <v>1.0009999999999999</v>
      </c>
      <c r="C200">
        <v>10.1433</v>
      </c>
      <c r="D200">
        <f t="shared" si="7"/>
        <v>9.8685832027052334E-2</v>
      </c>
      <c r="F200" s="85">
        <v>3821.5029621522021</v>
      </c>
      <c r="G200" s="85">
        <v>7639.5952852613254</v>
      </c>
      <c r="H200" s="85">
        <v>1652.0081638625566</v>
      </c>
      <c r="I200" s="85">
        <v>47581.4484752606</v>
      </c>
    </row>
    <row r="202" spans="1:9" x14ac:dyDescent="0.25">
      <c r="A202" s="46" t="s">
        <v>81</v>
      </c>
      <c r="F202" s="90" t="s">
        <v>76</v>
      </c>
    </row>
    <row r="203" spans="1:9" x14ac:dyDescent="0.25">
      <c r="A203" s="46" t="s">
        <v>53</v>
      </c>
      <c r="B203">
        <v>1.0089999999999999</v>
      </c>
      <c r="C203">
        <v>10.2507</v>
      </c>
      <c r="D203">
        <f t="shared" ref="D203:D210" si="8">B203/C203</f>
        <v>9.8432302184241066E-2</v>
      </c>
      <c r="F203" s="85">
        <v>512.74009304863887</v>
      </c>
      <c r="G203" s="85">
        <v>3548.1017598565222</v>
      </c>
      <c r="H203" s="85">
        <v>910.05951185740014</v>
      </c>
      <c r="I203" s="85">
        <v>42210.265851114025</v>
      </c>
    </row>
    <row r="204" spans="1:9" x14ac:dyDescent="0.25">
      <c r="A204" s="46" t="s">
        <v>54</v>
      </c>
      <c r="B204">
        <v>0.99729999999999996</v>
      </c>
      <c r="C204">
        <v>10.268599999999999</v>
      </c>
      <c r="D204">
        <f t="shared" si="8"/>
        <v>9.7121321309623518E-2</v>
      </c>
      <c r="F204" s="85">
        <v>532.9845950821923</v>
      </c>
      <c r="G204" s="85">
        <v>4042.6443209419158</v>
      </c>
      <c r="H204" s="85">
        <v>920.80722098682327</v>
      </c>
      <c r="I204" s="85">
        <v>44083.763818968662</v>
      </c>
    </row>
    <row r="205" spans="1:9" x14ac:dyDescent="0.25">
      <c r="A205" s="46" t="s">
        <v>28</v>
      </c>
      <c r="B205">
        <v>0.98839999999999995</v>
      </c>
      <c r="C205">
        <v>10.3089</v>
      </c>
      <c r="D205">
        <f t="shared" si="8"/>
        <v>9.5878318734297543E-2</v>
      </c>
      <c r="F205" s="85">
        <v>654.36362829249867</v>
      </c>
      <c r="G205" s="85">
        <v>4219.1293447428479</v>
      </c>
      <c r="H205" s="85">
        <v>952.39074133863994</v>
      </c>
      <c r="I205" s="85">
        <v>46606.620239420794</v>
      </c>
    </row>
    <row r="206" spans="1:9" x14ac:dyDescent="0.25">
      <c r="A206" s="46" t="s">
        <v>56</v>
      </c>
      <c r="B206">
        <v>0.98560000000000003</v>
      </c>
      <c r="C206">
        <v>10.2698</v>
      </c>
      <c r="D206">
        <f t="shared" si="8"/>
        <v>9.5970710237784571E-2</v>
      </c>
      <c r="F206" s="85">
        <v>2338.2403400221124</v>
      </c>
      <c r="G206" s="85">
        <v>8389.8577645716377</v>
      </c>
      <c r="H206" s="85">
        <v>1616.068663314536</v>
      </c>
      <c r="I206" s="85">
        <v>44541.560710494494</v>
      </c>
    </row>
    <row r="207" spans="1:9" x14ac:dyDescent="0.25">
      <c r="A207" s="46" t="s">
        <v>55</v>
      </c>
      <c r="B207">
        <v>1.0093000000000001</v>
      </c>
      <c r="C207">
        <v>10.2851</v>
      </c>
      <c r="D207">
        <f t="shared" si="8"/>
        <v>9.8132249564904586E-2</v>
      </c>
      <c r="F207" s="85">
        <v>2863.4312105467297</v>
      </c>
      <c r="G207" s="85">
        <v>9330.431150172948</v>
      </c>
      <c r="H207" s="85">
        <v>1593.4707368992545</v>
      </c>
      <c r="I207" s="85">
        <v>47225.670310108166</v>
      </c>
    </row>
    <row r="208" spans="1:9" x14ac:dyDescent="0.25">
      <c r="A208" s="46" t="s">
        <v>38</v>
      </c>
      <c r="B208">
        <v>1.0003</v>
      </c>
      <c r="C208">
        <v>10.3142</v>
      </c>
      <c r="D208">
        <f t="shared" si="8"/>
        <v>9.6982800411083744E-2</v>
      </c>
      <c r="F208" s="85">
        <v>2924.3029002008116</v>
      </c>
      <c r="G208" s="85">
        <v>9326.8393728878928</v>
      </c>
      <c r="H208" s="85">
        <v>1315.5073079121323</v>
      </c>
      <c r="I208" s="85">
        <v>49532.944568094033</v>
      </c>
    </row>
    <row r="209" spans="1:9" x14ac:dyDescent="0.25">
      <c r="A209" s="46" t="s">
        <v>57</v>
      </c>
      <c r="B209">
        <v>0.99129999999999996</v>
      </c>
      <c r="C209">
        <v>10.227499999999999</v>
      </c>
      <c r="D209">
        <f t="shared" si="8"/>
        <v>9.692495722317282E-2</v>
      </c>
      <c r="F209" s="85">
        <v>479.71487854377307</v>
      </c>
      <c r="G209" s="85">
        <v>3501.3025102498314</v>
      </c>
      <c r="H209" s="85">
        <v>852.29823458951455</v>
      </c>
      <c r="I209" s="85">
        <v>42631.784891586802</v>
      </c>
    </row>
    <row r="210" spans="1:9" x14ac:dyDescent="0.25">
      <c r="A210" s="46" t="s">
        <v>44</v>
      </c>
      <c r="B210">
        <v>0.95030000000000003</v>
      </c>
      <c r="C210">
        <v>10.161199999999999</v>
      </c>
      <c r="D210">
        <f t="shared" si="8"/>
        <v>9.3522418611974981E-2</v>
      </c>
      <c r="F210" s="85">
        <v>2587.1846343539523</v>
      </c>
      <c r="G210" s="85">
        <v>8325.1246934517822</v>
      </c>
      <c r="H210" s="85">
        <v>1356.7214873072523</v>
      </c>
      <c r="I210" s="85">
        <v>43107.386122175449</v>
      </c>
    </row>
    <row r="212" spans="1:9" x14ac:dyDescent="0.25">
      <c r="A212" s="46" t="s">
        <v>86</v>
      </c>
      <c r="F212" s="90" t="s">
        <v>76</v>
      </c>
    </row>
    <row r="213" spans="1:9" x14ac:dyDescent="0.25">
      <c r="A213" s="46" t="s">
        <v>53</v>
      </c>
      <c r="B213">
        <v>0.97</v>
      </c>
      <c r="C213">
        <v>10.538399999999999</v>
      </c>
      <c r="D213">
        <f t="shared" ref="D213:D220" si="9">B213/C213</f>
        <v>9.2044333105594775E-2</v>
      </c>
      <c r="F213" s="85">
        <v>247.44794482409046</v>
      </c>
      <c r="G213" s="85">
        <v>3302.5241755671645</v>
      </c>
      <c r="H213" s="85">
        <v>909.60392899809619</v>
      </c>
      <c r="I213" s="85">
        <v>44165.805022708802</v>
      </c>
    </row>
    <row r="214" spans="1:9" x14ac:dyDescent="0.25">
      <c r="A214" s="46" t="s">
        <v>54</v>
      </c>
      <c r="B214">
        <v>0.998</v>
      </c>
      <c r="C214">
        <v>10.6541</v>
      </c>
      <c r="D214">
        <f t="shared" si="9"/>
        <v>9.3672858336227377E-2</v>
      </c>
      <c r="F214" s="85">
        <v>130.31602117444984</v>
      </c>
      <c r="G214" s="85">
        <v>1954.181121169783</v>
      </c>
      <c r="H214" s="85">
        <v>519.3969464819121</v>
      </c>
      <c r="I214" s="85">
        <v>26360.865997352743</v>
      </c>
    </row>
    <row r="215" spans="1:9" x14ac:dyDescent="0.25">
      <c r="A215" s="46" t="s">
        <v>28</v>
      </c>
      <c r="B215">
        <v>0.97089999999999999</v>
      </c>
      <c r="C215">
        <v>10.6073</v>
      </c>
      <c r="D215">
        <f t="shared" si="9"/>
        <v>9.1531303913342688E-2</v>
      </c>
      <c r="F215" s="85">
        <v>136.03871822695518</v>
      </c>
      <c r="G215" s="85">
        <v>1846.3975758147947</v>
      </c>
      <c r="H215" s="85">
        <v>483.56995491325858</v>
      </c>
      <c r="I215" s="85">
        <v>24231.104465035216</v>
      </c>
    </row>
    <row r="216" spans="1:9" x14ac:dyDescent="0.25">
      <c r="A216" s="46" t="s">
        <v>56</v>
      </c>
      <c r="B216">
        <v>0.98509999999999998</v>
      </c>
      <c r="C216">
        <v>10.6145</v>
      </c>
      <c r="D216">
        <f t="shared" si="9"/>
        <v>9.2807009279758823E-2</v>
      </c>
      <c r="F216" s="85">
        <v>1189.4012102005024</v>
      </c>
      <c r="G216" s="85">
        <v>9116.6914215337838</v>
      </c>
      <c r="H216" s="85">
        <v>1249.4002676649538</v>
      </c>
      <c r="I216" s="85">
        <v>44801.853879405207</v>
      </c>
    </row>
    <row r="217" spans="1:9" x14ac:dyDescent="0.25">
      <c r="A217" s="46" t="s">
        <v>55</v>
      </c>
      <c r="B217">
        <v>0.97860000000000003</v>
      </c>
      <c r="C217">
        <v>10.604900000000001</v>
      </c>
      <c r="D217">
        <f t="shared" si="9"/>
        <v>9.2278097860423014E-2</v>
      </c>
      <c r="F217" s="85">
        <v>1275.7611679318275</v>
      </c>
      <c r="G217" s="85">
        <v>9167.7839289249187</v>
      </c>
      <c r="H217" s="85">
        <v>1374.9481442949746</v>
      </c>
      <c r="I217" s="85">
        <v>44974.545064767022</v>
      </c>
    </row>
    <row r="218" spans="1:9" x14ac:dyDescent="0.25">
      <c r="A218" s="46" t="s">
        <v>38</v>
      </c>
      <c r="B218">
        <v>1.0044999999999999</v>
      </c>
      <c r="C218">
        <v>10.580399999999999</v>
      </c>
      <c r="D218">
        <f t="shared" si="9"/>
        <v>9.4939699822312956E-2</v>
      </c>
      <c r="F218" s="85">
        <v>1381.469487189959</v>
      </c>
      <c r="G218" s="85">
        <v>9696.7423932633155</v>
      </c>
      <c r="H218" s="85">
        <v>1361.3407913768401</v>
      </c>
      <c r="I218" s="85">
        <v>44701.075274545954</v>
      </c>
    </row>
    <row r="219" spans="1:9" x14ac:dyDescent="0.25">
      <c r="A219" s="46" t="s">
        <v>57</v>
      </c>
      <c r="B219">
        <v>0.98960000000000004</v>
      </c>
      <c r="C219">
        <v>10.6067</v>
      </c>
      <c r="D219">
        <f t="shared" si="9"/>
        <v>9.3299518229043907E-2</v>
      </c>
      <c r="F219" s="85">
        <v>225.42236326476683</v>
      </c>
      <c r="G219" s="85">
        <v>3222.9197614604509</v>
      </c>
      <c r="H219" s="85">
        <v>891.2484790008474</v>
      </c>
      <c r="I219" s="85">
        <v>43897.642366721018</v>
      </c>
    </row>
    <row r="220" spans="1:9" x14ac:dyDescent="0.25">
      <c r="A220" s="46" t="s">
        <v>44</v>
      </c>
      <c r="B220">
        <v>0.98599999999999999</v>
      </c>
      <c r="C220">
        <v>10.601100000000001</v>
      </c>
      <c r="D220">
        <f t="shared" si="9"/>
        <v>9.3009216024752137E-2</v>
      </c>
      <c r="F220" s="85">
        <v>1247.7817269930101</v>
      </c>
      <c r="G220" s="85">
        <v>8615.4594394798387</v>
      </c>
      <c r="H220" s="85">
        <v>1120.3928764301506</v>
      </c>
      <c r="I220" s="85">
        <v>44674.878990321689</v>
      </c>
    </row>
    <row r="221" spans="1:9" x14ac:dyDescent="0.25">
      <c r="F221" s="85"/>
      <c r="G221" s="85"/>
      <c r="H221" s="85"/>
      <c r="I221" s="85"/>
    </row>
    <row r="222" spans="1:9" x14ac:dyDescent="0.25">
      <c r="A222" s="46" t="s">
        <v>87</v>
      </c>
      <c r="F222" s="91" t="s">
        <v>76</v>
      </c>
      <c r="G222" s="85"/>
      <c r="H222" s="85"/>
      <c r="I222" s="85"/>
    </row>
    <row r="223" spans="1:9" x14ac:dyDescent="0.25">
      <c r="A223" s="46" t="s">
        <v>53</v>
      </c>
      <c r="B223">
        <v>1.0065</v>
      </c>
      <c r="C223">
        <v>10.5913</v>
      </c>
      <c r="D223">
        <f t="shared" ref="D223:D230" si="10">B223/C223</f>
        <v>9.5030827188352693E-2</v>
      </c>
      <c r="F223" s="85">
        <v>188.78317347119543</v>
      </c>
      <c r="G223" s="85">
        <v>3278.7370529739087</v>
      </c>
      <c r="H223" s="85">
        <v>867.49130058860283</v>
      </c>
      <c r="I223" s="85">
        <v>46021.630319654956</v>
      </c>
    </row>
    <row r="224" spans="1:9" x14ac:dyDescent="0.25">
      <c r="A224" s="46" t="s">
        <v>54</v>
      </c>
      <c r="B224">
        <v>0.99160000000000004</v>
      </c>
      <c r="C224">
        <v>10.579700000000001</v>
      </c>
      <c r="D224">
        <f t="shared" si="10"/>
        <v>9.3726665217350208E-2</v>
      </c>
      <c r="F224" s="85">
        <v>172.22890717171191</v>
      </c>
      <c r="G224" s="85">
        <v>3238.4077319500843</v>
      </c>
      <c r="H224" s="85">
        <v>830.17849730914304</v>
      </c>
      <c r="I224" s="85">
        <v>43286.32531337782</v>
      </c>
    </row>
    <row r="225" spans="1:9" x14ac:dyDescent="0.25">
      <c r="A225" s="46" t="s">
        <v>28</v>
      </c>
      <c r="B225">
        <v>0.97760000000000002</v>
      </c>
      <c r="C225">
        <v>10.5383</v>
      </c>
      <c r="D225">
        <f t="shared" si="10"/>
        <v>9.2766385470142251E-2</v>
      </c>
      <c r="F225" s="85">
        <v>195.45168698474924</v>
      </c>
      <c r="G225" s="85">
        <v>3395.5111500775565</v>
      </c>
      <c r="H225" s="85">
        <v>841.83921813213601</v>
      </c>
      <c r="I225" s="85">
        <v>44354.906842034419</v>
      </c>
    </row>
    <row r="226" spans="1:9" x14ac:dyDescent="0.25">
      <c r="A226" s="46" t="s">
        <v>56</v>
      </c>
      <c r="B226">
        <v>0.99860000000000004</v>
      </c>
      <c r="C226">
        <v>10.586399999999999</v>
      </c>
      <c r="D226">
        <f t="shared" si="10"/>
        <v>9.432857250812364E-2</v>
      </c>
      <c r="F226" s="85">
        <v>905.96542643074383</v>
      </c>
      <c r="G226" s="85">
        <v>9365.6367057010648</v>
      </c>
      <c r="H226" s="85">
        <v>980.01585143806608</v>
      </c>
      <c r="I226" s="85">
        <v>44731.399669310718</v>
      </c>
    </row>
    <row r="227" spans="1:9" x14ac:dyDescent="0.25">
      <c r="A227" s="46" t="s">
        <v>55</v>
      </c>
      <c r="B227">
        <v>0.999</v>
      </c>
      <c r="C227">
        <v>10.588100000000001</v>
      </c>
      <c r="D227">
        <f t="shared" si="10"/>
        <v>9.4351205598738205E-2</v>
      </c>
      <c r="F227" s="85">
        <v>970.55241437903328</v>
      </c>
      <c r="G227" s="85">
        <v>9785.5116010130332</v>
      </c>
      <c r="H227" s="85">
        <v>1027.4406559417475</v>
      </c>
      <c r="I227" s="85">
        <v>44018.282676783405</v>
      </c>
    </row>
    <row r="228" spans="1:9" x14ac:dyDescent="0.25">
      <c r="A228" s="46" t="s">
        <v>38</v>
      </c>
      <c r="B228">
        <v>0.98160000000000003</v>
      </c>
      <c r="C228">
        <v>10.538500000000001</v>
      </c>
      <c r="D228">
        <f t="shared" si="10"/>
        <v>9.3144185605162022E-2</v>
      </c>
      <c r="F228" s="85">
        <v>1066.9903987373239</v>
      </c>
      <c r="G228" s="85">
        <v>10419.394488213688</v>
      </c>
      <c r="H228" s="85">
        <v>1126.8483682944595</v>
      </c>
      <c r="I228" s="85">
        <v>46150.060031135763</v>
      </c>
    </row>
    <row r="229" spans="1:9" x14ac:dyDescent="0.25">
      <c r="A229" s="46" t="s">
        <v>57</v>
      </c>
      <c r="B229">
        <v>0.99399999999999999</v>
      </c>
      <c r="C229">
        <v>10.5806</v>
      </c>
      <c r="D229">
        <f t="shared" si="10"/>
        <v>9.3945522938207654E-2</v>
      </c>
      <c r="F229" s="85">
        <v>167.68275533838874</v>
      </c>
      <c r="G229" s="85">
        <v>2982.6074043116118</v>
      </c>
      <c r="H229" s="85">
        <v>837.69874446572783</v>
      </c>
      <c r="I229" s="85">
        <v>43429.87234976024</v>
      </c>
    </row>
    <row r="230" spans="1:9" x14ac:dyDescent="0.25">
      <c r="A230" s="46" t="s">
        <v>44</v>
      </c>
      <c r="B230">
        <v>0.98119999999999996</v>
      </c>
      <c r="C230">
        <v>10.5305</v>
      </c>
      <c r="D230">
        <f t="shared" si="10"/>
        <v>9.317696215754237E-2</v>
      </c>
      <c r="F230" s="85">
        <v>962.50536750051924</v>
      </c>
      <c r="G230" s="85">
        <v>9448.531597450763</v>
      </c>
      <c r="H230" s="85">
        <v>968.25411659079259</v>
      </c>
      <c r="I230" s="85">
        <v>46918.261132799169</v>
      </c>
    </row>
    <row r="232" spans="1:9" x14ac:dyDescent="0.25">
      <c r="A232" s="46" t="s">
        <v>78</v>
      </c>
      <c r="F232" s="90" t="s">
        <v>76</v>
      </c>
    </row>
    <row r="233" spans="1:9" x14ac:dyDescent="0.25">
      <c r="A233" s="46" t="s">
        <v>53</v>
      </c>
      <c r="B233">
        <v>0.97</v>
      </c>
      <c r="C233">
        <v>10.5953</v>
      </c>
      <c r="D233">
        <f t="shared" ref="D233:D240" si="11">B233/C233</f>
        <v>9.1550026898719244E-2</v>
      </c>
      <c r="F233" s="85">
        <v>223.41574159591315</v>
      </c>
      <c r="G233" s="85">
        <v>4373.4157383979182</v>
      </c>
      <c r="H233" s="85">
        <v>748.31382566883542</v>
      </c>
      <c r="I233" s="85">
        <v>44419.271043968925</v>
      </c>
    </row>
    <row r="234" spans="1:9" x14ac:dyDescent="0.25">
      <c r="A234" s="46" t="s">
        <v>54</v>
      </c>
      <c r="B234">
        <v>0.98929999999999996</v>
      </c>
      <c r="C234">
        <v>10.56</v>
      </c>
      <c r="D234">
        <f t="shared" si="11"/>
        <v>9.3683712121212112E-2</v>
      </c>
      <c r="F234" s="85">
        <v>238.9105926200867</v>
      </c>
      <c r="G234" s="85">
        <v>4933.3343120773043</v>
      </c>
      <c r="H234" s="85">
        <v>793.88839837084015</v>
      </c>
      <c r="I234" s="85">
        <v>46835.986427608623</v>
      </c>
    </row>
    <row r="235" spans="1:9" x14ac:dyDescent="0.25">
      <c r="A235" s="46" t="s">
        <v>28</v>
      </c>
      <c r="B235">
        <v>0.9597</v>
      </c>
      <c r="C235">
        <v>10.588200000000001</v>
      </c>
      <c r="D235">
        <f t="shared" si="11"/>
        <v>9.06386354621182E-2</v>
      </c>
      <c r="F235" s="85">
        <v>231.19216872851797</v>
      </c>
      <c r="G235" s="85">
        <v>4720.6301681496807</v>
      </c>
      <c r="H235" s="85">
        <v>736.12377541822264</v>
      </c>
      <c r="I235" s="85">
        <v>44863.888497389096</v>
      </c>
    </row>
    <row r="236" spans="1:9" x14ac:dyDescent="0.25">
      <c r="A236" s="46" t="s">
        <v>56</v>
      </c>
      <c r="B236">
        <v>0.99039999999999995</v>
      </c>
      <c r="C236">
        <v>10.6534</v>
      </c>
      <c r="D236">
        <f t="shared" si="11"/>
        <v>9.2965625997334184E-2</v>
      </c>
      <c r="F236" s="85">
        <v>1226.3130758591431</v>
      </c>
      <c r="G236" s="85">
        <v>13917.537339539957</v>
      </c>
      <c r="H236" s="85">
        <v>805.77572279479273</v>
      </c>
      <c r="I236" s="85">
        <v>47504.017177829861</v>
      </c>
    </row>
    <row r="237" spans="1:9" x14ac:dyDescent="0.25">
      <c r="A237" s="46" t="s">
        <v>55</v>
      </c>
      <c r="B237">
        <v>1.0057</v>
      </c>
      <c r="C237">
        <v>10.6371</v>
      </c>
      <c r="D237">
        <f t="shared" si="11"/>
        <v>9.4546445929811693E-2</v>
      </c>
      <c r="F237" s="85">
        <v>1323.8458558409252</v>
      </c>
      <c r="G237" s="85">
        <v>14558.03107865946</v>
      </c>
      <c r="H237" s="85">
        <v>871.56338271210996</v>
      </c>
      <c r="I237" s="85">
        <v>49643.20536776798</v>
      </c>
    </row>
    <row r="238" spans="1:9" x14ac:dyDescent="0.25">
      <c r="A238" s="46" t="s">
        <v>38</v>
      </c>
      <c r="B238">
        <v>0.98180000000000001</v>
      </c>
      <c r="C238">
        <v>10.6671</v>
      </c>
      <c r="D238">
        <f t="shared" si="11"/>
        <v>9.2040010874558223E-2</v>
      </c>
      <c r="F238" s="85">
        <v>1297.5724075060391</v>
      </c>
      <c r="G238" s="85">
        <v>14813.119880355554</v>
      </c>
      <c r="H238" s="85">
        <v>846.42424473674816</v>
      </c>
      <c r="I238" s="85">
        <v>48220.669544251963</v>
      </c>
    </row>
    <row r="239" spans="1:9" x14ac:dyDescent="0.25">
      <c r="A239" s="46" t="s">
        <v>57</v>
      </c>
      <c r="B239">
        <v>0.98729999999999996</v>
      </c>
      <c r="C239">
        <v>10.6524</v>
      </c>
      <c r="D239">
        <f t="shared" si="11"/>
        <v>9.2683338965866849E-2</v>
      </c>
      <c r="F239" s="85">
        <v>236.85317647648819</v>
      </c>
      <c r="G239" s="85">
        <v>4530.3605350463267</v>
      </c>
      <c r="H239" s="85">
        <v>739.53429376412282</v>
      </c>
      <c r="I239" s="85">
        <v>45865.401306647393</v>
      </c>
    </row>
    <row r="240" spans="1:9" x14ac:dyDescent="0.25">
      <c r="A240" s="46" t="s">
        <v>44</v>
      </c>
      <c r="B240">
        <v>0.99319999999999997</v>
      </c>
      <c r="C240">
        <v>10.6229</v>
      </c>
      <c r="D240">
        <f t="shared" si="11"/>
        <v>9.3496126293196771E-2</v>
      </c>
      <c r="F240" s="85">
        <v>1274.2716717502976</v>
      </c>
      <c r="G240" s="85">
        <v>13388.914754443887</v>
      </c>
      <c r="H240" s="85">
        <v>779.48833243402123</v>
      </c>
      <c r="I240" s="85">
        <v>48352.467551781418</v>
      </c>
    </row>
    <row r="242" spans="1:9" x14ac:dyDescent="0.25">
      <c r="A242" s="46" t="s">
        <v>79</v>
      </c>
      <c r="F242" s="90" t="s">
        <v>76</v>
      </c>
    </row>
    <row r="243" spans="1:9" x14ac:dyDescent="0.25">
      <c r="A243" s="46" t="s">
        <v>53</v>
      </c>
      <c r="B243">
        <v>0.88759999999999994</v>
      </c>
      <c r="C243">
        <v>10.510400000000001</v>
      </c>
      <c r="D243">
        <f t="shared" ref="D243:D250" si="12">B243/C243</f>
        <v>8.4449687928147346E-2</v>
      </c>
      <c r="F243" s="89">
        <v>250.4584527598455</v>
      </c>
      <c r="G243" s="89">
        <v>5398.7601344500654</v>
      </c>
      <c r="H243" s="89">
        <v>791.42865064406067</v>
      </c>
      <c r="I243" s="89">
        <v>40518.072025257708</v>
      </c>
    </row>
    <row r="244" spans="1:9" x14ac:dyDescent="0.25">
      <c r="A244" s="46" t="s">
        <v>54</v>
      </c>
      <c r="B244">
        <v>0.88049999999999995</v>
      </c>
      <c r="C244">
        <v>10.538500000000001</v>
      </c>
      <c r="D244">
        <f t="shared" si="12"/>
        <v>8.355078996062057E-2</v>
      </c>
      <c r="F244" s="89">
        <v>244.74835588544309</v>
      </c>
      <c r="G244" s="89">
        <v>5599.1914515701219</v>
      </c>
      <c r="H244" s="89">
        <v>792.67748393695626</v>
      </c>
      <c r="I244" s="89">
        <v>39866.679539237848</v>
      </c>
    </row>
    <row r="245" spans="1:9" x14ac:dyDescent="0.25">
      <c r="A245" s="46" t="s">
        <v>28</v>
      </c>
      <c r="B245">
        <v>0.89700000000000002</v>
      </c>
      <c r="C245">
        <v>10.522</v>
      </c>
      <c r="D245">
        <f t="shared" si="12"/>
        <v>8.5249952480517005E-2</v>
      </c>
      <c r="F245" s="89">
        <v>261.85083158743106</v>
      </c>
      <c r="G245" s="89">
        <v>6039.1472639463109</v>
      </c>
      <c r="H245" s="89">
        <v>819.05106599562555</v>
      </c>
      <c r="I245" s="89">
        <v>42781.056899912968</v>
      </c>
    </row>
    <row r="246" spans="1:9" x14ac:dyDescent="0.25">
      <c r="A246" s="46" t="s">
        <v>56</v>
      </c>
      <c r="B246">
        <v>1.0147999999999999</v>
      </c>
      <c r="C246">
        <v>10.5603</v>
      </c>
      <c r="D246">
        <f t="shared" si="12"/>
        <v>9.6095754855449175E-2</v>
      </c>
      <c r="F246" s="89">
        <v>1541.0718290109589</v>
      </c>
      <c r="G246" s="89">
        <v>17537.257134441941</v>
      </c>
      <c r="H246" s="89">
        <v>930.18638822137757</v>
      </c>
      <c r="I246" s="89">
        <v>47909.550282465665</v>
      </c>
    </row>
    <row r="247" spans="1:9" x14ac:dyDescent="0.25">
      <c r="A247" s="46" t="s">
        <v>55</v>
      </c>
      <c r="B247">
        <v>0.87739999999999996</v>
      </c>
      <c r="C247">
        <v>10.4902</v>
      </c>
      <c r="D247">
        <f t="shared" si="12"/>
        <v>8.3639968732721962E-2</v>
      </c>
      <c r="F247" s="89">
        <v>1373.9656651646756</v>
      </c>
      <c r="G247" s="89">
        <v>15818.244640645165</v>
      </c>
      <c r="H247" s="89">
        <v>824.89969363462569</v>
      </c>
      <c r="I247" s="89">
        <v>41399.761293989868</v>
      </c>
    </row>
    <row r="248" spans="1:9" x14ac:dyDescent="0.25">
      <c r="A248" s="46" t="s">
        <v>38</v>
      </c>
      <c r="B248">
        <v>0.8831</v>
      </c>
      <c r="C248">
        <v>10.4635</v>
      </c>
      <c r="D248">
        <f t="shared" si="12"/>
        <v>8.4398145935872318E-2</v>
      </c>
      <c r="F248" s="89">
        <v>1386.5581395498737</v>
      </c>
      <c r="G248" s="89">
        <v>17114.25972045448</v>
      </c>
      <c r="H248" s="89">
        <v>859.15069342722245</v>
      </c>
      <c r="I248" s="89">
        <v>43250.825344476776</v>
      </c>
    </row>
    <row r="249" spans="1:9" x14ac:dyDescent="0.25">
      <c r="A249" s="46" t="s">
        <v>57</v>
      </c>
      <c r="B249">
        <v>0.86839999999999995</v>
      </c>
      <c r="C249">
        <v>10.487399999999999</v>
      </c>
      <c r="D249">
        <f t="shared" si="12"/>
        <v>8.280412685699029E-2</v>
      </c>
      <c r="F249" s="89">
        <v>260.56925816914287</v>
      </c>
      <c r="G249" s="89">
        <v>5381.5722075961039</v>
      </c>
      <c r="H249" s="89">
        <v>790.45683721941646</v>
      </c>
      <c r="I249" s="89">
        <v>40831.988463392263</v>
      </c>
    </row>
    <row r="250" spans="1:9" x14ac:dyDescent="0.25">
      <c r="A250" s="46" t="s">
        <v>44</v>
      </c>
      <c r="B250">
        <v>0.87829999999999997</v>
      </c>
      <c r="C250">
        <v>10.551299999999999</v>
      </c>
      <c r="D250">
        <f t="shared" si="12"/>
        <v>8.3240927658203262E-2</v>
      </c>
      <c r="F250" s="89">
        <v>1418.7024724888265</v>
      </c>
      <c r="G250" s="89">
        <v>15030.727082956088</v>
      </c>
      <c r="H250" s="89">
        <v>801.21206717039422</v>
      </c>
      <c r="I250" s="89">
        <v>41871.891039436443</v>
      </c>
    </row>
    <row r="252" spans="1:9" x14ac:dyDescent="0.25">
      <c r="A252" s="46" t="s">
        <v>73</v>
      </c>
      <c r="F252" s="90" t="s">
        <v>76</v>
      </c>
    </row>
    <row r="253" spans="1:9" x14ac:dyDescent="0.25">
      <c r="A253" s="46" t="s">
        <v>53</v>
      </c>
      <c r="B253">
        <v>0.87019999999999997</v>
      </c>
      <c r="C253">
        <v>10.63</v>
      </c>
      <c r="D253">
        <f t="shared" ref="D253:D260" si="13">B253/C253</f>
        <v>8.1862652869237995E-2</v>
      </c>
      <c r="F253" s="85">
        <v>273.09245850817501</v>
      </c>
      <c r="G253" s="85">
        <v>5949.539962823631</v>
      </c>
      <c r="H253" s="85">
        <v>739.14284120134744</v>
      </c>
      <c r="I253" s="85">
        <v>38601.794250004867</v>
      </c>
    </row>
    <row r="254" spans="1:9" x14ac:dyDescent="0.25">
      <c r="A254" s="46" t="s">
        <v>54</v>
      </c>
      <c r="B254">
        <v>0.86909999999999998</v>
      </c>
      <c r="C254">
        <v>10.566000000000001</v>
      </c>
      <c r="D254">
        <f t="shared" si="13"/>
        <v>8.2254400908574665E-2</v>
      </c>
      <c r="F254" s="85">
        <v>272.31059178275444</v>
      </c>
      <c r="G254" s="85">
        <v>6323.594829783141</v>
      </c>
      <c r="H254" s="85">
        <v>753.79984342116563</v>
      </c>
      <c r="I254" s="85">
        <v>38991.178831044585</v>
      </c>
    </row>
    <row r="255" spans="1:9" x14ac:dyDescent="0.25">
      <c r="A255" s="46" t="s">
        <v>28</v>
      </c>
      <c r="B255">
        <v>0.84889999999999999</v>
      </c>
      <c r="C255">
        <v>10.6203</v>
      </c>
      <c r="D255">
        <f t="shared" si="13"/>
        <v>7.9931828667740082E-2</v>
      </c>
      <c r="F255" s="85">
        <v>270.10646117688242</v>
      </c>
      <c r="G255" s="85">
        <v>6335.9707173102906</v>
      </c>
      <c r="H255" s="85">
        <v>710.30312444027481</v>
      </c>
      <c r="I255" s="85">
        <v>36571.006086860136</v>
      </c>
    </row>
    <row r="256" spans="1:9" x14ac:dyDescent="0.25">
      <c r="A256" s="46" t="s">
        <v>56</v>
      </c>
      <c r="B256">
        <v>0.85489999999999999</v>
      </c>
      <c r="C256">
        <v>10.615</v>
      </c>
      <c r="D256">
        <f t="shared" si="13"/>
        <v>8.0536975977390485E-2</v>
      </c>
      <c r="F256" s="85">
        <v>1372.7356898836329</v>
      </c>
      <c r="G256" s="85">
        <v>16020.934675940491</v>
      </c>
      <c r="H256" s="85">
        <v>692.64750461730227</v>
      </c>
      <c r="I256" s="85">
        <v>36462.955594851512</v>
      </c>
    </row>
    <row r="257" spans="1:9" x14ac:dyDescent="0.25">
      <c r="A257" s="46" t="s">
        <v>55</v>
      </c>
      <c r="B257">
        <v>0.86629999999999996</v>
      </c>
      <c r="C257">
        <v>10.6233</v>
      </c>
      <c r="D257">
        <f t="shared" si="13"/>
        <v>8.1547165193489771E-2</v>
      </c>
      <c r="F257" s="85">
        <v>1396.5483841329496</v>
      </c>
      <c r="G257" s="85">
        <v>16429.857763555487</v>
      </c>
      <c r="H257" s="85">
        <v>732.63385812480783</v>
      </c>
      <c r="I257" s="85">
        <v>38422.606296692567</v>
      </c>
    </row>
    <row r="258" spans="1:9" x14ac:dyDescent="0.25">
      <c r="A258" s="46" t="s">
        <v>38</v>
      </c>
      <c r="B258">
        <v>0.87009999999999998</v>
      </c>
      <c r="C258">
        <v>10.6153</v>
      </c>
      <c r="D258">
        <f t="shared" si="13"/>
        <v>8.1966595385905255E-2</v>
      </c>
      <c r="F258" s="85">
        <v>1352.758595851114</v>
      </c>
      <c r="G258" s="85">
        <v>18301.282044870353</v>
      </c>
      <c r="H258" s="85">
        <v>781.78437584036874</v>
      </c>
      <c r="I258" s="85">
        <v>39075.502334246892</v>
      </c>
    </row>
    <row r="259" spans="1:9" x14ac:dyDescent="0.25">
      <c r="A259" s="46" t="s">
        <v>57</v>
      </c>
      <c r="B259">
        <v>0.85960000000000003</v>
      </c>
      <c r="C259">
        <v>10.621499999999999</v>
      </c>
      <c r="D259">
        <f t="shared" si="13"/>
        <v>8.0930188768064779E-2</v>
      </c>
      <c r="F259" s="85">
        <v>283.43293929598968</v>
      </c>
      <c r="G259" s="85">
        <v>5762.4506134802414</v>
      </c>
      <c r="H259" s="85">
        <v>722.48160684122229</v>
      </c>
      <c r="I259" s="85">
        <v>36109.214455350826</v>
      </c>
    </row>
    <row r="260" spans="1:9" x14ac:dyDescent="0.25">
      <c r="A260" s="46" t="s">
        <v>44</v>
      </c>
      <c r="B260">
        <v>0.82040000000000002</v>
      </c>
      <c r="C260">
        <v>10.572900000000001</v>
      </c>
      <c r="D260">
        <f t="shared" si="13"/>
        <v>7.759460507523952E-2</v>
      </c>
      <c r="F260" s="85">
        <v>1431.9367181094947</v>
      </c>
      <c r="G260" s="85">
        <v>14862.345933429027</v>
      </c>
      <c r="H260" s="85">
        <v>714.63377593680411</v>
      </c>
      <c r="I260" s="85">
        <v>35494.653878492878</v>
      </c>
    </row>
  </sheetData>
  <pageMargins left="0.7" right="0.7" top="0.75" bottom="0.75" header="0.3" footer="0.3"/>
  <pageSetup paperSize="9" scale="2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zoomScale="70" zoomScaleNormal="70" workbookViewId="0">
      <pane xSplit="1" ySplit="3" topLeftCell="B4" activePane="bottomRight" state="frozen"/>
      <selection activeCell="I13" sqref="I13"/>
      <selection pane="topRight" activeCell="I13" sqref="I13"/>
      <selection pane="bottomLeft" activeCell="I13" sqref="I13"/>
      <selection pane="bottomRight" activeCell="R28" sqref="R28"/>
    </sheetView>
  </sheetViews>
  <sheetFormatPr defaultColWidth="8.85546875" defaultRowHeight="15" x14ac:dyDescent="0.25"/>
  <cols>
    <col min="1" max="2" width="8.85546875" style="11" customWidth="1"/>
    <col min="3" max="9" width="12.28515625" style="11" customWidth="1"/>
    <col min="10" max="16384" width="8.85546875" style="11"/>
  </cols>
  <sheetData>
    <row r="1" spans="1:15" x14ac:dyDescent="0.25">
      <c r="B1" s="11" t="s">
        <v>89</v>
      </c>
    </row>
    <row r="2" spans="1:15" x14ac:dyDescent="0.25">
      <c r="B2" s="11">
        <v>0</v>
      </c>
      <c r="C2" s="81">
        <v>10</v>
      </c>
      <c r="D2" s="81">
        <v>20</v>
      </c>
      <c r="E2" s="81">
        <v>30</v>
      </c>
      <c r="F2" s="81">
        <v>40</v>
      </c>
      <c r="G2" s="81">
        <v>50</v>
      </c>
      <c r="H2" s="81">
        <v>70</v>
      </c>
      <c r="I2" s="81">
        <v>105</v>
      </c>
    </row>
    <row r="3" spans="1:15" x14ac:dyDescent="0.25">
      <c r="C3" s="52" t="s">
        <v>83</v>
      </c>
      <c r="D3" s="52" t="s">
        <v>83</v>
      </c>
      <c r="E3" s="52" t="s">
        <v>83</v>
      </c>
      <c r="F3" s="52" t="s">
        <v>83</v>
      </c>
      <c r="G3" s="52" t="s">
        <v>83</v>
      </c>
      <c r="H3" s="52" t="s">
        <v>83</v>
      </c>
      <c r="I3" s="52" t="s">
        <v>83</v>
      </c>
    </row>
    <row r="4" spans="1:15" x14ac:dyDescent="0.25">
      <c r="A4" s="11" t="s">
        <v>19</v>
      </c>
      <c r="B4" s="11">
        <v>1.4</v>
      </c>
      <c r="C4" s="48">
        <v>1.61</v>
      </c>
      <c r="D4" s="48">
        <v>1.75</v>
      </c>
      <c r="E4" s="48">
        <v>1.73</v>
      </c>
      <c r="F4" s="48">
        <v>1.71</v>
      </c>
      <c r="G4" s="48">
        <v>1.78</v>
      </c>
      <c r="H4" s="48">
        <v>1.64</v>
      </c>
      <c r="I4" s="48">
        <v>1.44</v>
      </c>
    </row>
    <row r="5" spans="1:15" x14ac:dyDescent="0.25">
      <c r="A5" s="11" t="s">
        <v>20</v>
      </c>
      <c r="C5" s="48">
        <v>1.71</v>
      </c>
      <c r="D5" s="48">
        <v>1.64</v>
      </c>
      <c r="E5" s="48">
        <v>1.68</v>
      </c>
      <c r="F5" s="48">
        <v>1.66</v>
      </c>
      <c r="G5" s="48">
        <v>1.71</v>
      </c>
      <c r="H5" s="48"/>
      <c r="I5" s="48"/>
    </row>
    <row r="6" spans="1:15" x14ac:dyDescent="0.25">
      <c r="A6" s="11" t="s">
        <v>21</v>
      </c>
      <c r="C6" s="48">
        <v>1.56</v>
      </c>
      <c r="D6" s="48">
        <v>1.66</v>
      </c>
      <c r="E6" s="48">
        <v>1.73</v>
      </c>
      <c r="F6" s="48">
        <v>1.77</v>
      </c>
      <c r="G6" s="48"/>
      <c r="H6" s="48"/>
      <c r="I6" s="48"/>
    </row>
    <row r="8" spans="1:15" x14ac:dyDescent="0.25">
      <c r="A8" s="83" t="s">
        <v>22</v>
      </c>
      <c r="B8" s="11">
        <v>1.4</v>
      </c>
      <c r="C8" s="48">
        <v>1.66</v>
      </c>
      <c r="D8" s="48">
        <v>1.68</v>
      </c>
      <c r="E8" s="48">
        <v>1.81</v>
      </c>
      <c r="F8" s="48">
        <v>1.71</v>
      </c>
      <c r="G8" s="48">
        <v>1.66</v>
      </c>
      <c r="H8" s="48">
        <v>1.6</v>
      </c>
      <c r="I8" s="48">
        <v>1.45</v>
      </c>
    </row>
    <row r="9" spans="1:15" x14ac:dyDescent="0.25">
      <c r="A9" s="83" t="s">
        <v>23</v>
      </c>
      <c r="B9" s="83"/>
      <c r="C9" s="48">
        <v>1.81</v>
      </c>
      <c r="D9" s="48">
        <v>1.65</v>
      </c>
      <c r="E9" s="48">
        <v>1.76</v>
      </c>
      <c r="F9" s="48">
        <v>1.71</v>
      </c>
      <c r="G9" s="48">
        <v>1.8</v>
      </c>
      <c r="H9" s="48"/>
      <c r="I9" s="48"/>
    </row>
    <row r="10" spans="1:15" x14ac:dyDescent="0.25">
      <c r="A10" s="83" t="s">
        <v>24</v>
      </c>
      <c r="B10" s="83"/>
      <c r="C10" s="48">
        <v>1.66</v>
      </c>
      <c r="D10" s="48">
        <v>1.7</v>
      </c>
      <c r="E10" s="48">
        <v>1.68</v>
      </c>
      <c r="F10" s="48">
        <v>1.57</v>
      </c>
      <c r="G10" s="48"/>
      <c r="H10" s="48"/>
      <c r="I10" s="48"/>
    </row>
    <row r="11" spans="1:15" x14ac:dyDescent="0.25">
      <c r="O11" s="82"/>
    </row>
    <row r="12" spans="1:15" x14ac:dyDescent="0.25">
      <c r="A12" s="83" t="s">
        <v>25</v>
      </c>
      <c r="B12" s="11">
        <v>1.4</v>
      </c>
      <c r="C12" s="48">
        <v>1.69</v>
      </c>
      <c r="D12" s="48">
        <v>1.64</v>
      </c>
      <c r="E12" s="48">
        <v>1.68</v>
      </c>
      <c r="F12" s="48">
        <v>1.67</v>
      </c>
      <c r="G12" s="48">
        <v>1.73</v>
      </c>
      <c r="H12" s="48">
        <v>1.54</v>
      </c>
      <c r="I12" s="48">
        <v>1.42</v>
      </c>
    </row>
    <row r="13" spans="1:15" x14ac:dyDescent="0.25">
      <c r="A13" s="83" t="s">
        <v>26</v>
      </c>
      <c r="B13" s="83"/>
      <c r="C13" s="51">
        <v>1.67</v>
      </c>
      <c r="D13" s="51">
        <v>1.52</v>
      </c>
      <c r="E13" s="51">
        <v>1.64</v>
      </c>
      <c r="F13" s="51">
        <v>1.61</v>
      </c>
      <c r="G13" s="51">
        <v>1.71</v>
      </c>
      <c r="H13" s="51"/>
      <c r="I13" s="51"/>
    </row>
    <row r="14" spans="1:15" x14ac:dyDescent="0.25">
      <c r="A14" s="83" t="s">
        <v>27</v>
      </c>
      <c r="B14" s="83"/>
      <c r="C14" s="51">
        <v>1.76</v>
      </c>
      <c r="D14" s="51">
        <v>1.68</v>
      </c>
      <c r="E14" s="51">
        <v>1.72</v>
      </c>
      <c r="F14" s="51">
        <v>1.58</v>
      </c>
      <c r="G14" s="51"/>
      <c r="H14" s="51"/>
      <c r="I14" s="51"/>
    </row>
    <row r="16" spans="1:15" x14ac:dyDescent="0.25">
      <c r="A16" s="83" t="s">
        <v>29</v>
      </c>
      <c r="B16" s="11">
        <v>1.4</v>
      </c>
      <c r="C16" s="48">
        <v>1.71</v>
      </c>
      <c r="D16" s="48">
        <v>1.67</v>
      </c>
      <c r="E16" s="48">
        <v>1.66</v>
      </c>
      <c r="F16" s="48">
        <v>1.63</v>
      </c>
      <c r="G16" s="48">
        <v>1.71</v>
      </c>
      <c r="H16" s="48">
        <v>1.61</v>
      </c>
      <c r="I16" s="48">
        <v>1.35</v>
      </c>
    </row>
    <row r="17" spans="1:9" x14ac:dyDescent="0.25">
      <c r="A17" s="83" t="s">
        <v>30</v>
      </c>
      <c r="B17" s="83"/>
      <c r="C17" s="48">
        <v>1.76</v>
      </c>
      <c r="D17" s="48">
        <v>1.64</v>
      </c>
      <c r="E17" s="48">
        <v>1.67</v>
      </c>
      <c r="F17" s="48">
        <v>1.68</v>
      </c>
      <c r="G17" s="48">
        <v>1.69</v>
      </c>
      <c r="H17" s="48"/>
      <c r="I17" s="48"/>
    </row>
    <row r="18" spans="1:9" x14ac:dyDescent="0.25">
      <c r="A18" s="83" t="s">
        <v>31</v>
      </c>
      <c r="B18" s="83"/>
      <c r="C18" s="48">
        <v>1.75</v>
      </c>
      <c r="D18" s="48">
        <v>1.71</v>
      </c>
      <c r="E18" s="48">
        <v>1.69</v>
      </c>
      <c r="F18" s="48">
        <v>1.56</v>
      </c>
      <c r="G18" s="48"/>
      <c r="H18" s="48"/>
      <c r="I18" s="48"/>
    </row>
    <row r="20" spans="1:9" x14ac:dyDescent="0.25">
      <c r="A20" s="83" t="s">
        <v>32</v>
      </c>
      <c r="B20" s="11">
        <v>1.4</v>
      </c>
      <c r="C20" s="48">
        <v>1.8</v>
      </c>
      <c r="D20" s="48">
        <v>1.68</v>
      </c>
      <c r="E20" s="48">
        <v>1.64</v>
      </c>
      <c r="F20" s="48">
        <v>1.56</v>
      </c>
      <c r="G20" s="48">
        <v>1.67</v>
      </c>
      <c r="H20" s="48">
        <v>1.63</v>
      </c>
      <c r="I20" s="48">
        <v>1.26</v>
      </c>
    </row>
    <row r="21" spans="1:9" x14ac:dyDescent="0.25">
      <c r="A21" s="83" t="s">
        <v>33</v>
      </c>
      <c r="B21" s="83"/>
      <c r="C21" s="48">
        <v>1.85</v>
      </c>
      <c r="D21" s="48">
        <v>1.6</v>
      </c>
      <c r="E21" s="48">
        <v>1.64</v>
      </c>
      <c r="F21" s="48">
        <v>1.61</v>
      </c>
      <c r="G21" s="48">
        <v>1.67</v>
      </c>
      <c r="H21" s="48"/>
      <c r="I21" s="48"/>
    </row>
    <row r="22" spans="1:9" x14ac:dyDescent="0.25">
      <c r="A22" s="83" t="s">
        <v>34</v>
      </c>
      <c r="B22" s="83"/>
      <c r="C22" s="48">
        <v>1.84</v>
      </c>
      <c r="D22" s="48">
        <v>1.78</v>
      </c>
      <c r="E22" s="48">
        <v>1.64</v>
      </c>
      <c r="F22" s="48">
        <v>1.67</v>
      </c>
      <c r="G22" s="48"/>
      <c r="H22" s="48"/>
      <c r="I22" s="48"/>
    </row>
    <row r="24" spans="1:9" x14ac:dyDescent="0.25">
      <c r="A24" s="83" t="s">
        <v>35</v>
      </c>
      <c r="B24" s="11">
        <v>1.4</v>
      </c>
      <c r="C24" s="48">
        <v>1.94</v>
      </c>
      <c r="D24" s="48">
        <v>1.57</v>
      </c>
      <c r="E24" s="48">
        <v>1.65</v>
      </c>
      <c r="F24" s="48">
        <v>1.54</v>
      </c>
      <c r="G24" s="48">
        <v>1.66</v>
      </c>
      <c r="H24" s="48">
        <v>1.58</v>
      </c>
      <c r="I24" s="48">
        <v>1.24</v>
      </c>
    </row>
    <row r="25" spans="1:9" x14ac:dyDescent="0.25">
      <c r="A25" s="83" t="s">
        <v>36</v>
      </c>
      <c r="B25" s="83"/>
      <c r="C25" s="48">
        <v>1.67</v>
      </c>
      <c r="D25" s="48">
        <v>1.55</v>
      </c>
      <c r="E25" s="48">
        <v>1.62</v>
      </c>
      <c r="F25" s="48">
        <v>1.6</v>
      </c>
      <c r="G25" s="48">
        <v>1.63</v>
      </c>
      <c r="H25" s="48"/>
      <c r="I25" s="48"/>
    </row>
    <row r="26" spans="1:9" x14ac:dyDescent="0.25">
      <c r="A26" s="83" t="s">
        <v>37</v>
      </c>
      <c r="B26" s="83"/>
      <c r="C26" s="51">
        <v>1.48</v>
      </c>
      <c r="D26" s="51">
        <v>1.58</v>
      </c>
      <c r="E26" s="51">
        <v>1.5</v>
      </c>
      <c r="F26" s="51">
        <v>1.46</v>
      </c>
      <c r="G26" s="51"/>
      <c r="H26" s="51"/>
      <c r="I26" s="51"/>
    </row>
    <row r="28" spans="1:9" x14ac:dyDescent="0.25">
      <c r="A28" s="83" t="s">
        <v>39</v>
      </c>
      <c r="B28" s="11">
        <v>1.4</v>
      </c>
      <c r="C28" s="51">
        <v>1.75</v>
      </c>
      <c r="D28" s="51">
        <v>1.59</v>
      </c>
      <c r="E28" s="51">
        <v>1.62</v>
      </c>
      <c r="F28" s="51">
        <v>1.75</v>
      </c>
      <c r="G28" s="51">
        <v>1.6</v>
      </c>
      <c r="H28" s="51"/>
      <c r="I28" s="51"/>
    </row>
    <row r="29" spans="1:9" x14ac:dyDescent="0.25">
      <c r="A29" s="83" t="s">
        <v>40</v>
      </c>
      <c r="B29" s="83"/>
      <c r="C29" s="51">
        <v>1.73</v>
      </c>
      <c r="D29" s="51">
        <v>1.56</v>
      </c>
      <c r="E29" s="51">
        <v>1.6</v>
      </c>
      <c r="F29" s="51">
        <v>1.63</v>
      </c>
      <c r="G29" s="51"/>
      <c r="H29" s="51"/>
      <c r="I29" s="51"/>
    </row>
    <row r="30" spans="1:9" x14ac:dyDescent="0.25">
      <c r="C30" s="51"/>
      <c r="D30" s="51"/>
      <c r="E30" s="51"/>
      <c r="F30" s="51"/>
      <c r="G30" s="51"/>
      <c r="H30" s="51"/>
      <c r="I30" s="51"/>
    </row>
    <row r="31" spans="1:9" x14ac:dyDescent="0.25">
      <c r="A31" s="83" t="s">
        <v>42</v>
      </c>
      <c r="B31" s="11">
        <v>1.4</v>
      </c>
      <c r="C31" s="11">
        <v>1.74</v>
      </c>
      <c r="D31" s="11">
        <v>1.54</v>
      </c>
      <c r="E31" s="11">
        <v>1.72</v>
      </c>
      <c r="F31" s="11">
        <v>1.69</v>
      </c>
      <c r="G31" s="11">
        <v>1.67</v>
      </c>
    </row>
    <row r="32" spans="1:9" x14ac:dyDescent="0.25">
      <c r="A32" s="83" t="s">
        <v>52</v>
      </c>
      <c r="B32" s="83"/>
      <c r="C32" s="11">
        <v>1.74</v>
      </c>
      <c r="D32" s="11">
        <v>1.62</v>
      </c>
      <c r="E32" s="11">
        <v>1.7</v>
      </c>
      <c r="F32" s="11">
        <v>1.61</v>
      </c>
    </row>
    <row r="33" spans="3:9" x14ac:dyDescent="0.25">
      <c r="C33" s="48"/>
      <c r="F33" s="48"/>
      <c r="G33" s="48"/>
      <c r="H33" s="48"/>
      <c r="I33" s="48"/>
    </row>
    <row r="34" spans="3:9" x14ac:dyDescent="0.25">
      <c r="C34" s="48"/>
      <c r="D34" s="48"/>
      <c r="E34" s="48"/>
      <c r="F34" s="48"/>
      <c r="G34" s="48"/>
      <c r="H34" s="48"/>
      <c r="I34" s="48"/>
    </row>
    <row r="35" spans="3:9" x14ac:dyDescent="0.25">
      <c r="C35" s="48"/>
      <c r="D35" s="48"/>
      <c r="E35" s="48"/>
      <c r="F35" s="48"/>
      <c r="G35" s="48"/>
      <c r="H35" s="48"/>
      <c r="I35" s="48"/>
    </row>
    <row r="36" spans="3:9" x14ac:dyDescent="0.25">
      <c r="C36" s="48"/>
      <c r="D36" s="48"/>
      <c r="E36" s="48"/>
      <c r="F36" s="48"/>
      <c r="G36" s="48"/>
      <c r="H36" s="48"/>
      <c r="I36" s="48"/>
    </row>
    <row r="37" spans="3:9" x14ac:dyDescent="0.25">
      <c r="C37" s="81" t="s">
        <v>58</v>
      </c>
      <c r="E37" s="81" t="s">
        <v>74</v>
      </c>
      <c r="G37" s="81" t="s">
        <v>75</v>
      </c>
      <c r="I37" s="48"/>
    </row>
    <row r="38" spans="3:9" x14ac:dyDescent="0.25">
      <c r="C38" s="52" t="s">
        <v>83</v>
      </c>
      <c r="E38" s="52" t="s">
        <v>83</v>
      </c>
      <c r="G38" s="52" t="s">
        <v>83</v>
      </c>
      <c r="I38" s="48"/>
    </row>
    <row r="39" spans="3:9" x14ac:dyDescent="0.25">
      <c r="C39" s="11">
        <v>1.4</v>
      </c>
      <c r="E39" s="11">
        <v>1.45</v>
      </c>
      <c r="G39" s="11">
        <v>1.45</v>
      </c>
      <c r="I39" s="48"/>
    </row>
    <row r="40" spans="3:9" x14ac:dyDescent="0.25">
      <c r="C40" s="48"/>
      <c r="D40" s="48"/>
      <c r="E40" s="48"/>
      <c r="F40" s="48"/>
      <c r="G40" s="48"/>
      <c r="H40" s="48"/>
      <c r="I40" s="48"/>
    </row>
    <row r="41" spans="3:9" x14ac:dyDescent="0.25">
      <c r="C41" s="48"/>
      <c r="D41" s="48"/>
      <c r="E41" s="48"/>
      <c r="F41" s="48"/>
      <c r="G41" s="48"/>
      <c r="H41" s="48"/>
      <c r="I41" s="4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Column setup</vt:lpstr>
      <vt:lpstr>Column sampling</vt:lpstr>
      <vt:lpstr>OES results</vt:lpstr>
      <vt:lpstr>pH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Heike Bostelmann</dc:creator>
  <cp:lastModifiedBy>Heike Bostelmann</cp:lastModifiedBy>
  <cp:lastPrinted>2020-09-13T01:29:01Z</cp:lastPrinted>
  <dcterms:created xsi:type="dcterms:W3CDTF">2016-08-15T01:22:28Z</dcterms:created>
  <dcterms:modified xsi:type="dcterms:W3CDTF">2020-09-13T01:30:31Z</dcterms:modified>
</cp:coreProperties>
</file>