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w/Desktop/Lower Miocene Sanya Formation/Revision/Round 2/"/>
    </mc:Choice>
  </mc:AlternateContent>
  <xr:revisionPtr revIDLastSave="0" documentId="13_ncr:1_{274400F9-341F-BE4F-A459-1C38F5938ED3}" xr6:coauthVersionLast="45" xr6:coauthVersionMax="45" xr10:uidLastSave="{00000000-0000-0000-0000-000000000000}"/>
  <bookViews>
    <workbookView xWindow="-36180" yWindow="1900" windowWidth="28800" windowHeight="15840" xr2:uid="{00000000-000D-0000-FFFF-FFFF00000000}"/>
  </bookViews>
  <sheets>
    <sheet name="Zircon Hf " sheetId="4" r:id="rId1"/>
  </sheets>
  <definedNames>
    <definedName name="gauss">#REF!</definedName>
  </definedNames>
  <calcPr calcId="191029"/>
</workbook>
</file>

<file path=xl/calcChain.xml><?xml version="1.0" encoding="utf-8"?>
<calcChain xmlns="http://schemas.openxmlformats.org/spreadsheetml/2006/main">
  <c r="K3" i="4" l="1"/>
  <c r="I33" i="4" l="1"/>
  <c r="J33" i="4"/>
  <c r="K33" i="4"/>
  <c r="L33" i="4"/>
  <c r="M33" i="4"/>
  <c r="O33" i="4"/>
  <c r="Q33" i="4"/>
  <c r="I34" i="4"/>
  <c r="P34" i="4" s="1"/>
  <c r="J34" i="4"/>
  <c r="K34" i="4"/>
  <c r="L34" i="4"/>
  <c r="M34" i="4"/>
  <c r="O34" i="4"/>
  <c r="Q34" i="4"/>
  <c r="I35" i="4"/>
  <c r="P35" i="4" s="1"/>
  <c r="J35" i="4"/>
  <c r="K35" i="4"/>
  <c r="L35" i="4"/>
  <c r="M35" i="4"/>
  <c r="O35" i="4"/>
  <c r="Q35" i="4"/>
  <c r="I36" i="4"/>
  <c r="P36" i="4" s="1"/>
  <c r="J36" i="4"/>
  <c r="K36" i="4"/>
  <c r="L36" i="4"/>
  <c r="M36" i="4"/>
  <c r="O36" i="4"/>
  <c r="Q36" i="4"/>
  <c r="I37" i="4"/>
  <c r="J37" i="4"/>
  <c r="K37" i="4"/>
  <c r="L37" i="4"/>
  <c r="M37" i="4"/>
  <c r="O37" i="4"/>
  <c r="Q37" i="4"/>
  <c r="I38" i="4"/>
  <c r="J38" i="4"/>
  <c r="K38" i="4"/>
  <c r="L38" i="4"/>
  <c r="M38" i="4"/>
  <c r="O38" i="4"/>
  <c r="Q38" i="4"/>
  <c r="I39" i="4"/>
  <c r="N39" i="4" s="1"/>
  <c r="J39" i="4"/>
  <c r="K39" i="4"/>
  <c r="L39" i="4"/>
  <c r="M39" i="4"/>
  <c r="O39" i="4"/>
  <c r="Q39" i="4"/>
  <c r="I40" i="4"/>
  <c r="J40" i="4"/>
  <c r="K40" i="4"/>
  <c r="L40" i="4"/>
  <c r="M40" i="4"/>
  <c r="O40" i="4"/>
  <c r="Q40" i="4"/>
  <c r="I41" i="4"/>
  <c r="J41" i="4"/>
  <c r="K41" i="4"/>
  <c r="L41" i="4"/>
  <c r="M41" i="4"/>
  <c r="O41" i="4"/>
  <c r="P41" i="4" s="1"/>
  <c r="Q41" i="4"/>
  <c r="I42" i="4"/>
  <c r="J42" i="4"/>
  <c r="K42" i="4"/>
  <c r="L42" i="4"/>
  <c r="M42" i="4"/>
  <c r="O42" i="4"/>
  <c r="Q42" i="4"/>
  <c r="I43" i="4"/>
  <c r="J43" i="4"/>
  <c r="K43" i="4"/>
  <c r="L43" i="4"/>
  <c r="M43" i="4"/>
  <c r="O43" i="4"/>
  <c r="Q43" i="4"/>
  <c r="I44" i="4"/>
  <c r="P44" i="4" s="1"/>
  <c r="J44" i="4"/>
  <c r="K44" i="4"/>
  <c r="L44" i="4"/>
  <c r="M44" i="4"/>
  <c r="O44" i="4"/>
  <c r="Q44" i="4"/>
  <c r="I45" i="4"/>
  <c r="J45" i="4"/>
  <c r="K45" i="4"/>
  <c r="L45" i="4"/>
  <c r="M45" i="4"/>
  <c r="O45" i="4"/>
  <c r="Q45" i="4"/>
  <c r="I46" i="4"/>
  <c r="N46" i="4"/>
  <c r="J46" i="4"/>
  <c r="K46" i="4"/>
  <c r="L46" i="4"/>
  <c r="M46" i="4"/>
  <c r="O46" i="4"/>
  <c r="Q46" i="4"/>
  <c r="I47" i="4"/>
  <c r="N47" i="4"/>
  <c r="J47" i="4"/>
  <c r="K47" i="4"/>
  <c r="L47" i="4"/>
  <c r="M47" i="4"/>
  <c r="O47" i="4"/>
  <c r="P47" i="4" s="1"/>
  <c r="Q47" i="4"/>
  <c r="I48" i="4"/>
  <c r="J48" i="4"/>
  <c r="K48" i="4"/>
  <c r="L48" i="4"/>
  <c r="M48" i="4"/>
  <c r="O48" i="4"/>
  <c r="Q48" i="4"/>
  <c r="I49" i="4"/>
  <c r="P49" i="4" s="1"/>
  <c r="J49" i="4"/>
  <c r="K49" i="4"/>
  <c r="L49" i="4"/>
  <c r="M49" i="4"/>
  <c r="O49" i="4"/>
  <c r="Q49" i="4"/>
  <c r="I50" i="4"/>
  <c r="J50" i="4"/>
  <c r="K50" i="4"/>
  <c r="L50" i="4"/>
  <c r="M50" i="4"/>
  <c r="O50" i="4"/>
  <c r="Q50" i="4"/>
  <c r="I51" i="4"/>
  <c r="J51" i="4"/>
  <c r="K51" i="4"/>
  <c r="L51" i="4"/>
  <c r="M51" i="4"/>
  <c r="O51" i="4"/>
  <c r="P51" i="4" s="1"/>
  <c r="Q51" i="4"/>
  <c r="I52" i="4"/>
  <c r="J52" i="4"/>
  <c r="K52" i="4"/>
  <c r="L52" i="4"/>
  <c r="M52" i="4"/>
  <c r="O52" i="4"/>
  <c r="Q52" i="4"/>
  <c r="I53" i="4"/>
  <c r="J53" i="4"/>
  <c r="K53" i="4"/>
  <c r="L53" i="4"/>
  <c r="M53" i="4"/>
  <c r="O53" i="4"/>
  <c r="Q53" i="4"/>
  <c r="I54" i="4"/>
  <c r="P54" i="4" s="1"/>
  <c r="J54" i="4"/>
  <c r="K54" i="4"/>
  <c r="L54" i="4"/>
  <c r="M54" i="4"/>
  <c r="O54" i="4"/>
  <c r="Q54" i="4"/>
  <c r="I55" i="4"/>
  <c r="N55" i="4" s="1"/>
  <c r="J55" i="4"/>
  <c r="K55" i="4"/>
  <c r="L55" i="4"/>
  <c r="M55" i="4"/>
  <c r="O55" i="4"/>
  <c r="Q55" i="4"/>
  <c r="I56" i="4"/>
  <c r="J56" i="4"/>
  <c r="K56" i="4"/>
  <c r="L56" i="4"/>
  <c r="M56" i="4"/>
  <c r="O56" i="4"/>
  <c r="Q56" i="4"/>
  <c r="I57" i="4"/>
  <c r="N57" i="4" s="1"/>
  <c r="J57" i="4"/>
  <c r="K57" i="4"/>
  <c r="L57" i="4"/>
  <c r="M57" i="4"/>
  <c r="O57" i="4"/>
  <c r="Q57" i="4"/>
  <c r="I58" i="4"/>
  <c r="J58" i="4"/>
  <c r="K58" i="4"/>
  <c r="L58" i="4"/>
  <c r="M58" i="4"/>
  <c r="O58" i="4"/>
  <c r="Q58" i="4"/>
  <c r="I59" i="4"/>
  <c r="J59" i="4"/>
  <c r="K59" i="4"/>
  <c r="L59" i="4"/>
  <c r="M59" i="4"/>
  <c r="O59" i="4"/>
  <c r="P59" i="4" s="1"/>
  <c r="Q59" i="4"/>
  <c r="I60" i="4"/>
  <c r="J60" i="4"/>
  <c r="K60" i="4"/>
  <c r="L60" i="4"/>
  <c r="M60" i="4"/>
  <c r="O60" i="4"/>
  <c r="P60" i="4" s="1"/>
  <c r="Q60" i="4"/>
  <c r="I61" i="4"/>
  <c r="P61" i="4" s="1"/>
  <c r="J61" i="4"/>
  <c r="K61" i="4"/>
  <c r="L61" i="4"/>
  <c r="M61" i="4"/>
  <c r="O61" i="4"/>
  <c r="Q61" i="4"/>
  <c r="I62" i="4"/>
  <c r="J62" i="4"/>
  <c r="K62" i="4"/>
  <c r="L62" i="4"/>
  <c r="M62" i="4"/>
  <c r="O62" i="4"/>
  <c r="Q62" i="4"/>
  <c r="I63" i="4"/>
  <c r="N63" i="4" s="1"/>
  <c r="J63" i="4"/>
  <c r="K63" i="4"/>
  <c r="L63" i="4"/>
  <c r="M63" i="4"/>
  <c r="O63" i="4"/>
  <c r="Q63" i="4"/>
  <c r="I3" i="4"/>
  <c r="J3" i="4"/>
  <c r="L3" i="4"/>
  <c r="M3" i="4"/>
  <c r="O3" i="4"/>
  <c r="Q3" i="4"/>
  <c r="I4" i="4"/>
  <c r="J4" i="4"/>
  <c r="K4" i="4"/>
  <c r="L4" i="4"/>
  <c r="M4" i="4"/>
  <c r="O4" i="4"/>
  <c r="Q4" i="4"/>
  <c r="I5" i="4"/>
  <c r="J5" i="4"/>
  <c r="K5" i="4"/>
  <c r="L5" i="4"/>
  <c r="M5" i="4"/>
  <c r="O5" i="4"/>
  <c r="Q5" i="4"/>
  <c r="I6" i="4"/>
  <c r="J6" i="4"/>
  <c r="K6" i="4"/>
  <c r="L6" i="4"/>
  <c r="M6" i="4"/>
  <c r="O6" i="4"/>
  <c r="P6" i="4" s="1"/>
  <c r="Q6" i="4"/>
  <c r="I7" i="4"/>
  <c r="P7" i="4" s="1"/>
  <c r="J7" i="4"/>
  <c r="K7" i="4"/>
  <c r="L7" i="4"/>
  <c r="M7" i="4"/>
  <c r="O7" i="4"/>
  <c r="Q7" i="4"/>
  <c r="I8" i="4"/>
  <c r="J8" i="4"/>
  <c r="K8" i="4"/>
  <c r="L8" i="4"/>
  <c r="M8" i="4"/>
  <c r="O8" i="4"/>
  <c r="Q8" i="4"/>
  <c r="I9" i="4"/>
  <c r="J9" i="4"/>
  <c r="K9" i="4"/>
  <c r="L9" i="4"/>
  <c r="M9" i="4"/>
  <c r="O9" i="4"/>
  <c r="Q9" i="4"/>
  <c r="I10" i="4"/>
  <c r="P10" i="4" s="1"/>
  <c r="J10" i="4"/>
  <c r="K10" i="4"/>
  <c r="L10" i="4"/>
  <c r="M10" i="4"/>
  <c r="O10" i="4"/>
  <c r="Q10" i="4"/>
  <c r="I11" i="4"/>
  <c r="N11" i="4" s="1"/>
  <c r="J11" i="4"/>
  <c r="K11" i="4"/>
  <c r="L11" i="4"/>
  <c r="M11" i="4"/>
  <c r="O11" i="4"/>
  <c r="Q11" i="4"/>
  <c r="I12" i="4"/>
  <c r="J12" i="4"/>
  <c r="K12" i="4"/>
  <c r="L12" i="4"/>
  <c r="M12" i="4"/>
  <c r="O12" i="4"/>
  <c r="P12" i="4" s="1"/>
  <c r="Q12" i="4"/>
  <c r="I13" i="4"/>
  <c r="J13" i="4"/>
  <c r="K13" i="4"/>
  <c r="L13" i="4"/>
  <c r="M13" i="4"/>
  <c r="O13" i="4"/>
  <c r="Q13" i="4"/>
  <c r="I14" i="4"/>
  <c r="J14" i="4"/>
  <c r="K14" i="4"/>
  <c r="L14" i="4"/>
  <c r="M14" i="4"/>
  <c r="O14" i="4"/>
  <c r="N14" i="4" s="1"/>
  <c r="P14" i="4"/>
  <c r="Q14" i="4"/>
  <c r="I15" i="4"/>
  <c r="J15" i="4"/>
  <c r="K15" i="4"/>
  <c r="L15" i="4"/>
  <c r="M15" i="4"/>
  <c r="O15" i="4"/>
  <c r="Q15" i="4"/>
  <c r="I16" i="4"/>
  <c r="J16" i="4"/>
  <c r="K16" i="4"/>
  <c r="L16" i="4"/>
  <c r="M16" i="4"/>
  <c r="O16" i="4"/>
  <c r="Q16" i="4"/>
  <c r="I17" i="4"/>
  <c r="N17" i="4" s="1"/>
  <c r="J17" i="4"/>
  <c r="K17" i="4"/>
  <c r="L17" i="4"/>
  <c r="M17" i="4"/>
  <c r="O17" i="4"/>
  <c r="Q17" i="4"/>
  <c r="I18" i="4"/>
  <c r="N18" i="4" s="1"/>
  <c r="J18" i="4"/>
  <c r="K18" i="4"/>
  <c r="L18" i="4"/>
  <c r="M18" i="4"/>
  <c r="O18" i="4"/>
  <c r="Q18" i="4"/>
  <c r="I19" i="4"/>
  <c r="P19" i="4" s="1"/>
  <c r="J19" i="4"/>
  <c r="K19" i="4"/>
  <c r="L19" i="4"/>
  <c r="M19" i="4"/>
  <c r="O19" i="4"/>
  <c r="Q19" i="4"/>
  <c r="I20" i="4"/>
  <c r="N20" i="4" s="1"/>
  <c r="J20" i="4"/>
  <c r="K20" i="4"/>
  <c r="L20" i="4"/>
  <c r="M20" i="4"/>
  <c r="O20" i="4"/>
  <c r="Q20" i="4"/>
  <c r="I21" i="4"/>
  <c r="N21" i="4" s="1"/>
  <c r="J21" i="4"/>
  <c r="K21" i="4"/>
  <c r="L21" i="4"/>
  <c r="M21" i="4"/>
  <c r="O21" i="4"/>
  <c r="Q21" i="4"/>
  <c r="I22" i="4"/>
  <c r="J22" i="4"/>
  <c r="K22" i="4"/>
  <c r="L22" i="4"/>
  <c r="M22" i="4"/>
  <c r="O22" i="4"/>
  <c r="N22" i="4" s="1"/>
  <c r="Q22" i="4"/>
  <c r="I23" i="4"/>
  <c r="J23" i="4"/>
  <c r="K23" i="4"/>
  <c r="L23" i="4"/>
  <c r="M23" i="4"/>
  <c r="O23" i="4"/>
  <c r="Q23" i="4"/>
  <c r="I24" i="4"/>
  <c r="J24" i="4"/>
  <c r="K24" i="4"/>
  <c r="L24" i="4"/>
  <c r="M24" i="4"/>
  <c r="O24" i="4"/>
  <c r="N24" i="4" s="1"/>
  <c r="Q24" i="4"/>
  <c r="I25" i="4"/>
  <c r="J25" i="4"/>
  <c r="K25" i="4"/>
  <c r="L25" i="4"/>
  <c r="M25" i="4"/>
  <c r="O25" i="4"/>
  <c r="Q25" i="4"/>
  <c r="I26" i="4"/>
  <c r="N26" i="4" s="1"/>
  <c r="J26" i="4"/>
  <c r="K26" i="4"/>
  <c r="L26" i="4"/>
  <c r="M26" i="4"/>
  <c r="O26" i="4"/>
  <c r="Q26" i="4"/>
  <c r="I27" i="4"/>
  <c r="N27" i="4" s="1"/>
  <c r="J27" i="4"/>
  <c r="K27" i="4"/>
  <c r="L27" i="4"/>
  <c r="M27" i="4"/>
  <c r="O27" i="4"/>
  <c r="Q27" i="4"/>
  <c r="I28" i="4"/>
  <c r="J28" i="4"/>
  <c r="K28" i="4"/>
  <c r="L28" i="4"/>
  <c r="M28" i="4"/>
  <c r="O28" i="4"/>
  <c r="Q28" i="4"/>
  <c r="I29" i="4"/>
  <c r="J29" i="4"/>
  <c r="K29" i="4"/>
  <c r="L29" i="4"/>
  <c r="M29" i="4"/>
  <c r="O29" i="4"/>
  <c r="Q29" i="4"/>
  <c r="I30" i="4"/>
  <c r="J30" i="4"/>
  <c r="K30" i="4"/>
  <c r="L30" i="4"/>
  <c r="M30" i="4"/>
  <c r="O30" i="4"/>
  <c r="Q30" i="4"/>
  <c r="I31" i="4"/>
  <c r="J31" i="4"/>
  <c r="K31" i="4"/>
  <c r="L31" i="4"/>
  <c r="M31" i="4"/>
  <c r="O31" i="4"/>
  <c r="Q31" i="4"/>
  <c r="I65" i="4"/>
  <c r="J65" i="4"/>
  <c r="K65" i="4"/>
  <c r="L65" i="4"/>
  <c r="M65" i="4"/>
  <c r="O65" i="4"/>
  <c r="Q65" i="4"/>
  <c r="I66" i="4"/>
  <c r="J66" i="4"/>
  <c r="K66" i="4"/>
  <c r="L66" i="4"/>
  <c r="M66" i="4"/>
  <c r="O66" i="4"/>
  <c r="P66" i="4" s="1"/>
  <c r="Q66" i="4"/>
  <c r="I67" i="4"/>
  <c r="N67" i="4" s="1"/>
  <c r="J67" i="4"/>
  <c r="K67" i="4"/>
  <c r="L67" i="4"/>
  <c r="M67" i="4"/>
  <c r="O67" i="4"/>
  <c r="Q67" i="4"/>
  <c r="I68" i="4"/>
  <c r="N68" i="4" s="1"/>
  <c r="J68" i="4"/>
  <c r="K68" i="4"/>
  <c r="L68" i="4"/>
  <c r="M68" i="4"/>
  <c r="O68" i="4"/>
  <c r="Q68" i="4"/>
  <c r="I69" i="4"/>
  <c r="P69" i="4" s="1"/>
  <c r="J69" i="4"/>
  <c r="K69" i="4"/>
  <c r="L69" i="4"/>
  <c r="M69" i="4"/>
  <c r="O69" i="4"/>
  <c r="Q69" i="4"/>
  <c r="I70" i="4"/>
  <c r="P70" i="4" s="1"/>
  <c r="J70" i="4"/>
  <c r="K70" i="4"/>
  <c r="L70" i="4"/>
  <c r="M70" i="4"/>
  <c r="O70" i="4"/>
  <c r="Q70" i="4"/>
  <c r="I71" i="4"/>
  <c r="J71" i="4"/>
  <c r="K71" i="4"/>
  <c r="L71" i="4"/>
  <c r="M71" i="4"/>
  <c r="O71" i="4"/>
  <c r="Q71" i="4"/>
  <c r="I72" i="4"/>
  <c r="J72" i="4"/>
  <c r="K72" i="4"/>
  <c r="L72" i="4"/>
  <c r="M72" i="4"/>
  <c r="O72" i="4"/>
  <c r="P72" i="4" s="1"/>
  <c r="Q72" i="4"/>
  <c r="I73" i="4"/>
  <c r="J73" i="4"/>
  <c r="K73" i="4"/>
  <c r="L73" i="4"/>
  <c r="M73" i="4"/>
  <c r="O73" i="4"/>
  <c r="Q73" i="4"/>
  <c r="I74" i="4"/>
  <c r="J74" i="4"/>
  <c r="K74" i="4"/>
  <c r="L74" i="4"/>
  <c r="M74" i="4"/>
  <c r="O74" i="4"/>
  <c r="Q74" i="4"/>
  <c r="I75" i="4"/>
  <c r="P75" i="4" s="1"/>
  <c r="J75" i="4"/>
  <c r="K75" i="4"/>
  <c r="L75" i="4"/>
  <c r="M75" i="4"/>
  <c r="O75" i="4"/>
  <c r="Q75" i="4"/>
  <c r="I76" i="4"/>
  <c r="J76" i="4"/>
  <c r="K76" i="4"/>
  <c r="L76" i="4"/>
  <c r="M76" i="4"/>
  <c r="O76" i="4"/>
  <c r="Q76" i="4"/>
  <c r="I77" i="4"/>
  <c r="J77" i="4"/>
  <c r="K77" i="4"/>
  <c r="L77" i="4"/>
  <c r="M77" i="4"/>
  <c r="O77" i="4"/>
  <c r="Q77" i="4"/>
  <c r="I78" i="4"/>
  <c r="P78" i="4" s="1"/>
  <c r="J78" i="4"/>
  <c r="K78" i="4"/>
  <c r="L78" i="4"/>
  <c r="M78" i="4"/>
  <c r="O78" i="4"/>
  <c r="Q78" i="4"/>
  <c r="I79" i="4"/>
  <c r="J79" i="4"/>
  <c r="K79" i="4"/>
  <c r="L79" i="4"/>
  <c r="M79" i="4"/>
  <c r="O79" i="4"/>
  <c r="Q79" i="4"/>
  <c r="I80" i="4"/>
  <c r="P80" i="4" s="1"/>
  <c r="J80" i="4"/>
  <c r="K80" i="4"/>
  <c r="L80" i="4"/>
  <c r="M80" i="4"/>
  <c r="O80" i="4"/>
  <c r="Q80" i="4"/>
  <c r="I81" i="4"/>
  <c r="J81" i="4"/>
  <c r="K81" i="4"/>
  <c r="L81" i="4"/>
  <c r="M81" i="4"/>
  <c r="O81" i="4"/>
  <c r="Q81" i="4"/>
  <c r="I82" i="4"/>
  <c r="J82" i="4"/>
  <c r="K82" i="4"/>
  <c r="L82" i="4"/>
  <c r="M82" i="4"/>
  <c r="O82" i="4"/>
  <c r="Q82" i="4"/>
  <c r="I83" i="4"/>
  <c r="J83" i="4"/>
  <c r="K83" i="4"/>
  <c r="L83" i="4"/>
  <c r="M83" i="4"/>
  <c r="O83" i="4"/>
  <c r="Q83" i="4"/>
  <c r="I84" i="4"/>
  <c r="P84" i="4" s="1"/>
  <c r="J84" i="4"/>
  <c r="K84" i="4"/>
  <c r="L84" i="4"/>
  <c r="M84" i="4"/>
  <c r="O84" i="4"/>
  <c r="Q84" i="4"/>
  <c r="I85" i="4"/>
  <c r="N85" i="4" s="1"/>
  <c r="J85" i="4"/>
  <c r="K85" i="4"/>
  <c r="L85" i="4"/>
  <c r="M85" i="4"/>
  <c r="O85" i="4"/>
  <c r="Q85" i="4"/>
  <c r="I86" i="4"/>
  <c r="J86" i="4"/>
  <c r="K86" i="4"/>
  <c r="L86" i="4"/>
  <c r="M86" i="4"/>
  <c r="O86" i="4"/>
  <c r="Q86" i="4"/>
  <c r="I87" i="4"/>
  <c r="J87" i="4"/>
  <c r="K87" i="4"/>
  <c r="L87" i="4"/>
  <c r="M87" i="4"/>
  <c r="O87" i="4"/>
  <c r="N87" i="4" s="1"/>
  <c r="Q87" i="4"/>
  <c r="I88" i="4"/>
  <c r="P88" i="4" s="1"/>
  <c r="J88" i="4"/>
  <c r="K88" i="4"/>
  <c r="L88" i="4"/>
  <c r="M88" i="4"/>
  <c r="O88" i="4"/>
  <c r="Q88" i="4"/>
  <c r="I89" i="4"/>
  <c r="J89" i="4"/>
  <c r="K89" i="4"/>
  <c r="L89" i="4"/>
  <c r="M89" i="4"/>
  <c r="O89" i="4"/>
  <c r="Q89" i="4"/>
  <c r="I90" i="4"/>
  <c r="J90" i="4"/>
  <c r="K90" i="4"/>
  <c r="L90" i="4"/>
  <c r="M90" i="4"/>
  <c r="O90" i="4"/>
  <c r="Q90" i="4"/>
  <c r="I91" i="4"/>
  <c r="J91" i="4"/>
  <c r="K91" i="4"/>
  <c r="L91" i="4"/>
  <c r="M91" i="4"/>
  <c r="O91" i="4"/>
  <c r="P91" i="4" s="1"/>
  <c r="Q91" i="4"/>
  <c r="I92" i="4"/>
  <c r="J92" i="4"/>
  <c r="K92" i="4"/>
  <c r="L92" i="4"/>
  <c r="M92" i="4"/>
  <c r="O92" i="4"/>
  <c r="Q92" i="4"/>
  <c r="I93" i="4"/>
  <c r="J93" i="4"/>
  <c r="K93" i="4"/>
  <c r="L93" i="4"/>
  <c r="M93" i="4"/>
  <c r="O93" i="4"/>
  <c r="Q93" i="4"/>
  <c r="I94" i="4"/>
  <c r="P94" i="4" s="1"/>
  <c r="J94" i="4"/>
  <c r="K94" i="4"/>
  <c r="L94" i="4"/>
  <c r="M94" i="4"/>
  <c r="O94" i="4"/>
  <c r="Q94" i="4"/>
  <c r="I95" i="4"/>
  <c r="J95" i="4"/>
  <c r="K95" i="4"/>
  <c r="L95" i="4"/>
  <c r="M95" i="4"/>
  <c r="O95" i="4"/>
  <c r="Q95" i="4"/>
  <c r="I96" i="4"/>
  <c r="N96" i="4" s="1"/>
  <c r="J96" i="4"/>
  <c r="K96" i="4"/>
  <c r="L96" i="4"/>
  <c r="M96" i="4"/>
  <c r="O96" i="4"/>
  <c r="Q96" i="4"/>
  <c r="I97" i="4"/>
  <c r="J97" i="4"/>
  <c r="K97" i="4"/>
  <c r="L97" i="4"/>
  <c r="M97" i="4"/>
  <c r="O97" i="4"/>
  <c r="Q97" i="4"/>
  <c r="I98" i="4"/>
  <c r="J98" i="4"/>
  <c r="K98" i="4"/>
  <c r="L98" i="4"/>
  <c r="M98" i="4"/>
  <c r="O98" i="4"/>
  <c r="Q98" i="4"/>
  <c r="I99" i="4"/>
  <c r="J99" i="4"/>
  <c r="K99" i="4"/>
  <c r="L99" i="4"/>
  <c r="M99" i="4"/>
  <c r="O99" i="4"/>
  <c r="P99" i="4" s="1"/>
  <c r="Q99" i="4"/>
  <c r="I100" i="4"/>
  <c r="J100" i="4"/>
  <c r="K100" i="4"/>
  <c r="L100" i="4"/>
  <c r="M100" i="4"/>
  <c r="O100" i="4"/>
  <c r="P100" i="4" s="1"/>
  <c r="Q100" i="4"/>
  <c r="I101" i="4"/>
  <c r="N101" i="4" s="1"/>
  <c r="J101" i="4"/>
  <c r="K101" i="4"/>
  <c r="L101" i="4"/>
  <c r="M101" i="4"/>
  <c r="O101" i="4"/>
  <c r="Q101" i="4"/>
  <c r="I102" i="4"/>
  <c r="N102" i="4" s="1"/>
  <c r="J102" i="4"/>
  <c r="K102" i="4"/>
  <c r="L102" i="4"/>
  <c r="M102" i="4"/>
  <c r="O102" i="4"/>
  <c r="Q102" i="4"/>
  <c r="I103" i="4"/>
  <c r="J103" i="4"/>
  <c r="K103" i="4"/>
  <c r="L103" i="4"/>
  <c r="M103" i="4"/>
  <c r="O103" i="4"/>
  <c r="Q103" i="4"/>
  <c r="I104" i="4"/>
  <c r="N104" i="4" s="1"/>
  <c r="J104" i="4"/>
  <c r="K104" i="4"/>
  <c r="L104" i="4"/>
  <c r="M104" i="4"/>
  <c r="O104" i="4"/>
  <c r="Q104" i="4"/>
  <c r="I105" i="4"/>
  <c r="J105" i="4"/>
  <c r="K105" i="4"/>
  <c r="L105" i="4"/>
  <c r="M105" i="4"/>
  <c r="O105" i="4"/>
  <c r="Q105" i="4"/>
  <c r="I106" i="4"/>
  <c r="J106" i="4"/>
  <c r="K106" i="4"/>
  <c r="L106" i="4"/>
  <c r="M106" i="4"/>
  <c r="O106" i="4"/>
  <c r="N106" i="4" s="1"/>
  <c r="Q106" i="4"/>
  <c r="I107" i="4"/>
  <c r="J107" i="4"/>
  <c r="K107" i="4"/>
  <c r="L107" i="4"/>
  <c r="M107" i="4"/>
  <c r="O107" i="4"/>
  <c r="Q107" i="4"/>
  <c r="I108" i="4"/>
  <c r="J108" i="4"/>
  <c r="K108" i="4"/>
  <c r="L108" i="4"/>
  <c r="M108" i="4"/>
  <c r="O108" i="4"/>
  <c r="Q108" i="4"/>
  <c r="I109" i="4"/>
  <c r="P109" i="4" s="1"/>
  <c r="J109" i="4"/>
  <c r="K109" i="4"/>
  <c r="L109" i="4"/>
  <c r="M109" i="4"/>
  <c r="O109" i="4"/>
  <c r="Q109" i="4"/>
  <c r="I110" i="4"/>
  <c r="N110" i="4"/>
  <c r="J110" i="4"/>
  <c r="K110" i="4"/>
  <c r="L110" i="4"/>
  <c r="M110" i="4"/>
  <c r="O110" i="4"/>
  <c r="Q110" i="4"/>
  <c r="I111" i="4"/>
  <c r="P111" i="4" s="1"/>
  <c r="N111" i="4"/>
  <c r="J111" i="4"/>
  <c r="K111" i="4"/>
  <c r="L111" i="4"/>
  <c r="M111" i="4"/>
  <c r="O111" i="4"/>
  <c r="Q111" i="4"/>
  <c r="I112" i="4"/>
  <c r="N112" i="4" s="1"/>
  <c r="P112" i="4"/>
  <c r="J112" i="4"/>
  <c r="K112" i="4"/>
  <c r="L112" i="4"/>
  <c r="M112" i="4"/>
  <c r="O112" i="4"/>
  <c r="Q112" i="4"/>
  <c r="I113" i="4"/>
  <c r="N113" i="4" s="1"/>
  <c r="P113" i="4"/>
  <c r="J113" i="4"/>
  <c r="K113" i="4"/>
  <c r="L113" i="4"/>
  <c r="M113" i="4"/>
  <c r="O113" i="4"/>
  <c r="Q113" i="4"/>
  <c r="I114" i="4"/>
  <c r="P114" i="4" s="1"/>
  <c r="N114" i="4"/>
  <c r="J114" i="4"/>
  <c r="K114" i="4"/>
  <c r="L114" i="4"/>
  <c r="M114" i="4"/>
  <c r="O114" i="4"/>
  <c r="Q114" i="4"/>
  <c r="I115" i="4"/>
  <c r="P115" i="4" s="1"/>
  <c r="N115" i="4"/>
  <c r="J115" i="4"/>
  <c r="K115" i="4"/>
  <c r="L115" i="4"/>
  <c r="M115" i="4"/>
  <c r="O115" i="4"/>
  <c r="Q115" i="4"/>
  <c r="I116" i="4"/>
  <c r="P116" i="4" s="1"/>
  <c r="N116" i="4"/>
  <c r="J116" i="4"/>
  <c r="K116" i="4"/>
  <c r="L116" i="4"/>
  <c r="M116" i="4"/>
  <c r="O116" i="4"/>
  <c r="Q116" i="4"/>
  <c r="I117" i="4"/>
  <c r="N117" i="4" s="1"/>
  <c r="P117" i="4"/>
  <c r="J117" i="4"/>
  <c r="K117" i="4"/>
  <c r="L117" i="4"/>
  <c r="M117" i="4"/>
  <c r="O117" i="4"/>
  <c r="Q117" i="4"/>
  <c r="I118" i="4"/>
  <c r="P118" i="4" s="1"/>
  <c r="J118" i="4"/>
  <c r="K118" i="4"/>
  <c r="L118" i="4"/>
  <c r="M118" i="4"/>
  <c r="O118" i="4"/>
  <c r="Q118" i="4"/>
  <c r="I119" i="4"/>
  <c r="P119" i="4" s="1"/>
  <c r="J119" i="4"/>
  <c r="K119" i="4"/>
  <c r="L119" i="4"/>
  <c r="M119" i="4"/>
  <c r="O119" i="4"/>
  <c r="Q119" i="4"/>
  <c r="I120" i="4"/>
  <c r="J120" i="4"/>
  <c r="K120" i="4"/>
  <c r="L120" i="4"/>
  <c r="M120" i="4"/>
  <c r="O120" i="4"/>
  <c r="Q120" i="4"/>
  <c r="I121" i="4"/>
  <c r="J121" i="4"/>
  <c r="K121" i="4"/>
  <c r="L121" i="4"/>
  <c r="M121" i="4"/>
  <c r="O121" i="4"/>
  <c r="Q121" i="4"/>
  <c r="I122" i="4"/>
  <c r="J122" i="4"/>
  <c r="K122" i="4"/>
  <c r="L122" i="4"/>
  <c r="M122" i="4"/>
  <c r="O122" i="4"/>
  <c r="Q122" i="4"/>
  <c r="I123" i="4"/>
  <c r="J123" i="4"/>
  <c r="K123" i="4"/>
  <c r="L123" i="4"/>
  <c r="M123" i="4"/>
  <c r="O123" i="4"/>
  <c r="Q123" i="4"/>
  <c r="I124" i="4"/>
  <c r="J124" i="4"/>
  <c r="K124" i="4"/>
  <c r="L124" i="4"/>
  <c r="M124" i="4"/>
  <c r="O124" i="4"/>
  <c r="Q124" i="4"/>
  <c r="P74" i="4"/>
  <c r="P9" i="4"/>
  <c r="P38" i="4"/>
  <c r="P48" i="4"/>
  <c r="P43" i="4"/>
  <c r="N95" i="4"/>
  <c r="N71" i="4"/>
  <c r="N6" i="4"/>
  <c r="N53" i="4"/>
  <c r="N56" i="4"/>
  <c r="P42" i="4"/>
  <c r="P30" i="4"/>
  <c r="P3" i="4"/>
  <c r="N42" i="4"/>
  <c r="P40" i="4"/>
  <c r="P56" i="4"/>
  <c r="P26" i="4"/>
  <c r="P63" i="4"/>
  <c r="P55" i="4"/>
  <c r="P39" i="4"/>
  <c r="N3" i="4"/>
  <c r="N48" i="4"/>
  <c r="P97" i="4"/>
  <c r="P89" i="4"/>
  <c r="P24" i="4"/>
  <c r="P53" i="4"/>
  <c r="P45" i="4"/>
  <c r="P37" i="4"/>
  <c r="N50" i="4"/>
  <c r="P8" i="4"/>
  <c r="N65" i="4"/>
  <c r="P110" i="4"/>
  <c r="P85" i="4"/>
  <c r="P52" i="4"/>
  <c r="P46" i="4"/>
  <c r="P33" i="4"/>
  <c r="P22" i="4"/>
  <c r="P103" i="4" l="1"/>
  <c r="P95" i="4"/>
  <c r="P86" i="4"/>
  <c r="N77" i="4"/>
  <c r="P17" i="4"/>
  <c r="N37" i="4"/>
  <c r="P68" i="4"/>
  <c r="N34" i="4"/>
  <c r="N93" i="4"/>
  <c r="P87" i="4"/>
  <c r="N75" i="4"/>
  <c r="P67" i="4"/>
  <c r="N7" i="4"/>
  <c r="N61" i="4"/>
  <c r="N105" i="4"/>
  <c r="N97" i="4"/>
  <c r="N89" i="4"/>
  <c r="N80" i="4"/>
  <c r="P79" i="4"/>
  <c r="N76" i="4"/>
  <c r="P71" i="4"/>
  <c r="N62" i="4"/>
  <c r="P106" i="4"/>
  <c r="P81" i="4"/>
  <c r="P31" i="4"/>
  <c r="P23" i="4"/>
  <c r="N9" i="4"/>
  <c r="P4" i="4"/>
  <c r="N58" i="4"/>
  <c r="P50" i="4"/>
  <c r="N45" i="4"/>
  <c r="N36" i="4"/>
  <c r="P107" i="4"/>
  <c r="P82" i="4"/>
  <c r="P65" i="4"/>
  <c r="N29" i="4"/>
  <c r="P15" i="4"/>
  <c r="N13" i="4"/>
  <c r="P5" i="4"/>
  <c r="P124" i="4"/>
  <c r="N118" i="4"/>
  <c r="P108" i="4"/>
  <c r="N83" i="4"/>
  <c r="N66" i="4"/>
  <c r="P25" i="4"/>
  <c r="P16" i="4"/>
  <c r="N35" i="4"/>
  <c r="N79" i="4"/>
  <c r="N31" i="4"/>
  <c r="P11" i="4"/>
  <c r="N8" i="4"/>
  <c r="N38" i="4"/>
  <c r="P104" i="4"/>
  <c r="N44" i="4"/>
  <c r="N16" i="4"/>
  <c r="N15" i="4"/>
  <c r="N107" i="4"/>
  <c r="P27" i="4"/>
  <c r="P57" i="4"/>
  <c r="N19" i="4"/>
  <c r="P120" i="4"/>
  <c r="N98" i="4"/>
  <c r="N90" i="4"/>
  <c r="N86" i="4"/>
  <c r="N84" i="4"/>
  <c r="P83" i="4"/>
  <c r="N72" i="4"/>
  <c r="N25" i="4"/>
  <c r="N23" i="4"/>
  <c r="N59" i="4"/>
  <c r="N51" i="4"/>
  <c r="N40" i="4"/>
  <c r="P18" i="4"/>
  <c r="N103" i="4"/>
  <c r="N41" i="4"/>
  <c r="P105" i="4"/>
  <c r="N10" i="4"/>
  <c r="N70" i="4"/>
  <c r="N49" i="4"/>
  <c r="N69" i="4"/>
  <c r="P121" i="4"/>
  <c r="N108" i="4"/>
  <c r="N82" i="4"/>
  <c r="N73" i="4"/>
  <c r="P28" i="4"/>
  <c r="P20" i="4"/>
  <c r="N4" i="4"/>
  <c r="N60" i="4"/>
  <c r="N52" i="4"/>
  <c r="N28" i="4"/>
  <c r="P73" i="4"/>
  <c r="P122" i="4"/>
  <c r="N100" i="4"/>
  <c r="P92" i="4"/>
  <c r="N74" i="4"/>
  <c r="P29" i="4"/>
  <c r="P21" i="4"/>
  <c r="N5" i="4"/>
  <c r="P58" i="4"/>
  <c r="P77" i="4"/>
  <c r="N99" i="4"/>
  <c r="N91" i="4"/>
  <c r="N88" i="4"/>
  <c r="P123" i="4"/>
  <c r="P101" i="4"/>
  <c r="P93" i="4"/>
  <c r="P76" i="4"/>
  <c r="N30" i="4"/>
  <c r="N12" i="4"/>
  <c r="P62" i="4"/>
  <c r="N54" i="4"/>
  <c r="N33" i="4"/>
  <c r="N119" i="4"/>
  <c r="N123" i="4"/>
  <c r="P96" i="4"/>
  <c r="N94" i="4"/>
  <c r="N109" i="4"/>
  <c r="P98" i="4"/>
  <c r="N92" i="4"/>
  <c r="P90" i="4"/>
  <c r="N78" i="4"/>
  <c r="P102" i="4"/>
  <c r="P13" i="4"/>
  <c r="N124" i="4"/>
  <c r="N120" i="4"/>
  <c r="N122" i="4"/>
  <c r="N121" i="4"/>
  <c r="N81" i="4"/>
  <c r="N43" i="4"/>
</calcChain>
</file>

<file path=xl/sharedStrings.xml><?xml version="1.0" encoding="utf-8"?>
<sst xmlns="http://schemas.openxmlformats.org/spreadsheetml/2006/main" count="140" uniqueCount="137">
  <si>
    <t>Hf DM (t)</t>
  </si>
  <si>
    <t>2s</t>
    <phoneticPr fontId="1" type="noConversion"/>
  </si>
  <si>
    <t>Age (Ma)</t>
    <phoneticPr fontId="1" type="noConversion"/>
  </si>
  <si>
    <t>S1-1</t>
    <phoneticPr fontId="1" type="noConversion"/>
  </si>
  <si>
    <r>
      <t>176</t>
    </r>
    <r>
      <rPr>
        <b/>
        <sz val="10"/>
        <color indexed="8"/>
        <rFont val="Times New Roman"/>
        <family val="1"/>
      </rPr>
      <t>Yb/</t>
    </r>
    <r>
      <rPr>
        <b/>
        <vertAlign val="superscript"/>
        <sz val="10"/>
        <color indexed="8"/>
        <rFont val="Times New Roman"/>
        <family val="1"/>
      </rPr>
      <t>177</t>
    </r>
    <r>
      <rPr>
        <b/>
        <sz val="10"/>
        <color indexed="8"/>
        <rFont val="Times New Roman"/>
        <family val="1"/>
      </rPr>
      <t>Hf</t>
    </r>
    <phoneticPr fontId="1" type="noConversion"/>
  </si>
  <si>
    <r>
      <t>176</t>
    </r>
    <r>
      <rPr>
        <b/>
        <sz val="10"/>
        <color indexed="8"/>
        <rFont val="Times New Roman"/>
        <family val="1"/>
      </rPr>
      <t>Lu/</t>
    </r>
    <r>
      <rPr>
        <b/>
        <vertAlign val="superscript"/>
        <sz val="10"/>
        <color indexed="8"/>
        <rFont val="Times New Roman"/>
        <family val="1"/>
      </rPr>
      <t>177</t>
    </r>
    <r>
      <rPr>
        <b/>
        <sz val="10"/>
        <color indexed="8"/>
        <rFont val="Times New Roman"/>
        <family val="1"/>
      </rPr>
      <t>Hf</t>
    </r>
    <phoneticPr fontId="1" type="noConversion"/>
  </si>
  <si>
    <r>
      <t>176</t>
    </r>
    <r>
      <rPr>
        <b/>
        <sz val="10"/>
        <color indexed="8"/>
        <rFont val="Times New Roman"/>
        <family val="1"/>
      </rPr>
      <t>Hf/</t>
    </r>
    <r>
      <rPr>
        <b/>
        <vertAlign val="superscript"/>
        <sz val="10"/>
        <color indexed="8"/>
        <rFont val="Times New Roman"/>
        <family val="1"/>
      </rPr>
      <t>177</t>
    </r>
    <r>
      <rPr>
        <b/>
        <sz val="10"/>
        <color indexed="8"/>
        <rFont val="Times New Roman"/>
        <family val="1"/>
      </rPr>
      <t>Hf</t>
    </r>
    <phoneticPr fontId="1" type="noConversion"/>
  </si>
  <si>
    <r>
      <t>176</t>
    </r>
    <r>
      <rPr>
        <b/>
        <sz val="10"/>
        <color indexed="8"/>
        <rFont val="Times New Roman"/>
        <family val="1"/>
      </rPr>
      <t>Hf/</t>
    </r>
    <r>
      <rPr>
        <b/>
        <vertAlign val="superscript"/>
        <sz val="10"/>
        <color indexed="8"/>
        <rFont val="Times New Roman"/>
        <family val="1"/>
      </rPr>
      <t>177</t>
    </r>
    <r>
      <rPr>
        <b/>
        <sz val="10"/>
        <color indexed="8"/>
        <rFont val="Times New Roman"/>
        <family val="1"/>
      </rPr>
      <t>Hf</t>
    </r>
    <r>
      <rPr>
        <b/>
        <vertAlign val="subscript"/>
        <sz val="10"/>
        <color indexed="8"/>
        <rFont val="Times New Roman"/>
        <family val="1"/>
      </rPr>
      <t>i</t>
    </r>
    <phoneticPr fontId="1" type="noConversion"/>
  </si>
  <si>
    <r>
      <t>T</t>
    </r>
    <r>
      <rPr>
        <b/>
        <vertAlign val="subscript"/>
        <sz val="10"/>
        <color indexed="8"/>
        <rFont val="Times New Roman"/>
        <family val="1"/>
      </rPr>
      <t>DM</t>
    </r>
    <r>
      <rPr>
        <b/>
        <sz val="10"/>
        <color indexed="8"/>
        <rFont val="Times New Roman"/>
        <family val="1"/>
      </rPr>
      <t>Hf</t>
    </r>
    <r>
      <rPr>
        <b/>
        <vertAlign val="subscript"/>
        <sz val="10"/>
        <color indexed="8"/>
        <rFont val="Times New Roman"/>
        <family val="1"/>
      </rPr>
      <t xml:space="preserve">1 </t>
    </r>
    <r>
      <rPr>
        <b/>
        <sz val="10"/>
        <color indexed="8"/>
        <rFont val="Times New Roman"/>
        <family val="1"/>
      </rPr>
      <t>(Ma)</t>
    </r>
    <phoneticPr fontId="1" type="noConversion"/>
  </si>
  <si>
    <r>
      <t>T</t>
    </r>
    <r>
      <rPr>
        <b/>
        <vertAlign val="subscript"/>
        <sz val="10"/>
        <color indexed="8"/>
        <rFont val="Times New Roman"/>
        <family val="1"/>
      </rPr>
      <t>DM</t>
    </r>
    <r>
      <rPr>
        <b/>
        <sz val="10"/>
        <color indexed="8"/>
        <rFont val="Times New Roman"/>
        <family val="1"/>
      </rPr>
      <t>Hf2(Ma)</t>
    </r>
    <phoneticPr fontId="1" type="noConversion"/>
  </si>
  <si>
    <r>
      <t>T</t>
    </r>
    <r>
      <rPr>
        <b/>
        <vertAlign val="subscript"/>
        <sz val="10"/>
        <color indexed="8"/>
        <rFont val="Times New Roman"/>
        <family val="1"/>
      </rPr>
      <t>DM</t>
    </r>
    <r>
      <rPr>
        <b/>
        <vertAlign val="superscript"/>
        <sz val="10"/>
        <color indexed="8"/>
        <rFont val="Times New Roman"/>
        <family val="1"/>
      </rPr>
      <t xml:space="preserve">C </t>
    </r>
    <r>
      <rPr>
        <b/>
        <sz val="10"/>
        <color indexed="8"/>
        <rFont val="Times New Roman"/>
        <family val="1"/>
      </rPr>
      <t>(Ma)</t>
    </r>
    <phoneticPr fontId="1" type="noConversion"/>
  </si>
  <si>
    <r>
      <t>f</t>
    </r>
    <r>
      <rPr>
        <b/>
        <vertAlign val="subscript"/>
        <sz val="10"/>
        <color indexed="8"/>
        <rFont val="Times New Roman"/>
        <family val="1"/>
      </rPr>
      <t>Lu/Hf</t>
    </r>
    <phoneticPr fontId="1" type="noConversion"/>
  </si>
  <si>
    <t>S1-1-01</t>
  </si>
  <si>
    <t>S1-1-05</t>
  </si>
  <si>
    <t>S1-1-06</t>
  </si>
  <si>
    <t>S1-1-09</t>
  </si>
  <si>
    <t>S1-1-20</t>
  </si>
  <si>
    <t>S1-1-27</t>
  </si>
  <si>
    <t>S1-1-28</t>
  </si>
  <si>
    <t>S1-1-32</t>
  </si>
  <si>
    <t>S1-1-36</t>
  </si>
  <si>
    <t>S1-1-38</t>
  </si>
  <si>
    <t>S1-1-39</t>
  </si>
  <si>
    <t>S1-1-40</t>
  </si>
  <si>
    <t>S1-1-42</t>
  </si>
  <si>
    <t>S1-1-44</t>
  </si>
  <si>
    <t>S1-1-48</t>
  </si>
  <si>
    <t>S1-1-49</t>
  </si>
  <si>
    <t>S1-1-52</t>
  </si>
  <si>
    <t>S1-1-54</t>
  </si>
  <si>
    <t>S1-1-57</t>
  </si>
  <si>
    <t>S1-1-58</t>
  </si>
  <si>
    <t>S1-1-66</t>
  </si>
  <si>
    <t>S1-1-67</t>
  </si>
  <si>
    <t>S1-1-68</t>
  </si>
  <si>
    <t>S1-1-71</t>
  </si>
  <si>
    <t>S1-1-74</t>
  </si>
  <si>
    <t>S1-1-75</t>
  </si>
  <si>
    <t>S1-1-76</t>
  </si>
  <si>
    <t>S1-1-79</t>
  </si>
  <si>
    <t>S1-1-80</t>
  </si>
  <si>
    <t>S2-1-01</t>
  </si>
  <si>
    <t>S2-1-02</t>
  </si>
  <si>
    <t>S2-1-09</t>
  </si>
  <si>
    <t>S2-1-12</t>
  </si>
  <si>
    <t>S2-1-15</t>
  </si>
  <si>
    <t>S2-1-18</t>
  </si>
  <si>
    <t>S2-1-22</t>
  </si>
  <si>
    <t>S2-1-26</t>
  </si>
  <si>
    <t>S2-1-28</t>
  </si>
  <si>
    <t>S2-1-30</t>
  </si>
  <si>
    <t>S2-1-32</t>
  </si>
  <si>
    <t>S2-1-34</t>
  </si>
  <si>
    <t>S2-1-38</t>
  </si>
  <si>
    <t>S2-1-39</t>
  </si>
  <si>
    <t>S2-1-44</t>
  </si>
  <si>
    <t>S2-1-46</t>
  </si>
  <si>
    <t>S2-1-48</t>
  </si>
  <si>
    <t>S2-1-50</t>
  </si>
  <si>
    <t>S2-1-51</t>
  </si>
  <si>
    <t>S2-1-53</t>
  </si>
  <si>
    <t>S2-1-57</t>
  </si>
  <si>
    <t>S2-1-58</t>
  </si>
  <si>
    <t>S2-1-63</t>
  </si>
  <si>
    <t>S2-1-64</t>
  </si>
  <si>
    <t>S2-1-65</t>
  </si>
  <si>
    <t>S2-1-66</t>
  </si>
  <si>
    <t>S2-1-72</t>
  </si>
  <si>
    <t>S2-1-73</t>
  </si>
  <si>
    <t>S2-1-76</t>
  </si>
  <si>
    <t>S2-1-87</t>
  </si>
  <si>
    <t>S2-1-89</t>
  </si>
  <si>
    <t>S2-1</t>
    <phoneticPr fontId="1" type="noConversion"/>
  </si>
  <si>
    <t>Sample Nos.</t>
    <phoneticPr fontId="1" type="noConversion"/>
  </si>
  <si>
    <r>
      <t>ε</t>
    </r>
    <r>
      <rPr>
        <b/>
        <vertAlign val="subscript"/>
        <sz val="10"/>
        <color indexed="8"/>
        <rFont val="Times New Roman"/>
        <family val="1"/>
      </rPr>
      <t>Hf</t>
    </r>
    <r>
      <rPr>
        <b/>
        <sz val="10"/>
        <color indexed="8"/>
        <rFont val="Times New Roman"/>
        <family val="1"/>
      </rPr>
      <t>(0)</t>
    </r>
    <phoneticPr fontId="1" type="noConversion"/>
  </si>
  <si>
    <t>L15-1-01</t>
  </si>
  <si>
    <t>L15-1-02</t>
  </si>
  <si>
    <t>L15-1-03</t>
  </si>
  <si>
    <t>L15-1-04</t>
  </si>
  <si>
    <t>L15-1-05</t>
  </si>
  <si>
    <t>L15-1-07</t>
  </si>
  <si>
    <t>L15-1-09</t>
  </si>
  <si>
    <t>L15-1-11</t>
  </si>
  <si>
    <t>L15-1-13</t>
  </si>
  <si>
    <t>L15-1-15</t>
  </si>
  <si>
    <t>L15-1-17</t>
  </si>
  <si>
    <t>L15-1-18</t>
  </si>
  <si>
    <t>L15-1-19</t>
  </si>
  <si>
    <t>L15-1-21</t>
  </si>
  <si>
    <t>L15-1-23</t>
  </si>
  <si>
    <t>L15-1-24</t>
  </si>
  <si>
    <t>L15-1-26</t>
  </si>
  <si>
    <t>L15-1-27</t>
  </si>
  <si>
    <t>L15-1-28</t>
  </si>
  <si>
    <t>L15-1-29</t>
  </si>
  <si>
    <t>L15-1-30</t>
  </si>
  <si>
    <t>L15-1-31</t>
  </si>
  <si>
    <t>L15-1-32</t>
  </si>
  <si>
    <t>L15-1-34</t>
  </si>
  <si>
    <t>L15-1-35</t>
  </si>
  <si>
    <t>L15-1-37</t>
  </si>
  <si>
    <t>L15-1-38</t>
  </si>
  <si>
    <t>L15-1-39</t>
  </si>
  <si>
    <t>L15-1-40</t>
  </si>
  <si>
    <t>L15-1-42</t>
  </si>
  <si>
    <t>L15-1-43</t>
  </si>
  <si>
    <t>L15-1-44</t>
  </si>
  <si>
    <t>L15-1-45</t>
  </si>
  <si>
    <t>L15-1-46</t>
  </si>
  <si>
    <t>L15-1-48</t>
  </si>
  <si>
    <t>L15-1-49</t>
  </si>
  <si>
    <t>L15-1-50</t>
  </si>
  <si>
    <t>L15-1-51</t>
  </si>
  <si>
    <t>L15-1-52</t>
  </si>
  <si>
    <t>L15-1-54</t>
  </si>
  <si>
    <t>L15-1-55</t>
  </si>
  <si>
    <t>L15-1-57</t>
  </si>
  <si>
    <t>L15-1-58</t>
  </si>
  <si>
    <t>L15-1-60</t>
  </si>
  <si>
    <t>L15-1-62</t>
  </si>
  <si>
    <t>L15-1-65</t>
  </si>
  <si>
    <t>L15-1-66</t>
  </si>
  <si>
    <t>L15-1-67</t>
  </si>
  <si>
    <t>L15-1-69</t>
  </si>
  <si>
    <t>L15-1-70</t>
  </si>
  <si>
    <t>L15-1-72</t>
  </si>
  <si>
    <t>L15-1-73</t>
  </si>
  <si>
    <t>L15-1-75</t>
  </si>
  <si>
    <t>L15-1-78</t>
  </si>
  <si>
    <t>L15-1-81</t>
  </si>
  <si>
    <t>L15-1-83</t>
  </si>
  <si>
    <t>L15-1-85</t>
  </si>
  <si>
    <t>L15-1-86</t>
  </si>
  <si>
    <t>L15-1-88</t>
  </si>
  <si>
    <t>L15-1-90</t>
  </si>
  <si>
    <t>L15-1</t>
    <phoneticPr fontId="1" type="noConversion"/>
  </si>
  <si>
    <r>
      <t>ε</t>
    </r>
    <r>
      <rPr>
        <b/>
        <vertAlign val="subscript"/>
        <sz val="10"/>
        <color theme="1"/>
        <rFont val="Times New Roman"/>
        <family val="1"/>
      </rPr>
      <t>Hf</t>
    </r>
    <r>
      <rPr>
        <b/>
        <sz val="10"/>
        <color theme="1"/>
        <rFont val="Times New Roman"/>
        <family val="1"/>
      </rPr>
      <t>(t)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</si>
</sst>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.000000_ "/>
    <numFmt numFmtId="178" formatCode="0.00_ "/>
    <numFmt numFmtId="179" formatCode="0.0_ "/>
    <numFmt numFmtId="180" formatCode="0.000000_ ;[Red]\-0.000000\ "/>
    <numFmt numFmtId="181" formatCode="0.0_ ;[Red]\-0.0\ "/>
    <numFmt numFmtId="182" formatCode="0.0000_);[Red]\(0.0000\)"/>
  </numFmts>
  <fonts count="13">
    <font>
      <sz val="12"/>
      <name val="宋体"/>
      <charset val="134"/>
    </font>
    <font>
      <sz val="9"/>
      <name val="宋体"/>
      <family val="3"/>
      <charset val="134"/>
    </font>
    <font>
      <b/>
      <sz val="10"/>
      <color indexed="8"/>
      <name val="Times New Roman"/>
      <family val="1"/>
    </font>
    <font>
      <b/>
      <vertAlign val="superscript"/>
      <sz val="10"/>
      <color indexed="8"/>
      <name val="Times New Roman"/>
      <family val="1"/>
    </font>
    <font>
      <b/>
      <vertAlign val="subscript"/>
      <sz val="10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color theme="1"/>
      <name val="Times New Roman"/>
      <family val="1"/>
    </font>
    <font>
      <sz val="11"/>
      <color rgb="FF006100"/>
      <name val="宋体"/>
      <family val="3"/>
      <charset val="134"/>
      <scheme val="minor"/>
    </font>
    <font>
      <sz val="9"/>
      <color rgb="FF0061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5" fillId="0" borderId="0">
      <alignment vertical="center"/>
    </xf>
    <xf numFmtId="0" fontId="7" fillId="3" borderId="0" applyNumberFormat="0" applyBorder="0" applyAlignment="0" applyProtection="0"/>
    <xf numFmtId="0" fontId="8" fillId="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80" fontId="9" fillId="0" borderId="0" xfId="3" applyNumberFormat="1" applyFont="1" applyAlignment="1">
      <alignment horizontal="center" vertical="center"/>
    </xf>
    <xf numFmtId="180" fontId="9" fillId="0" borderId="0" xfId="5" applyNumberFormat="1" applyFont="1" applyFill="1" applyAlignment="1">
      <alignment horizontal="center"/>
    </xf>
    <xf numFmtId="180" fontId="9" fillId="0" borderId="0" xfId="2" applyNumberFormat="1" applyFont="1" applyAlignment="1">
      <alignment horizontal="center"/>
    </xf>
    <xf numFmtId="0" fontId="10" fillId="0" borderId="1" xfId="3" quotePrefix="1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177" fontId="11" fillId="0" borderId="1" xfId="3" applyNumberFormat="1" applyFont="1" applyBorder="1" applyAlignment="1">
      <alignment horizontal="center" vertical="center"/>
    </xf>
    <xf numFmtId="182" fontId="10" fillId="0" borderId="1" xfId="3" applyNumberFormat="1" applyFont="1" applyBorder="1" applyAlignment="1">
      <alignment horizontal="center" vertical="center"/>
    </xf>
    <xf numFmtId="179" fontId="10" fillId="0" borderId="1" xfId="3" applyNumberFormat="1" applyFont="1" applyBorder="1" applyAlignment="1">
      <alignment horizontal="center" vertical="center"/>
    </xf>
    <xf numFmtId="176" fontId="10" fillId="0" borderId="1" xfId="3" applyNumberFormat="1" applyFont="1" applyBorder="1" applyAlignment="1">
      <alignment horizontal="center" vertical="center"/>
    </xf>
    <xf numFmtId="178" fontId="10" fillId="0" borderId="1" xfId="3" applyNumberFormat="1" applyFont="1" applyBorder="1" applyAlignment="1">
      <alignment horizontal="center" vertical="center"/>
    </xf>
    <xf numFmtId="180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181" fontId="9" fillId="0" borderId="0" xfId="3" applyNumberFormat="1" applyFont="1" applyAlignment="1">
      <alignment horizontal="center" vertical="center"/>
    </xf>
    <xf numFmtId="179" fontId="9" fillId="0" borderId="0" xfId="3" applyNumberFormat="1" applyFont="1" applyAlignment="1">
      <alignment horizontal="center" vertical="center"/>
    </xf>
    <xf numFmtId="178" fontId="9" fillId="0" borderId="0" xfId="3" applyNumberFormat="1" applyFont="1" applyAlignment="1">
      <alignment horizontal="center" vertical="center"/>
    </xf>
    <xf numFmtId="176" fontId="9" fillId="0" borderId="0" xfId="3" applyNumberFormat="1" applyFont="1" applyAlignment="1">
      <alignment horizontal="center" vertical="center"/>
    </xf>
    <xf numFmtId="1" fontId="9" fillId="0" borderId="0" xfId="3" applyNumberFormat="1" applyFont="1" applyAlignment="1">
      <alignment horizontal="center" vertical="center"/>
    </xf>
    <xf numFmtId="177" fontId="9" fillId="0" borderId="0" xfId="3" applyNumberFormat="1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9" fillId="0" borderId="0" xfId="3" applyFont="1">
      <alignment vertical="center"/>
    </xf>
    <xf numFmtId="0" fontId="10" fillId="0" borderId="0" xfId="3" quotePrefix="1" applyFont="1" applyBorder="1" applyAlignment="1">
      <alignment horizontal="center" vertical="center"/>
    </xf>
    <xf numFmtId="0" fontId="10" fillId="0" borderId="0" xfId="3" applyFont="1" applyBorder="1" applyAlignment="1">
      <alignment horizontal="center" vertical="center"/>
    </xf>
    <xf numFmtId="177" fontId="11" fillId="0" borderId="0" xfId="3" applyNumberFormat="1" applyFont="1" applyBorder="1" applyAlignment="1">
      <alignment horizontal="center" vertical="center"/>
    </xf>
    <xf numFmtId="182" fontId="10" fillId="0" borderId="0" xfId="3" applyNumberFormat="1" applyFont="1" applyBorder="1" applyAlignment="1">
      <alignment horizontal="center" vertical="center"/>
    </xf>
    <xf numFmtId="179" fontId="10" fillId="0" borderId="0" xfId="3" applyNumberFormat="1" applyFont="1" applyBorder="1" applyAlignment="1">
      <alignment horizontal="center" vertical="center"/>
    </xf>
    <xf numFmtId="176" fontId="10" fillId="0" borderId="0" xfId="3" applyNumberFormat="1" applyFont="1" applyBorder="1" applyAlignment="1">
      <alignment horizontal="center" vertical="center"/>
    </xf>
    <xf numFmtId="178" fontId="10" fillId="0" borderId="0" xfId="3" applyNumberFormat="1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181" fontId="9" fillId="0" borderId="2" xfId="3" applyNumberFormat="1" applyFont="1" applyBorder="1" applyAlignment="1">
      <alignment horizontal="center" vertical="center"/>
    </xf>
    <xf numFmtId="180" fontId="9" fillId="0" borderId="2" xfId="3" applyNumberFormat="1" applyFont="1" applyBorder="1" applyAlignment="1">
      <alignment horizontal="center" vertical="center"/>
    </xf>
    <xf numFmtId="179" fontId="9" fillId="0" borderId="2" xfId="3" applyNumberFormat="1" applyFont="1" applyBorder="1" applyAlignment="1">
      <alignment horizontal="center" vertical="center"/>
    </xf>
    <xf numFmtId="178" fontId="9" fillId="0" borderId="2" xfId="3" applyNumberFormat="1" applyFont="1" applyBorder="1" applyAlignment="1">
      <alignment horizontal="center" vertical="center"/>
    </xf>
    <xf numFmtId="176" fontId="9" fillId="0" borderId="2" xfId="3" applyNumberFormat="1" applyFont="1" applyBorder="1" applyAlignment="1">
      <alignment horizontal="center" vertical="center"/>
    </xf>
    <xf numFmtId="1" fontId="9" fillId="0" borderId="2" xfId="3" applyNumberFormat="1" applyFont="1" applyBorder="1" applyAlignment="1">
      <alignment horizontal="center" vertical="center"/>
    </xf>
    <xf numFmtId="177" fontId="9" fillId="0" borderId="2" xfId="3" applyNumberFormat="1" applyFont="1" applyBorder="1" applyAlignment="1">
      <alignment horizontal="center" vertical="center"/>
    </xf>
  </cellXfs>
  <cellStyles count="6">
    <cellStyle name="常规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  <cellStyle name="好 2" xfId="4" xr:uid="{00000000-0005-0000-0000-000004000000}"/>
    <cellStyle name="好 2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4"/>
  <sheetViews>
    <sheetView tabSelected="1" topLeftCell="A57" zoomScale="125" zoomScaleNormal="100" workbookViewId="0">
      <selection activeCell="S57" sqref="S1:S1048576"/>
    </sheetView>
  </sheetViews>
  <sheetFormatPr baseColWidth="10" defaultColWidth="8.83203125" defaultRowHeight="13"/>
  <cols>
    <col min="1" max="1" width="10.83203125" style="20" customWidth="1"/>
    <col min="2" max="2" width="7.83203125" style="20" customWidth="1"/>
    <col min="3" max="3" width="10" style="20" customWidth="1"/>
    <col min="4" max="4" width="8.1640625" style="20" customWidth="1"/>
    <col min="5" max="5" width="10.1640625" style="20" customWidth="1"/>
    <col min="6" max="6" width="8.1640625" style="20" customWidth="1"/>
    <col min="7" max="7" width="9.5" style="20" customWidth="1"/>
    <col min="8" max="8" width="8.33203125" style="20" customWidth="1"/>
    <col min="9" max="9" width="9.33203125" style="20" customWidth="1"/>
    <col min="10" max="10" width="6.5" style="20" customWidth="1"/>
    <col min="11" max="11" width="6.6640625" style="14" customWidth="1"/>
    <col min="12" max="12" width="5.33203125" style="20" customWidth="1"/>
    <col min="13" max="13" width="10.1640625" style="20" customWidth="1"/>
    <col min="14" max="14" width="10.33203125" style="20" customWidth="1"/>
    <col min="15" max="15" width="8.33203125" style="20" customWidth="1"/>
    <col min="16" max="16" width="8.83203125" style="20" customWidth="1"/>
    <col min="17" max="17" width="7.83203125" style="20" customWidth="1"/>
    <col min="18" max="16384" width="8.83203125" style="21"/>
  </cols>
  <sheetData>
    <row r="1" spans="1:17" ht="17">
      <c r="A1" s="4" t="s">
        <v>73</v>
      </c>
      <c r="B1" s="5" t="s">
        <v>2</v>
      </c>
      <c r="C1" s="6" t="s">
        <v>4</v>
      </c>
      <c r="D1" s="7" t="s">
        <v>1</v>
      </c>
      <c r="E1" s="6" t="s">
        <v>5</v>
      </c>
      <c r="F1" s="7" t="s">
        <v>1</v>
      </c>
      <c r="G1" s="6" t="s">
        <v>6</v>
      </c>
      <c r="H1" s="7" t="s">
        <v>1</v>
      </c>
      <c r="I1" s="6" t="s">
        <v>7</v>
      </c>
      <c r="J1" s="8" t="s">
        <v>74</v>
      </c>
      <c r="K1" s="8" t="s">
        <v>136</v>
      </c>
      <c r="L1" s="8" t="s">
        <v>1</v>
      </c>
      <c r="M1" s="9" t="s">
        <v>8</v>
      </c>
      <c r="N1" s="5" t="s">
        <v>9</v>
      </c>
      <c r="O1" s="5" t="s">
        <v>0</v>
      </c>
      <c r="P1" s="9" t="s">
        <v>10</v>
      </c>
      <c r="Q1" s="10" t="s">
        <v>11</v>
      </c>
    </row>
    <row r="2" spans="1:17" ht="15">
      <c r="A2" s="22" t="s">
        <v>3</v>
      </c>
      <c r="B2" s="23"/>
      <c r="C2" s="24"/>
      <c r="D2" s="25"/>
      <c r="E2" s="24"/>
      <c r="F2" s="25"/>
      <c r="G2" s="24"/>
      <c r="H2" s="25"/>
      <c r="I2" s="24"/>
      <c r="J2" s="26"/>
      <c r="K2" s="26"/>
      <c r="L2" s="26"/>
      <c r="M2" s="27"/>
      <c r="N2" s="23"/>
      <c r="O2" s="23"/>
      <c r="P2" s="27"/>
      <c r="Q2" s="28"/>
    </row>
    <row r="3" spans="1:17">
      <c r="A3" s="19" t="s">
        <v>12</v>
      </c>
      <c r="B3" s="13">
        <v>2482.4050000000002</v>
      </c>
      <c r="C3" s="3">
        <v>9.8486878320284566E-3</v>
      </c>
      <c r="D3" s="3">
        <v>2.9089104351831969E-4</v>
      </c>
      <c r="E3" s="3">
        <v>4.1226589091320458E-4</v>
      </c>
      <c r="F3" s="3">
        <v>1.0399933345509678E-5</v>
      </c>
      <c r="G3" s="2">
        <v>0.28106188546768346</v>
      </c>
      <c r="H3" s="2">
        <v>1.5094875253965956E-5</v>
      </c>
      <c r="I3" s="1">
        <f t="shared" ref="I3:I31" si="0">(G3-E3*(EXP(0.00001865*B3)-1))</f>
        <v>0.28104235013113704</v>
      </c>
      <c r="J3" s="14">
        <f t="shared" ref="J3:J31" si="1">((G3/0.282772)-1)*10000</f>
        <v>-60.476798704135469</v>
      </c>
      <c r="K3" s="14">
        <f>((G3-E3*(EXP(0.00001865*B3) -1))/(0.282772-0.0332*(EXP(0.00001865*B3) -1))-1)*10000</f>
        <v>-5.5639788444050708</v>
      </c>
      <c r="L3" s="14">
        <f t="shared" ref="L3:L31" si="2">0.7*H3/0.00002</f>
        <v>0.52832063388880846</v>
      </c>
      <c r="M3" s="16">
        <f t="shared" ref="M3:M31" si="3">10000/0.1865*LN(1+(G3-0.28325)/(E3-0.0384))</f>
        <v>3002.8264881033242</v>
      </c>
      <c r="N3" s="17">
        <f t="shared" ref="N3:N31" si="4">B3+((1/0.01865)*LN(1+((I3-O3)/(0.0083-0.0384))))*1000</f>
        <v>3171.0158908028729</v>
      </c>
      <c r="O3" s="18">
        <f t="shared" ref="O3:O31" si="5">0.283251-(0.0384*(EXP(0.01865*B3/1000)-1))</f>
        <v>0.28143140507372327</v>
      </c>
      <c r="P3" s="17">
        <f t="shared" ref="P3:P31" si="6">B3+((1/0.01865)*LN(1+((I3-O3)/(0.015-0.0384))))*1000</f>
        <v>3366.5645804978908</v>
      </c>
      <c r="Q3" s="15">
        <f t="shared" ref="Q3:Q31" si="7">E3/0.0332-1</f>
        <v>-0.98758235268333716</v>
      </c>
    </row>
    <row r="4" spans="1:17">
      <c r="A4" s="19" t="s">
        <v>13</v>
      </c>
      <c r="B4" s="13">
        <v>242.0723751975832</v>
      </c>
      <c r="C4" s="3">
        <v>1.4095665532007501E-2</v>
      </c>
      <c r="D4" s="3">
        <v>1.4166042085056866E-4</v>
      </c>
      <c r="E4" s="3">
        <v>6.303981407162118E-4</v>
      </c>
      <c r="F4" s="3">
        <v>5.4357880888065893E-6</v>
      </c>
      <c r="G4" s="2">
        <v>0.28248129195123878</v>
      </c>
      <c r="H4" s="2">
        <v>1.449987843066412E-5</v>
      </c>
      <c r="I4" s="1">
        <f t="shared" si="0"/>
        <v>0.28247843949031431</v>
      </c>
      <c r="J4" s="14">
        <f t="shared" si="1"/>
        <v>-10.280651859492229</v>
      </c>
      <c r="K4" s="14">
        <f t="shared" ref="K4:K31" si="8">((G4-E4*(EXP(0.00001865*B4) -1))/(0.282772-0.0332*(EXP(0.00001865*B4) -1))-1)*10000</f>
        <v>-5.071629195662064</v>
      </c>
      <c r="L4" s="14">
        <f t="shared" si="2"/>
        <v>0.50749574507324413</v>
      </c>
      <c r="M4" s="16">
        <f t="shared" si="3"/>
        <v>1080.3331696621028</v>
      </c>
      <c r="N4" s="17">
        <f t="shared" si="4"/>
        <v>1298.297073605856</v>
      </c>
      <c r="O4" s="18">
        <f t="shared" si="5"/>
        <v>0.28307724552259317</v>
      </c>
      <c r="P4" s="17">
        <f t="shared" si="6"/>
        <v>1596.9280369529001</v>
      </c>
      <c r="Q4" s="15">
        <f t="shared" si="7"/>
        <v>-0.98101210419529483</v>
      </c>
    </row>
    <row r="5" spans="1:17">
      <c r="A5" s="19" t="s">
        <v>14</v>
      </c>
      <c r="B5" s="13">
        <v>99.632525612371793</v>
      </c>
      <c r="C5" s="3">
        <v>4.5083142179179268E-2</v>
      </c>
      <c r="D5" s="3">
        <v>5.553660466645359E-4</v>
      </c>
      <c r="E5" s="3">
        <v>1.9157322247753631E-3</v>
      </c>
      <c r="F5" s="3">
        <v>2.398115115068837E-5</v>
      </c>
      <c r="G5" s="2">
        <v>0.28247777718637146</v>
      </c>
      <c r="H5" s="2">
        <v>2.6081927266586523E-5</v>
      </c>
      <c r="I5" s="1">
        <f t="shared" si="0"/>
        <v>0.28247421416576424</v>
      </c>
      <c r="J5" s="14">
        <f t="shared" si="1"/>
        <v>-10.404948638074174</v>
      </c>
      <c r="K5" s="14">
        <f t="shared" si="8"/>
        <v>-8.3491141450542372</v>
      </c>
      <c r="L5" s="14">
        <f t="shared" si="2"/>
        <v>0.91286745433052818</v>
      </c>
      <c r="M5" s="16">
        <f t="shared" si="3"/>
        <v>1123.0576850979678</v>
      </c>
      <c r="N5" s="17">
        <f t="shared" si="4"/>
        <v>1341.6564200254377</v>
      </c>
      <c r="O5" s="18">
        <f t="shared" si="5"/>
        <v>0.28317958083736933</v>
      </c>
      <c r="P5" s="17">
        <f t="shared" si="6"/>
        <v>1692.0441509078607</v>
      </c>
      <c r="Q5" s="15">
        <f t="shared" si="7"/>
        <v>-0.94229722214532041</v>
      </c>
    </row>
    <row r="6" spans="1:17">
      <c r="A6" s="19" t="s">
        <v>15</v>
      </c>
      <c r="B6" s="13">
        <v>1010.4137712172154</v>
      </c>
      <c r="C6" s="3">
        <v>1.5259610297254173E-2</v>
      </c>
      <c r="D6" s="3">
        <v>2.1065192252470492E-4</v>
      </c>
      <c r="E6" s="3">
        <v>5.6200778050640506E-4</v>
      </c>
      <c r="F6" s="3">
        <v>6.1415694311430007E-6</v>
      </c>
      <c r="G6" s="2">
        <v>0.28209513901777239</v>
      </c>
      <c r="H6" s="2">
        <v>1.8412364245991976E-5</v>
      </c>
      <c r="I6" s="1">
        <f t="shared" si="0"/>
        <v>0.28208444800578758</v>
      </c>
      <c r="J6" s="14">
        <f t="shared" si="1"/>
        <v>-23.936633833181453</v>
      </c>
      <c r="K6" s="14">
        <f t="shared" si="8"/>
        <v>-1.9845456463640776</v>
      </c>
      <c r="L6" s="14">
        <f t="shared" si="2"/>
        <v>0.64443274860971911</v>
      </c>
      <c r="M6" s="16">
        <f t="shared" si="3"/>
        <v>1612.0479925871628</v>
      </c>
      <c r="N6" s="17">
        <f t="shared" si="4"/>
        <v>1781.6489109811314</v>
      </c>
      <c r="O6" s="18">
        <f t="shared" si="5"/>
        <v>0.28252052103786418</v>
      </c>
      <c r="P6" s="17">
        <f t="shared" si="6"/>
        <v>2000.4451093672778</v>
      </c>
      <c r="Q6" s="15">
        <f t="shared" si="7"/>
        <v>-0.98307205480402393</v>
      </c>
    </row>
    <row r="7" spans="1:17">
      <c r="A7" s="19" t="s">
        <v>16</v>
      </c>
      <c r="B7" s="13">
        <v>2883.64</v>
      </c>
      <c r="C7" s="3">
        <v>1.946079669555368E-2</v>
      </c>
      <c r="D7" s="3">
        <v>4.5276626050722301E-4</v>
      </c>
      <c r="E7" s="3">
        <v>8.2589426817524035E-4</v>
      </c>
      <c r="F7" s="3">
        <v>1.8329199072618321E-5</v>
      </c>
      <c r="G7" s="2">
        <v>0.28102510754369975</v>
      </c>
      <c r="H7" s="2">
        <v>1.7144416959976244E-5</v>
      </c>
      <c r="I7" s="1">
        <f t="shared" si="0"/>
        <v>0.28097947498517817</v>
      </c>
      <c r="J7" s="14">
        <f t="shared" si="1"/>
        <v>-61.777419840022276</v>
      </c>
      <c r="K7" s="14">
        <f t="shared" si="8"/>
        <v>1.4897033260075077</v>
      </c>
      <c r="L7" s="14">
        <f t="shared" si="2"/>
        <v>0.60005459359916846</v>
      </c>
      <c r="M7" s="16">
        <f t="shared" si="3"/>
        <v>3084.5364620571731</v>
      </c>
      <c r="N7" s="17">
        <f t="shared" si="4"/>
        <v>3149.8927181260783</v>
      </c>
      <c r="O7" s="18">
        <f t="shared" si="5"/>
        <v>0.28112931164986782</v>
      </c>
      <c r="P7" s="17">
        <f t="shared" si="6"/>
        <v>3225.8846323190828</v>
      </c>
      <c r="Q7" s="15">
        <f t="shared" si="7"/>
        <v>-0.97512366662122774</v>
      </c>
    </row>
    <row r="8" spans="1:17">
      <c r="A8" s="19" t="s">
        <v>17</v>
      </c>
      <c r="B8" s="13">
        <v>947.06346053538834</v>
      </c>
      <c r="C8" s="3">
        <v>1.5137558754815515E-2</v>
      </c>
      <c r="D8" s="3">
        <v>5.1146406318210375E-4</v>
      </c>
      <c r="E8" s="3">
        <v>5.8348967154447234E-4</v>
      </c>
      <c r="F8" s="3">
        <v>1.8001504841348443E-5</v>
      </c>
      <c r="G8" s="2">
        <v>0.2819769475786858</v>
      </c>
      <c r="H8" s="2">
        <v>1.9396271810076419E-5</v>
      </c>
      <c r="I8" s="1">
        <f t="shared" si="0"/>
        <v>0.28196655000158916</v>
      </c>
      <c r="J8" s="14">
        <f t="shared" si="1"/>
        <v>-28.116377198387219</v>
      </c>
      <c r="K8" s="14">
        <f t="shared" si="8"/>
        <v>-7.5780561291216575</v>
      </c>
      <c r="L8" s="14">
        <f t="shared" si="2"/>
        <v>0.67886951335267454</v>
      </c>
      <c r="M8" s="16">
        <f t="shared" si="3"/>
        <v>1775.3193335484877</v>
      </c>
      <c r="N8" s="17">
        <f t="shared" si="4"/>
        <v>2005.6804766780319</v>
      </c>
      <c r="O8" s="18">
        <f t="shared" si="5"/>
        <v>0.28256672574463326</v>
      </c>
      <c r="P8" s="17">
        <f t="shared" si="6"/>
        <v>2304.9793095604532</v>
      </c>
      <c r="Q8" s="15">
        <f t="shared" si="7"/>
        <v>-0.98242500989323878</v>
      </c>
    </row>
    <row r="9" spans="1:17">
      <c r="A9" s="19" t="s">
        <v>18</v>
      </c>
      <c r="B9" s="13">
        <v>1954.635</v>
      </c>
      <c r="C9" s="3">
        <v>1.1276279778937854E-2</v>
      </c>
      <c r="D9" s="3">
        <v>2.7104816279778725E-5</v>
      </c>
      <c r="E9" s="3">
        <v>4.3208896659887664E-4</v>
      </c>
      <c r="F9" s="3">
        <v>2.032744658112821E-6</v>
      </c>
      <c r="G9" s="2">
        <v>0.2814856756078617</v>
      </c>
      <c r="H9" s="2">
        <v>1.4535604533422678E-5</v>
      </c>
      <c r="I9" s="1">
        <f t="shared" si="0"/>
        <v>0.28146963364140837</v>
      </c>
      <c r="J9" s="14">
        <f t="shared" si="1"/>
        <v>-45.489807765207722</v>
      </c>
      <c r="K9" s="14">
        <f t="shared" si="8"/>
        <v>-2.4779967876398246</v>
      </c>
      <c r="L9" s="14">
        <f t="shared" si="2"/>
        <v>0.50874615866979367</v>
      </c>
      <c r="M9" s="16">
        <f t="shared" si="3"/>
        <v>2435.4679454504626</v>
      </c>
      <c r="N9" s="17">
        <f t="shared" si="4"/>
        <v>2584.5674153448676</v>
      </c>
      <c r="O9" s="18">
        <f t="shared" si="5"/>
        <v>0.28182534102829121</v>
      </c>
      <c r="P9" s="17">
        <f t="shared" si="6"/>
        <v>2763.578178207551</v>
      </c>
      <c r="Q9" s="15">
        <f t="shared" si="7"/>
        <v>-0.98698527209039533</v>
      </c>
    </row>
    <row r="10" spans="1:17">
      <c r="A10" s="19" t="s">
        <v>19</v>
      </c>
      <c r="B10" s="13">
        <v>420.71869699407495</v>
      </c>
      <c r="C10" s="3">
        <v>3.5252073004423699E-2</v>
      </c>
      <c r="D10" s="3">
        <v>8.9866143263878518E-4</v>
      </c>
      <c r="E10" s="3">
        <v>1.2527049174400069E-3</v>
      </c>
      <c r="F10" s="3">
        <v>3.6057831290161447E-5</v>
      </c>
      <c r="G10" s="2">
        <v>0.28252658219888993</v>
      </c>
      <c r="H10" s="2">
        <v>1.6576046141010509E-5</v>
      </c>
      <c r="I10" s="1">
        <f t="shared" si="0"/>
        <v>0.2825167143072887</v>
      </c>
      <c r="J10" s="14">
        <f t="shared" si="1"/>
        <v>-8.6789993744107452</v>
      </c>
      <c r="K10" s="14">
        <f t="shared" si="8"/>
        <v>0.22086206880711501</v>
      </c>
      <c r="L10" s="14">
        <f t="shared" si="2"/>
        <v>0.58016161493536766</v>
      </c>
      <c r="M10" s="16">
        <f t="shared" si="3"/>
        <v>1034.1613092765508</v>
      </c>
      <c r="N10" s="17">
        <f t="shared" si="4"/>
        <v>1184.4477378832685</v>
      </c>
      <c r="O10" s="18">
        <f t="shared" si="5"/>
        <v>0.28294851293204587</v>
      </c>
      <c r="P10" s="17">
        <f t="shared" si="6"/>
        <v>1401.1338834832329</v>
      </c>
      <c r="Q10" s="15">
        <f t="shared" si="7"/>
        <v>-0.96226792417349372</v>
      </c>
    </row>
    <row r="11" spans="1:17">
      <c r="A11" s="19" t="s">
        <v>20</v>
      </c>
      <c r="B11" s="13">
        <v>2195.37</v>
      </c>
      <c r="C11" s="3">
        <v>5.2431792909462954E-2</v>
      </c>
      <c r="D11" s="3">
        <v>1.4875416821572432E-3</v>
      </c>
      <c r="E11" s="3">
        <v>2.1542207884976614E-3</v>
      </c>
      <c r="F11" s="3">
        <v>6.0751026776003393E-5</v>
      </c>
      <c r="G11" s="2">
        <v>0.28152922850698014</v>
      </c>
      <c r="H11" s="2">
        <v>1.6627222747147054E-5</v>
      </c>
      <c r="I11" s="1">
        <f t="shared" si="0"/>
        <v>0.2814391962972691</v>
      </c>
      <c r="J11" s="14">
        <f t="shared" si="1"/>
        <v>-43.949595186930644</v>
      </c>
      <c r="K11" s="14">
        <f t="shared" si="8"/>
        <v>1.9452799916197527</v>
      </c>
      <c r="L11" s="14">
        <f t="shared" si="2"/>
        <v>0.58195279615014672</v>
      </c>
      <c r="M11" s="16">
        <f t="shared" si="3"/>
        <v>2487.002063752368</v>
      </c>
      <c r="N11" s="17">
        <f t="shared" si="4"/>
        <v>2562.7407227269791</v>
      </c>
      <c r="O11" s="18">
        <f t="shared" si="5"/>
        <v>0.28164613346479461</v>
      </c>
      <c r="P11" s="17">
        <f t="shared" si="6"/>
        <v>2667.4662064466552</v>
      </c>
      <c r="Q11" s="15">
        <f t="shared" si="7"/>
        <v>-0.93511383167175721</v>
      </c>
    </row>
    <row r="12" spans="1:17">
      <c r="A12" s="19" t="s">
        <v>21</v>
      </c>
      <c r="B12" s="13">
        <v>152.77677402323678</v>
      </c>
      <c r="C12" s="3">
        <v>4.0151099855426725E-2</v>
      </c>
      <c r="D12" s="3">
        <v>7.0905327804278819E-4</v>
      </c>
      <c r="E12" s="3">
        <v>1.5306600956469577E-3</v>
      </c>
      <c r="F12" s="3">
        <v>2.5885476793321913E-5</v>
      </c>
      <c r="G12" s="2">
        <v>0.28236563925501884</v>
      </c>
      <c r="H12" s="2">
        <v>2.4384083570944783E-5</v>
      </c>
      <c r="I12" s="1">
        <f t="shared" si="0"/>
        <v>0.28236127174617071</v>
      </c>
      <c r="J12" s="14">
        <f t="shared" si="1"/>
        <v>-14.370614664153125</v>
      </c>
      <c r="K12" s="14">
        <f t="shared" si="8"/>
        <v>-11.17872116616847</v>
      </c>
      <c r="L12" s="14">
        <f t="shared" si="2"/>
        <v>0.85344292498306729</v>
      </c>
      <c r="M12" s="16">
        <f t="shared" si="3"/>
        <v>1270.9486636453735</v>
      </c>
      <c r="N12" s="17">
        <f t="shared" si="4"/>
        <v>1524.8262292671145</v>
      </c>
      <c r="O12" s="18">
        <f t="shared" si="5"/>
        <v>0.28314143136340575</v>
      </c>
      <c r="P12" s="17">
        <f t="shared" si="6"/>
        <v>1911.2981686753449</v>
      </c>
      <c r="Q12" s="15">
        <f t="shared" si="7"/>
        <v>-0.95389578025159771</v>
      </c>
    </row>
    <row r="13" spans="1:17">
      <c r="A13" s="19" t="s">
        <v>22</v>
      </c>
      <c r="B13" s="13">
        <v>1965.7449999999999</v>
      </c>
      <c r="C13" s="3">
        <v>1.8174748184912659E-2</v>
      </c>
      <c r="D13" s="3">
        <v>8.4751958647638495E-4</v>
      </c>
      <c r="E13" s="3">
        <v>6.1619284322398629E-4</v>
      </c>
      <c r="F13" s="3">
        <v>2.9073327884768318E-5</v>
      </c>
      <c r="G13" s="2">
        <v>0.28156841797947479</v>
      </c>
      <c r="H13" s="2">
        <v>2.6798697110979158E-5</v>
      </c>
      <c r="I13" s="1">
        <f t="shared" si="0"/>
        <v>0.28154540844389808</v>
      </c>
      <c r="J13" s="14">
        <f t="shared" si="1"/>
        <v>-42.563691614631026</v>
      </c>
      <c r="K13" s="14">
        <f t="shared" si="8"/>
        <v>0.46689695312851498</v>
      </c>
      <c r="L13" s="14">
        <f t="shared" si="2"/>
        <v>0.93795439888427046</v>
      </c>
      <c r="M13" s="16">
        <f t="shared" si="3"/>
        <v>2334.76866979551</v>
      </c>
      <c r="N13" s="17">
        <f t="shared" si="4"/>
        <v>2447.5367806975173</v>
      </c>
      <c r="O13" s="18">
        <f t="shared" si="5"/>
        <v>0.28181708823704793</v>
      </c>
      <c r="P13" s="17">
        <f t="shared" si="6"/>
        <v>2584.6922291771571</v>
      </c>
      <c r="Q13" s="15">
        <f t="shared" si="7"/>
        <v>-0.98143997460168719</v>
      </c>
    </row>
    <row r="14" spans="1:17">
      <c r="A14" s="19" t="s">
        <v>23</v>
      </c>
      <c r="B14" s="13">
        <v>1858.335</v>
      </c>
      <c r="C14" s="3">
        <v>3.3692948904247885E-2</v>
      </c>
      <c r="D14" s="3">
        <v>4.4279207410831742E-4</v>
      </c>
      <c r="E14" s="3">
        <v>1.2509967985295883E-3</v>
      </c>
      <c r="F14" s="3">
        <v>1.8508643128950658E-5</v>
      </c>
      <c r="G14" s="2">
        <v>0.28154862747436771</v>
      </c>
      <c r="H14" s="2">
        <v>1.5420409518063389E-5</v>
      </c>
      <c r="I14" s="1">
        <f t="shared" si="0"/>
        <v>0.28150451040507996</v>
      </c>
      <c r="J14" s="14">
        <f t="shared" si="1"/>
        <v>-43.263566606039916</v>
      </c>
      <c r="K14" s="14">
        <f t="shared" si="8"/>
        <v>-3.4330071721588862</v>
      </c>
      <c r="L14" s="14">
        <f t="shared" si="2"/>
        <v>0.53971433313221862</v>
      </c>
      <c r="M14" s="16">
        <f t="shared" si="3"/>
        <v>2401.1157593531575</v>
      </c>
      <c r="N14" s="17">
        <f t="shared" si="4"/>
        <v>2552.6403717101657</v>
      </c>
      <c r="O14" s="18">
        <f t="shared" si="5"/>
        <v>0.28189680352032781</v>
      </c>
      <c r="P14" s="17">
        <f t="shared" si="6"/>
        <v>2749.7927579686989</v>
      </c>
      <c r="Q14" s="15">
        <f t="shared" si="7"/>
        <v>-0.96231937353826547</v>
      </c>
    </row>
    <row r="15" spans="1:17">
      <c r="A15" s="19" t="s">
        <v>24</v>
      </c>
      <c r="B15" s="13">
        <v>139.52846190591475</v>
      </c>
      <c r="C15" s="3">
        <v>3.2910373172721226E-2</v>
      </c>
      <c r="D15" s="3">
        <v>3.6046063875511477E-4</v>
      </c>
      <c r="E15" s="3">
        <v>1.2350910946532857E-3</v>
      </c>
      <c r="F15" s="3">
        <v>1.1752186594025203E-5</v>
      </c>
      <c r="G15" s="2">
        <v>0.2822010874803581</v>
      </c>
      <c r="H15" s="2">
        <v>3.0002486812132142E-5</v>
      </c>
      <c r="I15" s="1">
        <f t="shared" si="0"/>
        <v>0.28219786933380625</v>
      </c>
      <c r="J15" s="14">
        <f t="shared" si="1"/>
        <v>-20.189853296717075</v>
      </c>
      <c r="K15" s="14">
        <f t="shared" si="8"/>
        <v>-17.249732971639233</v>
      </c>
      <c r="L15" s="14">
        <f t="shared" si="2"/>
        <v>1.0500870384246248</v>
      </c>
      <c r="M15" s="16">
        <f t="shared" si="3"/>
        <v>1492.3464071503622</v>
      </c>
      <c r="N15" s="17">
        <f t="shared" si="4"/>
        <v>1810.9865056304513</v>
      </c>
      <c r="O15" s="18">
        <f t="shared" si="5"/>
        <v>0.28315094517155315</v>
      </c>
      <c r="P15" s="17">
        <f t="shared" si="6"/>
        <v>2280.1256179097545</v>
      </c>
      <c r="Q15" s="15">
        <f t="shared" si="7"/>
        <v>-0.96279846100441913</v>
      </c>
    </row>
    <row r="16" spans="1:17">
      <c r="A16" s="19" t="s">
        <v>25</v>
      </c>
      <c r="B16" s="13">
        <v>243.71494148377295</v>
      </c>
      <c r="C16" s="3">
        <v>3.7918496507775963E-2</v>
      </c>
      <c r="D16" s="3">
        <v>7.6627907732843979E-4</v>
      </c>
      <c r="E16" s="3">
        <v>1.5135111397100495E-3</v>
      </c>
      <c r="F16" s="3">
        <v>3.3756680915984079E-5</v>
      </c>
      <c r="G16" s="2">
        <v>0.28230417392857549</v>
      </c>
      <c r="H16" s="2">
        <v>1.424309341128616E-5</v>
      </c>
      <c r="I16" s="1">
        <f t="shared" si="0"/>
        <v>0.28229727893314055</v>
      </c>
      <c r="J16" s="14">
        <f t="shared" si="1"/>
        <v>-16.544285552477778</v>
      </c>
      <c r="K16" s="14">
        <f t="shared" si="8"/>
        <v>-11.445521116838497</v>
      </c>
      <c r="L16" s="14">
        <f t="shared" si="2"/>
        <v>0.49850826939501552</v>
      </c>
      <c r="M16" s="16">
        <f t="shared" si="3"/>
        <v>1357.549669657506</v>
      </c>
      <c r="N16" s="17">
        <f t="shared" si="4"/>
        <v>1613.3773438125274</v>
      </c>
      <c r="O16" s="18">
        <f t="shared" si="5"/>
        <v>0.28307606384145145</v>
      </c>
      <c r="P16" s="17">
        <f t="shared" si="6"/>
        <v>1999.1878438657066</v>
      </c>
      <c r="Q16" s="15">
        <f t="shared" si="7"/>
        <v>-0.95441231506897439</v>
      </c>
    </row>
    <row r="17" spans="1:17">
      <c r="A17" s="19" t="s">
        <v>26</v>
      </c>
      <c r="B17" s="13">
        <v>978.42752065498053</v>
      </c>
      <c r="C17" s="3">
        <v>1.1795857311516764E-2</v>
      </c>
      <c r="D17" s="3">
        <v>2.5337305781364085E-4</v>
      </c>
      <c r="E17" s="3">
        <v>4.1386796318916558E-4</v>
      </c>
      <c r="F17" s="3">
        <v>1.1471912733900142E-5</v>
      </c>
      <c r="G17" s="2">
        <v>0.28200435443529609</v>
      </c>
      <c r="H17" s="2">
        <v>1.2658703363675677E-5</v>
      </c>
      <c r="I17" s="1">
        <f t="shared" si="0"/>
        <v>0.28199673298252081</v>
      </c>
      <c r="J17" s="14">
        <f t="shared" si="1"/>
        <v>-27.147156178968235</v>
      </c>
      <c r="K17" s="14">
        <f t="shared" si="8"/>
        <v>-5.8081480286897857</v>
      </c>
      <c r="L17" s="14">
        <f t="shared" si="2"/>
        <v>0.44305461772864868</v>
      </c>
      <c r="M17" s="16">
        <f t="shared" si="3"/>
        <v>1730.0763955495613</v>
      </c>
      <c r="N17" s="17">
        <f t="shared" si="4"/>
        <v>1944.3072449345163</v>
      </c>
      <c r="O17" s="18">
        <f t="shared" si="5"/>
        <v>0.28254385711241226</v>
      </c>
      <c r="P17" s="17">
        <f t="shared" si="6"/>
        <v>2217.6884428776912</v>
      </c>
      <c r="Q17" s="15">
        <f t="shared" si="7"/>
        <v>-0.98753409749430221</v>
      </c>
    </row>
    <row r="18" spans="1:17">
      <c r="A18" s="19" t="s">
        <v>27</v>
      </c>
      <c r="B18" s="13">
        <v>2194.4450000000002</v>
      </c>
      <c r="C18" s="3">
        <v>1.3759349484803642E-2</v>
      </c>
      <c r="D18" s="3">
        <v>2.0801558589028532E-4</v>
      </c>
      <c r="E18" s="3">
        <v>4.5197802039771532E-4</v>
      </c>
      <c r="F18" s="3">
        <v>4.5005580577695942E-6</v>
      </c>
      <c r="G18" s="2">
        <v>0.28129247162430998</v>
      </c>
      <c r="H18" s="2">
        <v>2.3765159381029388E-5</v>
      </c>
      <c r="I18" s="1">
        <f t="shared" si="0"/>
        <v>0.28127359004939079</v>
      </c>
      <c r="J18" s="14">
        <f t="shared" si="1"/>
        <v>-52.322308279817435</v>
      </c>
      <c r="K18" s="14">
        <f t="shared" si="8"/>
        <v>-3.961324985476411</v>
      </c>
      <c r="L18" s="14">
        <f t="shared" si="2"/>
        <v>0.83178057833602848</v>
      </c>
      <c r="M18" s="16">
        <f t="shared" si="3"/>
        <v>2696.9458518322813</v>
      </c>
      <c r="N18" s="17">
        <f t="shared" si="4"/>
        <v>2855.2245073066283</v>
      </c>
      <c r="O18" s="18">
        <f t="shared" si="5"/>
        <v>0.28164682359279564</v>
      </c>
      <c r="P18" s="17">
        <f t="shared" si="6"/>
        <v>3042.9320990392025</v>
      </c>
      <c r="Q18" s="15">
        <f t="shared" si="7"/>
        <v>-0.9863862042048881</v>
      </c>
    </row>
    <row r="19" spans="1:17">
      <c r="A19" s="19" t="s">
        <v>28</v>
      </c>
      <c r="B19" s="13">
        <v>241.05982132632997</v>
      </c>
      <c r="C19" s="3">
        <v>5.8258844275418796E-2</v>
      </c>
      <c r="D19" s="3">
        <v>5.4600111015031861E-4</v>
      </c>
      <c r="E19" s="3">
        <v>2.2095353441328588E-3</v>
      </c>
      <c r="F19" s="3">
        <v>2.1632929025397385E-5</v>
      </c>
      <c r="G19" s="2">
        <v>0.28237328103187009</v>
      </c>
      <c r="H19" s="2">
        <v>1.5005763073397148E-5</v>
      </c>
      <c r="I19" s="1">
        <f t="shared" si="0"/>
        <v>0.2823633251157644</v>
      </c>
      <c r="J19" s="14">
        <f t="shared" si="1"/>
        <v>-14.100369489551401</v>
      </c>
      <c r="K19" s="14">
        <f t="shared" si="8"/>
        <v>-9.16698176898878</v>
      </c>
      <c r="L19" s="14">
        <f t="shared" si="2"/>
        <v>0.52520170756890006</v>
      </c>
      <c r="M19" s="16">
        <f t="shared" si="3"/>
        <v>1283.4510940613186</v>
      </c>
      <c r="N19" s="17">
        <f t="shared" si="4"/>
        <v>1499.2376538921174</v>
      </c>
      <c r="O19" s="18">
        <f t="shared" si="5"/>
        <v>0.28307797394749779</v>
      </c>
      <c r="P19" s="17">
        <f t="shared" si="6"/>
        <v>1854.1144496110674</v>
      </c>
      <c r="Q19" s="15">
        <f t="shared" si="7"/>
        <v>-0.93344773059840791</v>
      </c>
    </row>
    <row r="20" spans="1:17">
      <c r="A20" s="19" t="s">
        <v>29</v>
      </c>
      <c r="B20" s="13">
        <v>2583.335</v>
      </c>
      <c r="C20" s="3">
        <v>1.8848642078480325E-2</v>
      </c>
      <c r="D20" s="3">
        <v>9.3255756027138491E-5</v>
      </c>
      <c r="E20" s="3">
        <v>6.9279073973719249E-4</v>
      </c>
      <c r="F20" s="3">
        <v>3.4876334528770383E-6</v>
      </c>
      <c r="G20" s="2">
        <v>0.28112196573035436</v>
      </c>
      <c r="H20" s="2">
        <v>2.2034430737169727E-5</v>
      </c>
      <c r="I20" s="1">
        <f t="shared" si="0"/>
        <v>0.28108777049309913</v>
      </c>
      <c r="J20" s="14">
        <f t="shared" si="1"/>
        <v>-58.352109460825254</v>
      </c>
      <c r="K20" s="14">
        <f t="shared" si="8"/>
        <v>-1.6192067132425603</v>
      </c>
      <c r="L20" s="14">
        <f t="shared" si="2"/>
        <v>0.77120507580094033</v>
      </c>
      <c r="M20" s="16">
        <f t="shared" si="3"/>
        <v>2943.7390372292102</v>
      </c>
      <c r="N20" s="17">
        <f t="shared" si="4"/>
        <v>3058.3759511564376</v>
      </c>
      <c r="O20" s="18">
        <f t="shared" si="5"/>
        <v>0.28135562664223968</v>
      </c>
      <c r="P20" s="17">
        <f t="shared" si="6"/>
        <v>3193.6204997001278</v>
      </c>
      <c r="Q20" s="15">
        <f t="shared" si="7"/>
        <v>-0.97913280904406041</v>
      </c>
    </row>
    <row r="21" spans="1:17">
      <c r="A21" s="19" t="s">
        <v>30</v>
      </c>
      <c r="B21" s="13">
        <v>799.194660819305</v>
      </c>
      <c r="C21" s="3">
        <v>2.4604337728372731E-2</v>
      </c>
      <c r="D21" s="3">
        <v>3.0984299369126654E-4</v>
      </c>
      <c r="E21" s="3">
        <v>8.8425288732884742E-4</v>
      </c>
      <c r="F21" s="3">
        <v>1.192908848686652E-5</v>
      </c>
      <c r="G21" s="2">
        <v>0.28215464760794884</v>
      </c>
      <c r="H21" s="2">
        <v>2.4682199672398609E-5</v>
      </c>
      <c r="I21" s="1">
        <f t="shared" si="0"/>
        <v>0.28214136912402799</v>
      </c>
      <c r="J21" s="14">
        <f t="shared" si="1"/>
        <v>-21.832161319055299</v>
      </c>
      <c r="K21" s="14">
        <f t="shared" si="8"/>
        <v>-4.6791260626932729</v>
      </c>
      <c r="L21" s="14">
        <f t="shared" si="2"/>
        <v>0.86387698853395112</v>
      </c>
      <c r="M21" s="16">
        <f t="shared" si="3"/>
        <v>1543.1109508591592</v>
      </c>
      <c r="N21" s="17">
        <f t="shared" si="4"/>
        <v>1740.3451260727368</v>
      </c>
      <c r="O21" s="18">
        <f t="shared" si="5"/>
        <v>0.28267436203831864</v>
      </c>
      <c r="P21" s="17">
        <f t="shared" si="6"/>
        <v>2006.8054535472102</v>
      </c>
      <c r="Q21" s="15">
        <f t="shared" si="7"/>
        <v>-0.97336587688768528</v>
      </c>
    </row>
    <row r="22" spans="1:17">
      <c r="A22" s="19" t="s">
        <v>31</v>
      </c>
      <c r="B22" s="13">
        <v>468.30617663459128</v>
      </c>
      <c r="C22" s="3">
        <v>3.2955842555334985E-2</v>
      </c>
      <c r="D22" s="3">
        <v>6.5791237949824758E-4</v>
      </c>
      <c r="E22" s="3">
        <v>1.3225787655190267E-3</v>
      </c>
      <c r="F22" s="3">
        <v>2.2918319246772799E-5</v>
      </c>
      <c r="G22" s="2">
        <v>0.28219826598400766</v>
      </c>
      <c r="H22" s="2">
        <v>2.2402776490898693E-5</v>
      </c>
      <c r="I22" s="1">
        <f t="shared" si="0"/>
        <v>0.28218666410872673</v>
      </c>
      <c r="J22" s="14">
        <f t="shared" si="1"/>
        <v>-20.289633202451583</v>
      </c>
      <c r="K22" s="14">
        <f t="shared" si="8"/>
        <v>-10.411332303483789</v>
      </c>
      <c r="L22" s="14">
        <f t="shared" si="2"/>
        <v>0.78409717718145411</v>
      </c>
      <c r="M22" s="16">
        <f t="shared" si="3"/>
        <v>1499.7869641483396</v>
      </c>
      <c r="N22" s="17">
        <f t="shared" si="4"/>
        <v>1748.8148168871091</v>
      </c>
      <c r="O22" s="18">
        <f t="shared" si="5"/>
        <v>0.28291414897652772</v>
      </c>
      <c r="P22" s="17">
        <f t="shared" si="6"/>
        <v>2109.8943406498483</v>
      </c>
      <c r="Q22" s="15">
        <f t="shared" si="7"/>
        <v>-0.96016329019521007</v>
      </c>
    </row>
    <row r="23" spans="1:17">
      <c r="A23" s="19" t="s">
        <v>32</v>
      </c>
      <c r="B23" s="13">
        <v>2557.1</v>
      </c>
      <c r="C23" s="3">
        <v>1.3387673931395522E-2</v>
      </c>
      <c r="D23" s="3">
        <v>2.2373195281460398E-4</v>
      </c>
      <c r="E23" s="3">
        <v>5.6600675973425302E-4</v>
      </c>
      <c r="F23" s="3">
        <v>1.0280606273799003E-5</v>
      </c>
      <c r="G23" s="2">
        <v>0.28125721465827253</v>
      </c>
      <c r="H23" s="2">
        <v>1.4864052058473787E-5</v>
      </c>
      <c r="I23" s="1">
        <f t="shared" si="0"/>
        <v>0.28122956784658965</v>
      </c>
      <c r="J23" s="14">
        <f t="shared" si="1"/>
        <v>-53.569141984619591</v>
      </c>
      <c r="K23" s="14">
        <f t="shared" si="8"/>
        <v>2.8182165622880895</v>
      </c>
      <c r="L23" s="14">
        <f t="shared" si="2"/>
        <v>0.52024182204658243</v>
      </c>
      <c r="M23" s="16">
        <f t="shared" si="3"/>
        <v>2752.3605448111603</v>
      </c>
      <c r="N23" s="17">
        <f t="shared" si="4"/>
        <v>2816.1435260285316</v>
      </c>
      <c r="O23" s="18">
        <f t="shared" si="5"/>
        <v>0.28137533765080697</v>
      </c>
      <c r="P23" s="17">
        <f t="shared" si="6"/>
        <v>2890.0842260685158</v>
      </c>
      <c r="Q23" s="15">
        <f t="shared" si="7"/>
        <v>-0.98295160362246226</v>
      </c>
    </row>
    <row r="24" spans="1:17">
      <c r="A24" s="19" t="s">
        <v>33</v>
      </c>
      <c r="B24" s="13">
        <v>3273.76</v>
      </c>
      <c r="C24" s="3">
        <v>6.4891403914393297E-3</v>
      </c>
      <c r="D24" s="3">
        <v>2.1242031408129423E-4</v>
      </c>
      <c r="E24" s="3">
        <v>2.8456300402797429E-4</v>
      </c>
      <c r="F24" s="3">
        <v>9.8313495882901241E-6</v>
      </c>
      <c r="G24" s="2">
        <v>0.28077269882128753</v>
      </c>
      <c r="H24" s="2">
        <v>1.5334566998185527E-5</v>
      </c>
      <c r="I24" s="1">
        <f t="shared" si="0"/>
        <v>0.28075478329271836</v>
      </c>
      <c r="J24" s="14">
        <f t="shared" si="1"/>
        <v>-70.703647416027195</v>
      </c>
      <c r="K24" s="14">
        <f t="shared" si="8"/>
        <v>2.6004597874185187</v>
      </c>
      <c r="L24" s="14">
        <f t="shared" si="2"/>
        <v>0.53670984493649343</v>
      </c>
      <c r="M24" s="16">
        <f t="shared" si="3"/>
        <v>3376.3977129298005</v>
      </c>
      <c r="N24" s="17">
        <f t="shared" si="4"/>
        <v>3413.6431588320556</v>
      </c>
      <c r="O24" s="18">
        <f t="shared" si="5"/>
        <v>0.28083341132080325</v>
      </c>
      <c r="P24" s="17">
        <f t="shared" si="6"/>
        <v>3453.6280630822584</v>
      </c>
      <c r="Q24" s="15">
        <f t="shared" si="7"/>
        <v>-0.99142882517988029</v>
      </c>
    </row>
    <row r="25" spans="1:17">
      <c r="A25" s="19" t="s">
        <v>34</v>
      </c>
      <c r="B25" s="13">
        <v>2257.41</v>
      </c>
      <c r="C25" s="3">
        <v>1.5457148041358497E-2</v>
      </c>
      <c r="D25" s="3">
        <v>9.8920375538899736E-5</v>
      </c>
      <c r="E25" s="3">
        <v>5.6633563752814373E-4</v>
      </c>
      <c r="F25" s="3">
        <v>4.6394059287403791E-6</v>
      </c>
      <c r="G25" s="2">
        <v>0.28111808929003096</v>
      </c>
      <c r="H25" s="2">
        <v>1.4410896053433104E-5</v>
      </c>
      <c r="I25" s="1">
        <f t="shared" si="0"/>
        <v>0.28109373714086311</v>
      </c>
      <c r="J25" s="14">
        <f t="shared" si="1"/>
        <v>-58.489196595457038</v>
      </c>
      <c r="K25" s="14">
        <f t="shared" si="8"/>
        <v>-8.910056461677307</v>
      </c>
      <c r="L25" s="14">
        <f t="shared" si="2"/>
        <v>0.50438136187015858</v>
      </c>
      <c r="M25" s="16">
        <f t="shared" si="3"/>
        <v>2939.3652810871699</v>
      </c>
      <c r="N25" s="17">
        <f t="shared" si="4"/>
        <v>3151.4356154829597</v>
      </c>
      <c r="O25" s="18">
        <f t="shared" si="5"/>
        <v>0.28159981920529215</v>
      </c>
      <c r="P25" s="17">
        <f t="shared" si="6"/>
        <v>3404.6959990654282</v>
      </c>
      <c r="Q25" s="15">
        <f t="shared" si="7"/>
        <v>-0.98294169766481498</v>
      </c>
    </row>
    <row r="26" spans="1:17">
      <c r="A26" s="19" t="s">
        <v>35</v>
      </c>
      <c r="B26" s="13">
        <v>1327.7750000000001</v>
      </c>
      <c r="C26" s="3">
        <v>2.2645698812783336E-2</v>
      </c>
      <c r="D26" s="3">
        <v>3.1933964178585203E-4</v>
      </c>
      <c r="E26" s="3">
        <v>8.8967031942561612E-4</v>
      </c>
      <c r="F26" s="3">
        <v>9.4060880124926688E-6</v>
      </c>
      <c r="G26" s="2">
        <v>0.28189598714957925</v>
      </c>
      <c r="H26" s="2">
        <v>2.725397430807048E-5</v>
      </c>
      <c r="I26" s="1">
        <f t="shared" si="0"/>
        <v>0.28187368119878575</v>
      </c>
      <c r="J26" s="14">
        <f t="shared" si="1"/>
        <v>-30.979476412825726</v>
      </c>
      <c r="K26" s="14">
        <f t="shared" si="8"/>
        <v>-2.3382066474164631</v>
      </c>
      <c r="L26" s="14">
        <f t="shared" si="2"/>
        <v>0.95388910078246658</v>
      </c>
      <c r="M26" s="16">
        <f t="shared" si="3"/>
        <v>1901.385126442824</v>
      </c>
      <c r="N26" s="17">
        <f t="shared" si="4"/>
        <v>2061.2004837856775</v>
      </c>
      <c r="O26" s="18">
        <f t="shared" si="5"/>
        <v>0.28228822930644198</v>
      </c>
      <c r="P26" s="17">
        <f t="shared" si="6"/>
        <v>2269.3640935644107</v>
      </c>
      <c r="Q26" s="15">
        <f t="shared" si="7"/>
        <v>-0.97320270122212005</v>
      </c>
    </row>
    <row r="27" spans="1:17">
      <c r="A27" s="19" t="s">
        <v>36</v>
      </c>
      <c r="B27" s="13">
        <v>787.04</v>
      </c>
      <c r="C27" s="3">
        <v>2.1685169379631292E-2</v>
      </c>
      <c r="D27" s="3">
        <v>2.1629947383521055E-4</v>
      </c>
      <c r="E27" s="3">
        <v>8.4544005531386334E-4</v>
      </c>
      <c r="F27" s="3">
        <v>5.2603575035124161E-6</v>
      </c>
      <c r="G27" s="2">
        <v>0.28231489039060575</v>
      </c>
      <c r="H27" s="2">
        <v>1.5750166062478476E-5</v>
      </c>
      <c r="I27" s="1">
        <f t="shared" si="0"/>
        <v>0.28230238924793666</v>
      </c>
      <c r="J27" s="14">
        <f t="shared" si="1"/>
        <v>-16.1653066567502</v>
      </c>
      <c r="K27" s="14">
        <f t="shared" si="8"/>
        <v>0.75466437459148494</v>
      </c>
      <c r="L27" s="14">
        <f t="shared" si="2"/>
        <v>0.55125581218674657</v>
      </c>
      <c r="M27" s="16">
        <f t="shared" si="3"/>
        <v>1318.7707544863022</v>
      </c>
      <c r="N27" s="17">
        <f t="shared" si="4"/>
        <v>1461.1440850273875</v>
      </c>
      <c r="O27" s="18">
        <f t="shared" si="5"/>
        <v>0.2826831964337076</v>
      </c>
      <c r="P27" s="17">
        <f t="shared" si="6"/>
        <v>1652.6063386437283</v>
      </c>
      <c r="Q27" s="15">
        <f t="shared" si="7"/>
        <v>-0.97453493809295588</v>
      </c>
    </row>
    <row r="28" spans="1:17">
      <c r="A28" s="19" t="s">
        <v>37</v>
      </c>
      <c r="B28" s="13">
        <v>789.26947121228147</v>
      </c>
      <c r="C28" s="3">
        <v>3.840400029874233E-2</v>
      </c>
      <c r="D28" s="3">
        <v>3.9671127335548224E-4</v>
      </c>
      <c r="E28" s="3">
        <v>1.5781441828528042E-3</v>
      </c>
      <c r="F28" s="3">
        <v>2.0209104131161013E-5</v>
      </c>
      <c r="G28" s="2">
        <v>0.28216376015441896</v>
      </c>
      <c r="H28" s="2">
        <v>1.7725418027538295E-5</v>
      </c>
      <c r="I28" s="1">
        <f t="shared" si="0"/>
        <v>0.28214035825432737</v>
      </c>
      <c r="J28" s="14">
        <f t="shared" si="1"/>
        <v>-21.509903582428436</v>
      </c>
      <c r="K28" s="14">
        <f t="shared" si="8"/>
        <v>-4.935791260738398</v>
      </c>
      <c r="L28" s="14">
        <f t="shared" si="2"/>
        <v>0.62038963096384026</v>
      </c>
      <c r="M28" s="16">
        <f t="shared" si="3"/>
        <v>1558.8803323696102</v>
      </c>
      <c r="N28" s="17">
        <f t="shared" si="4"/>
        <v>1744.8147967484661</v>
      </c>
      <c r="O28" s="18">
        <f t="shared" si="5"/>
        <v>0.28268157613285189</v>
      </c>
      <c r="P28" s="17">
        <f t="shared" si="6"/>
        <v>2015.3042482121487</v>
      </c>
      <c r="Q28" s="15">
        <f t="shared" si="7"/>
        <v>-0.95246553666106015</v>
      </c>
    </row>
    <row r="29" spans="1:17">
      <c r="A29" s="19" t="s">
        <v>38</v>
      </c>
      <c r="B29" s="13">
        <v>243.23190912548122</v>
      </c>
      <c r="C29" s="3">
        <v>5.3382202156259481E-2</v>
      </c>
      <c r="D29" s="3">
        <v>1.8756709846666348E-4</v>
      </c>
      <c r="E29" s="3">
        <v>2.0629448319617479E-3</v>
      </c>
      <c r="F29" s="3">
        <v>7.1094189000763698E-6</v>
      </c>
      <c r="G29" s="2">
        <v>0.28234105578915836</v>
      </c>
      <c r="H29" s="2">
        <v>1.4771148437948019E-5</v>
      </c>
      <c r="I29" s="1">
        <f t="shared" si="0"/>
        <v>0.28233167644631785</v>
      </c>
      <c r="J29" s="14">
        <f t="shared" si="1"/>
        <v>-15.239988783954939</v>
      </c>
      <c r="K29" s="14">
        <f t="shared" si="8"/>
        <v>-10.239050067171185</v>
      </c>
      <c r="L29" s="14">
        <f t="shared" si="2"/>
        <v>0.51699019532818058</v>
      </c>
      <c r="M29" s="16">
        <f t="shared" si="3"/>
        <v>1324.7461501741354</v>
      </c>
      <c r="N29" s="17">
        <f t="shared" si="4"/>
        <v>1553.7357277497722</v>
      </c>
      <c r="O29" s="18">
        <f t="shared" si="5"/>
        <v>0.28307641134426165</v>
      </c>
      <c r="P29" s="17">
        <f t="shared" si="6"/>
        <v>1923.1416848655215</v>
      </c>
      <c r="Q29" s="15">
        <f t="shared" si="7"/>
        <v>-0.93786310747103174</v>
      </c>
    </row>
    <row r="30" spans="1:17">
      <c r="A30" s="19" t="s">
        <v>39</v>
      </c>
      <c r="B30" s="13">
        <v>933.28143948009767</v>
      </c>
      <c r="C30" s="3">
        <v>2.0854047154683128E-2</v>
      </c>
      <c r="D30" s="3">
        <v>1.1686207318215872E-4</v>
      </c>
      <c r="E30" s="3">
        <v>7.7613739308705671E-4</v>
      </c>
      <c r="F30" s="3">
        <v>4.7708513472800894E-6</v>
      </c>
      <c r="G30" s="2">
        <v>0.2814778590565421</v>
      </c>
      <c r="H30" s="2">
        <v>1.6315844343459752E-5</v>
      </c>
      <c r="I30" s="1">
        <f t="shared" si="0"/>
        <v>0.2814642315890617</v>
      </c>
      <c r="J30" s="14">
        <f t="shared" si="1"/>
        <v>-45.766233695624379</v>
      </c>
      <c r="K30" s="14">
        <f t="shared" si="8"/>
        <v>-25.68635236916861</v>
      </c>
      <c r="L30" s="14">
        <f t="shared" si="2"/>
        <v>0.57105455202109123</v>
      </c>
      <c r="M30" s="16">
        <f t="shared" si="3"/>
        <v>2467.8758998403791</v>
      </c>
      <c r="N30" s="17">
        <f t="shared" si="4"/>
        <v>2879.3795345780391</v>
      </c>
      <c r="O30" s="18">
        <f t="shared" si="5"/>
        <v>0.28257677046807866</v>
      </c>
      <c r="P30" s="17">
        <f t="shared" si="6"/>
        <v>3423.8313186743876</v>
      </c>
      <c r="Q30" s="15">
        <f t="shared" si="7"/>
        <v>-0.97662236767810073</v>
      </c>
    </row>
    <row r="31" spans="1:17">
      <c r="A31" s="19" t="s">
        <v>40</v>
      </c>
      <c r="B31" s="13">
        <v>1150.0050000000001</v>
      </c>
      <c r="C31" s="3">
        <v>2.2018148452303619E-2</v>
      </c>
      <c r="D31" s="3">
        <v>2.6203566727030285E-4</v>
      </c>
      <c r="E31" s="3">
        <v>8.5369775928512387E-4</v>
      </c>
      <c r="F31" s="3">
        <v>9.1301792496930668E-6</v>
      </c>
      <c r="G31" s="2">
        <v>0.282310682257915</v>
      </c>
      <c r="H31" s="2">
        <v>1.9088164005043559E-5</v>
      </c>
      <c r="I31" s="1">
        <f t="shared" si="0"/>
        <v>0.28229217473414292</v>
      </c>
      <c r="J31" s="14">
        <f t="shared" si="1"/>
        <v>-16.314123820074798</v>
      </c>
      <c r="K31" s="14">
        <f t="shared" si="8"/>
        <v>8.5064275742663398</v>
      </c>
      <c r="L31" s="14">
        <f t="shared" si="2"/>
        <v>0.66808574017652445</v>
      </c>
      <c r="M31" s="16">
        <f t="shared" si="3"/>
        <v>1324.9204737122939</v>
      </c>
      <c r="N31" s="17">
        <f t="shared" si="4"/>
        <v>1374.5964902860317</v>
      </c>
      <c r="O31" s="18">
        <f t="shared" si="5"/>
        <v>0.28241851695185183</v>
      </c>
      <c r="P31" s="17">
        <f t="shared" si="6"/>
        <v>1438.7297415896851</v>
      </c>
      <c r="Q31" s="15">
        <f t="shared" si="7"/>
        <v>-0.97428621206972521</v>
      </c>
    </row>
    <row r="32" spans="1:17">
      <c r="A32" s="22" t="s">
        <v>72</v>
      </c>
      <c r="B32" s="13"/>
      <c r="C32" s="3"/>
      <c r="D32" s="3"/>
      <c r="E32" s="3"/>
      <c r="F32" s="3"/>
      <c r="G32" s="2"/>
      <c r="H32" s="2"/>
      <c r="I32" s="1"/>
      <c r="J32" s="14"/>
      <c r="L32" s="14"/>
      <c r="M32" s="16"/>
      <c r="N32" s="17"/>
      <c r="O32" s="18"/>
      <c r="P32" s="17"/>
      <c r="Q32" s="15"/>
    </row>
    <row r="33" spans="1:17">
      <c r="A33" s="12" t="s">
        <v>41</v>
      </c>
      <c r="B33" s="13">
        <v>753.13030000000003</v>
      </c>
      <c r="C33" s="11">
        <v>0.11185122340840017</v>
      </c>
      <c r="D33" s="11">
        <v>1.944662951278225E-3</v>
      </c>
      <c r="E33" s="11">
        <v>2.595462650826821E-3</v>
      </c>
      <c r="F33" s="11">
        <v>9.0063417934058178E-5</v>
      </c>
      <c r="G33" s="11">
        <v>0.28223779129201715</v>
      </c>
      <c r="H33" s="11">
        <v>2.1188273103327067E-5</v>
      </c>
      <c r="I33" s="1">
        <f t="shared" ref="I33:I63" si="9">(G33-E33*(EXP(0.00001865*B33)-1))</f>
        <v>0.28220107850671933</v>
      </c>
      <c r="J33" s="14">
        <f t="shared" ref="J33:J63" si="10">((G33/0.282772)-1)*10000</f>
        <v>-18.891853082443344</v>
      </c>
      <c r="K33" s="14">
        <f t="shared" ref="K33:K63" si="11">((G33-E33*(EXP(0.00001865*B33) -1))/(0.282772-0.0332*(EXP(0.00001865*B33) -1))-1)*10000</f>
        <v>-3.588631614844795</v>
      </c>
      <c r="L33" s="14">
        <f t="shared" ref="L33:L63" si="12">0.7*H33/0.00002</f>
        <v>0.74158955861644726</v>
      </c>
      <c r="M33" s="16">
        <f t="shared" ref="M33:M63" si="13">10000/0.1865*LN(1+(G33-0.28325)/(E33-0.0384))</f>
        <v>1494.8080748897837</v>
      </c>
      <c r="N33" s="17">
        <f t="shared" ref="N33:N63" si="14">B33+((1/0.01865)*LN(1+((I33-O33)/(0.0083-0.0384))))*1000</f>
        <v>1648.3330685345368</v>
      </c>
      <c r="O33" s="18">
        <f t="shared" ref="O33:O63" si="15">0.283251-(0.0384*(EXP(0.01865*B33/1000)-1))</f>
        <v>0.28270783250152415</v>
      </c>
      <c r="P33" s="17">
        <f t="shared" ref="P33:P63" si="16">B33+((1/0.01865)*LN(1+((I33-O33)/(0.015-0.0384))))*1000</f>
        <v>1901.9233604050848</v>
      </c>
      <c r="Q33" s="15">
        <f t="shared" ref="Q33:Q63" si="17">E33/0.0332-1</f>
        <v>-0.92182341413172231</v>
      </c>
    </row>
    <row r="34" spans="1:17">
      <c r="A34" s="12" t="s">
        <v>42</v>
      </c>
      <c r="B34" s="13">
        <v>429.0333</v>
      </c>
      <c r="C34" s="11">
        <v>4.9387100907315011E-2</v>
      </c>
      <c r="D34" s="11">
        <v>8.3222895543749395E-4</v>
      </c>
      <c r="E34" s="11">
        <v>1.2382222907095291E-3</v>
      </c>
      <c r="F34" s="11">
        <v>1.7248541973687996E-5</v>
      </c>
      <c r="G34" s="11">
        <v>0.28218159252802488</v>
      </c>
      <c r="H34" s="11">
        <v>1.3772190744078343E-5</v>
      </c>
      <c r="I34" s="1">
        <f t="shared" si="9"/>
        <v>0.28217164518460025</v>
      </c>
      <c r="J34" s="14">
        <f t="shared" si="10"/>
        <v>-20.879276306534635</v>
      </c>
      <c r="K34" s="14">
        <f t="shared" si="11"/>
        <v>-11.810056757872722</v>
      </c>
      <c r="L34" s="14">
        <f t="shared" si="12"/>
        <v>0.48202667604274191</v>
      </c>
      <c r="M34" s="16">
        <f t="shared" si="13"/>
        <v>1519.8198093271317</v>
      </c>
      <c r="N34" s="17">
        <f t="shared" si="14"/>
        <v>1784.9428278306691</v>
      </c>
      <c r="O34" s="18">
        <f t="shared" si="15"/>
        <v>0.28294251097474854</v>
      </c>
      <c r="P34" s="17">
        <f t="shared" si="16"/>
        <v>2166.9417487193441</v>
      </c>
      <c r="Q34" s="15">
        <f t="shared" si="17"/>
        <v>-0.96270414787019487</v>
      </c>
    </row>
    <row r="35" spans="1:17">
      <c r="A35" s="12" t="s">
        <v>43</v>
      </c>
      <c r="B35" s="13">
        <v>150.91470000000001</v>
      </c>
      <c r="C35" s="11">
        <v>5.1794134406846978E-2</v>
      </c>
      <c r="D35" s="11">
        <v>1.0009255297160308E-3</v>
      </c>
      <c r="E35" s="11">
        <v>1.2552860966063423E-3</v>
      </c>
      <c r="F35" s="11">
        <v>2.2607206259640385E-5</v>
      </c>
      <c r="G35" s="11">
        <v>0.28226299288463857</v>
      </c>
      <c r="H35" s="11">
        <v>1.1866232690771883E-5</v>
      </c>
      <c r="I35" s="1">
        <f t="shared" si="9"/>
        <v>0.2822594548309682</v>
      </c>
      <c r="J35" s="14">
        <f t="shared" si="10"/>
        <v>-18.000619416400632</v>
      </c>
      <c r="K35" s="14">
        <f t="shared" si="11"/>
        <v>-14.821441737958851</v>
      </c>
      <c r="L35" s="14">
        <f t="shared" si="12"/>
        <v>0.41531814417701585</v>
      </c>
      <c r="M35" s="16">
        <f t="shared" si="13"/>
        <v>1406.1682568094859</v>
      </c>
      <c r="N35" s="17">
        <f t="shared" si="14"/>
        <v>1701.7793190040582</v>
      </c>
      <c r="O35" s="18">
        <f t="shared" si="15"/>
        <v>0.28314276868818161</v>
      </c>
      <c r="P35" s="17">
        <f t="shared" si="16"/>
        <v>2137.6932293628129</v>
      </c>
      <c r="Q35" s="15">
        <f t="shared" si="17"/>
        <v>-0.96219017781306193</v>
      </c>
    </row>
    <row r="36" spans="1:17">
      <c r="A36" s="12" t="s">
        <v>44</v>
      </c>
      <c r="B36" s="13">
        <v>431.6773</v>
      </c>
      <c r="C36" s="11">
        <v>5.6811779807954918E-2</v>
      </c>
      <c r="D36" s="11">
        <v>4.6497318205320686E-4</v>
      </c>
      <c r="E36" s="11">
        <v>1.302075539439253E-3</v>
      </c>
      <c r="F36" s="11">
        <v>1.2895916312374545E-5</v>
      </c>
      <c r="G36" s="11">
        <v>0.28247294591348276</v>
      </c>
      <c r="H36" s="11">
        <v>1.4193825151775956E-5</v>
      </c>
      <c r="I36" s="1">
        <f t="shared" si="9"/>
        <v>0.28246242087709295</v>
      </c>
      <c r="J36" s="14">
        <f t="shared" si="10"/>
        <v>-10.575802643729704</v>
      </c>
      <c r="K36" s="14">
        <f t="shared" si="11"/>
        <v>-1.458896225052797</v>
      </c>
      <c r="L36" s="14">
        <f t="shared" si="12"/>
        <v>0.49678388031215837</v>
      </c>
      <c r="M36" s="16">
        <f t="shared" si="13"/>
        <v>1111.5106609345585</v>
      </c>
      <c r="N36" s="17">
        <f t="shared" si="14"/>
        <v>1276.800830855615</v>
      </c>
      <c r="O36" s="18">
        <f t="shared" si="15"/>
        <v>0.2829406021888683</v>
      </c>
      <c r="P36" s="17">
        <f t="shared" si="16"/>
        <v>1516.3477443470056</v>
      </c>
      <c r="Q36" s="15">
        <f t="shared" si="17"/>
        <v>-0.96078085724580564</v>
      </c>
    </row>
    <row r="37" spans="1:17">
      <c r="A37" s="12" t="s">
        <v>45</v>
      </c>
      <c r="B37" s="13">
        <v>241.91499999999999</v>
      </c>
      <c r="C37" s="11">
        <v>6.9559789693710614E-2</v>
      </c>
      <c r="D37" s="11">
        <v>6.7167273072263572E-4</v>
      </c>
      <c r="E37" s="11">
        <v>1.6124616931750594E-3</v>
      </c>
      <c r="F37" s="11">
        <v>1.0635170805213219E-5</v>
      </c>
      <c r="G37" s="11">
        <v>0.28212896478216043</v>
      </c>
      <c r="H37" s="11">
        <v>1.5218617978358748E-5</v>
      </c>
      <c r="I37" s="1">
        <f t="shared" si="9"/>
        <v>0.28212167337895822</v>
      </c>
      <c r="J37" s="14">
        <f t="shared" si="10"/>
        <v>-22.740413401595163</v>
      </c>
      <c r="K37" s="14">
        <f t="shared" si="11"/>
        <v>-17.698533925452065</v>
      </c>
      <c r="L37" s="14">
        <f t="shared" si="12"/>
        <v>0.53265162924255605</v>
      </c>
      <c r="M37" s="16">
        <f t="shared" si="13"/>
        <v>1609.5520652966063</v>
      </c>
      <c r="N37" s="17">
        <f t="shared" si="14"/>
        <v>1917.8787116004978</v>
      </c>
      <c r="O37" s="18">
        <f t="shared" si="15"/>
        <v>0.28307735873822615</v>
      </c>
      <c r="P37" s="17">
        <f t="shared" si="16"/>
        <v>2388.2573534460985</v>
      </c>
      <c r="Q37" s="15">
        <f t="shared" si="17"/>
        <v>-0.95143187671159457</v>
      </c>
    </row>
    <row r="38" spans="1:17">
      <c r="A38" s="12" t="s">
        <v>46</v>
      </c>
      <c r="B38" s="13">
        <v>1891.05</v>
      </c>
      <c r="C38" s="11">
        <v>1.778716650806084E-2</v>
      </c>
      <c r="D38" s="11">
        <v>8.524135562672267E-5</v>
      </c>
      <c r="E38" s="11">
        <v>4.1235544434008718E-4</v>
      </c>
      <c r="F38" s="11">
        <v>1.4654973155341727E-6</v>
      </c>
      <c r="G38" s="11">
        <v>0.28154000269008195</v>
      </c>
      <c r="H38" s="11">
        <v>1.5300674156500155E-5</v>
      </c>
      <c r="I38" s="1">
        <f t="shared" si="9"/>
        <v>0.28152520021101679</v>
      </c>
      <c r="J38" s="14">
        <f t="shared" si="10"/>
        <v>-43.568575032820746</v>
      </c>
      <c r="K38" s="14">
        <f t="shared" si="11"/>
        <v>-1.953505727827487</v>
      </c>
      <c r="L38" s="14">
        <f t="shared" si="12"/>
        <v>0.53552359547750528</v>
      </c>
      <c r="M38" s="16">
        <f t="shared" si="13"/>
        <v>2360.9020639827804</v>
      </c>
      <c r="N38" s="17">
        <f t="shared" si="14"/>
        <v>2506.2499146036162</v>
      </c>
      <c r="O38" s="18">
        <f t="shared" si="15"/>
        <v>0.2818725407025558</v>
      </c>
      <c r="P38" s="17">
        <f t="shared" si="16"/>
        <v>2681.1048280548748</v>
      </c>
      <c r="Q38" s="15">
        <f t="shared" si="17"/>
        <v>-0.98757965529096126</v>
      </c>
    </row>
    <row r="39" spans="1:17">
      <c r="A39" s="12" t="s">
        <v>47</v>
      </c>
      <c r="B39" s="13">
        <v>240.52080000000001</v>
      </c>
      <c r="C39" s="11">
        <v>9.1623952248449422E-2</v>
      </c>
      <c r="D39" s="11">
        <v>1.0250074841271172E-3</v>
      </c>
      <c r="E39" s="11">
        <v>2.2784915738087593E-3</v>
      </c>
      <c r="F39" s="11">
        <v>6.118154348114306E-5</v>
      </c>
      <c r="G39" s="11">
        <v>0.28206471615320511</v>
      </c>
      <c r="H39" s="11">
        <v>2.1269025217720387E-5</v>
      </c>
      <c r="I39" s="1">
        <f t="shared" si="9"/>
        <v>0.28205447253632859</v>
      </c>
      <c r="J39" s="14">
        <f t="shared" si="10"/>
        <v>-25.012513501864177</v>
      </c>
      <c r="K39" s="14">
        <f t="shared" si="11"/>
        <v>-20.106919783179357</v>
      </c>
      <c r="L39" s="14">
        <f t="shared" si="12"/>
        <v>0.74441588262021352</v>
      </c>
      <c r="M39" s="16">
        <f t="shared" si="13"/>
        <v>1731.2021096020196</v>
      </c>
      <c r="N39" s="17">
        <f t="shared" si="14"/>
        <v>2034.1129291305065</v>
      </c>
      <c r="O39" s="18">
        <f t="shared" si="15"/>
        <v>0.28307836171044909</v>
      </c>
      <c r="P39" s="17">
        <f t="shared" si="16"/>
        <v>2536.8047398165527</v>
      </c>
      <c r="Q39" s="15">
        <f t="shared" si="17"/>
        <v>-0.93137073572865181</v>
      </c>
    </row>
    <row r="40" spans="1:17">
      <c r="A40" s="12" t="s">
        <v>48</v>
      </c>
      <c r="B40" s="13">
        <v>147.3186</v>
      </c>
      <c r="C40" s="11">
        <v>3.8119515530449948E-2</v>
      </c>
      <c r="D40" s="11">
        <v>3.0693301228559502E-4</v>
      </c>
      <c r="E40" s="11">
        <v>1.0732992962183209E-3</v>
      </c>
      <c r="F40" s="11">
        <v>1.5971813678018359E-5</v>
      </c>
      <c r="G40" s="11">
        <v>0.28231867907981484</v>
      </c>
      <c r="H40" s="11">
        <v>1.3552950839975959E-5</v>
      </c>
      <c r="I40" s="1">
        <f t="shared" si="9"/>
        <v>0.28231572614397688</v>
      </c>
      <c r="J40" s="14">
        <f t="shared" si="10"/>
        <v>-16.031322768349511</v>
      </c>
      <c r="K40" s="14">
        <f t="shared" si="11"/>
        <v>-12.909680648185429</v>
      </c>
      <c r="L40" s="14">
        <f t="shared" si="12"/>
        <v>0.4743532793991585</v>
      </c>
      <c r="M40" s="16">
        <f t="shared" si="13"/>
        <v>1321.4126981801658</v>
      </c>
      <c r="N40" s="17">
        <f t="shared" si="14"/>
        <v>1605.189588184699</v>
      </c>
      <c r="O40" s="18">
        <f t="shared" si="15"/>
        <v>0.28314535124333223</v>
      </c>
      <c r="P40" s="17">
        <f t="shared" si="16"/>
        <v>2015.4172468518873</v>
      </c>
      <c r="Q40" s="15">
        <f t="shared" si="17"/>
        <v>-0.96767170794523127</v>
      </c>
    </row>
    <row r="41" spans="1:17">
      <c r="A41" s="12" t="s">
        <v>49</v>
      </c>
      <c r="B41" s="13">
        <v>763.22439999999995</v>
      </c>
      <c r="C41" s="11">
        <v>9.4123151736322241E-3</v>
      </c>
      <c r="D41" s="11">
        <v>2.6098810353037636E-4</v>
      </c>
      <c r="E41" s="11">
        <v>2.7033584773873643E-4</v>
      </c>
      <c r="F41" s="11">
        <v>5.4814121054038508E-6</v>
      </c>
      <c r="G41" s="11">
        <v>0.28242255629744656</v>
      </c>
      <c r="H41" s="11">
        <v>1.2650908742651962E-5</v>
      </c>
      <c r="I41" s="1">
        <f t="shared" si="9"/>
        <v>0.28241868078361948</v>
      </c>
      <c r="J41" s="14">
        <f t="shared" si="10"/>
        <v>-12.357790111944267</v>
      </c>
      <c r="K41" s="14">
        <f t="shared" si="11"/>
        <v>4.3441422485379633</v>
      </c>
      <c r="L41" s="14">
        <f t="shared" si="12"/>
        <v>0.44278180599281858</v>
      </c>
      <c r="M41" s="16">
        <f t="shared" si="13"/>
        <v>1151.1354663849481</v>
      </c>
      <c r="N41" s="17">
        <f t="shared" si="14"/>
        <v>1262.9147118059427</v>
      </c>
      <c r="O41" s="18">
        <f t="shared" si="15"/>
        <v>0.28270050056677487</v>
      </c>
      <c r="P41" s="17">
        <f t="shared" si="16"/>
        <v>1405.1350514873275</v>
      </c>
      <c r="Q41" s="15">
        <f t="shared" si="17"/>
        <v>-0.99185735398377295</v>
      </c>
    </row>
    <row r="42" spans="1:17">
      <c r="A42" s="12" t="s">
        <v>50</v>
      </c>
      <c r="B42" s="13">
        <v>430.2534</v>
      </c>
      <c r="C42" s="11">
        <v>3.9706992335787505E-2</v>
      </c>
      <c r="D42" s="11">
        <v>4.9341399787270672E-4</v>
      </c>
      <c r="E42" s="11">
        <v>9.8875215231220719E-4</v>
      </c>
      <c r="F42" s="11">
        <v>8.0461879765639416E-6</v>
      </c>
      <c r="G42" s="11">
        <v>0.28213222250924841</v>
      </c>
      <c r="H42" s="11">
        <v>1.3641654193388385E-5</v>
      </c>
      <c r="I42" s="1">
        <f t="shared" si="9"/>
        <v>0.28212425662130947</v>
      </c>
      <c r="J42" s="14">
        <f t="shared" si="10"/>
        <v>-22.625206553393838</v>
      </c>
      <c r="K42" s="14">
        <f t="shared" si="11"/>
        <v>-13.460576288679693</v>
      </c>
      <c r="L42" s="14">
        <f t="shared" si="12"/>
        <v>0.4774578967685934</v>
      </c>
      <c r="M42" s="16">
        <f t="shared" si="13"/>
        <v>1578.5768551338085</v>
      </c>
      <c r="N42" s="17">
        <f t="shared" si="14"/>
        <v>1866.8809888954606</v>
      </c>
      <c r="O42" s="18">
        <f t="shared" si="15"/>
        <v>0.282941630158285</v>
      </c>
      <c r="P42" s="17">
        <f t="shared" si="16"/>
        <v>2271.2329159526389</v>
      </c>
      <c r="Q42" s="15">
        <f t="shared" si="17"/>
        <v>-0.97021830866529502</v>
      </c>
    </row>
    <row r="43" spans="1:17">
      <c r="A43" s="12" t="s">
        <v>51</v>
      </c>
      <c r="B43" s="13">
        <v>241.65010000000001</v>
      </c>
      <c r="C43" s="11">
        <v>3.9850275612590372E-2</v>
      </c>
      <c r="D43" s="11">
        <v>5.65074663113537E-4</v>
      </c>
      <c r="E43" s="11">
        <v>9.4940700942752472E-4</v>
      </c>
      <c r="F43" s="11">
        <v>2.0344606493352641E-5</v>
      </c>
      <c r="G43" s="11">
        <v>0.28228769086538885</v>
      </c>
      <c r="H43" s="11">
        <v>1.4677527456296281E-5</v>
      </c>
      <c r="I43" s="1">
        <f t="shared" si="9"/>
        <v>0.28228340244600603</v>
      </c>
      <c r="J43" s="14">
        <f t="shared" si="10"/>
        <v>-17.127195571384757</v>
      </c>
      <c r="K43" s="14">
        <f t="shared" si="11"/>
        <v>-11.981902693689594</v>
      </c>
      <c r="L43" s="14">
        <f t="shared" si="12"/>
        <v>0.51371346097036974</v>
      </c>
      <c r="M43" s="16">
        <f t="shared" si="13"/>
        <v>1360.3673979618895</v>
      </c>
      <c r="N43" s="17">
        <f>B43+((1/0.01865)*LN(1+((I43-O43)/(0.0083-0.0384))))*1000</f>
        <v>1637.9810497234932</v>
      </c>
      <c r="O43" s="18">
        <f t="shared" si="15"/>
        <v>0.28307754930639406</v>
      </c>
      <c r="P43" s="17">
        <f t="shared" si="16"/>
        <v>2031.1791226080943</v>
      </c>
      <c r="Q43" s="15">
        <f t="shared" si="17"/>
        <v>-0.97140340333049624</v>
      </c>
    </row>
    <row r="44" spans="1:17">
      <c r="A44" s="12" t="s">
        <v>52</v>
      </c>
      <c r="B44" s="13">
        <v>430.8</v>
      </c>
      <c r="C44" s="11">
        <v>6.7296789645194088E-2</v>
      </c>
      <c r="D44" s="11">
        <v>8.7248895992882787E-4</v>
      </c>
      <c r="E44" s="11">
        <v>1.7430947110507052E-3</v>
      </c>
      <c r="F44" s="11">
        <v>2.1360686688409293E-5</v>
      </c>
      <c r="G44" s="11">
        <v>0.28250485293556182</v>
      </c>
      <c r="H44" s="11">
        <v>1.6682476164831191E-5</v>
      </c>
      <c r="I44" s="1">
        <f t="shared" si="9"/>
        <v>0.28249079176953618</v>
      </c>
      <c r="J44" s="14">
        <f t="shared" si="10"/>
        <v>-9.4474369611630138</v>
      </c>
      <c r="K44" s="14">
        <f t="shared" si="11"/>
        <v>-0.47401242509237385</v>
      </c>
      <c r="L44" s="14">
        <f t="shared" si="12"/>
        <v>0.58388666576909165</v>
      </c>
      <c r="M44" s="16">
        <f t="shared" si="13"/>
        <v>1079.0217900562261</v>
      </c>
      <c r="N44" s="17">
        <f t="shared" si="14"/>
        <v>1227.2632764325319</v>
      </c>
      <c r="O44" s="18">
        <f t="shared" si="15"/>
        <v>0.28294123554947365</v>
      </c>
      <c r="P44" s="17">
        <f t="shared" si="16"/>
        <v>1453.1486285707676</v>
      </c>
      <c r="Q44" s="15">
        <f t="shared" si="17"/>
        <v>-0.94749714725750889</v>
      </c>
    </row>
    <row r="45" spans="1:17">
      <c r="A45" s="12" t="s">
        <v>53</v>
      </c>
      <c r="B45" s="13">
        <v>431.43959999999998</v>
      </c>
      <c r="C45" s="11">
        <v>5.5875624104764807E-2</v>
      </c>
      <c r="D45" s="11">
        <v>6.6011550246674829E-4</v>
      </c>
      <c r="E45" s="11">
        <v>1.3479282219338873E-3</v>
      </c>
      <c r="F45" s="11">
        <v>2.3573054470552664E-5</v>
      </c>
      <c r="G45" s="11">
        <v>0.28214523573187372</v>
      </c>
      <c r="H45" s="11">
        <v>1.3857327009378815E-5</v>
      </c>
      <c r="I45" s="1">
        <f t="shared" si="9"/>
        <v>0.28213434607937637</v>
      </c>
      <c r="J45" s="14">
        <f t="shared" si="10"/>
        <v>-22.165004601809592</v>
      </c>
      <c r="K45" s="14">
        <f t="shared" si="11"/>
        <v>-13.077259007370223</v>
      </c>
      <c r="L45" s="14">
        <f t="shared" si="12"/>
        <v>0.48500644532825848</v>
      </c>
      <c r="M45" s="16">
        <f t="shared" si="13"/>
        <v>1575.3706001043877</v>
      </c>
      <c r="N45" s="17">
        <f t="shared" si="14"/>
        <v>1849.0807381975806</v>
      </c>
      <c r="O45" s="18">
        <f t="shared" si="15"/>
        <v>0.282940773795746</v>
      </c>
      <c r="P45" s="17">
        <f t="shared" si="16"/>
        <v>2248.1786694821481</v>
      </c>
      <c r="Q45" s="15">
        <f t="shared" si="17"/>
        <v>-0.95939975235138897</v>
      </c>
    </row>
    <row r="46" spans="1:17">
      <c r="A46" s="12" t="s">
        <v>54</v>
      </c>
      <c r="B46" s="13">
        <v>1770.06</v>
      </c>
      <c r="C46" s="11">
        <v>3.5090857815320162E-2</v>
      </c>
      <c r="D46" s="11">
        <v>3.1851719028096892E-4</v>
      </c>
      <c r="E46" s="11">
        <v>9.9192207011678511E-4</v>
      </c>
      <c r="F46" s="11">
        <v>1.6030981288655724E-5</v>
      </c>
      <c r="G46" s="11">
        <v>0.28178593593417423</v>
      </c>
      <c r="H46" s="11">
        <v>1.4128876430661241E-5</v>
      </c>
      <c r="I46" s="1">
        <f t="shared" si="9"/>
        <v>0.28175264450194998</v>
      </c>
      <c r="J46" s="14">
        <f t="shared" si="10"/>
        <v>-34.871347439838772</v>
      </c>
      <c r="K46" s="14">
        <f t="shared" si="11"/>
        <v>3.3700868869623868</v>
      </c>
      <c r="L46" s="14">
        <f t="shared" si="12"/>
        <v>0.49451067507314334</v>
      </c>
      <c r="M46" s="16">
        <f t="shared" si="13"/>
        <v>2058.5083899717783</v>
      </c>
      <c r="N46" s="17">
        <f t="shared" si="14"/>
        <v>2142.05962641922</v>
      </c>
      <c r="O46" s="18">
        <f t="shared" si="15"/>
        <v>0.28196219815162415</v>
      </c>
      <c r="P46" s="17">
        <f t="shared" si="16"/>
        <v>2248.0987890785036</v>
      </c>
      <c r="Q46" s="15">
        <f t="shared" si="17"/>
        <v>-0.9701228292133498</v>
      </c>
    </row>
    <row r="47" spans="1:17">
      <c r="A47" s="12" t="s">
        <v>55</v>
      </c>
      <c r="B47" s="13">
        <v>450.57380000000001</v>
      </c>
      <c r="C47" s="11">
        <v>7.8118666466477762E-2</v>
      </c>
      <c r="D47" s="11">
        <v>1.4094626210310447E-3</v>
      </c>
      <c r="E47" s="11">
        <v>1.8463281009513664E-3</v>
      </c>
      <c r="F47" s="11">
        <v>2.7342555301371329E-5</v>
      </c>
      <c r="G47" s="11">
        <v>0.28211863849605012</v>
      </c>
      <c r="H47" s="11">
        <v>1.4329936652237595E-5</v>
      </c>
      <c r="I47" s="1">
        <f t="shared" si="9"/>
        <v>0.2821030580581268</v>
      </c>
      <c r="J47" s="14">
        <f t="shared" si="10"/>
        <v>-23.105594045729205</v>
      </c>
      <c r="K47" s="14">
        <f t="shared" si="11"/>
        <v>-13.762527779933587</v>
      </c>
      <c r="L47" s="14">
        <f t="shared" si="12"/>
        <v>0.5015477828283158</v>
      </c>
      <c r="M47" s="16">
        <f t="shared" si="13"/>
        <v>1634.3903573638008</v>
      </c>
      <c r="N47" s="17">
        <f t="shared" si="14"/>
        <v>1898.5178841440102</v>
      </c>
      <c r="O47" s="18">
        <f t="shared" si="15"/>
        <v>0.28292695747692548</v>
      </c>
      <c r="P47" s="17">
        <f t="shared" si="16"/>
        <v>2306.0002210503535</v>
      </c>
      <c r="Q47" s="15">
        <f t="shared" si="17"/>
        <v>-0.94438770780266967</v>
      </c>
    </row>
    <row r="48" spans="1:17">
      <c r="A48" s="12" t="s">
        <v>56</v>
      </c>
      <c r="B48" s="13">
        <v>161.1088</v>
      </c>
      <c r="C48" s="11">
        <v>3.2869530213860694E-2</v>
      </c>
      <c r="D48" s="11">
        <v>7.8764287507644508E-4</v>
      </c>
      <c r="E48" s="11">
        <v>7.9261251016265197E-4</v>
      </c>
      <c r="F48" s="11">
        <v>1.5881452475473741E-5</v>
      </c>
      <c r="G48" s="11">
        <v>0.282325877688821</v>
      </c>
      <c r="H48" s="11">
        <v>1.2772932334974156E-5</v>
      </c>
      <c r="I48" s="1">
        <f t="shared" si="9"/>
        <v>0.28232349256108413</v>
      </c>
      <c r="J48" s="14">
        <f t="shared" si="10"/>
        <v>-15.776749861338146</v>
      </c>
      <c r="K48" s="14">
        <f t="shared" si="11"/>
        <v>-12.332383780694345</v>
      </c>
      <c r="L48" s="14">
        <f t="shared" si="12"/>
        <v>0.44705263172409537</v>
      </c>
      <c r="M48" s="16">
        <f t="shared" si="13"/>
        <v>1301.6534078704906</v>
      </c>
      <c r="N48" s="17">
        <f t="shared" si="14"/>
        <v>1588.3370137238651</v>
      </c>
      <c r="O48" s="18">
        <f t="shared" si="15"/>
        <v>0.2831354468085967</v>
      </c>
      <c r="P48" s="17">
        <f t="shared" si="16"/>
        <v>1990.0882103146243</v>
      </c>
      <c r="Q48" s="15">
        <f t="shared" si="17"/>
        <v>-0.97612612921196829</v>
      </c>
    </row>
    <row r="49" spans="1:17">
      <c r="A49" s="12" t="s">
        <v>57</v>
      </c>
      <c r="B49" s="13">
        <v>733.63689999999997</v>
      </c>
      <c r="C49" s="11">
        <v>7.8219068292799135E-2</v>
      </c>
      <c r="D49" s="11">
        <v>1.549229922652348E-3</v>
      </c>
      <c r="E49" s="11">
        <v>1.9645121522873267E-3</v>
      </c>
      <c r="F49" s="11">
        <v>5.2413209505227953E-5</v>
      </c>
      <c r="G49" s="11">
        <v>0.28197237557321569</v>
      </c>
      <c r="H49" s="11">
        <v>1.5144031694865363E-5</v>
      </c>
      <c r="I49" s="1">
        <f t="shared" si="9"/>
        <v>0.28194531174735915</v>
      </c>
      <c r="J49" s="14">
        <f t="shared" si="10"/>
        <v>-28.27806242429731</v>
      </c>
      <c r="K49" s="14">
        <f t="shared" si="11"/>
        <v>-13.081614668964958</v>
      </c>
      <c r="L49" s="14">
        <f t="shared" si="12"/>
        <v>0.53004110932028758</v>
      </c>
      <c r="M49" s="16">
        <f t="shared" si="13"/>
        <v>1847.9677804514752</v>
      </c>
      <c r="N49" s="17">
        <f t="shared" si="14"/>
        <v>2099.6372507121105</v>
      </c>
      <c r="O49" s="18">
        <f t="shared" si="15"/>
        <v>0.2827219877912025</v>
      </c>
      <c r="P49" s="17">
        <f t="shared" si="16"/>
        <v>2484.4329431147721</v>
      </c>
      <c r="Q49" s="15">
        <f t="shared" si="17"/>
        <v>-0.9408279472202612</v>
      </c>
    </row>
    <row r="50" spans="1:17">
      <c r="A50" s="12" t="s">
        <v>58</v>
      </c>
      <c r="B50" s="13">
        <v>152.9812</v>
      </c>
      <c r="C50" s="11">
        <v>5.7619837745919472E-2</v>
      </c>
      <c r="D50" s="11">
        <v>8.9127490531793363E-4</v>
      </c>
      <c r="E50" s="11">
        <v>1.2263156354769419E-3</v>
      </c>
      <c r="F50" s="11">
        <v>1.532317727247016E-5</v>
      </c>
      <c r="G50" s="11">
        <v>0.2822711398548734</v>
      </c>
      <c r="H50" s="11">
        <v>1.3912433290551274E-5</v>
      </c>
      <c r="I50" s="1">
        <f t="shared" si="9"/>
        <v>0.28226763605853133</v>
      </c>
      <c r="J50" s="14">
        <f t="shared" si="10"/>
        <v>-17.712508491881664</v>
      </c>
      <c r="K50" s="14">
        <f t="shared" si="11"/>
        <v>-14.486696159976553</v>
      </c>
      <c r="L50" s="14">
        <f t="shared" si="12"/>
        <v>0.48693516516929447</v>
      </c>
      <c r="M50" s="16">
        <f t="shared" si="13"/>
        <v>1393.6381563468588</v>
      </c>
      <c r="N50" s="17">
        <f t="shared" si="14"/>
        <v>1687.1164476048452</v>
      </c>
      <c r="O50" s="18">
        <f t="shared" si="15"/>
        <v>0.28314128454368304</v>
      </c>
      <c r="P50" s="17">
        <f t="shared" si="16"/>
        <v>2118.4136444951992</v>
      </c>
      <c r="Q50" s="15">
        <f t="shared" si="17"/>
        <v>-0.96306278206394758</v>
      </c>
    </row>
    <row r="51" spans="1:17">
      <c r="A51" s="12" t="s">
        <v>59</v>
      </c>
      <c r="B51" s="13">
        <v>725.50549999999998</v>
      </c>
      <c r="C51" s="11">
        <v>3.5615523429151648E-2</v>
      </c>
      <c r="D51" s="11">
        <v>1.3662304399456853E-3</v>
      </c>
      <c r="E51" s="11">
        <v>9.8440045592653532E-4</v>
      </c>
      <c r="F51" s="11">
        <v>3.1266317814344891E-5</v>
      </c>
      <c r="G51" s="11">
        <v>0.28208426980148094</v>
      </c>
      <c r="H51" s="11">
        <v>1.6406650964091955E-5</v>
      </c>
      <c r="I51" s="1">
        <f t="shared" si="9"/>
        <v>0.28207085967686324</v>
      </c>
      <c r="J51" s="14">
        <f t="shared" si="10"/>
        <v>-24.321014758147406</v>
      </c>
      <c r="K51" s="14">
        <f t="shared" si="11"/>
        <v>-8.8151458613650036</v>
      </c>
      <c r="L51" s="14">
        <f t="shared" si="12"/>
        <v>0.5742327837432184</v>
      </c>
      <c r="M51" s="16">
        <f t="shared" si="13"/>
        <v>1645.0807755957255</v>
      </c>
      <c r="N51" s="17">
        <f t="shared" si="14"/>
        <v>1883.3315436546961</v>
      </c>
      <c r="O51" s="18">
        <f t="shared" si="15"/>
        <v>0.28272789095203038</v>
      </c>
      <c r="P51" s="17">
        <f t="shared" si="16"/>
        <v>2210.2932840675344</v>
      </c>
      <c r="Q51" s="15">
        <f t="shared" si="17"/>
        <v>-0.97034938385763447</v>
      </c>
    </row>
    <row r="52" spans="1:17">
      <c r="A52" s="12" t="s">
        <v>60</v>
      </c>
      <c r="B52" s="13">
        <v>430.53070000000002</v>
      </c>
      <c r="C52" s="11">
        <v>6.3340123149655272E-2</v>
      </c>
      <c r="D52" s="11">
        <v>2.6545124464295373E-4</v>
      </c>
      <c r="E52" s="11">
        <v>1.4946026525575837E-3</v>
      </c>
      <c r="F52" s="11">
        <v>4.8028668751459137E-6</v>
      </c>
      <c r="G52" s="11">
        <v>0.28211590500216066</v>
      </c>
      <c r="H52" s="11">
        <v>1.3455338209245062E-5</v>
      </c>
      <c r="I52" s="1">
        <f t="shared" si="9"/>
        <v>0.28210385593463461</v>
      </c>
      <c r="J52" s="14">
        <f t="shared" si="10"/>
        <v>-23.202261816565041</v>
      </c>
      <c r="K52" s="14">
        <f t="shared" si="11"/>
        <v>-14.176594899936168</v>
      </c>
      <c r="L52" s="14">
        <f t="shared" si="12"/>
        <v>0.47093683732357711</v>
      </c>
      <c r="M52" s="16">
        <f t="shared" si="13"/>
        <v>1622.8998591209343</v>
      </c>
      <c r="N52" s="17">
        <f t="shared" si="14"/>
        <v>1902.1801115386136</v>
      </c>
      <c r="O52" s="18">
        <f t="shared" si="15"/>
        <v>0.28294142996664834</v>
      </c>
      <c r="P52" s="17">
        <f t="shared" si="16"/>
        <v>2316.2171687104255</v>
      </c>
      <c r="Q52" s="15">
        <f t="shared" si="17"/>
        <v>-0.95498184781453066</v>
      </c>
    </row>
    <row r="53" spans="1:17">
      <c r="A53" s="12" t="s">
        <v>61</v>
      </c>
      <c r="B53" s="13">
        <v>430.56720000000001</v>
      </c>
      <c r="C53" s="11">
        <v>7.3383423561653657E-2</v>
      </c>
      <c r="D53" s="11">
        <v>1.3585611213518254E-3</v>
      </c>
      <c r="E53" s="11">
        <v>1.91855482222627E-3</v>
      </c>
      <c r="F53" s="11">
        <v>4.8250916650236422E-5</v>
      </c>
      <c r="G53" s="11">
        <v>0.28200758090108802</v>
      </c>
      <c r="H53" s="11">
        <v>1.957165956482826E-5</v>
      </c>
      <c r="I53" s="1">
        <f t="shared" si="9"/>
        <v>0.28199211273350111</v>
      </c>
      <c r="J53" s="14">
        <f t="shared" si="10"/>
        <v>-27.033054860877705</v>
      </c>
      <c r="K53" s="14">
        <f t="shared" si="11"/>
        <v>-18.131240547271112</v>
      </c>
      <c r="L53" s="14">
        <f t="shared" si="12"/>
        <v>0.685008084768989</v>
      </c>
      <c r="M53" s="16">
        <f t="shared" si="13"/>
        <v>1795.6632084385587</v>
      </c>
      <c r="N53" s="17">
        <f t="shared" si="14"/>
        <v>2095.4893685413599</v>
      </c>
      <c r="O53" s="18">
        <f t="shared" si="15"/>
        <v>0.28294140361606734</v>
      </c>
      <c r="P53" s="17">
        <f t="shared" si="16"/>
        <v>2562.8301959801674</v>
      </c>
      <c r="Q53" s="15">
        <f t="shared" si="17"/>
        <v>-0.94221220414981111</v>
      </c>
    </row>
    <row r="54" spans="1:17">
      <c r="A54" s="12" t="s">
        <v>62</v>
      </c>
      <c r="B54" s="13">
        <v>241.67099999999999</v>
      </c>
      <c r="C54" s="11">
        <v>5.9659886213546551E-2</v>
      </c>
      <c r="D54" s="11">
        <v>4.6841963525236638E-3</v>
      </c>
      <c r="E54" s="11">
        <v>1.4230457529848365E-3</v>
      </c>
      <c r="F54" s="11">
        <v>1.2294203646695724E-4</v>
      </c>
      <c r="G54" s="11">
        <v>0.28210915472469567</v>
      </c>
      <c r="H54" s="11">
        <v>6.7353756974380263E-5</v>
      </c>
      <c r="I54" s="1">
        <f t="shared" si="9"/>
        <v>0.28210272634790173</v>
      </c>
      <c r="J54" s="14">
        <f t="shared" si="10"/>
        <v>-23.440979846107712</v>
      </c>
      <c r="K54" s="14">
        <f t="shared" si="11"/>
        <v>-18.374296022970469</v>
      </c>
      <c r="L54" s="14">
        <f t="shared" si="12"/>
        <v>2.3573814941033091</v>
      </c>
      <c r="M54" s="16">
        <f t="shared" si="13"/>
        <v>1629.3025041982626</v>
      </c>
      <c r="N54" s="17">
        <f t="shared" si="14"/>
        <v>1950.6406809228401</v>
      </c>
      <c r="O54" s="18">
        <f t="shared" si="15"/>
        <v>0.28307753427103866</v>
      </c>
      <c r="P54" s="17">
        <f t="shared" si="16"/>
        <v>2430.0953652961553</v>
      </c>
      <c r="Q54" s="15">
        <f t="shared" si="17"/>
        <v>-0.95713717611491456</v>
      </c>
    </row>
    <row r="55" spans="1:17">
      <c r="A55" s="12" t="s">
        <v>63</v>
      </c>
      <c r="B55" s="13">
        <v>256.04239999999999</v>
      </c>
      <c r="C55" s="11">
        <v>5.7985737868700885E-2</v>
      </c>
      <c r="D55" s="11">
        <v>1.9363595254051982E-3</v>
      </c>
      <c r="E55" s="11">
        <v>1.1711627139938201E-3</v>
      </c>
      <c r="F55" s="11">
        <v>3.2647396471008558E-5</v>
      </c>
      <c r="G55" s="11">
        <v>0.28211552983520738</v>
      </c>
      <c r="H55" s="11">
        <v>1.4004637139096772E-5</v>
      </c>
      <c r="I55" s="1">
        <f t="shared" si="9"/>
        <v>0.28210992393587003</v>
      </c>
      <c r="J55" s="14">
        <f t="shared" si="10"/>
        <v>-23.21552928835402</v>
      </c>
      <c r="K55" s="14">
        <f t="shared" si="11"/>
        <v>-17.80386806478851</v>
      </c>
      <c r="L55" s="14">
        <f t="shared" si="12"/>
        <v>0.49016229986838689</v>
      </c>
      <c r="M55" s="16">
        <f t="shared" si="13"/>
        <v>1609.5340918579614</v>
      </c>
      <c r="N55" s="17">
        <f t="shared" si="14"/>
        <v>1934.7424132871972</v>
      </c>
      <c r="O55" s="18">
        <f t="shared" si="15"/>
        <v>0.28306719417013421</v>
      </c>
      <c r="P55" s="17">
        <f t="shared" si="16"/>
        <v>2405.8737592579814</v>
      </c>
      <c r="Q55" s="15">
        <f t="shared" si="17"/>
        <v>-0.96472401463874036</v>
      </c>
    </row>
    <row r="56" spans="1:17">
      <c r="A56" s="12" t="s">
        <v>64</v>
      </c>
      <c r="B56" s="13">
        <v>241.4195</v>
      </c>
      <c r="C56" s="11">
        <v>9.5181692920757802E-2</v>
      </c>
      <c r="D56" s="11">
        <v>2.1672042594907924E-3</v>
      </c>
      <c r="E56" s="11">
        <v>2.3214806622531008E-3</v>
      </c>
      <c r="F56" s="11">
        <v>6.9835685998394955E-5</v>
      </c>
      <c r="G56" s="11">
        <v>0.28195197027261193</v>
      </c>
      <c r="H56" s="11">
        <v>2.2901308625951296E-5</v>
      </c>
      <c r="I56" s="1">
        <f t="shared" si="9"/>
        <v>0.2819414943008472</v>
      </c>
      <c r="J56" s="14">
        <f t="shared" si="10"/>
        <v>-28.99967915451662</v>
      </c>
      <c r="K56" s="14">
        <f t="shared" si="11"/>
        <v>-24.084682447929051</v>
      </c>
      <c r="L56" s="14">
        <f t="shared" si="12"/>
        <v>0.80154580190829516</v>
      </c>
      <c r="M56" s="16">
        <f t="shared" si="13"/>
        <v>1895.2183039794554</v>
      </c>
      <c r="N56" s="17">
        <f t="shared" si="14"/>
        <v>2228.1849645256193</v>
      </c>
      <c r="O56" s="18">
        <f t="shared" si="15"/>
        <v>0.28307771519849101</v>
      </c>
      <c r="P56" s="17">
        <f t="shared" si="16"/>
        <v>2783.7469750256023</v>
      </c>
      <c r="Q56" s="15">
        <f t="shared" si="17"/>
        <v>-0.93007588366707528</v>
      </c>
    </row>
    <row r="57" spans="1:17">
      <c r="A57" s="12" t="s">
        <v>65</v>
      </c>
      <c r="B57" s="13">
        <v>432.89569999999998</v>
      </c>
      <c r="C57" s="11">
        <v>5.4295308008416317E-2</v>
      </c>
      <c r="D57" s="11">
        <v>6.9252585205008905E-4</v>
      </c>
      <c r="E57" s="11">
        <v>1.3122496573477573E-3</v>
      </c>
      <c r="F57" s="11">
        <v>9.7584778438234736E-6</v>
      </c>
      <c r="G57" s="11">
        <v>0.28211466745283553</v>
      </c>
      <c r="H57" s="11">
        <v>1.5169103482576247E-5</v>
      </c>
      <c r="I57" s="1">
        <f t="shared" si="9"/>
        <v>0.28210403011640789</v>
      </c>
      <c r="J57" s="14">
        <f t="shared" si="10"/>
        <v>-23.246026734065062</v>
      </c>
      <c r="K57" s="14">
        <f t="shared" si="11"/>
        <v>-14.11824903181591</v>
      </c>
      <c r="L57" s="14">
        <f t="shared" si="12"/>
        <v>0.53091862189016858</v>
      </c>
      <c r="M57" s="16">
        <f t="shared" si="13"/>
        <v>1616.7754209640648</v>
      </c>
      <c r="N57" s="17">
        <f t="shared" si="14"/>
        <v>1901.2839403355795</v>
      </c>
      <c r="O57" s="18">
        <f t="shared" si="15"/>
        <v>0.28293972255631117</v>
      </c>
      <c r="P57" s="17">
        <f t="shared" si="16"/>
        <v>2314.4194759607581</v>
      </c>
      <c r="Q57" s="15">
        <f t="shared" si="17"/>
        <v>-0.96047440791121208</v>
      </c>
    </row>
    <row r="58" spans="1:17">
      <c r="A58" s="12" t="s">
        <v>66</v>
      </c>
      <c r="B58" s="13">
        <v>629.27409999999998</v>
      </c>
      <c r="C58" s="11">
        <v>6.5564806968063175E-2</v>
      </c>
      <c r="D58" s="11">
        <v>3.9500540645012234E-4</v>
      </c>
      <c r="E58" s="11">
        <v>1.5221645397645116E-3</v>
      </c>
      <c r="F58" s="11">
        <v>1.3132928512798906E-5</v>
      </c>
      <c r="G58" s="11">
        <v>0.28203009342774826</v>
      </c>
      <c r="H58" s="11">
        <v>1.6029163671932803E-5</v>
      </c>
      <c r="I58" s="1">
        <f t="shared" si="9"/>
        <v>0.28201212412532661</v>
      </c>
      <c r="J58" s="14">
        <f t="shared" si="10"/>
        <v>-26.236917808402094</v>
      </c>
      <c r="K58" s="14">
        <f t="shared" si="11"/>
        <v>-13.03019017667606</v>
      </c>
      <c r="L58" s="14">
        <f t="shared" si="12"/>
        <v>0.56102072851764806</v>
      </c>
      <c r="M58" s="16">
        <f t="shared" si="13"/>
        <v>1745.0032491464592</v>
      </c>
      <c r="N58" s="17">
        <f t="shared" si="14"/>
        <v>2010.6999400320187</v>
      </c>
      <c r="O58" s="18">
        <f t="shared" si="15"/>
        <v>0.28279768421516538</v>
      </c>
      <c r="P58" s="17">
        <f t="shared" si="16"/>
        <v>2399.7696606343097</v>
      </c>
      <c r="Q58" s="15">
        <f t="shared" si="17"/>
        <v>-0.95415167048902072</v>
      </c>
    </row>
    <row r="59" spans="1:17">
      <c r="A59" s="12" t="s">
        <v>67</v>
      </c>
      <c r="B59" s="13">
        <v>38.792879999999997</v>
      </c>
      <c r="C59" s="11">
        <v>3.4784173641031729E-2</v>
      </c>
      <c r="D59" s="11">
        <v>1.0901105228496983E-3</v>
      </c>
      <c r="E59" s="11">
        <v>9.445588830429419E-4</v>
      </c>
      <c r="F59" s="11">
        <v>3.5185981067800887E-5</v>
      </c>
      <c r="G59" s="11">
        <v>0.28262120400020246</v>
      </c>
      <c r="H59" s="11">
        <v>2.4676191152630683E-5</v>
      </c>
      <c r="I59" s="1">
        <f t="shared" si="9"/>
        <v>0.28262052037666296</v>
      </c>
      <c r="J59" s="14">
        <f t="shared" si="10"/>
        <v>-5.3327769297373262</v>
      </c>
      <c r="K59" s="14">
        <f t="shared" si="11"/>
        <v>-4.5075887233214651</v>
      </c>
      <c r="L59" s="14">
        <f t="shared" si="12"/>
        <v>0.86366669034207377</v>
      </c>
      <c r="M59" s="16">
        <f t="shared" si="13"/>
        <v>892.68005220019802</v>
      </c>
      <c r="N59" s="17">
        <f t="shared" si="14"/>
        <v>1101.7969015184524</v>
      </c>
      <c r="O59" s="18">
        <f t="shared" si="15"/>
        <v>0.28322320803870715</v>
      </c>
      <c r="P59" s="17">
        <f t="shared" si="16"/>
        <v>1402.3203670156981</v>
      </c>
      <c r="Q59" s="15">
        <f t="shared" si="17"/>
        <v>-0.97154943123364634</v>
      </c>
    </row>
    <row r="60" spans="1:17">
      <c r="A60" s="12" t="s">
        <v>68</v>
      </c>
      <c r="B60" s="13">
        <v>165.39869999999999</v>
      </c>
      <c r="C60" s="11">
        <v>3.3072213457176168E-2</v>
      </c>
      <c r="D60" s="11">
        <v>5.3671896631826235E-5</v>
      </c>
      <c r="E60" s="11">
        <v>8.6880497322465032E-4</v>
      </c>
      <c r="F60" s="11">
        <v>1.495809351398113E-6</v>
      </c>
      <c r="G60" s="11">
        <v>0.28230390626581875</v>
      </c>
      <c r="H60" s="11">
        <v>1.4393466457419984E-5</v>
      </c>
      <c r="I60" s="1">
        <f t="shared" si="9"/>
        <v>0.28230122213777653</v>
      </c>
      <c r="J60" s="14">
        <f t="shared" si="10"/>
        <v>-16.553751226474624</v>
      </c>
      <c r="K60" s="14">
        <f t="shared" si="11"/>
        <v>-13.026105385930409</v>
      </c>
      <c r="L60" s="14">
        <f t="shared" si="12"/>
        <v>0.50377132600969932</v>
      </c>
      <c r="M60" s="16">
        <f t="shared" si="13"/>
        <v>1334.8906366198755</v>
      </c>
      <c r="N60" s="17">
        <f t="shared" si="14"/>
        <v>1625.9011244498802</v>
      </c>
      <c r="O60" s="18">
        <f t="shared" si="15"/>
        <v>0.28313236518551715</v>
      </c>
      <c r="P60" s="17">
        <f t="shared" si="16"/>
        <v>2036.8564076950884</v>
      </c>
      <c r="Q60" s="15">
        <f t="shared" si="17"/>
        <v>-0.97383117550528164</v>
      </c>
    </row>
    <row r="61" spans="1:17">
      <c r="A61" s="12" t="s">
        <v>69</v>
      </c>
      <c r="B61" s="13">
        <v>1676.85</v>
      </c>
      <c r="C61" s="11">
        <v>6.3290689987406071E-2</v>
      </c>
      <c r="D61" s="11">
        <v>5.6561223648803833E-3</v>
      </c>
      <c r="E61" s="11">
        <v>1.505655825564677E-3</v>
      </c>
      <c r="F61" s="11">
        <v>1.4590190765277855E-4</v>
      </c>
      <c r="G61" s="11">
        <v>0.2816476977516541</v>
      </c>
      <c r="H61" s="11">
        <v>1.6230316619500019E-5</v>
      </c>
      <c r="I61" s="1">
        <f t="shared" si="9"/>
        <v>0.28159986698320272</v>
      </c>
      <c r="J61" s="14">
        <f t="shared" si="10"/>
        <v>-39.760027454837086</v>
      </c>
      <c r="K61" s="14">
        <f t="shared" si="11"/>
        <v>-4.169264041216092</v>
      </c>
      <c r="L61" s="14">
        <f t="shared" si="12"/>
        <v>0.56806108168250058</v>
      </c>
      <c r="M61" s="16">
        <f t="shared" si="13"/>
        <v>2279.5102790777619</v>
      </c>
      <c r="N61" s="17">
        <f t="shared" si="14"/>
        <v>2439.6417490915178</v>
      </c>
      <c r="O61" s="18">
        <f t="shared" si="15"/>
        <v>0.28203113190176221</v>
      </c>
      <c r="P61" s="17">
        <f t="shared" si="16"/>
        <v>2656.0643843512771</v>
      </c>
      <c r="Q61" s="15">
        <f t="shared" si="17"/>
        <v>-0.9546489209167266</v>
      </c>
    </row>
    <row r="62" spans="1:17">
      <c r="A62" s="12" t="s">
        <v>70</v>
      </c>
      <c r="B62" s="13">
        <v>1835.19</v>
      </c>
      <c r="C62" s="11">
        <v>1.1431664441300875E-2</v>
      </c>
      <c r="D62" s="11">
        <v>2.4643744750507207E-4</v>
      </c>
      <c r="E62" s="11">
        <v>2.8452685344621003E-4</v>
      </c>
      <c r="F62" s="11">
        <v>7.5742016664427739E-6</v>
      </c>
      <c r="G62" s="11">
        <v>0.28126944588297137</v>
      </c>
      <c r="H62" s="11">
        <v>2.0491957437153869E-5</v>
      </c>
      <c r="I62" s="1">
        <f t="shared" si="9"/>
        <v>0.2812595390127417</v>
      </c>
      <c r="J62" s="14">
        <f t="shared" si="10"/>
        <v>-53.13659474872501</v>
      </c>
      <c r="K62" s="14">
        <f t="shared" si="11"/>
        <v>-12.658313657861742</v>
      </c>
      <c r="L62" s="14">
        <f t="shared" si="12"/>
        <v>0.7172185103003853</v>
      </c>
      <c r="M62" s="16">
        <f t="shared" si="13"/>
        <v>2716.18979358972</v>
      </c>
      <c r="N62" s="17">
        <f t="shared" si="14"/>
        <v>2988.4650869387515</v>
      </c>
      <c r="O62" s="18">
        <f t="shared" si="15"/>
        <v>0.2819139598851183</v>
      </c>
      <c r="P62" s="17">
        <f t="shared" si="16"/>
        <v>3314.1592950411277</v>
      </c>
      <c r="Q62" s="15">
        <f t="shared" si="17"/>
        <v>-0.99142991405282499</v>
      </c>
    </row>
    <row r="63" spans="1:17">
      <c r="A63" s="12" t="s">
        <v>71</v>
      </c>
      <c r="B63" s="13">
        <v>429.76569999999998</v>
      </c>
      <c r="C63" s="11">
        <v>3.9721297171462326E-2</v>
      </c>
      <c r="D63" s="11">
        <v>8.3319496372053089E-4</v>
      </c>
      <c r="E63" s="11">
        <v>1.0145238860562763E-3</v>
      </c>
      <c r="F63" s="11">
        <v>1.4379067507450273E-5</v>
      </c>
      <c r="G63" s="11">
        <v>0.28200502344946599</v>
      </c>
      <c r="H63" s="11">
        <v>1.5001511300905983E-5</v>
      </c>
      <c r="I63" s="1">
        <f t="shared" si="9"/>
        <v>0.28199685923340123</v>
      </c>
      <c r="J63" s="14">
        <f t="shared" si="10"/>
        <v>-27.123497041221523</v>
      </c>
      <c r="K63" s="14">
        <f t="shared" si="11"/>
        <v>-17.980901992256104</v>
      </c>
      <c r="L63" s="14">
        <f t="shared" si="12"/>
        <v>0.52505289553170931</v>
      </c>
      <c r="M63" s="16">
        <f t="shared" si="13"/>
        <v>1756.4935529973816</v>
      </c>
      <c r="N63" s="17">
        <f t="shared" si="14"/>
        <v>2087.4898456336609</v>
      </c>
      <c r="O63" s="18">
        <f t="shared" si="15"/>
        <v>0.28294198224182165</v>
      </c>
      <c r="P63" s="17">
        <f t="shared" si="16"/>
        <v>2552.849881033394</v>
      </c>
      <c r="Q63" s="15">
        <f t="shared" si="17"/>
        <v>-0.96944205162481101</v>
      </c>
    </row>
    <row r="64" spans="1:17">
      <c r="A64" s="22" t="s">
        <v>135</v>
      </c>
      <c r="B64" s="13"/>
      <c r="C64" s="11"/>
      <c r="D64" s="11"/>
      <c r="E64" s="11"/>
      <c r="F64" s="11"/>
      <c r="G64" s="11"/>
      <c r="H64" s="11"/>
      <c r="I64" s="1"/>
      <c r="J64" s="14"/>
      <c r="L64" s="14"/>
      <c r="M64" s="16"/>
      <c r="N64" s="17"/>
      <c r="O64" s="18"/>
      <c r="P64" s="17"/>
      <c r="Q64" s="15"/>
    </row>
    <row r="65" spans="1:17" ht="13" customHeight="1">
      <c r="A65" s="20" t="s">
        <v>75</v>
      </c>
      <c r="B65" s="13">
        <v>230.9801887768264</v>
      </c>
      <c r="C65" s="1">
        <v>9.0618056315315679E-2</v>
      </c>
      <c r="D65" s="1">
        <v>9.6178171416586499E-4</v>
      </c>
      <c r="E65" s="1">
        <v>2.3029348271939444E-3</v>
      </c>
      <c r="F65" s="1">
        <v>8.373167791264555E-6</v>
      </c>
      <c r="G65" s="1">
        <v>0.28251004562285847</v>
      </c>
      <c r="H65" s="1">
        <v>1.8569214444053706E-5</v>
      </c>
      <c r="I65" s="1">
        <f t="shared" ref="I65:I96" si="18">(G65-E65*(EXP(0.00001865*B65)-1))</f>
        <v>0.28250010368660416</v>
      </c>
      <c r="J65" s="14">
        <f t="shared" ref="J65:J96" si="19">((G65/0.282772)-1)*10000</f>
        <v>-9.263801831211893</v>
      </c>
      <c r="K65" s="14">
        <f t="shared" ref="K65:K96" si="20">((G65-E65*(EXP(0.00001865*B65) -1))/(0.282772-0.0332*(EXP(0.00001865*B65) -1))-1)*10000</f>
        <v>-4.5490611442278173</v>
      </c>
      <c r="L65" s="14">
        <f t="shared" ref="L65:L96" si="21">0.7*H65/0.00002</f>
        <v>0.64992250554187958</v>
      </c>
      <c r="M65" s="16">
        <f t="shared" ref="M65:M96" si="22">10000/0.1865*LN(1+(G65-0.28325)/(E65-0.0384))</f>
        <v>1088.028990856036</v>
      </c>
      <c r="N65" s="17">
        <f t="shared" ref="N65:N96" si="23">B65+((1/0.01865)*LN(1+((I65-O65)/(0.0083-0.0384))))*1000</f>
        <v>1263.2964755716043</v>
      </c>
      <c r="O65" s="18">
        <f t="shared" ref="O65:O96" si="24">0.283251-(0.0384*(EXP(0.01865*B65/1000)-1))</f>
        <v>0.28308522442196027</v>
      </c>
      <c r="P65" s="17">
        <f t="shared" ref="P65:P96" si="25">B65+((1/0.01865)*LN(1+((I65-O65)/(0.015-0.0384))))*1000</f>
        <v>1555.250771278482</v>
      </c>
      <c r="Q65" s="15">
        <f t="shared" ref="Q65:Q96" si="26">E65/0.0332-1</f>
        <v>-0.93063449315680891</v>
      </c>
    </row>
    <row r="66" spans="1:17">
      <c r="A66" s="20" t="s">
        <v>76</v>
      </c>
      <c r="B66" s="13">
        <v>235.33344096931742</v>
      </c>
      <c r="C66" s="1">
        <v>1.512869620364686E-2</v>
      </c>
      <c r="D66" s="1">
        <v>2.6706178756224363E-4</v>
      </c>
      <c r="E66" s="1">
        <v>4.504893018049552E-4</v>
      </c>
      <c r="F66" s="1">
        <v>4.5401033538822675E-6</v>
      </c>
      <c r="G66" s="1">
        <v>0.28254026336932797</v>
      </c>
      <c r="H66" s="1">
        <v>1.8543169382313648E-5</v>
      </c>
      <c r="I66" s="1">
        <f t="shared" si="18"/>
        <v>0.28253828184064156</v>
      </c>
      <c r="J66" s="14">
        <f t="shared" si="19"/>
        <v>-8.1951759959275616</v>
      </c>
      <c r="K66" s="14">
        <f t="shared" si="20"/>
        <v>-3.1024808415747174</v>
      </c>
      <c r="L66" s="14">
        <f t="shared" si="21"/>
        <v>0.64901092838097751</v>
      </c>
      <c r="M66" s="16">
        <f t="shared" si="22"/>
        <v>993.53319951023252</v>
      </c>
      <c r="N66" s="17">
        <f t="shared" si="23"/>
        <v>1195.4169453308643</v>
      </c>
      <c r="O66" s="18">
        <f t="shared" si="24"/>
        <v>0.28308209321075012</v>
      </c>
      <c r="P66" s="17">
        <f t="shared" si="25"/>
        <v>1467.1763468670392</v>
      </c>
      <c r="Q66" s="15">
        <f t="shared" si="26"/>
        <v>-0.98643104512635682</v>
      </c>
    </row>
    <row r="67" spans="1:17">
      <c r="A67" s="20" t="s">
        <v>77</v>
      </c>
      <c r="B67" s="13">
        <v>98.726674775303351</v>
      </c>
      <c r="C67" s="1">
        <v>1.8382256739295579E-2</v>
      </c>
      <c r="D67" s="1">
        <v>1.1501906836550311E-4</v>
      </c>
      <c r="E67" s="1">
        <v>5.9989005195497684E-4</v>
      </c>
      <c r="F67" s="1">
        <v>1.5601464946326485E-6</v>
      </c>
      <c r="G67" s="1">
        <v>0.28271752279024531</v>
      </c>
      <c r="H67" s="1">
        <v>1.8665881754327524E-5</v>
      </c>
      <c r="I67" s="1">
        <f t="shared" si="18"/>
        <v>0.28271641722369545</v>
      </c>
      <c r="J67" s="14">
        <f t="shared" si="19"/>
        <v>-1.926541869587961</v>
      </c>
      <c r="K67" s="14">
        <f t="shared" si="20"/>
        <v>0.19819256842357191</v>
      </c>
      <c r="L67" s="14">
        <f t="shared" si="21"/>
        <v>0.65330586140146318</v>
      </c>
      <c r="M67" s="16">
        <f t="shared" si="22"/>
        <v>750.04626044135694</v>
      </c>
      <c r="N67" s="17">
        <f t="shared" si="23"/>
        <v>918.65019548547104</v>
      </c>
      <c r="O67" s="18">
        <f t="shared" si="24"/>
        <v>0.28318023077257853</v>
      </c>
      <c r="P67" s="17">
        <f t="shared" si="25"/>
        <v>1151.1240875187129</v>
      </c>
      <c r="Q67" s="15">
        <f t="shared" si="26"/>
        <v>-0.98193102253147657</v>
      </c>
    </row>
    <row r="68" spans="1:17">
      <c r="A68" s="20" t="s">
        <v>78</v>
      </c>
      <c r="B68" s="13">
        <v>102.36385752480035</v>
      </c>
      <c r="C68" s="1">
        <v>6.3957241822124936E-2</v>
      </c>
      <c r="D68" s="1">
        <v>2.0673904160126259E-3</v>
      </c>
      <c r="E68" s="1">
        <v>2.0119232987998985E-3</v>
      </c>
      <c r="F68" s="1">
        <v>3.0553684152575274E-5</v>
      </c>
      <c r="G68" s="1">
        <v>0.28266679344908108</v>
      </c>
      <c r="H68" s="1">
        <v>2.0658802716857165E-5</v>
      </c>
      <c r="I68" s="1">
        <f t="shared" si="18"/>
        <v>0.28266294884592202</v>
      </c>
      <c r="J68" s="14">
        <f t="shared" si="19"/>
        <v>-3.7205434384923741</v>
      </c>
      <c r="K68" s="14">
        <f t="shared" si="20"/>
        <v>-1.6132855014783232</v>
      </c>
      <c r="L68" s="14">
        <f t="shared" si="21"/>
        <v>0.72305809509000063</v>
      </c>
      <c r="M68" s="16">
        <f t="shared" si="22"/>
        <v>852.5643512749308</v>
      </c>
      <c r="N68" s="17">
        <f t="shared" si="23"/>
        <v>1011.436620007695</v>
      </c>
      <c r="O68" s="18">
        <f t="shared" si="24"/>
        <v>0.28317762107874794</v>
      </c>
      <c r="P68" s="17">
        <f t="shared" si="25"/>
        <v>1268.9134108096791</v>
      </c>
      <c r="Q68" s="15">
        <f t="shared" si="26"/>
        <v>-0.93939990063855727</v>
      </c>
    </row>
    <row r="69" spans="1:17">
      <c r="A69" s="20" t="s">
        <v>79</v>
      </c>
      <c r="B69" s="13">
        <v>98.640366668976412</v>
      </c>
      <c r="C69" s="1">
        <v>3.8928762459034115E-2</v>
      </c>
      <c r="D69" s="1">
        <v>4.9264926110602401E-4</v>
      </c>
      <c r="E69" s="1">
        <v>1.2398757257513909E-3</v>
      </c>
      <c r="F69" s="1">
        <v>1.8565572128978422E-5</v>
      </c>
      <c r="G69" s="1">
        <v>0.28269102507213795</v>
      </c>
      <c r="H69" s="1">
        <v>2.0973208829278133E-5</v>
      </c>
      <c r="I69" s="1">
        <f t="shared" si="18"/>
        <v>0.28268874204430455</v>
      </c>
      <c r="J69" s="14">
        <f t="shared" si="19"/>
        <v>-2.8636119510450087</v>
      </c>
      <c r="K69" s="14">
        <f t="shared" si="20"/>
        <v>-0.78262289795238971</v>
      </c>
      <c r="L69" s="14">
        <f t="shared" si="21"/>
        <v>0.73406230902473457</v>
      </c>
      <c r="M69" s="16">
        <f t="shared" si="22"/>
        <v>800.55324741338711</v>
      </c>
      <c r="N69" s="17">
        <f t="shared" si="23"/>
        <v>967.20211514208006</v>
      </c>
      <c r="O69" s="18">
        <f t="shared" si="24"/>
        <v>0.28318029269685552</v>
      </c>
      <c r="P69" s="17">
        <f t="shared" si="25"/>
        <v>1213.3237385546424</v>
      </c>
      <c r="Q69" s="15">
        <f t="shared" si="26"/>
        <v>-0.96265434560989782</v>
      </c>
    </row>
    <row r="70" spans="1:17">
      <c r="A70" s="20" t="s">
        <v>80</v>
      </c>
      <c r="B70" s="13">
        <v>100.55924421093594</v>
      </c>
      <c r="C70" s="1">
        <v>2.6755731380781442E-2</v>
      </c>
      <c r="D70" s="1">
        <v>7.7761411118704431E-5</v>
      </c>
      <c r="E70" s="1">
        <v>8.9277613383885294E-4</v>
      </c>
      <c r="F70" s="1">
        <v>5.1717870404326794E-6</v>
      </c>
      <c r="G70" s="1">
        <v>0.28272787527798826</v>
      </c>
      <c r="H70" s="1">
        <v>1.9805026806285393E-5</v>
      </c>
      <c r="I70" s="1">
        <f t="shared" si="18"/>
        <v>0.28272619936789406</v>
      </c>
      <c r="J70" s="14">
        <f t="shared" si="19"/>
        <v>-1.5604346261921531</v>
      </c>
      <c r="K70" s="14">
        <f t="shared" si="20"/>
        <v>0.58441803402642378</v>
      </c>
      <c r="L70" s="14">
        <f t="shared" si="21"/>
        <v>0.69317593821998857</v>
      </c>
      <c r="M70" s="16">
        <f t="shared" si="22"/>
        <v>741.26766994427192</v>
      </c>
      <c r="N70" s="17">
        <f t="shared" si="23"/>
        <v>901.01132832376709</v>
      </c>
      <c r="O70" s="18">
        <f t="shared" si="24"/>
        <v>0.28317891591847288</v>
      </c>
      <c r="P70" s="17">
        <f t="shared" si="25"/>
        <v>1128.0171517812664</v>
      </c>
      <c r="Q70" s="15">
        <f t="shared" si="26"/>
        <v>-0.97310915259521524</v>
      </c>
    </row>
    <row r="71" spans="1:17">
      <c r="A71" s="20" t="s">
        <v>81</v>
      </c>
      <c r="B71" s="13">
        <v>106.13693706241659</v>
      </c>
      <c r="C71" s="1">
        <v>2.8011540627251034E-2</v>
      </c>
      <c r="D71" s="1">
        <v>5.7312133656345983E-4</v>
      </c>
      <c r="E71" s="1">
        <v>1.0400684733146792E-3</v>
      </c>
      <c r="F71" s="1">
        <v>9.2709449138918141E-6</v>
      </c>
      <c r="G71" s="1">
        <v>0.28290078546976605</v>
      </c>
      <c r="H71" s="1">
        <v>1.9434135308755523E-5</v>
      </c>
      <c r="I71" s="1">
        <f t="shared" si="18"/>
        <v>0.28289872466323218</v>
      </c>
      <c r="J71" s="14">
        <f t="shared" si="19"/>
        <v>4.5543925765634263</v>
      </c>
      <c r="K71" s="14">
        <f t="shared" si="20"/>
        <v>6.8094582289979222</v>
      </c>
      <c r="L71" s="14">
        <f t="shared" si="21"/>
        <v>0.6801947358064433</v>
      </c>
      <c r="M71" s="16">
        <f t="shared" si="22"/>
        <v>498.86785248992163</v>
      </c>
      <c r="N71" s="17">
        <f t="shared" si="23"/>
        <v>595.88889940113916</v>
      </c>
      <c r="O71" s="18">
        <f t="shared" si="24"/>
        <v>0.28317491369132775</v>
      </c>
      <c r="P71" s="17">
        <f t="shared" si="25"/>
        <v>735.29717228918105</v>
      </c>
      <c r="Q71" s="15">
        <f t="shared" si="26"/>
        <v>-0.96867263634594336</v>
      </c>
    </row>
    <row r="72" spans="1:17">
      <c r="A72" s="20" t="s">
        <v>82</v>
      </c>
      <c r="B72" s="13">
        <v>288.83728549794449</v>
      </c>
      <c r="C72" s="1">
        <v>5.1741503317785091E-2</v>
      </c>
      <c r="D72" s="1">
        <v>1.9069768971126486E-4</v>
      </c>
      <c r="E72" s="1">
        <v>1.6142041935366953E-3</v>
      </c>
      <c r="F72" s="1">
        <v>1.0617624234613741E-5</v>
      </c>
      <c r="G72" s="1">
        <v>0.28247453213009599</v>
      </c>
      <c r="H72" s="1">
        <v>1.9200255942734406E-5</v>
      </c>
      <c r="I72" s="1">
        <f t="shared" si="18"/>
        <v>0.28246581324770731</v>
      </c>
      <c r="J72" s="14">
        <f t="shared" si="19"/>
        <v>-10.519707393378264</v>
      </c>
      <c r="K72" s="14">
        <f t="shared" si="20"/>
        <v>-4.489214751806081</v>
      </c>
      <c r="L72" s="14">
        <f t="shared" si="21"/>
        <v>0.67200895799570404</v>
      </c>
      <c r="M72" s="16">
        <f t="shared" si="22"/>
        <v>1118.5796694792296</v>
      </c>
      <c r="N72" s="17">
        <f t="shared" si="23"/>
        <v>1308.3158913299189</v>
      </c>
      <c r="O72" s="18">
        <f t="shared" si="24"/>
        <v>0.2830435881464895</v>
      </c>
      <c r="P72" s="17">
        <f t="shared" si="25"/>
        <v>1596.68356189618</v>
      </c>
      <c r="Q72" s="15">
        <f t="shared" si="26"/>
        <v>-0.95137939176094288</v>
      </c>
    </row>
    <row r="73" spans="1:17">
      <c r="A73" s="20" t="s">
        <v>83</v>
      </c>
      <c r="B73" s="13">
        <v>97.587459978657705</v>
      </c>
      <c r="C73" s="1">
        <v>5.4649254916454892E-2</v>
      </c>
      <c r="D73" s="1">
        <v>6.171428586623785E-4</v>
      </c>
      <c r="E73" s="1">
        <v>1.5982253544149015E-3</v>
      </c>
      <c r="F73" s="1">
        <v>5.5414278633776564E-6</v>
      </c>
      <c r="G73" s="1">
        <v>0.2826899344499787</v>
      </c>
      <c r="H73" s="1">
        <v>2.2133399217263928E-5</v>
      </c>
      <c r="I73" s="1">
        <f t="shared" si="18"/>
        <v>0.28268702302143356</v>
      </c>
      <c r="J73" s="14">
        <f t="shared" si="19"/>
        <v>-2.9021809097551365</v>
      </c>
      <c r="K73" s="14">
        <f t="shared" si="20"/>
        <v>-0.86652837654521697</v>
      </c>
      <c r="L73" s="14">
        <f t="shared" si="21"/>
        <v>0.77466897260423739</v>
      </c>
      <c r="M73" s="16">
        <f t="shared" si="22"/>
        <v>809.85521939467753</v>
      </c>
      <c r="N73" s="17">
        <f t="shared" si="23"/>
        <v>970.48612851586699</v>
      </c>
      <c r="O73" s="18">
        <f t="shared" si="24"/>
        <v>0.28318104812755257</v>
      </c>
      <c r="P73" s="17">
        <f t="shared" si="25"/>
        <v>1217.8239082272482</v>
      </c>
      <c r="Q73" s="15">
        <f t="shared" si="26"/>
        <v>-0.95186068209593666</v>
      </c>
    </row>
    <row r="74" spans="1:17">
      <c r="A74" s="20" t="s">
        <v>84</v>
      </c>
      <c r="B74" s="13">
        <v>99.012122300899506</v>
      </c>
      <c r="C74" s="1">
        <v>4.520613908548414E-2</v>
      </c>
      <c r="D74" s="1">
        <v>2.2470713044619734E-4</v>
      </c>
      <c r="E74" s="1">
        <v>1.4914870278502003E-3</v>
      </c>
      <c r="F74" s="1">
        <v>4.6913848514609722E-6</v>
      </c>
      <c r="G74" s="1">
        <v>0.28267593441891675</v>
      </c>
      <c r="H74" s="1">
        <v>2.207595261718918E-5</v>
      </c>
      <c r="I74" s="1">
        <f t="shared" si="18"/>
        <v>0.28267317773021172</v>
      </c>
      <c r="J74" s="14">
        <f t="shared" si="19"/>
        <v>-3.3972805328419398</v>
      </c>
      <c r="K74" s="14">
        <f t="shared" si="20"/>
        <v>-1.3250051727942136</v>
      </c>
      <c r="L74" s="14">
        <f t="shared" si="21"/>
        <v>0.77265834160162117</v>
      </c>
      <c r="M74" s="16">
        <f t="shared" si="22"/>
        <v>827.56165280836024</v>
      </c>
      <c r="N74" s="17">
        <f t="shared" si="23"/>
        <v>994.37999488176479</v>
      </c>
      <c r="O74" s="18">
        <f t="shared" si="24"/>
        <v>0.28318002596918668</v>
      </c>
      <c r="P74" s="17">
        <f t="shared" si="25"/>
        <v>1248.0165579830491</v>
      </c>
      <c r="Q74" s="15">
        <f t="shared" si="26"/>
        <v>-0.95507569193222286</v>
      </c>
    </row>
    <row r="75" spans="1:17">
      <c r="A75" s="20" t="s">
        <v>85</v>
      </c>
      <c r="B75" s="13">
        <v>1566.67</v>
      </c>
      <c r="C75" s="1">
        <v>3.9485034445747996E-2</v>
      </c>
      <c r="D75" s="1">
        <v>1.0780547754366278E-3</v>
      </c>
      <c r="E75" s="1">
        <v>1.2015437578404031E-3</v>
      </c>
      <c r="F75" s="1">
        <v>1.8501537370677651E-5</v>
      </c>
      <c r="G75" s="1">
        <v>0.2819276754798366</v>
      </c>
      <c r="H75" s="1">
        <v>1.904634946219633E-5</v>
      </c>
      <c r="I75" s="1">
        <f t="shared" si="18"/>
        <v>0.28189205037940884</v>
      </c>
      <c r="J75" s="14">
        <f t="shared" si="19"/>
        <v>-29.858844587279386</v>
      </c>
      <c r="K75" s="14">
        <f t="shared" si="20"/>
        <v>3.7053368288786359</v>
      </c>
      <c r="L75" s="14">
        <f t="shared" si="21"/>
        <v>0.66662223117687147</v>
      </c>
      <c r="M75" s="16">
        <f t="shared" si="22"/>
        <v>1872.9541117796221</v>
      </c>
      <c r="N75" s="17">
        <f t="shared" si="23"/>
        <v>1957.8736207064012</v>
      </c>
      <c r="O75" s="18">
        <f t="shared" si="24"/>
        <v>0.28211246147612296</v>
      </c>
      <c r="P75" s="17">
        <f t="shared" si="25"/>
        <v>2069.361305990979</v>
      </c>
      <c r="Q75" s="15">
        <f t="shared" si="26"/>
        <v>-0.96380892295661436</v>
      </c>
    </row>
    <row r="76" spans="1:17">
      <c r="A76" s="20" t="s">
        <v>86</v>
      </c>
      <c r="B76" s="13">
        <v>95.071221587738236</v>
      </c>
      <c r="C76" s="1">
        <v>3.3421389459459001E-2</v>
      </c>
      <c r="D76" s="1">
        <v>3.6385146249059871E-4</v>
      </c>
      <c r="E76" s="1">
        <v>9.959971009055222E-4</v>
      </c>
      <c r="F76" s="1">
        <v>3.5256061205777145E-6</v>
      </c>
      <c r="G76" s="1">
        <v>0.28267329161491228</v>
      </c>
      <c r="H76" s="1">
        <v>2.5136851462772208E-5</v>
      </c>
      <c r="I76" s="1">
        <f t="shared" si="18"/>
        <v>0.28267152406754625</v>
      </c>
      <c r="J76" s="14">
        <f t="shared" si="19"/>
        <v>-3.4907411302298463</v>
      </c>
      <c r="K76" s="14">
        <f t="shared" si="20"/>
        <v>-1.4699537492646186</v>
      </c>
      <c r="L76" s="14">
        <f t="shared" si="21"/>
        <v>0.8797898011970271</v>
      </c>
      <c r="M76" s="16">
        <f t="shared" si="22"/>
        <v>820.41313616819093</v>
      </c>
      <c r="N76" s="17">
        <f t="shared" si="23"/>
        <v>998.28882008418225</v>
      </c>
      <c r="O76" s="18">
        <f t="shared" si="24"/>
        <v>0.28318285339717025</v>
      </c>
      <c r="P76" s="17">
        <f t="shared" si="25"/>
        <v>1254.125097460781</v>
      </c>
      <c r="Q76" s="15">
        <f t="shared" si="26"/>
        <v>-0.97000008732212284</v>
      </c>
    </row>
    <row r="77" spans="1:17">
      <c r="A77" s="20" t="s">
        <v>87</v>
      </c>
      <c r="B77" s="13">
        <v>232.17850980619195</v>
      </c>
      <c r="C77" s="1">
        <v>1.2728514466403142E-2</v>
      </c>
      <c r="D77" s="1">
        <v>2.4577381866114665E-4</v>
      </c>
      <c r="E77" s="1">
        <v>4.4260613403208156E-4</v>
      </c>
      <c r="F77" s="1">
        <v>5.9477036415375066E-6</v>
      </c>
      <c r="G77" s="1">
        <v>0.28253524014052384</v>
      </c>
      <c r="H77" s="1">
        <v>1.8650225753406372E-5</v>
      </c>
      <c r="I77" s="1">
        <f t="shared" si="18"/>
        <v>0.28253331944334287</v>
      </c>
      <c r="J77" s="14">
        <f t="shared" si="19"/>
        <v>-8.3728183651909927</v>
      </c>
      <c r="K77" s="14">
        <f t="shared" si="20"/>
        <v>-3.3474599473815037</v>
      </c>
      <c r="L77" s="14">
        <f t="shared" si="21"/>
        <v>0.65275790136922296</v>
      </c>
      <c r="M77" s="16">
        <f t="shared" si="22"/>
        <v>1000.2939635800691</v>
      </c>
      <c r="N77" s="17">
        <f t="shared" si="23"/>
        <v>1204.9142655057433</v>
      </c>
      <c r="O77" s="18">
        <f t="shared" si="24"/>
        <v>0.28308436251787417</v>
      </c>
      <c r="P77" s="17">
        <f t="shared" si="25"/>
        <v>1480.2135080580417</v>
      </c>
      <c r="Q77" s="15">
        <f t="shared" si="26"/>
        <v>-0.98666848993879275</v>
      </c>
    </row>
    <row r="78" spans="1:17">
      <c r="A78" s="20" t="s">
        <v>88</v>
      </c>
      <c r="B78" s="13">
        <v>100.31209832701343</v>
      </c>
      <c r="C78" s="1">
        <v>2.3383370418546923E-2</v>
      </c>
      <c r="D78" s="1">
        <v>1.7232173465201537E-4</v>
      </c>
      <c r="E78" s="1">
        <v>7.8398447453005603E-4</v>
      </c>
      <c r="F78" s="1">
        <v>4.2312415938227128E-6</v>
      </c>
      <c r="G78" s="1">
        <v>0.28266382822409641</v>
      </c>
      <c r="H78" s="1">
        <v>2.1763857940190101E-5</v>
      </c>
      <c r="I78" s="1">
        <f t="shared" si="18"/>
        <v>0.2826623601569479</v>
      </c>
      <c r="J78" s="14">
        <f t="shared" si="19"/>
        <v>-3.8254061895659497</v>
      </c>
      <c r="K78" s="14">
        <f t="shared" si="20"/>
        <v>-1.6791231545931762</v>
      </c>
      <c r="L78" s="14">
        <f t="shared" si="21"/>
        <v>0.76173502790665348</v>
      </c>
      <c r="M78" s="16">
        <f t="shared" si="22"/>
        <v>829.10823796853788</v>
      </c>
      <c r="N78" s="17">
        <f t="shared" si="23"/>
        <v>1012.9941750401131</v>
      </c>
      <c r="O78" s="18">
        <f t="shared" si="24"/>
        <v>0.28317909324631546</v>
      </c>
      <c r="P78" s="17">
        <f t="shared" si="25"/>
        <v>1271.4821176243308</v>
      </c>
      <c r="Q78" s="15">
        <f t="shared" si="26"/>
        <v>-0.97638600980331158</v>
      </c>
    </row>
    <row r="79" spans="1:17">
      <c r="A79" s="20" t="s">
        <v>89</v>
      </c>
      <c r="B79" s="13">
        <v>247.26242065406194</v>
      </c>
      <c r="C79" s="1">
        <v>2.6337698535802614E-2</v>
      </c>
      <c r="D79" s="1">
        <v>3.5116984821375463E-4</v>
      </c>
      <c r="E79" s="1">
        <v>8.7798672473276987E-4</v>
      </c>
      <c r="F79" s="1">
        <v>1.1637001643586978E-5</v>
      </c>
      <c r="G79" s="1">
        <v>0.28265855598497647</v>
      </c>
      <c r="H79" s="1">
        <v>2.499681259322501E-5</v>
      </c>
      <c r="I79" s="1">
        <f t="shared" si="18"/>
        <v>0.28265449784849178</v>
      </c>
      <c r="J79" s="14">
        <f t="shared" si="19"/>
        <v>-4.0118546045420089</v>
      </c>
      <c r="K79" s="14">
        <f t="shared" si="20"/>
        <v>1.2720801139676219</v>
      </c>
      <c r="L79" s="14">
        <f t="shared" si="21"/>
        <v>0.8748884407628752</v>
      </c>
      <c r="M79" s="16">
        <f t="shared" si="22"/>
        <v>838.58702770962054</v>
      </c>
      <c r="N79" s="17">
        <f t="shared" si="23"/>
        <v>988.53426967737755</v>
      </c>
      <c r="O79" s="18">
        <f t="shared" si="24"/>
        <v>0.28307351162048033</v>
      </c>
      <c r="P79" s="17">
        <f t="shared" si="25"/>
        <v>1198.9051738633209</v>
      </c>
      <c r="Q79" s="15">
        <f t="shared" si="26"/>
        <v>-0.97355461672491661</v>
      </c>
    </row>
    <row r="80" spans="1:17">
      <c r="A80" s="20" t="s">
        <v>90</v>
      </c>
      <c r="B80" s="13">
        <v>229.91570453800281</v>
      </c>
      <c r="C80" s="1">
        <v>2.1026645213361565E-2</v>
      </c>
      <c r="D80" s="1">
        <v>1.7555913278932399E-4</v>
      </c>
      <c r="E80" s="1">
        <v>6.6830414125385181E-4</v>
      </c>
      <c r="F80" s="1">
        <v>5.2698639495922223E-6</v>
      </c>
      <c r="G80" s="1">
        <v>0.28252817211107056</v>
      </c>
      <c r="H80" s="1">
        <v>1.8469536435859612E-5</v>
      </c>
      <c r="I80" s="1">
        <f t="shared" si="18"/>
        <v>0.28252530031848488</v>
      </c>
      <c r="J80" s="14">
        <f t="shared" si="19"/>
        <v>-8.6227734333477191</v>
      </c>
      <c r="K80" s="14">
        <f t="shared" si="20"/>
        <v>-3.6809634714529693</v>
      </c>
      <c r="L80" s="14">
        <f t="shared" si="21"/>
        <v>0.64643377525508638</v>
      </c>
      <c r="M80" s="16">
        <f t="shared" si="22"/>
        <v>1016.078096291811</v>
      </c>
      <c r="N80" s="17">
        <f t="shared" si="23"/>
        <v>1219.5241472369087</v>
      </c>
      <c r="O80" s="18">
        <f t="shared" si="24"/>
        <v>0.28308599004647428</v>
      </c>
      <c r="P80" s="17">
        <f t="shared" si="25"/>
        <v>1499.5423594028891</v>
      </c>
      <c r="Q80" s="15">
        <f t="shared" si="26"/>
        <v>-0.97987035719114901</v>
      </c>
    </row>
    <row r="81" spans="1:17">
      <c r="A81" s="20" t="s">
        <v>91</v>
      </c>
      <c r="B81" s="13">
        <v>100.26063451129107</v>
      </c>
      <c r="C81" s="1">
        <v>4.1381181295410262E-2</v>
      </c>
      <c r="D81" s="1">
        <v>4.6632878073285799E-4</v>
      </c>
      <c r="E81" s="1">
        <v>1.5814444623260999E-3</v>
      </c>
      <c r="F81" s="1">
        <v>1.233544094952554E-5</v>
      </c>
      <c r="G81" s="1">
        <v>0.28257638485577879</v>
      </c>
      <c r="H81" s="1">
        <v>2.0706790785399417E-5</v>
      </c>
      <c r="I81" s="1">
        <f t="shared" si="18"/>
        <v>0.2825734250083291</v>
      </c>
      <c r="J81" s="14">
        <f t="shared" si="19"/>
        <v>-6.9177692353283859</v>
      </c>
      <c r="K81" s="14">
        <f t="shared" si="20"/>
        <v>-4.8260621215556743</v>
      </c>
      <c r="L81" s="14">
        <f t="shared" si="21"/>
        <v>0.72473767748897944</v>
      </c>
      <c r="M81" s="16">
        <f t="shared" si="22"/>
        <v>972.12786593382793</v>
      </c>
      <c r="N81" s="17">
        <f t="shared" si="23"/>
        <v>1168.534173998306</v>
      </c>
      <c r="O81" s="18">
        <f t="shared" si="24"/>
        <v>0.28317913017164015</v>
      </c>
      <c r="P81" s="17">
        <f t="shared" si="25"/>
        <v>1470.5284560921709</v>
      </c>
      <c r="Q81" s="15">
        <f t="shared" si="26"/>
        <v>-0.95236613065282827</v>
      </c>
    </row>
    <row r="82" spans="1:17">
      <c r="A82" s="20" t="s">
        <v>92</v>
      </c>
      <c r="B82" s="13">
        <v>96.78532981922713</v>
      </c>
      <c r="C82" s="1">
        <v>3.8660423371138945E-2</v>
      </c>
      <c r="D82" s="1">
        <v>4.7758611125936219E-4</v>
      </c>
      <c r="E82" s="1">
        <v>1.3076536755348399E-3</v>
      </c>
      <c r="F82" s="1">
        <v>1.0324779439842821E-5</v>
      </c>
      <c r="G82" s="1">
        <v>0.28263634697339052</v>
      </c>
      <c r="H82" s="1">
        <v>2.1483697663786345E-5</v>
      </c>
      <c r="I82" s="1">
        <f t="shared" si="18"/>
        <v>0.28263398446625354</v>
      </c>
      <c r="J82" s="14">
        <f t="shared" si="19"/>
        <v>-4.7972580951971544</v>
      </c>
      <c r="K82" s="14">
        <f t="shared" si="20"/>
        <v>-2.7601895078255279</v>
      </c>
      <c r="L82" s="14">
        <f t="shared" si="21"/>
        <v>0.75192941823252202</v>
      </c>
      <c r="M82" s="16">
        <f t="shared" si="22"/>
        <v>879.81586998778289</v>
      </c>
      <c r="N82" s="17">
        <f t="shared" si="23"/>
        <v>1063.5661227238866</v>
      </c>
      <c r="O82" s="18">
        <f t="shared" si="24"/>
        <v>0.28318162362324384</v>
      </c>
      <c r="P82" s="17">
        <f t="shared" si="25"/>
        <v>1337.1994217058639</v>
      </c>
      <c r="Q82" s="15">
        <f t="shared" si="26"/>
        <v>-0.96061284109834821</v>
      </c>
    </row>
    <row r="83" spans="1:17">
      <c r="A83" s="20" t="s">
        <v>93</v>
      </c>
      <c r="B83" s="13">
        <v>206.20976781028946</v>
      </c>
      <c r="C83" s="1">
        <v>2.6765217706402642E-2</v>
      </c>
      <c r="D83" s="1">
        <v>1.8656021004128851E-4</v>
      </c>
      <c r="E83" s="1">
        <v>9.3620054349648684E-4</v>
      </c>
      <c r="F83" s="1">
        <v>1.7693287177778768E-6</v>
      </c>
      <c r="G83" s="1">
        <v>0.28249335763576061</v>
      </c>
      <c r="H83" s="1">
        <v>1.7308861099224668E-5</v>
      </c>
      <c r="I83" s="1">
        <f t="shared" si="18"/>
        <v>0.28248975025210338</v>
      </c>
      <c r="J83" s="14">
        <f t="shared" si="19"/>
        <v>-9.8539588162693814</v>
      </c>
      <c r="K83" s="14">
        <f t="shared" si="20"/>
        <v>-5.459974750947616</v>
      </c>
      <c r="L83" s="14">
        <f t="shared" si="21"/>
        <v>0.60581013847286325</v>
      </c>
      <c r="M83" s="16">
        <f t="shared" si="22"/>
        <v>1072.1383259801398</v>
      </c>
      <c r="N83" s="17">
        <f t="shared" si="23"/>
        <v>1287.7199667851851</v>
      </c>
      <c r="O83" s="18">
        <f t="shared" si="24"/>
        <v>0.28310303647509094</v>
      </c>
      <c r="P83" s="17">
        <f t="shared" si="25"/>
        <v>1593.40802158528</v>
      </c>
      <c r="Q83" s="15">
        <f t="shared" si="26"/>
        <v>-0.97180118844890095</v>
      </c>
    </row>
    <row r="84" spans="1:17">
      <c r="A84" s="20" t="s">
        <v>94</v>
      </c>
      <c r="B84" s="13">
        <v>244.72899057936536</v>
      </c>
      <c r="C84" s="1">
        <v>1.9993532647540582E-2</v>
      </c>
      <c r="D84" s="1">
        <v>9.4979783731533325E-5</v>
      </c>
      <c r="E84" s="1">
        <v>6.1354783134162823E-4</v>
      </c>
      <c r="F84" s="1">
        <v>1.5284334188904685E-6</v>
      </c>
      <c r="G84" s="1">
        <v>0.28242032374835663</v>
      </c>
      <c r="H84" s="1">
        <v>2.0979774442352146E-5</v>
      </c>
      <c r="I84" s="1">
        <f t="shared" si="18"/>
        <v>0.28241751699558693</v>
      </c>
      <c r="J84" s="14">
        <f t="shared" si="19"/>
        <v>-12.436742380553811</v>
      </c>
      <c r="K84" s="14">
        <f t="shared" si="20"/>
        <v>-7.1688233084932218</v>
      </c>
      <c r="L84" s="14">
        <f t="shared" si="21"/>
        <v>0.73429210548232504</v>
      </c>
      <c r="M84" s="16">
        <f t="shared" si="22"/>
        <v>1164.578754938379</v>
      </c>
      <c r="N84" s="17">
        <f t="shared" si="23"/>
        <v>1403.9253243776311</v>
      </c>
      <c r="O84" s="18">
        <f t="shared" si="24"/>
        <v>0.28307533430475729</v>
      </c>
      <c r="P84" s="17">
        <f t="shared" si="25"/>
        <v>1731.2686910132825</v>
      </c>
      <c r="Q84" s="15">
        <f t="shared" si="26"/>
        <v>-0.98151964363428834</v>
      </c>
    </row>
    <row r="85" spans="1:17">
      <c r="A85" s="20" t="s">
        <v>95</v>
      </c>
      <c r="B85" s="13">
        <v>239.11232355671021</v>
      </c>
      <c r="C85" s="1">
        <v>3.249340755497699E-2</v>
      </c>
      <c r="D85" s="1">
        <v>6.5981347443754966E-4</v>
      </c>
      <c r="E85" s="1">
        <v>9.476593165524236E-4</v>
      </c>
      <c r="F85" s="1">
        <v>1.1084225705193702E-5</v>
      </c>
      <c r="G85" s="1">
        <v>0.28256353415505381</v>
      </c>
      <c r="H85" s="1">
        <v>2.2446973974955549E-5</v>
      </c>
      <c r="I85" s="1">
        <f t="shared" si="18"/>
        <v>0.28255929868370361</v>
      </c>
      <c r="J85" s="14">
        <f t="shared" si="19"/>
        <v>-7.3722237331208529</v>
      </c>
      <c r="K85" s="14">
        <f t="shared" si="20"/>
        <v>-2.2757170516862768</v>
      </c>
      <c r="L85" s="14">
        <f t="shared" si="21"/>
        <v>0.78564408912344408</v>
      </c>
      <c r="M85" s="16">
        <f t="shared" si="22"/>
        <v>973.89266756976986</v>
      </c>
      <c r="N85" s="17">
        <f t="shared" si="23"/>
        <v>1157.6489690852111</v>
      </c>
      <c r="O85" s="18">
        <f t="shared" si="24"/>
        <v>0.28307937492650842</v>
      </c>
      <c r="P85" s="17">
        <f t="shared" si="25"/>
        <v>1417.7768877349085</v>
      </c>
      <c r="Q85" s="15">
        <f t="shared" si="26"/>
        <v>-0.97145604468215596</v>
      </c>
    </row>
    <row r="86" spans="1:17">
      <c r="A86" s="20" t="s">
        <v>96</v>
      </c>
      <c r="B86" s="13">
        <v>98.76557141003947</v>
      </c>
      <c r="C86" s="1">
        <v>2.1274577593991942E-2</v>
      </c>
      <c r="D86" s="1">
        <v>1.0461408111765576E-4</v>
      </c>
      <c r="E86" s="1">
        <v>6.1426235076964257E-4</v>
      </c>
      <c r="F86" s="1">
        <v>2.1462769985795741E-6</v>
      </c>
      <c r="G86" s="1">
        <v>0.28271535748215104</v>
      </c>
      <c r="H86" s="1">
        <v>2.4731339730193461E-5</v>
      </c>
      <c r="I86" s="1">
        <f t="shared" si="18"/>
        <v>0.28271422498177179</v>
      </c>
      <c r="J86" s="14">
        <f t="shared" si="19"/>
        <v>-2.0031162155020876</v>
      </c>
      <c r="K86" s="14">
        <f t="shared" si="20"/>
        <v>0.12150242748587559</v>
      </c>
      <c r="L86" s="14">
        <f t="shared" si="21"/>
        <v>0.86559689055677091</v>
      </c>
      <c r="M86" s="16">
        <f t="shared" si="22"/>
        <v>753.3594288088035</v>
      </c>
      <c r="N86" s="17">
        <f t="shared" si="23"/>
        <v>922.48593477807549</v>
      </c>
      <c r="O86" s="18">
        <f t="shared" si="24"/>
        <v>0.28318020286501688</v>
      </c>
      <c r="P86" s="17">
        <f t="shared" si="25"/>
        <v>1156.0257793359606</v>
      </c>
      <c r="Q86" s="15">
        <f t="shared" si="26"/>
        <v>-0.98149812196476982</v>
      </c>
    </row>
    <row r="87" spans="1:17">
      <c r="A87" s="20" t="s">
        <v>97</v>
      </c>
      <c r="B87" s="13">
        <v>93.38699643159805</v>
      </c>
      <c r="C87" s="1">
        <v>2.8948345279832005E-2</v>
      </c>
      <c r="D87" s="1">
        <v>1.6856720661520956E-4</v>
      </c>
      <c r="E87" s="1">
        <v>9.9544515375008338E-4</v>
      </c>
      <c r="F87" s="1">
        <v>3.2376973223321819E-6</v>
      </c>
      <c r="G87" s="1">
        <v>0.28265695569004518</v>
      </c>
      <c r="H87" s="1">
        <v>2.1517586986744825E-5</v>
      </c>
      <c r="I87" s="1">
        <f t="shared" si="18"/>
        <v>0.28265522044491798</v>
      </c>
      <c r="J87" s="14">
        <f t="shared" si="19"/>
        <v>-4.0684477230723548</v>
      </c>
      <c r="K87" s="14">
        <f t="shared" si="20"/>
        <v>-2.0835821553022438</v>
      </c>
      <c r="L87" s="14">
        <f t="shared" si="21"/>
        <v>0.75311554453606877</v>
      </c>
      <c r="M87" s="16">
        <f t="shared" si="22"/>
        <v>843.45808539772315</v>
      </c>
      <c r="N87" s="17">
        <f t="shared" si="23"/>
        <v>1027.2699866242083</v>
      </c>
      <c r="O87" s="18">
        <f t="shared" si="24"/>
        <v>0.28318406169342047</v>
      </c>
      <c r="P87" s="17">
        <f t="shared" si="25"/>
        <v>1291.6956205280412</v>
      </c>
      <c r="Q87" s="15">
        <f t="shared" si="26"/>
        <v>-0.97001671223644326</v>
      </c>
    </row>
    <row r="88" spans="1:17">
      <c r="A88" s="20" t="s">
        <v>98</v>
      </c>
      <c r="B88" s="13">
        <v>100.87460763503189</v>
      </c>
      <c r="C88" s="1">
        <v>2.3068469577897568E-2</v>
      </c>
      <c r="D88" s="1">
        <v>1.0401985024315834E-4</v>
      </c>
      <c r="E88" s="1">
        <v>8.9969735360576931E-4</v>
      </c>
      <c r="F88" s="1">
        <v>9.5006416942424886E-6</v>
      </c>
      <c r="G88" s="1">
        <v>0.28269506107210918</v>
      </c>
      <c r="H88" s="1">
        <v>2.0297366339141523E-5</v>
      </c>
      <c r="I88" s="1">
        <f t="shared" si="18"/>
        <v>0.28269336686802909</v>
      </c>
      <c r="J88" s="14">
        <f t="shared" si="19"/>
        <v>-2.720882120254009</v>
      </c>
      <c r="K88" s="14">
        <f t="shared" si="20"/>
        <v>-0.57001281088320255</v>
      </c>
      <c r="L88" s="14">
        <f t="shared" si="21"/>
        <v>0.7104078218699531</v>
      </c>
      <c r="M88" s="16">
        <f t="shared" si="22"/>
        <v>787.65824209033349</v>
      </c>
      <c r="N88" s="17">
        <f t="shared" si="23"/>
        <v>958.51934031911878</v>
      </c>
      <c r="O88" s="18">
        <f t="shared" si="24"/>
        <v>0.28317868964317311</v>
      </c>
      <c r="P88" s="17">
        <f t="shared" si="25"/>
        <v>1201.5790636416807</v>
      </c>
      <c r="Q88" s="15">
        <f t="shared" si="26"/>
        <v>-0.97290068212030811</v>
      </c>
    </row>
    <row r="89" spans="1:17">
      <c r="A89" s="20" t="s">
        <v>99</v>
      </c>
      <c r="B89" s="13">
        <v>239.55888264810429</v>
      </c>
      <c r="C89" s="1">
        <v>3.4827350090610623E-2</v>
      </c>
      <c r="D89" s="1">
        <v>1.6067970425319878E-4</v>
      </c>
      <c r="E89" s="1">
        <v>1.0664767624787071E-3</v>
      </c>
      <c r="F89" s="1">
        <v>3.8084504577745068E-6</v>
      </c>
      <c r="G89" s="1">
        <v>0.28240371008586146</v>
      </c>
      <c r="H89" s="1">
        <v>1.713914426162781E-5</v>
      </c>
      <c r="I89" s="1">
        <f t="shared" si="18"/>
        <v>0.28239893464976573</v>
      </c>
      <c r="J89" s="14">
        <f t="shared" si="19"/>
        <v>-13.024270936958793</v>
      </c>
      <c r="K89" s="14">
        <f t="shared" si="20"/>
        <v>-7.9400178423194578</v>
      </c>
      <c r="L89" s="14">
        <f t="shared" si="21"/>
        <v>0.59987004915697328</v>
      </c>
      <c r="M89" s="16">
        <f t="shared" si="22"/>
        <v>1201.8903523974502</v>
      </c>
      <c r="N89" s="17">
        <f t="shared" si="23"/>
        <v>1437.6191528609252</v>
      </c>
      <c r="O89" s="18">
        <f t="shared" si="24"/>
        <v>0.28307905368806208</v>
      </c>
      <c r="P89" s="17">
        <f t="shared" si="25"/>
        <v>1775.7809478272234</v>
      </c>
      <c r="Q89" s="15">
        <f t="shared" si="26"/>
        <v>-0.96787720594943649</v>
      </c>
    </row>
    <row r="90" spans="1:17">
      <c r="A90" s="20" t="s">
        <v>100</v>
      </c>
      <c r="B90" s="13">
        <v>229.38126150453192</v>
      </c>
      <c r="C90" s="1">
        <v>2.051171086269846E-2</v>
      </c>
      <c r="D90" s="1">
        <v>3.1887698471976303E-4</v>
      </c>
      <c r="E90" s="1">
        <v>6.6085484413610737E-4</v>
      </c>
      <c r="F90" s="1">
        <v>6.6014956209344518E-6</v>
      </c>
      <c r="G90" s="1">
        <v>0.28247022797432059</v>
      </c>
      <c r="H90" s="1">
        <v>1.9780504759739191E-5</v>
      </c>
      <c r="I90" s="1">
        <f t="shared" si="18"/>
        <v>0.2824673948076164</v>
      </c>
      <c r="J90" s="14">
        <f t="shared" si="19"/>
        <v>-10.671920334384133</v>
      </c>
      <c r="K90" s="14">
        <f t="shared" si="20"/>
        <v>-5.7415300718777207</v>
      </c>
      <c r="L90" s="14">
        <f t="shared" si="21"/>
        <v>0.69231766659087157</v>
      </c>
      <c r="M90" s="16">
        <f t="shared" si="22"/>
        <v>1096.5998486392348</v>
      </c>
      <c r="N90" s="17">
        <f t="shared" si="23"/>
        <v>1320.8300953366406</v>
      </c>
      <c r="O90" s="18">
        <f t="shared" si="24"/>
        <v>0.28308637443599549</v>
      </c>
      <c r="P90" s="17">
        <f t="shared" si="25"/>
        <v>1629.2908219196993</v>
      </c>
      <c r="Q90" s="15">
        <f t="shared" si="26"/>
        <v>-0.98009473361035826</v>
      </c>
    </row>
    <row r="91" spans="1:17">
      <c r="A91" s="20" t="s">
        <v>101</v>
      </c>
      <c r="B91" s="13">
        <v>99.782855900234864</v>
      </c>
      <c r="C91" s="1">
        <v>3.14366264841816E-2</v>
      </c>
      <c r="D91" s="1">
        <v>6.2178510968113464E-4</v>
      </c>
      <c r="E91" s="1">
        <v>1.0446305879203031E-3</v>
      </c>
      <c r="F91" s="1">
        <v>1.733986690120518E-5</v>
      </c>
      <c r="G91" s="1">
        <v>0.28235176074282936</v>
      </c>
      <c r="H91" s="1">
        <v>2.0834625477975878E-5</v>
      </c>
      <c r="I91" s="1">
        <f t="shared" si="18"/>
        <v>0.28234981492729111</v>
      </c>
      <c r="J91" s="14">
        <f t="shared" si="19"/>
        <v>-14.861416871920774</v>
      </c>
      <c r="K91" s="14">
        <f t="shared" si="20"/>
        <v>-12.746057716019887</v>
      </c>
      <c r="L91" s="14">
        <f t="shared" si="21"/>
        <v>0.72921189172915568</v>
      </c>
      <c r="M91" s="16">
        <f t="shared" si="22"/>
        <v>1274.061099760055</v>
      </c>
      <c r="N91" s="17">
        <f t="shared" si="23"/>
        <v>1557.7109655093466</v>
      </c>
      <c r="O91" s="18">
        <f t="shared" si="24"/>
        <v>0.28317947297644414</v>
      </c>
      <c r="P91" s="17">
        <f t="shared" si="25"/>
        <v>1967.9544194388061</v>
      </c>
      <c r="Q91" s="15">
        <f t="shared" si="26"/>
        <v>-0.96853522325541253</v>
      </c>
    </row>
    <row r="92" spans="1:17">
      <c r="A92" s="20" t="s">
        <v>102</v>
      </c>
      <c r="B92" s="13">
        <v>248.03797479606229</v>
      </c>
      <c r="C92" s="1">
        <v>3.7505753741242653E-2</v>
      </c>
      <c r="D92" s="1">
        <v>3.8194549076115536E-4</v>
      </c>
      <c r="E92" s="1">
        <v>1.2232360423960907E-3</v>
      </c>
      <c r="F92" s="1">
        <v>9.3698910331935545E-6</v>
      </c>
      <c r="G92" s="1">
        <v>0.28256309792573431</v>
      </c>
      <c r="H92" s="1">
        <v>1.9883155205493395E-5</v>
      </c>
      <c r="I92" s="1">
        <f t="shared" si="18"/>
        <v>0.28255742623982338</v>
      </c>
      <c r="J92" s="14">
        <f t="shared" si="19"/>
        <v>-7.3876506254411112</v>
      </c>
      <c r="K92" s="14">
        <f t="shared" si="20"/>
        <v>-2.1455753338073258</v>
      </c>
      <c r="L92" s="14">
        <f t="shared" si="21"/>
        <v>0.69591043219226867</v>
      </c>
      <c r="M92" s="16">
        <f t="shared" si="22"/>
        <v>981.6638626719423</v>
      </c>
      <c r="N92" s="17">
        <f t="shared" si="23"/>
        <v>1158.608457510946</v>
      </c>
      <c r="O92" s="18">
        <f t="shared" si="24"/>
        <v>0.28307295362838364</v>
      </c>
      <c r="P92" s="17">
        <f t="shared" si="25"/>
        <v>1416.5048462086477</v>
      </c>
      <c r="Q92" s="15">
        <f t="shared" si="26"/>
        <v>-0.96315554089168398</v>
      </c>
    </row>
    <row r="93" spans="1:17">
      <c r="A93" s="20" t="s">
        <v>103</v>
      </c>
      <c r="B93" s="13">
        <v>98.999200470713618</v>
      </c>
      <c r="C93" s="1">
        <v>4.087403288592157E-2</v>
      </c>
      <c r="D93" s="1">
        <v>2.4086432825226286E-4</v>
      </c>
      <c r="E93" s="1">
        <v>1.3297213084613299E-3</v>
      </c>
      <c r="F93" s="1">
        <v>1.71402425124283E-5</v>
      </c>
      <c r="G93" s="1">
        <v>0.28260835899512882</v>
      </c>
      <c r="H93" s="1">
        <v>2.2552075750923069E-5</v>
      </c>
      <c r="I93" s="1">
        <f t="shared" si="18"/>
        <v>0.28260590161614429</v>
      </c>
      <c r="J93" s="14">
        <f t="shared" si="19"/>
        <v>-5.7870300054885249</v>
      </c>
      <c r="K93" s="14">
        <f t="shared" si="20"/>
        <v>-3.7049696314672698</v>
      </c>
      <c r="L93" s="14">
        <f t="shared" si="21"/>
        <v>0.78932265128230739</v>
      </c>
      <c r="M93" s="16">
        <f t="shared" si="22"/>
        <v>920.14379011644564</v>
      </c>
      <c r="N93" s="17">
        <f t="shared" si="23"/>
        <v>1112.1131272715761</v>
      </c>
      <c r="O93" s="18">
        <f t="shared" si="24"/>
        <v>0.28318003524038765</v>
      </c>
      <c r="P93" s="17">
        <f t="shared" si="25"/>
        <v>1398.7022096244355</v>
      </c>
      <c r="Q93" s="15">
        <f t="shared" si="26"/>
        <v>-0.95994815335959849</v>
      </c>
    </row>
    <row r="94" spans="1:17">
      <c r="A94" s="20" t="s">
        <v>104</v>
      </c>
      <c r="B94" s="13">
        <v>230.94961954506161</v>
      </c>
      <c r="C94" s="1">
        <v>1.3928170820472031E-2</v>
      </c>
      <c r="D94" s="1">
        <v>1.8299537253353422E-4</v>
      </c>
      <c r="E94" s="1">
        <v>5.0291937585845374E-4</v>
      </c>
      <c r="F94" s="1">
        <v>4.2961115172242626E-6</v>
      </c>
      <c r="G94" s="1">
        <v>0.28253153670775166</v>
      </c>
      <c r="H94" s="1">
        <v>2.2486844742618308E-5</v>
      </c>
      <c r="I94" s="1">
        <f t="shared" si="18"/>
        <v>0.28252936585638266</v>
      </c>
      <c r="J94" s="14">
        <f t="shared" si="19"/>
        <v>-8.503787229582338</v>
      </c>
      <c r="K94" s="14">
        <f t="shared" si="20"/>
        <v>-3.5143760726874529</v>
      </c>
      <c r="L94" s="14">
        <f t="shared" si="21"/>
        <v>0.78703956599164071</v>
      </c>
      <c r="M94" s="16">
        <f t="shared" si="22"/>
        <v>1007.0137700667784</v>
      </c>
      <c r="N94" s="17">
        <f t="shared" si="23"/>
        <v>1212.1471340232674</v>
      </c>
      <c r="O94" s="18">
        <f t="shared" si="24"/>
        <v>0.28308524640892641</v>
      </c>
      <c r="P94" s="17">
        <f t="shared" si="25"/>
        <v>1489.8132070822228</v>
      </c>
      <c r="Q94" s="15">
        <f t="shared" si="26"/>
        <v>-0.98485182602835986</v>
      </c>
    </row>
    <row r="95" spans="1:17">
      <c r="A95" s="20" t="s">
        <v>105</v>
      </c>
      <c r="B95" s="13">
        <v>86.181030175091266</v>
      </c>
      <c r="C95" s="1">
        <v>3.7944063762328464E-2</v>
      </c>
      <c r="D95" s="1">
        <v>6.8966745074062054E-4</v>
      </c>
      <c r="E95" s="1">
        <v>1.3765624017014243E-3</v>
      </c>
      <c r="F95" s="1">
        <v>9.5694798674843982E-6</v>
      </c>
      <c r="G95" s="1">
        <v>0.28261387126369542</v>
      </c>
      <c r="H95" s="1">
        <v>1.9109744967958479E-5</v>
      </c>
      <c r="I95" s="1">
        <f t="shared" si="18"/>
        <v>0.28261165696867663</v>
      </c>
      <c r="J95" s="14">
        <f t="shared" si="19"/>
        <v>-5.592093145877497</v>
      </c>
      <c r="K95" s="14">
        <f t="shared" si="20"/>
        <v>-3.7825086986564838</v>
      </c>
      <c r="L95" s="14">
        <f t="shared" si="21"/>
        <v>0.66884107387854663</v>
      </c>
      <c r="M95" s="16">
        <f t="shared" si="22"/>
        <v>913.45025099039742</v>
      </c>
      <c r="N95" s="17">
        <f t="shared" si="23"/>
        <v>1105.3084961426482</v>
      </c>
      <c r="O95" s="18">
        <f t="shared" si="24"/>
        <v>0.28318923096677839</v>
      </c>
      <c r="P95" s="17">
        <f t="shared" si="25"/>
        <v>1393.5780488911648</v>
      </c>
      <c r="Q95" s="15">
        <f t="shared" si="26"/>
        <v>-0.95853727705718605</v>
      </c>
    </row>
    <row r="96" spans="1:17">
      <c r="A96" s="20" t="s">
        <v>106</v>
      </c>
      <c r="B96" s="13">
        <v>100.50252691897001</v>
      </c>
      <c r="C96" s="1">
        <v>3.2524514267432907E-2</v>
      </c>
      <c r="D96" s="1">
        <v>2.2750257227796715E-4</v>
      </c>
      <c r="E96" s="1">
        <v>1.0749292251323072E-3</v>
      </c>
      <c r="F96" s="1">
        <v>6.8484054214550689E-6</v>
      </c>
      <c r="G96" s="1">
        <v>0.28271712226650614</v>
      </c>
      <c r="H96" s="1">
        <v>2.2744561619258401E-5</v>
      </c>
      <c r="I96" s="1">
        <f t="shared" si="18"/>
        <v>0.28271510555968893</v>
      </c>
      <c r="J96" s="14">
        <f t="shared" si="19"/>
        <v>-1.9407060633258588</v>
      </c>
      <c r="K96" s="14">
        <f t="shared" si="20"/>
        <v>0.19076355780800469</v>
      </c>
      <c r="L96" s="14">
        <f t="shared" si="21"/>
        <v>0.79605965667404388</v>
      </c>
      <c r="M96" s="16">
        <f t="shared" si="22"/>
        <v>760.09214237617789</v>
      </c>
      <c r="N96" s="17">
        <f t="shared" si="23"/>
        <v>920.49184370989008</v>
      </c>
      <c r="O96" s="18">
        <f t="shared" si="24"/>
        <v>0.28317895661335607</v>
      </c>
      <c r="P96" s="17">
        <f t="shared" si="25"/>
        <v>1152.9842086244221</v>
      </c>
      <c r="Q96" s="15">
        <f t="shared" si="26"/>
        <v>-0.96762261370083413</v>
      </c>
    </row>
    <row r="97" spans="1:17">
      <c r="A97" s="20" t="s">
        <v>107</v>
      </c>
      <c r="B97" s="13">
        <v>99.949487095352211</v>
      </c>
      <c r="C97" s="1">
        <v>3.8713376718723318E-2</v>
      </c>
      <c r="D97" s="1">
        <v>2.8822297716388684E-4</v>
      </c>
      <c r="E97" s="1">
        <v>1.2618553725410133E-3</v>
      </c>
      <c r="F97" s="1">
        <v>1.361246063467279E-5</v>
      </c>
      <c r="G97" s="1">
        <v>0.28266753049264509</v>
      </c>
      <c r="H97" s="1">
        <v>2.6725258768681314E-5</v>
      </c>
      <c r="I97" s="1">
        <f t="shared" ref="I97:I124" si="27">(G97-E97*(EXP(0.00001865*B97)-1))</f>
        <v>0.28266517612747111</v>
      </c>
      <c r="J97" s="14">
        <f t="shared" ref="J97:J124" si="28">((G97/0.282772)-1)*10000</f>
        <v>-3.6944784969850097</v>
      </c>
      <c r="K97" s="14">
        <f t="shared" ref="K97:K124" si="29">((G97-E97*(EXP(0.00001865*B97) -1))/(0.282772-0.0332*(EXP(0.00001865*B97) -1))-1)*10000</f>
        <v>-1.5874721167896677</v>
      </c>
      <c r="L97" s="14">
        <f t="shared" ref="L97:L124" si="30">0.7*H97/0.00002</f>
        <v>0.93538405690384585</v>
      </c>
      <c r="M97" s="16">
        <f t="shared" ref="M97:M124" si="31">10000/0.1865*LN(1+(G97-0.28325)/(E97-0.0384))</f>
        <v>834.43112853589139</v>
      </c>
      <c r="N97" s="17">
        <f t="shared" ref="N97:N124" si="32">B97+((1/0.01865)*LN(1+((I97-O97)/(0.0083-0.0384))))*1000</f>
        <v>1008.1553906637505</v>
      </c>
      <c r="O97" s="18">
        <f t="shared" ref="O97:O124" si="33">0.283251-(0.0384*(EXP(0.01865*B97/1000)-1))</f>
        <v>0.28317935341937917</v>
      </c>
      <c r="P97" s="17">
        <f t="shared" ref="P97:P124" si="34">B97+((1/0.01865)*LN(1+((I97-O97)/(0.015-0.0384))))*1000</f>
        <v>1265.3893173874685</v>
      </c>
      <c r="Q97" s="15">
        <f t="shared" ref="Q97:Q124" si="35">E97/0.0332-1</f>
        <v>-0.96199230805599356</v>
      </c>
    </row>
    <row r="98" spans="1:17">
      <c r="A98" s="20" t="s">
        <v>108</v>
      </c>
      <c r="B98" s="13">
        <v>244.40135499590249</v>
      </c>
      <c r="C98" s="1">
        <v>2.4082067467919559E-2</v>
      </c>
      <c r="D98" s="1">
        <v>3.687380436092247E-4</v>
      </c>
      <c r="E98" s="1">
        <v>9.7012648071635027E-4</v>
      </c>
      <c r="F98" s="1">
        <v>8.7672719214149936E-6</v>
      </c>
      <c r="G98" s="1">
        <v>0.2825089886599812</v>
      </c>
      <c r="H98" s="1">
        <v>2.2652020902065248E-5</v>
      </c>
      <c r="I98" s="1">
        <f t="shared" si="27"/>
        <v>0.28250455664768709</v>
      </c>
      <c r="J98" s="14">
        <f t="shared" si="28"/>
        <v>-9.3011804570053425</v>
      </c>
      <c r="K98" s="14">
        <f t="shared" si="29"/>
        <v>-4.096291103761196</v>
      </c>
      <c r="L98" s="14">
        <f t="shared" si="30"/>
        <v>0.7928207315722835</v>
      </c>
      <c r="M98" s="16">
        <f t="shared" si="31"/>
        <v>1051.1477622793147</v>
      </c>
      <c r="N98" s="17">
        <f t="shared" si="32"/>
        <v>1252.0607052975795</v>
      </c>
      <c r="O98" s="18">
        <f t="shared" si="33"/>
        <v>0.2830755700169249</v>
      </c>
      <c r="P98" s="17">
        <f t="shared" si="34"/>
        <v>1537.1253095779832</v>
      </c>
      <c r="Q98" s="15">
        <f t="shared" si="35"/>
        <v>-0.97077932286998947</v>
      </c>
    </row>
    <row r="99" spans="1:17">
      <c r="A99" s="20" t="s">
        <v>109</v>
      </c>
      <c r="B99" s="13">
        <v>1501.85</v>
      </c>
      <c r="C99" s="1">
        <v>3.5888776474855499E-2</v>
      </c>
      <c r="D99" s="1">
        <v>1.5669097882633831E-4</v>
      </c>
      <c r="E99" s="1">
        <v>1.1527781363597561E-3</v>
      </c>
      <c r="F99" s="1">
        <v>4.7599416954240612E-6</v>
      </c>
      <c r="G99" s="1">
        <v>0.28187243704731002</v>
      </c>
      <c r="H99" s="1">
        <v>2.0811499686446295E-5</v>
      </c>
      <c r="I99" s="1">
        <f t="shared" si="27"/>
        <v>0.28183969185776014</v>
      </c>
      <c r="J99" s="14">
        <f t="shared" si="28"/>
        <v>-31.812306476242114</v>
      </c>
      <c r="K99" s="14">
        <f t="shared" si="29"/>
        <v>0.38154433299686374</v>
      </c>
      <c r="L99" s="14">
        <f t="shared" si="30"/>
        <v>0.72840248902562021</v>
      </c>
      <c r="M99" s="16">
        <f t="shared" si="31"/>
        <v>1947.2816569296376</v>
      </c>
      <c r="N99" s="17">
        <f t="shared" si="32"/>
        <v>2069.8296469728057</v>
      </c>
      <c r="O99" s="18">
        <f t="shared" si="33"/>
        <v>0.28216023045896266</v>
      </c>
      <c r="P99" s="17">
        <f t="shared" si="34"/>
        <v>2231.3544576676677</v>
      </c>
      <c r="Q99" s="15">
        <f t="shared" si="35"/>
        <v>-0.96527776697711576</v>
      </c>
    </row>
    <row r="100" spans="1:17">
      <c r="A100" s="20" t="s">
        <v>110</v>
      </c>
      <c r="B100" s="13">
        <v>233.55704397763574</v>
      </c>
      <c r="C100" s="1">
        <v>1.9713830306819842E-2</v>
      </c>
      <c r="D100" s="1">
        <v>9.9743433670556196E-5</v>
      </c>
      <c r="E100" s="1">
        <v>6.4295024851857257E-4</v>
      </c>
      <c r="F100" s="1">
        <v>2.3590218784878632E-6</v>
      </c>
      <c r="G100" s="1">
        <v>0.28242866871679867</v>
      </c>
      <c r="H100" s="1">
        <v>2.2669863916661624E-5</v>
      </c>
      <c r="I100" s="1">
        <f t="shared" si="27"/>
        <v>0.2824258620207945</v>
      </c>
      <c r="J100" s="14">
        <f t="shared" si="28"/>
        <v>-12.14162941172936</v>
      </c>
      <c r="K100" s="14">
        <f t="shared" si="29"/>
        <v>-7.1192300538491793</v>
      </c>
      <c r="L100" s="14">
        <f t="shared" si="30"/>
        <v>0.79344523708315673</v>
      </c>
      <c r="M100" s="16">
        <f t="shared" si="31"/>
        <v>1153.8786114823433</v>
      </c>
      <c r="N100" s="17">
        <f t="shared" si="32"/>
        <v>1392.2158190044338</v>
      </c>
      <c r="O100" s="18">
        <f t="shared" si="33"/>
        <v>0.28308337096990244</v>
      </c>
      <c r="P100" s="17">
        <f t="shared" si="34"/>
        <v>1719.4094768446109</v>
      </c>
      <c r="Q100" s="15">
        <f t="shared" si="35"/>
        <v>-0.98063402865907912</v>
      </c>
    </row>
    <row r="101" spans="1:17">
      <c r="A101" s="20" t="s">
        <v>111</v>
      </c>
      <c r="B101" s="13">
        <v>243.47465410487595</v>
      </c>
      <c r="C101" s="1">
        <v>2.4407097120524711E-2</v>
      </c>
      <c r="D101" s="1">
        <v>3.6379371666515642E-4</v>
      </c>
      <c r="E101" s="1">
        <v>8.2109573736915086E-4</v>
      </c>
      <c r="F101" s="1">
        <v>1.2883295625657131E-5</v>
      </c>
      <c r="G101" s="1">
        <v>0.28248148286376445</v>
      </c>
      <c r="H101" s="1">
        <v>1.8528450510109696E-5</v>
      </c>
      <c r="I101" s="1">
        <f t="shared" si="27"/>
        <v>0.2824777459524857</v>
      </c>
      <c r="J101" s="14">
        <f t="shared" si="28"/>
        <v>-10.273900394507374</v>
      </c>
      <c r="K101" s="14">
        <f t="shared" si="29"/>
        <v>-5.0653231140873611</v>
      </c>
      <c r="L101" s="14">
        <f t="shared" si="30"/>
        <v>0.64849576785383933</v>
      </c>
      <c r="M101" s="16">
        <f t="shared" si="31"/>
        <v>1085.4933421734224</v>
      </c>
      <c r="N101" s="17">
        <f t="shared" si="32"/>
        <v>1299.1486815376893</v>
      </c>
      <c r="O101" s="18">
        <f t="shared" si="33"/>
        <v>0.28307623670922522</v>
      </c>
      <c r="P101" s="17">
        <f t="shared" si="34"/>
        <v>1597.6259072460655</v>
      </c>
      <c r="Q101" s="15">
        <f t="shared" si="35"/>
        <v>-0.9752682006816521</v>
      </c>
    </row>
    <row r="102" spans="1:17">
      <c r="A102" s="20" t="s">
        <v>112</v>
      </c>
      <c r="B102" s="13">
        <v>100.39370667056801</v>
      </c>
      <c r="C102" s="1">
        <v>3.1899961069281842E-2</v>
      </c>
      <c r="D102" s="1">
        <v>8.7549121155754985E-4</v>
      </c>
      <c r="E102" s="1">
        <v>1.0352197379122558E-3</v>
      </c>
      <c r="F102" s="1">
        <v>1.6501352329724424E-5</v>
      </c>
      <c r="G102" s="1">
        <v>0.28264767656127388</v>
      </c>
      <c r="H102" s="1">
        <v>2.477042855313823E-5</v>
      </c>
      <c r="I102" s="1">
        <f t="shared" si="27"/>
        <v>0.28264573645952695</v>
      </c>
      <c r="J102" s="14">
        <f t="shared" si="28"/>
        <v>-4.396596506236472</v>
      </c>
      <c r="K102" s="14">
        <f t="shared" si="29"/>
        <v>-2.265345569948396</v>
      </c>
      <c r="L102" s="14">
        <f t="shared" si="30"/>
        <v>0.86696499935983795</v>
      </c>
      <c r="M102" s="16">
        <f t="shared" si="31"/>
        <v>857.45502404855972</v>
      </c>
      <c r="N102" s="17">
        <f t="shared" si="32"/>
        <v>1042.0785916977395</v>
      </c>
      <c r="O102" s="18">
        <f t="shared" si="33"/>
        <v>0.28317903469219785</v>
      </c>
      <c r="P102" s="17">
        <f t="shared" si="34"/>
        <v>1308.6885281098719</v>
      </c>
      <c r="Q102" s="15">
        <f t="shared" si="35"/>
        <v>-0.9688186825930043</v>
      </c>
    </row>
    <row r="103" spans="1:17">
      <c r="A103" s="20" t="s">
        <v>113</v>
      </c>
      <c r="B103" s="13">
        <v>240.36974646229928</v>
      </c>
      <c r="C103" s="1">
        <v>1.7447258277891141E-2</v>
      </c>
      <c r="D103" s="1">
        <v>4.2154561128860204E-4</v>
      </c>
      <c r="E103" s="1">
        <v>5.4906080661002896E-4</v>
      </c>
      <c r="F103" s="1">
        <v>8.0675577199661615E-6</v>
      </c>
      <c r="G103" s="1">
        <v>0.28249174911894437</v>
      </c>
      <c r="H103" s="1">
        <v>2.0007003388633883E-5</v>
      </c>
      <c r="I103" s="1">
        <f t="shared" si="27"/>
        <v>0.2824892822112624</v>
      </c>
      <c r="J103" s="14">
        <f t="shared" si="28"/>
        <v>-9.9108426950211825</v>
      </c>
      <c r="K103" s="14">
        <f t="shared" si="29"/>
        <v>-4.7254338513402772</v>
      </c>
      <c r="L103" s="14">
        <f t="shared" si="30"/>
        <v>0.70024511860218575</v>
      </c>
      <c r="M103" s="16">
        <f t="shared" si="31"/>
        <v>1063.5141996716666</v>
      </c>
      <c r="N103" s="17">
        <f t="shared" si="32"/>
        <v>1279.7930031482663</v>
      </c>
      <c r="O103" s="18">
        <f t="shared" si="33"/>
        <v>0.28307847037514527</v>
      </c>
      <c r="P103" s="17">
        <f t="shared" si="34"/>
        <v>1573.7323904413199</v>
      </c>
      <c r="Q103" s="15">
        <f t="shared" si="35"/>
        <v>-0.98346202389728832</v>
      </c>
    </row>
    <row r="104" spans="1:17">
      <c r="A104" s="20" t="s">
        <v>114</v>
      </c>
      <c r="B104" s="13">
        <v>100.53319369540884</v>
      </c>
      <c r="C104" s="1">
        <v>2.521122162265663E-2</v>
      </c>
      <c r="D104" s="1">
        <v>6.5172232324854054E-4</v>
      </c>
      <c r="E104" s="1">
        <v>9.8232992167838888E-4</v>
      </c>
      <c r="F104" s="1">
        <v>1.7024300646311938E-5</v>
      </c>
      <c r="G104" s="1">
        <v>0.28261505029796474</v>
      </c>
      <c r="H104" s="1">
        <v>2.6389798186163012E-5</v>
      </c>
      <c r="I104" s="1">
        <f t="shared" si="27"/>
        <v>0.28261320675658236</v>
      </c>
      <c r="J104" s="14">
        <f t="shared" si="28"/>
        <v>-5.5503975653625748</v>
      </c>
      <c r="K104" s="14">
        <f t="shared" si="29"/>
        <v>-3.4129253575099217</v>
      </c>
      <c r="L104" s="14">
        <f t="shared" si="30"/>
        <v>0.92364293651570528</v>
      </c>
      <c r="M104" s="16">
        <f t="shared" si="31"/>
        <v>902.24547452149079</v>
      </c>
      <c r="N104" s="17">
        <f t="shared" si="32"/>
        <v>1098.9515677622196</v>
      </c>
      <c r="O104" s="18">
        <f t="shared" si="33"/>
        <v>0.28317893460982702</v>
      </c>
      <c r="P104" s="17">
        <f t="shared" si="34"/>
        <v>1381.4329951456602</v>
      </c>
      <c r="Q104" s="15">
        <f t="shared" si="35"/>
        <v>-0.97041174934703645</v>
      </c>
    </row>
    <row r="105" spans="1:17">
      <c r="A105" s="20" t="s">
        <v>115</v>
      </c>
      <c r="B105" s="13">
        <v>244.02282905733551</v>
      </c>
      <c r="C105" s="1">
        <v>3.8517083914365556E-2</v>
      </c>
      <c r="D105" s="1">
        <v>2.7132541484235935E-4</v>
      </c>
      <c r="E105" s="1">
        <v>1.2946324722732858E-3</v>
      </c>
      <c r="F105" s="1">
        <v>1.0367336944082196E-5</v>
      </c>
      <c r="G105" s="1">
        <v>0.28256834732742114</v>
      </c>
      <c r="H105" s="1">
        <v>2.0012064428452446E-5</v>
      </c>
      <c r="I105" s="1">
        <f t="shared" si="27"/>
        <v>0.28256244199421837</v>
      </c>
      <c r="J105" s="14">
        <f t="shared" si="28"/>
        <v>-7.2020098375680242</v>
      </c>
      <c r="K105" s="14">
        <f t="shared" si="29"/>
        <v>-2.0564537668488203</v>
      </c>
      <c r="L105" s="14">
        <f t="shared" si="30"/>
        <v>0.70042225499583544</v>
      </c>
      <c r="M105" s="16">
        <f t="shared" si="31"/>
        <v>976.08719928442076</v>
      </c>
      <c r="N105" s="17">
        <f t="shared" si="32"/>
        <v>1150.8679296836233</v>
      </c>
      <c r="O105" s="18">
        <f t="shared" si="33"/>
        <v>0.28307584233954936</v>
      </c>
      <c r="P105" s="17">
        <f t="shared" si="34"/>
        <v>1407.7205960481872</v>
      </c>
      <c r="Q105" s="15">
        <f t="shared" si="35"/>
        <v>-0.96100504601586489</v>
      </c>
    </row>
    <row r="106" spans="1:17">
      <c r="A106" s="20" t="s">
        <v>116</v>
      </c>
      <c r="B106" s="13">
        <v>235.12321911878797</v>
      </c>
      <c r="C106" s="1">
        <v>1.7675285808846131E-2</v>
      </c>
      <c r="D106" s="1">
        <v>1.9926959044756478E-4</v>
      </c>
      <c r="E106" s="1">
        <v>6.3699056896213168E-4</v>
      </c>
      <c r="F106" s="1">
        <v>4.3785396887884679E-6</v>
      </c>
      <c r="G106" s="1">
        <v>0.2824582376417189</v>
      </c>
      <c r="H106" s="1">
        <v>2.04272779377191E-5</v>
      </c>
      <c r="I106" s="1">
        <f t="shared" si="27"/>
        <v>0.28245543827428049</v>
      </c>
      <c r="J106" s="14">
        <f t="shared" si="28"/>
        <v>-11.095948618714546</v>
      </c>
      <c r="K106" s="14">
        <f t="shared" si="29"/>
        <v>-6.0383124654694864</v>
      </c>
      <c r="L106" s="14">
        <f t="shared" si="30"/>
        <v>0.71495472782016845</v>
      </c>
      <c r="M106" s="16">
        <f t="shared" si="31"/>
        <v>1112.5918046321985</v>
      </c>
      <c r="N106" s="17">
        <f t="shared" si="32"/>
        <v>1340.2313357722505</v>
      </c>
      <c r="O106" s="18">
        <f t="shared" si="33"/>
        <v>0.2830822444251565</v>
      </c>
      <c r="P106" s="17">
        <f t="shared" si="34"/>
        <v>1652.5016450215669</v>
      </c>
      <c r="Q106" s="15">
        <f t="shared" si="35"/>
        <v>-0.98081353707945385</v>
      </c>
    </row>
    <row r="107" spans="1:17">
      <c r="A107" s="20" t="s">
        <v>117</v>
      </c>
      <c r="B107" s="13">
        <v>96.736003895566654</v>
      </c>
      <c r="C107" s="1">
        <v>3.1541798469045056E-2</v>
      </c>
      <c r="D107" s="1">
        <v>2.0506986700448087E-4</v>
      </c>
      <c r="E107" s="1">
        <v>1.2290808916379753E-3</v>
      </c>
      <c r="F107" s="1">
        <v>5.4031306382901634E-6</v>
      </c>
      <c r="G107" s="1">
        <v>0.28266019573073886</v>
      </c>
      <c r="H107" s="1">
        <v>1.7308650803440443E-5</v>
      </c>
      <c r="I107" s="1">
        <f t="shared" si="27"/>
        <v>0.28265797631191109</v>
      </c>
      <c r="J107" s="14">
        <f t="shared" si="28"/>
        <v>-3.9538663397065132</v>
      </c>
      <c r="K107" s="14">
        <f t="shared" si="29"/>
        <v>-1.9126395925417317</v>
      </c>
      <c r="L107" s="14">
        <f t="shared" si="30"/>
        <v>0.60580277812041539</v>
      </c>
      <c r="M107" s="16">
        <f t="shared" si="31"/>
        <v>844.11727514431925</v>
      </c>
      <c r="N107" s="17">
        <f t="shared" si="32"/>
        <v>1021.5876028319342</v>
      </c>
      <c r="O107" s="18">
        <f t="shared" si="33"/>
        <v>0.28318165901230236</v>
      </c>
      <c r="P107" s="17">
        <f t="shared" si="34"/>
        <v>1283.484203078164</v>
      </c>
      <c r="Q107" s="15">
        <f t="shared" si="35"/>
        <v>-0.96297949121572368</v>
      </c>
    </row>
    <row r="108" spans="1:17">
      <c r="A108" s="20" t="s">
        <v>118</v>
      </c>
      <c r="B108" s="13">
        <v>93.419292740987061</v>
      </c>
      <c r="C108" s="1">
        <v>2.0728956601711691E-2</v>
      </c>
      <c r="D108" s="1">
        <v>2.7856675250127207E-4</v>
      </c>
      <c r="E108" s="1">
        <v>6.6757470436230209E-4</v>
      </c>
      <c r="F108" s="1">
        <v>6.4058818152235021E-6</v>
      </c>
      <c r="G108" s="1">
        <v>0.28245908897742816</v>
      </c>
      <c r="H108" s="1">
        <v>2.0454456576691962E-5</v>
      </c>
      <c r="I108" s="1">
        <f t="shared" si="27"/>
        <v>0.28245792486837351</v>
      </c>
      <c r="J108" s="14">
        <f t="shared" si="28"/>
        <v>-11.06584182917203</v>
      </c>
      <c r="K108" s="14">
        <f t="shared" si="29"/>
        <v>-9.0614988662729434</v>
      </c>
      <c r="L108" s="14">
        <f t="shared" si="30"/>
        <v>0.71590598018421858</v>
      </c>
      <c r="M108" s="16">
        <f t="shared" si="31"/>
        <v>1112.2993883836991</v>
      </c>
      <c r="N108" s="17">
        <f t="shared" si="32"/>
        <v>1371.5428831308193</v>
      </c>
      <c r="O108" s="18">
        <f t="shared" si="33"/>
        <v>0.28318403852376983</v>
      </c>
      <c r="P108" s="17">
        <f t="shared" si="34"/>
        <v>1731.9600797479441</v>
      </c>
      <c r="Q108" s="15">
        <f t="shared" si="35"/>
        <v>-0.97989232818185834</v>
      </c>
    </row>
    <row r="109" spans="1:17">
      <c r="A109" s="20" t="s">
        <v>119</v>
      </c>
      <c r="B109" s="13">
        <v>238.69949958290854</v>
      </c>
      <c r="C109" s="1">
        <v>1.9771584194885127E-2</v>
      </c>
      <c r="D109" s="1">
        <v>3.0514308061833418E-4</v>
      </c>
      <c r="E109" s="1">
        <v>6.6892469093330091E-4</v>
      </c>
      <c r="F109" s="1">
        <v>2.7184709343083841E-6</v>
      </c>
      <c r="G109" s="1">
        <v>0.28248285302284071</v>
      </c>
      <c r="H109" s="1">
        <v>2.2396283152546983E-5</v>
      </c>
      <c r="I109" s="1">
        <f t="shared" si="27"/>
        <v>0.28247986850201123</v>
      </c>
      <c r="J109" s="14">
        <f t="shared" si="28"/>
        <v>-10.225445841856029</v>
      </c>
      <c r="K109" s="14">
        <f t="shared" si="29"/>
        <v>-5.095255129999865</v>
      </c>
      <c r="L109" s="14">
        <f t="shared" si="30"/>
        <v>0.78386991033914433</v>
      </c>
      <c r="M109" s="16">
        <f t="shared" si="31"/>
        <v>1079.2510544796439</v>
      </c>
      <c r="N109" s="17">
        <f t="shared" si="32"/>
        <v>1296.6661844395594</v>
      </c>
      <c r="O109" s="18">
        <f t="shared" si="33"/>
        <v>0.28307967189475242</v>
      </c>
      <c r="P109" s="17">
        <f t="shared" si="34"/>
        <v>1595.7834664257084</v>
      </c>
      <c r="Q109" s="15">
        <f t="shared" si="35"/>
        <v>-0.97985166593574391</v>
      </c>
    </row>
    <row r="110" spans="1:17">
      <c r="A110" s="20" t="s">
        <v>120</v>
      </c>
      <c r="B110" s="13">
        <v>99.86880566098236</v>
      </c>
      <c r="C110" s="1">
        <v>2.648037717242124E-2</v>
      </c>
      <c r="D110" s="1">
        <v>2.7157582883899795E-4</v>
      </c>
      <c r="E110" s="1">
        <v>1.0327411801826852E-3</v>
      </c>
      <c r="F110" s="1">
        <v>9.5752970875517595E-6</v>
      </c>
      <c r="G110" s="1">
        <v>0.28262466419458054</v>
      </c>
      <c r="H110" s="1">
        <v>2.4679911582976292E-5</v>
      </c>
      <c r="I110" s="1">
        <f t="shared" si="27"/>
        <v>0.28262273886670797</v>
      </c>
      <c r="J110" s="14">
        <f t="shared" si="28"/>
        <v>-5.2104099917771318</v>
      </c>
      <c r="K110" s="14">
        <f t="shared" si="29"/>
        <v>-3.0903296898310284</v>
      </c>
      <c r="L110" s="14">
        <f t="shared" si="30"/>
        <v>0.86379690540416998</v>
      </c>
      <c r="M110" s="16">
        <f t="shared" si="31"/>
        <v>889.88600919830833</v>
      </c>
      <c r="N110" s="17">
        <f t="shared" si="32"/>
        <v>1082.4513715983235</v>
      </c>
      <c r="O110" s="18">
        <f t="shared" si="33"/>
        <v>0.28317941130795887</v>
      </c>
      <c r="P110" s="17">
        <f t="shared" si="34"/>
        <v>1360.5048105644564</v>
      </c>
      <c r="Q110" s="15">
        <f t="shared" si="35"/>
        <v>-0.96889333794630461</v>
      </c>
    </row>
    <row r="111" spans="1:17">
      <c r="A111" s="20" t="s">
        <v>121</v>
      </c>
      <c r="B111" s="13">
        <v>98.235914863114559</v>
      </c>
      <c r="C111" s="1">
        <v>3.1786670882811584E-2</v>
      </c>
      <c r="D111" s="1">
        <v>5.1361023804338823E-4</v>
      </c>
      <c r="E111" s="1">
        <v>1.3576016595657193E-3</v>
      </c>
      <c r="F111" s="1">
        <v>1.3581082741352218E-5</v>
      </c>
      <c r="G111" s="1">
        <v>0.2825410611041575</v>
      </c>
      <c r="H111" s="1">
        <v>3.1743046614758966E-5</v>
      </c>
      <c r="I111" s="1">
        <f t="shared" si="27"/>
        <v>0.28253857156256401</v>
      </c>
      <c r="J111" s="14">
        <f t="shared" si="28"/>
        <v>-8.1669647575621784</v>
      </c>
      <c r="K111" s="14">
        <f t="shared" si="29"/>
        <v>-6.1032962245610722</v>
      </c>
      <c r="L111" s="14">
        <f t="shared" si="30"/>
        <v>1.1110066315165636</v>
      </c>
      <c r="M111" s="16">
        <f t="shared" si="31"/>
        <v>1016.5008499547475</v>
      </c>
      <c r="N111" s="17">
        <f t="shared" si="32"/>
        <v>1229.8709943828196</v>
      </c>
      <c r="O111" s="18">
        <f t="shared" si="33"/>
        <v>0.28318058288131343</v>
      </c>
      <c r="P111" s="17">
        <f t="shared" si="34"/>
        <v>1549.5361459071421</v>
      </c>
      <c r="Q111" s="15">
        <f t="shared" si="35"/>
        <v>-0.95910838374802054</v>
      </c>
    </row>
    <row r="112" spans="1:17">
      <c r="A112" s="20" t="s">
        <v>122</v>
      </c>
      <c r="B112" s="13">
        <v>240.04310877001083</v>
      </c>
      <c r="C112" s="1">
        <v>2.6791163302769792E-2</v>
      </c>
      <c r="D112" s="1">
        <v>9.5492625089701663E-4</v>
      </c>
      <c r="E112" s="1">
        <v>8.3957046241238474E-4</v>
      </c>
      <c r="F112" s="1">
        <v>2.2798007330956481E-5</v>
      </c>
      <c r="G112" s="1">
        <v>0.28256106956274207</v>
      </c>
      <c r="H112" s="1">
        <v>2.1255393116809551E-5</v>
      </c>
      <c r="I112" s="1">
        <f t="shared" si="27"/>
        <v>0.28255730254454614</v>
      </c>
      <c r="J112" s="14">
        <f t="shared" si="28"/>
        <v>-7.4593820200707928</v>
      </c>
      <c r="K112" s="14">
        <f t="shared" si="29"/>
        <v>-2.3258674739545793</v>
      </c>
      <c r="L112" s="14">
        <f t="shared" si="30"/>
        <v>0.74393875908833418</v>
      </c>
      <c r="M112" s="16">
        <f t="shared" si="31"/>
        <v>974.57035582280071</v>
      </c>
      <c r="N112" s="17">
        <f t="shared" si="32"/>
        <v>1160.9026694678821</v>
      </c>
      <c r="O112" s="18">
        <f t="shared" si="33"/>
        <v>0.28307870535029406</v>
      </c>
      <c r="P112" s="17">
        <f t="shared" si="34"/>
        <v>1421.681217318494</v>
      </c>
      <c r="Q112" s="15">
        <f t="shared" si="35"/>
        <v>-0.97471173305986791</v>
      </c>
    </row>
    <row r="113" spans="1:17">
      <c r="A113" s="20" t="s">
        <v>123</v>
      </c>
      <c r="B113" s="13">
        <v>220.80513788346786</v>
      </c>
      <c r="C113" s="1">
        <v>2.4088160690605594E-2</v>
      </c>
      <c r="D113" s="1">
        <v>9.9423843271975168E-4</v>
      </c>
      <c r="E113" s="1">
        <v>7.877759520169117E-4</v>
      </c>
      <c r="F113" s="1">
        <v>2.3049600521010386E-5</v>
      </c>
      <c r="G113" s="1">
        <v>0.28255723964418505</v>
      </c>
      <c r="H113" s="1">
        <v>2.1478883935190089E-5</v>
      </c>
      <c r="I113" s="1">
        <f t="shared" si="27"/>
        <v>0.28255398888159883</v>
      </c>
      <c r="J113" s="14">
        <f t="shared" si="28"/>
        <v>-7.5948239505663206</v>
      </c>
      <c r="K113" s="14">
        <f t="shared" si="29"/>
        <v>-2.8662799235479319</v>
      </c>
      <c r="L113" s="14">
        <f t="shared" si="30"/>
        <v>0.75176093773165298</v>
      </c>
      <c r="M113" s="16">
        <f t="shared" si="31"/>
        <v>978.60180114669208</v>
      </c>
      <c r="N113" s="17">
        <f t="shared" si="32"/>
        <v>1171.6874396328474</v>
      </c>
      <c r="O113" s="18">
        <f t="shared" si="33"/>
        <v>0.28309254215041552</v>
      </c>
      <c r="P113" s="17">
        <f t="shared" si="34"/>
        <v>1440.8718614908958</v>
      </c>
      <c r="Q113" s="15">
        <f t="shared" si="35"/>
        <v>-0.97627180867418939</v>
      </c>
    </row>
    <row r="114" spans="1:17">
      <c r="A114" s="20" t="s">
        <v>124</v>
      </c>
      <c r="B114" s="13">
        <v>100.09718306462045</v>
      </c>
      <c r="C114" s="1">
        <v>4.2983064421300933E-2</v>
      </c>
      <c r="D114" s="1">
        <v>1.0300557626591843E-3</v>
      </c>
      <c r="E114" s="1">
        <v>1.6905421692145505E-3</v>
      </c>
      <c r="F114" s="1">
        <v>2.5846277176078614E-5</v>
      </c>
      <c r="G114" s="1">
        <v>0.28246905023132113</v>
      </c>
      <c r="H114" s="1">
        <v>2.6525258974391625E-5</v>
      </c>
      <c r="I114" s="1">
        <f t="shared" si="27"/>
        <v>0.28246589135853428</v>
      </c>
      <c r="J114" s="14">
        <f t="shared" si="28"/>
        <v>-10.713570250198146</v>
      </c>
      <c r="K114" s="14">
        <f t="shared" si="29"/>
        <v>-8.6333207866273742</v>
      </c>
      <c r="L114" s="14">
        <f t="shared" si="30"/>
        <v>0.92838406410370677</v>
      </c>
      <c r="M114" s="16">
        <f t="shared" si="31"/>
        <v>1128.7224925587759</v>
      </c>
      <c r="N114" s="17">
        <f t="shared" si="32"/>
        <v>1356.0255206854283</v>
      </c>
      <c r="O114" s="18">
        <f t="shared" si="33"/>
        <v>0.28317924744793521</v>
      </c>
      <c r="P114" s="17">
        <f t="shared" si="34"/>
        <v>1710.2773012845385</v>
      </c>
      <c r="Q114" s="15">
        <f t="shared" si="35"/>
        <v>-0.94908005514414007</v>
      </c>
    </row>
    <row r="115" spans="1:17">
      <c r="A115" s="20" t="s">
        <v>125</v>
      </c>
      <c r="B115" s="13">
        <v>246.30768244849844</v>
      </c>
      <c r="C115" s="1">
        <v>3.0933741980224597E-2</v>
      </c>
      <c r="D115" s="1">
        <v>3.2526383588608128E-4</v>
      </c>
      <c r="E115" s="1">
        <v>1.0775499789194897E-3</v>
      </c>
      <c r="F115" s="1">
        <v>7.0310429704272374E-6</v>
      </c>
      <c r="G115" s="1">
        <v>0.28229720229542538</v>
      </c>
      <c r="H115" s="1">
        <v>1.9019074284162221E-5</v>
      </c>
      <c r="I115" s="1">
        <f t="shared" si="27"/>
        <v>0.28229224103420053</v>
      </c>
      <c r="J115" s="14">
        <f t="shared" si="28"/>
        <v>-16.79083164438655</v>
      </c>
      <c r="K115" s="14">
        <f t="shared" si="29"/>
        <v>-11.566780383173159</v>
      </c>
      <c r="L115" s="14">
        <f t="shared" si="30"/>
        <v>0.66566759994567759</v>
      </c>
      <c r="M115" s="16">
        <f t="shared" si="31"/>
        <v>1351.6563509497068</v>
      </c>
      <c r="N115" s="17">
        <f t="shared" si="32"/>
        <v>1621.4788072351744</v>
      </c>
      <c r="O115" s="18">
        <f t="shared" si="33"/>
        <v>0.28307419852001275</v>
      </c>
      <c r="P115" s="17">
        <f t="shared" si="34"/>
        <v>2008.8156875188997</v>
      </c>
      <c r="Q115" s="15">
        <f t="shared" si="35"/>
        <v>-0.9675436753337503</v>
      </c>
    </row>
    <row r="116" spans="1:17">
      <c r="A116" s="20" t="s">
        <v>126</v>
      </c>
      <c r="B116" s="13">
        <v>189.15065535235317</v>
      </c>
      <c r="C116" s="1">
        <v>0.11585708997441747</v>
      </c>
      <c r="D116" s="1">
        <v>6.579358766277201E-3</v>
      </c>
      <c r="E116" s="1">
        <v>3.2633899890437447E-3</v>
      </c>
      <c r="F116" s="1">
        <v>1.4216395602716016E-4</v>
      </c>
      <c r="G116" s="1">
        <v>0.28189632868048498</v>
      </c>
      <c r="H116" s="1">
        <v>3.9007629195085818E-5</v>
      </c>
      <c r="I116" s="1">
        <f t="shared" si="27"/>
        <v>0.2818847962217268</v>
      </c>
      <c r="J116" s="14">
        <f t="shared" si="28"/>
        <v>-30.967398452288464</v>
      </c>
      <c r="K116" s="14">
        <f t="shared" si="29"/>
        <v>-27.23742870841539</v>
      </c>
      <c r="L116" s="14">
        <f t="shared" si="30"/>
        <v>1.3652670218280034</v>
      </c>
      <c r="M116" s="16">
        <f t="shared" si="31"/>
        <v>2026.9358206842205</v>
      </c>
      <c r="N116" s="17">
        <f t="shared" si="32"/>
        <v>2337.5136492928918</v>
      </c>
      <c r="O116" s="18">
        <f t="shared" si="33"/>
        <v>0.28311529865330193</v>
      </c>
      <c r="P116" s="17">
        <f t="shared" si="34"/>
        <v>2937.1178795594606</v>
      </c>
      <c r="Q116" s="15">
        <f t="shared" si="35"/>
        <v>-0.90170512081193543</v>
      </c>
    </row>
    <row r="117" spans="1:17">
      <c r="A117" s="20" t="s">
        <v>127</v>
      </c>
      <c r="B117" s="13">
        <v>100.62870440586667</v>
      </c>
      <c r="C117" s="1">
        <v>1.61595969829623E-2</v>
      </c>
      <c r="D117" s="1">
        <v>3.5308048892231678E-4</v>
      </c>
      <c r="E117" s="1">
        <v>5.9285222824789654E-4</v>
      </c>
      <c r="F117" s="1">
        <v>8.5949448904410124E-6</v>
      </c>
      <c r="G117" s="1">
        <v>0.28257563399687435</v>
      </c>
      <c r="H117" s="1">
        <v>1.8456351917110999E-5</v>
      </c>
      <c r="I117" s="1">
        <f t="shared" si="27"/>
        <v>0.28257452033138114</v>
      </c>
      <c r="J117" s="14">
        <f t="shared" si="28"/>
        <v>-6.9443227450272094</v>
      </c>
      <c r="K117" s="14">
        <f t="shared" si="29"/>
        <v>-4.7792458286977091</v>
      </c>
      <c r="L117" s="14">
        <f t="shared" si="30"/>
        <v>0.64597231709888492</v>
      </c>
      <c r="M117" s="16">
        <f t="shared" si="31"/>
        <v>947.97775053529801</v>
      </c>
      <c r="N117" s="17">
        <f t="shared" si="32"/>
        <v>1166.528337890318</v>
      </c>
      <c r="O117" s="18">
        <f t="shared" si="33"/>
        <v>0.28317886608044734</v>
      </c>
      <c r="P117" s="17">
        <f t="shared" si="34"/>
        <v>1467.8600432977501</v>
      </c>
      <c r="Q117" s="15">
        <f t="shared" si="35"/>
        <v>-0.98214300517325615</v>
      </c>
    </row>
    <row r="118" spans="1:17">
      <c r="A118" s="20" t="s">
        <v>128</v>
      </c>
      <c r="B118" s="13">
        <v>91.43503530414624</v>
      </c>
      <c r="C118" s="1">
        <v>4.982253524929102E-2</v>
      </c>
      <c r="D118" s="1">
        <v>1.1861736583170237E-3</v>
      </c>
      <c r="E118" s="1">
        <v>1.7393932904544176E-3</v>
      </c>
      <c r="F118" s="1">
        <v>2.5418124961644574E-5</v>
      </c>
      <c r="G118" s="1">
        <v>0.28239073196279141</v>
      </c>
      <c r="H118" s="1">
        <v>2.1694311528480275E-5</v>
      </c>
      <c r="I118" s="1">
        <f t="shared" si="27"/>
        <v>0.28238776330861104</v>
      </c>
      <c r="J118" s="14">
        <f t="shared" si="28"/>
        <v>-13.483231621540526</v>
      </c>
      <c r="K118" s="14">
        <f t="shared" si="29"/>
        <v>-11.586695323274609</v>
      </c>
      <c r="L118" s="14">
        <f t="shared" si="30"/>
        <v>0.75930090349680945</v>
      </c>
      <c r="M118" s="16">
        <f t="shared" si="31"/>
        <v>1242.2516846496733</v>
      </c>
      <c r="N118" s="17">
        <f t="shared" si="32"/>
        <v>1493.9301589493873</v>
      </c>
      <c r="O118" s="18">
        <f t="shared" si="33"/>
        <v>0.28318546202123968</v>
      </c>
      <c r="P118" s="17">
        <f t="shared" si="34"/>
        <v>1888.8351295527571</v>
      </c>
      <c r="Q118" s="15">
        <f t="shared" si="35"/>
        <v>-0.94760863582968624</v>
      </c>
    </row>
    <row r="119" spans="1:17">
      <c r="A119" s="20" t="s">
        <v>129</v>
      </c>
      <c r="B119" s="13">
        <v>217.402472535024</v>
      </c>
      <c r="C119" s="1">
        <v>6.1295132413300937E-2</v>
      </c>
      <c r="D119" s="1">
        <v>1.1917621738154361E-3</v>
      </c>
      <c r="E119" s="1">
        <v>1.9177548118897395E-3</v>
      </c>
      <c r="F119" s="1">
        <v>3.4898497049640572E-5</v>
      </c>
      <c r="G119" s="1">
        <v>0.28209711717873243</v>
      </c>
      <c r="H119" s="1">
        <v>2.5522519523504139E-5</v>
      </c>
      <c r="I119" s="1">
        <f t="shared" si="27"/>
        <v>0.28208932574951745</v>
      </c>
      <c r="J119" s="14">
        <f t="shared" si="28"/>
        <v>-23.866677792270252</v>
      </c>
      <c r="K119" s="14">
        <f t="shared" si="29"/>
        <v>-19.381379652321229</v>
      </c>
      <c r="L119" s="14">
        <f t="shared" si="30"/>
        <v>0.8932881833226447</v>
      </c>
      <c r="M119" s="16">
        <f t="shared" si="31"/>
        <v>1668.2123742801034</v>
      </c>
      <c r="N119" s="17">
        <f t="shared" si="32"/>
        <v>1979.5862975761079</v>
      </c>
      <c r="O119" s="18">
        <f t="shared" si="33"/>
        <v>0.28309498898128205</v>
      </c>
      <c r="P119" s="17">
        <f t="shared" si="34"/>
        <v>2473.6589158071033</v>
      </c>
      <c r="Q119" s="15">
        <f t="shared" si="35"/>
        <v>-0.94223630084669463</v>
      </c>
    </row>
    <row r="120" spans="1:17">
      <c r="A120" s="20" t="s">
        <v>130</v>
      </c>
      <c r="B120" s="13">
        <v>242.11107981066138</v>
      </c>
      <c r="C120" s="1">
        <v>2.8348619188753293E-2</v>
      </c>
      <c r="D120" s="1">
        <v>9.1783315280743623E-5</v>
      </c>
      <c r="E120" s="1">
        <v>8.7227392266002208E-4</v>
      </c>
      <c r="F120" s="1">
        <v>5.9790510176117701E-6</v>
      </c>
      <c r="G120" s="1">
        <v>0.28236558154911778</v>
      </c>
      <c r="H120" s="1">
        <v>2.0805110019161002E-5</v>
      </c>
      <c r="I120" s="1">
        <f t="shared" si="27"/>
        <v>0.28236163400257364</v>
      </c>
      <c r="J120" s="14">
        <f t="shared" si="28"/>
        <v>-14.372655386043487</v>
      </c>
      <c r="K120" s="14">
        <f t="shared" si="29"/>
        <v>-9.2037041718595614</v>
      </c>
      <c r="L120" s="14">
        <f t="shared" si="30"/>
        <v>0.72817885067063493</v>
      </c>
      <c r="M120" s="16">
        <f t="shared" si="31"/>
        <v>1248.989356747564</v>
      </c>
      <c r="N120" s="17">
        <f t="shared" si="32"/>
        <v>1501.9155715676352</v>
      </c>
      <c r="O120" s="18">
        <f t="shared" si="33"/>
        <v>0.28307721767846428</v>
      </c>
      <c r="P120" s="17">
        <f t="shared" si="34"/>
        <v>1857.24430856975</v>
      </c>
      <c r="Q120" s="15">
        <f t="shared" si="35"/>
        <v>-0.97372668907650539</v>
      </c>
    </row>
    <row r="121" spans="1:17">
      <c r="A121" s="20" t="s">
        <v>131</v>
      </c>
      <c r="B121" s="13">
        <v>98.480394649859534</v>
      </c>
      <c r="C121" s="1">
        <v>0.12159510954996687</v>
      </c>
      <c r="D121" s="1">
        <v>1.495730158799579E-3</v>
      </c>
      <c r="E121" s="1">
        <v>4.2878065865593999E-3</v>
      </c>
      <c r="F121" s="1">
        <v>3.5112314211346549E-5</v>
      </c>
      <c r="G121" s="1">
        <v>0.28197051627251601</v>
      </c>
      <c r="H121" s="1">
        <v>2.4944496904104923E-5</v>
      </c>
      <c r="I121" s="1">
        <f t="shared" si="27"/>
        <v>0.28196263379591763</v>
      </c>
      <c r="J121" s="14">
        <f t="shared" si="28"/>
        <v>-28.343815069525881</v>
      </c>
      <c r="K121" s="14">
        <f t="shared" si="29"/>
        <v>-26.469899283244615</v>
      </c>
      <c r="L121" s="14">
        <f t="shared" si="30"/>
        <v>0.87305739164367224</v>
      </c>
      <c r="M121" s="16">
        <f t="shared" si="31"/>
        <v>1974.3584452237878</v>
      </c>
      <c r="N121" s="17">
        <f t="shared" si="32"/>
        <v>2225.0548579424076</v>
      </c>
      <c r="O121" s="18">
        <f t="shared" si="33"/>
        <v>0.28318040747319922</v>
      </c>
      <c r="P121" s="17">
        <f t="shared" si="34"/>
        <v>2818.7306304970875</v>
      </c>
      <c r="Q121" s="15">
        <f t="shared" si="35"/>
        <v>-0.87084919920001802</v>
      </c>
    </row>
    <row r="122" spans="1:17">
      <c r="A122" s="20" t="s">
        <v>132</v>
      </c>
      <c r="B122" s="13">
        <v>97.350970278607903</v>
      </c>
      <c r="C122" s="1">
        <v>1.745043362823008E-2</v>
      </c>
      <c r="D122" s="1">
        <v>4.3085122381238781E-5</v>
      </c>
      <c r="E122" s="1">
        <v>6.7186577252861086E-4</v>
      </c>
      <c r="F122" s="1">
        <v>4.6445276061110381E-6</v>
      </c>
      <c r="G122" s="1">
        <v>0.28261835672233077</v>
      </c>
      <c r="H122" s="1">
        <v>2.4829344420563324E-5</v>
      </c>
      <c r="I122" s="1">
        <f t="shared" si="27"/>
        <v>0.28261713577775788</v>
      </c>
      <c r="J122" s="14">
        <f t="shared" si="28"/>
        <v>-5.4334685778389957</v>
      </c>
      <c r="K122" s="14">
        <f t="shared" si="29"/>
        <v>-3.3437493453369882</v>
      </c>
      <c r="L122" s="14">
        <f t="shared" si="30"/>
        <v>0.86902705471971631</v>
      </c>
      <c r="M122" s="16">
        <f t="shared" si="31"/>
        <v>890.26100283975643</v>
      </c>
      <c r="N122" s="17">
        <f t="shared" si="32"/>
        <v>1092.8915169928746</v>
      </c>
      <c r="O122" s="18">
        <f t="shared" si="33"/>
        <v>0.28318121780016703</v>
      </c>
      <c r="P122" s="17">
        <f t="shared" si="34"/>
        <v>1374.5683743884365</v>
      </c>
      <c r="Q122" s="15">
        <f t="shared" si="35"/>
        <v>-0.97976307914070448</v>
      </c>
    </row>
    <row r="123" spans="1:17">
      <c r="A123" s="20" t="s">
        <v>133</v>
      </c>
      <c r="B123" s="13">
        <v>243.53454285196401</v>
      </c>
      <c r="C123" s="1">
        <v>1.9373966059240168E-2</v>
      </c>
      <c r="D123" s="1">
        <v>3.4087979834026774E-4</v>
      </c>
      <c r="E123" s="1">
        <v>7.4132325897536449E-4</v>
      </c>
      <c r="F123" s="1">
        <v>6.1248250600234688E-6</v>
      </c>
      <c r="G123" s="1">
        <v>0.28252248602724789</v>
      </c>
      <c r="H123" s="1">
        <v>2.1936796096283965E-5</v>
      </c>
      <c r="I123" s="1">
        <f t="shared" si="27"/>
        <v>0.28251911133890706</v>
      </c>
      <c r="J123" s="14">
        <f t="shared" si="28"/>
        <v>-8.8238571270182753</v>
      </c>
      <c r="K123" s="14">
        <f t="shared" si="29"/>
        <v>-3.6003704749598686</v>
      </c>
      <c r="L123" s="14">
        <f t="shared" si="30"/>
        <v>0.76778786336993876</v>
      </c>
      <c r="M123" s="16">
        <f t="shared" si="31"/>
        <v>1025.9727862636973</v>
      </c>
      <c r="N123" s="17">
        <f t="shared" si="32"/>
        <v>1226.8339314806462</v>
      </c>
      <c r="O123" s="18">
        <f t="shared" si="33"/>
        <v>0.28307619362407854</v>
      </c>
      <c r="P123" s="17">
        <f t="shared" si="34"/>
        <v>1505.0878436536741</v>
      </c>
      <c r="Q123" s="15">
        <f t="shared" si="35"/>
        <v>-0.97767098617544079</v>
      </c>
    </row>
    <row r="124" spans="1:17">
      <c r="A124" s="29" t="s">
        <v>134</v>
      </c>
      <c r="B124" s="30">
        <v>236.15913894588891</v>
      </c>
      <c r="C124" s="31">
        <v>3.6971138862091454E-2</v>
      </c>
      <c r="D124" s="31">
        <v>6.2973236506189459E-4</v>
      </c>
      <c r="E124" s="31">
        <v>1.2747863365701847E-3</v>
      </c>
      <c r="F124" s="31">
        <v>1.8380872213172354E-5</v>
      </c>
      <c r="G124" s="31">
        <v>0.28219527701003733</v>
      </c>
      <c r="H124" s="31">
        <v>2.1998987340901896E-5</v>
      </c>
      <c r="I124" s="31">
        <f t="shared" si="27"/>
        <v>0.28218964999934804</v>
      </c>
      <c r="J124" s="32">
        <f t="shared" si="28"/>
        <v>-20.395335816937312</v>
      </c>
      <c r="K124" s="32">
        <f t="shared" si="29"/>
        <v>-15.419789459386601</v>
      </c>
      <c r="L124" s="32">
        <f t="shared" si="30"/>
        <v>0.76996455693156629</v>
      </c>
      <c r="M124" s="34">
        <f t="shared" si="31"/>
        <v>1502.0807929865352</v>
      </c>
      <c r="N124" s="35">
        <f t="shared" si="32"/>
        <v>1801.7930001509967</v>
      </c>
      <c r="O124" s="36">
        <f t="shared" si="33"/>
        <v>0.28308149927327336</v>
      </c>
      <c r="P124" s="35">
        <f t="shared" si="34"/>
        <v>2241.7811706124398</v>
      </c>
      <c r="Q124" s="33">
        <f t="shared" si="35"/>
        <v>-0.96160282118764506</v>
      </c>
    </row>
  </sheetData>
  <phoneticPr fontId="1" type="noConversion"/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Zircon Hf 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CW</cp:lastModifiedBy>
  <dcterms:created xsi:type="dcterms:W3CDTF">2015-05-11T03:44:17Z</dcterms:created>
  <dcterms:modified xsi:type="dcterms:W3CDTF">2020-08-08T02:22:05Z</dcterms:modified>
</cp:coreProperties>
</file>