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rina Tene\Desktop\minerals\2. Under Review\minerals-1129978\"/>
    </mc:Choice>
  </mc:AlternateContent>
  <xr:revisionPtr revIDLastSave="0" documentId="8_{BF8336F1-E6D7-46D5-87E6-6A71F0038546}" xr6:coauthVersionLast="45" xr6:coauthVersionMax="45" xr10:uidLastSave="{00000000-0000-0000-0000-000000000000}"/>
  <bookViews>
    <workbookView xWindow="-108" yWindow="-108" windowWidth="23256" windowHeight="12576" xr2:uid="{BEA64E32-BF03-4041-A60F-0908618421CD}"/>
  </bookViews>
  <sheets>
    <sheet name="Table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308" i="4" l="1"/>
  <c r="M308" i="4"/>
  <c r="N308" i="4"/>
  <c r="O308" i="4"/>
  <c r="P308" i="4"/>
  <c r="T308" i="4" s="1"/>
  <c r="Q308" i="4"/>
  <c r="R308" i="4"/>
  <c r="S308" i="4"/>
  <c r="L309" i="4"/>
  <c r="M309" i="4"/>
  <c r="N309" i="4"/>
  <c r="O309" i="4"/>
  <c r="P309" i="4"/>
  <c r="Q309" i="4"/>
  <c r="R309" i="4"/>
  <c r="S309" i="4"/>
  <c r="L310" i="4"/>
  <c r="M310" i="4"/>
  <c r="N310" i="4"/>
  <c r="O310" i="4"/>
  <c r="P310" i="4"/>
  <c r="Q310" i="4"/>
  <c r="R310" i="4"/>
  <c r="S310" i="4"/>
  <c r="L311" i="4"/>
  <c r="M311" i="4"/>
  <c r="N311" i="4"/>
  <c r="O311" i="4"/>
  <c r="P311" i="4"/>
  <c r="Q311" i="4"/>
  <c r="R311" i="4"/>
  <c r="S311" i="4"/>
  <c r="L312" i="4"/>
  <c r="M312" i="4"/>
  <c r="N312" i="4"/>
  <c r="O312" i="4"/>
  <c r="P312" i="4"/>
  <c r="Q312" i="4"/>
  <c r="R312" i="4"/>
  <c r="S312" i="4"/>
  <c r="L313" i="4"/>
  <c r="M313" i="4"/>
  <c r="N313" i="4"/>
  <c r="O313" i="4"/>
  <c r="P313" i="4"/>
  <c r="Q313" i="4"/>
  <c r="R313" i="4"/>
  <c r="S313" i="4"/>
  <c r="L314" i="4"/>
  <c r="M314" i="4"/>
  <c r="N314" i="4"/>
  <c r="O314" i="4"/>
  <c r="P314" i="4"/>
  <c r="Q314" i="4"/>
  <c r="R314" i="4"/>
  <c r="S314" i="4"/>
  <c r="L315" i="4"/>
  <c r="M315" i="4"/>
  <c r="N315" i="4"/>
  <c r="O315" i="4"/>
  <c r="P315" i="4"/>
  <c r="Q315" i="4"/>
  <c r="R315" i="4"/>
  <c r="S315" i="4"/>
  <c r="L316" i="4"/>
  <c r="M316" i="4"/>
  <c r="N316" i="4"/>
  <c r="O316" i="4"/>
  <c r="P316" i="4"/>
  <c r="Q316" i="4"/>
  <c r="R316" i="4"/>
  <c r="S316" i="4"/>
  <c r="L317" i="4"/>
  <c r="M317" i="4"/>
  <c r="N317" i="4"/>
  <c r="O317" i="4"/>
  <c r="P317" i="4"/>
  <c r="Q317" i="4"/>
  <c r="R317" i="4"/>
  <c r="S317" i="4"/>
  <c r="L318" i="4"/>
  <c r="M318" i="4"/>
  <c r="N318" i="4"/>
  <c r="O318" i="4"/>
  <c r="P318" i="4"/>
  <c r="Q318" i="4"/>
  <c r="U318" i="4" s="1"/>
  <c r="R318" i="4"/>
  <c r="S318" i="4"/>
  <c r="L319" i="4"/>
  <c r="M319" i="4"/>
  <c r="N319" i="4"/>
  <c r="O319" i="4"/>
  <c r="P319" i="4"/>
  <c r="Q319" i="4"/>
  <c r="U319" i="4" s="1"/>
  <c r="R319" i="4"/>
  <c r="S319" i="4"/>
  <c r="L320" i="4"/>
  <c r="M320" i="4"/>
  <c r="N320" i="4"/>
  <c r="O320" i="4"/>
  <c r="P320" i="4"/>
  <c r="Q320" i="4"/>
  <c r="R320" i="4"/>
  <c r="S320" i="4"/>
  <c r="L321" i="4"/>
  <c r="M321" i="4"/>
  <c r="N321" i="4"/>
  <c r="O321" i="4"/>
  <c r="P321" i="4"/>
  <c r="Q321" i="4"/>
  <c r="R321" i="4"/>
  <c r="S321" i="4"/>
  <c r="L322" i="4"/>
  <c r="M322" i="4"/>
  <c r="N322" i="4"/>
  <c r="O322" i="4"/>
  <c r="P322" i="4"/>
  <c r="Q322" i="4"/>
  <c r="U322" i="4" s="1"/>
  <c r="R322" i="4"/>
  <c r="S322" i="4"/>
  <c r="L323" i="4"/>
  <c r="M323" i="4"/>
  <c r="N323" i="4"/>
  <c r="O323" i="4"/>
  <c r="P323" i="4"/>
  <c r="Q323" i="4"/>
  <c r="U323" i="4" s="1"/>
  <c r="R323" i="4"/>
  <c r="S323" i="4"/>
  <c r="L324" i="4"/>
  <c r="M324" i="4"/>
  <c r="N324" i="4"/>
  <c r="O324" i="4"/>
  <c r="P324" i="4"/>
  <c r="Q324" i="4"/>
  <c r="R324" i="4"/>
  <c r="S324" i="4"/>
  <c r="L325" i="4"/>
  <c r="M325" i="4"/>
  <c r="N325" i="4"/>
  <c r="O325" i="4"/>
  <c r="P325" i="4"/>
  <c r="Q325" i="4"/>
  <c r="R325" i="4"/>
  <c r="S325" i="4"/>
  <c r="U325" i="4" s="1"/>
  <c r="L326" i="4"/>
  <c r="M326" i="4"/>
  <c r="N326" i="4"/>
  <c r="O326" i="4"/>
  <c r="P326" i="4"/>
  <c r="Q326" i="4"/>
  <c r="U326" i="4" s="1"/>
  <c r="R326" i="4"/>
  <c r="S326" i="4"/>
  <c r="L327" i="4"/>
  <c r="M327" i="4"/>
  <c r="N327" i="4"/>
  <c r="O327" i="4"/>
  <c r="P327" i="4"/>
  <c r="Q327" i="4"/>
  <c r="R327" i="4"/>
  <c r="S327" i="4"/>
  <c r="L328" i="4"/>
  <c r="M328" i="4"/>
  <c r="N328" i="4"/>
  <c r="O328" i="4"/>
  <c r="P328" i="4"/>
  <c r="Q328" i="4"/>
  <c r="R328" i="4"/>
  <c r="S328" i="4"/>
  <c r="L329" i="4"/>
  <c r="M329" i="4"/>
  <c r="N329" i="4"/>
  <c r="O329" i="4"/>
  <c r="P329" i="4"/>
  <c r="Q329" i="4"/>
  <c r="U329" i="4" s="1"/>
  <c r="R329" i="4"/>
  <c r="S329" i="4"/>
  <c r="L330" i="4"/>
  <c r="M330" i="4"/>
  <c r="N330" i="4"/>
  <c r="O330" i="4"/>
  <c r="P330" i="4"/>
  <c r="Q330" i="4"/>
  <c r="R330" i="4"/>
  <c r="S330" i="4"/>
  <c r="L331" i="4"/>
  <c r="M331" i="4"/>
  <c r="N331" i="4"/>
  <c r="O331" i="4"/>
  <c r="P331" i="4"/>
  <c r="Q331" i="4"/>
  <c r="R331" i="4"/>
  <c r="S331" i="4"/>
  <c r="L332" i="4"/>
  <c r="M332" i="4"/>
  <c r="N332" i="4"/>
  <c r="O332" i="4"/>
  <c r="P332" i="4"/>
  <c r="Q332" i="4"/>
  <c r="R332" i="4"/>
  <c r="S332" i="4"/>
  <c r="L333" i="4"/>
  <c r="M333" i="4"/>
  <c r="N333" i="4"/>
  <c r="O333" i="4"/>
  <c r="P333" i="4"/>
  <c r="Q333" i="4"/>
  <c r="R333" i="4"/>
  <c r="U333" i="4" s="1"/>
  <c r="S333" i="4"/>
  <c r="L334" i="4"/>
  <c r="M334" i="4"/>
  <c r="N334" i="4"/>
  <c r="O334" i="4"/>
  <c r="P334" i="4"/>
  <c r="Q334" i="4"/>
  <c r="R334" i="4"/>
  <c r="S334" i="4"/>
  <c r="L335" i="4"/>
  <c r="M335" i="4"/>
  <c r="N335" i="4"/>
  <c r="O335" i="4"/>
  <c r="P335" i="4"/>
  <c r="Q335" i="4"/>
  <c r="R335" i="4"/>
  <c r="S335" i="4"/>
  <c r="L336" i="4"/>
  <c r="M336" i="4"/>
  <c r="N336" i="4"/>
  <c r="O336" i="4"/>
  <c r="P336" i="4"/>
  <c r="Q336" i="4"/>
  <c r="R336" i="4"/>
  <c r="S336" i="4"/>
  <c r="L337" i="4"/>
  <c r="M337" i="4"/>
  <c r="N337" i="4"/>
  <c r="O337" i="4"/>
  <c r="P337" i="4"/>
  <c r="Q337" i="4"/>
  <c r="R337" i="4"/>
  <c r="S337" i="4"/>
  <c r="U337" i="4" s="1"/>
  <c r="L338" i="4"/>
  <c r="M338" i="4"/>
  <c r="N338" i="4"/>
  <c r="O338" i="4"/>
  <c r="P338" i="4"/>
  <c r="Q338" i="4"/>
  <c r="R338" i="4"/>
  <c r="S338" i="4"/>
  <c r="L339" i="4"/>
  <c r="M339" i="4"/>
  <c r="N339" i="4"/>
  <c r="O339" i="4"/>
  <c r="P339" i="4"/>
  <c r="Q339" i="4"/>
  <c r="R339" i="4"/>
  <c r="S339" i="4"/>
  <c r="L340" i="4"/>
  <c r="M340" i="4"/>
  <c r="N340" i="4"/>
  <c r="O340" i="4"/>
  <c r="P340" i="4"/>
  <c r="Q340" i="4"/>
  <c r="R340" i="4"/>
  <c r="U340" i="4" s="1"/>
  <c r="S340" i="4"/>
  <c r="L341" i="4"/>
  <c r="M341" i="4"/>
  <c r="N341" i="4"/>
  <c r="O341" i="4"/>
  <c r="P341" i="4"/>
  <c r="Q341" i="4"/>
  <c r="R341" i="4"/>
  <c r="S341" i="4"/>
  <c r="L342" i="4"/>
  <c r="M342" i="4"/>
  <c r="N342" i="4"/>
  <c r="O342" i="4"/>
  <c r="P342" i="4"/>
  <c r="Q342" i="4"/>
  <c r="R342" i="4"/>
  <c r="S342" i="4"/>
  <c r="L343" i="4"/>
  <c r="M343" i="4"/>
  <c r="N343" i="4"/>
  <c r="O343" i="4"/>
  <c r="P343" i="4"/>
  <c r="Q343" i="4"/>
  <c r="R343" i="4"/>
  <c r="S343" i="4"/>
  <c r="L344" i="4"/>
  <c r="M344" i="4"/>
  <c r="N344" i="4"/>
  <c r="O344" i="4"/>
  <c r="P344" i="4"/>
  <c r="Q344" i="4"/>
  <c r="R344" i="4"/>
  <c r="S344" i="4"/>
  <c r="L345" i="4"/>
  <c r="M345" i="4"/>
  <c r="N345" i="4"/>
  <c r="O345" i="4"/>
  <c r="P345" i="4"/>
  <c r="Q345" i="4"/>
  <c r="R345" i="4"/>
  <c r="S345" i="4"/>
  <c r="L346" i="4"/>
  <c r="M346" i="4"/>
  <c r="N346" i="4"/>
  <c r="O346" i="4"/>
  <c r="P346" i="4"/>
  <c r="Q346" i="4"/>
  <c r="U346" i="4" s="1"/>
  <c r="R346" i="4"/>
  <c r="S346" i="4"/>
  <c r="L347" i="4"/>
  <c r="M347" i="4"/>
  <c r="N347" i="4"/>
  <c r="O347" i="4"/>
  <c r="P347" i="4"/>
  <c r="Q347" i="4"/>
  <c r="R347" i="4"/>
  <c r="S347" i="4"/>
  <c r="L348" i="4"/>
  <c r="M348" i="4"/>
  <c r="N348" i="4"/>
  <c r="O348" i="4"/>
  <c r="P348" i="4"/>
  <c r="Q348" i="4"/>
  <c r="R348" i="4"/>
  <c r="S348" i="4"/>
  <c r="L349" i="4"/>
  <c r="M349" i="4"/>
  <c r="N349" i="4"/>
  <c r="O349" i="4"/>
  <c r="P349" i="4"/>
  <c r="Q349" i="4"/>
  <c r="U349" i="4" s="1"/>
  <c r="R349" i="4"/>
  <c r="S349" i="4"/>
  <c r="L350" i="4"/>
  <c r="M350" i="4"/>
  <c r="N350" i="4"/>
  <c r="O350" i="4"/>
  <c r="P350" i="4"/>
  <c r="Q350" i="4"/>
  <c r="R350" i="4"/>
  <c r="S350" i="4"/>
  <c r="L351" i="4"/>
  <c r="M351" i="4"/>
  <c r="N351" i="4"/>
  <c r="O351" i="4"/>
  <c r="P351" i="4"/>
  <c r="Q351" i="4"/>
  <c r="R351" i="4"/>
  <c r="S351" i="4"/>
  <c r="L352" i="4"/>
  <c r="M352" i="4"/>
  <c r="N352" i="4"/>
  <c r="O352" i="4"/>
  <c r="P352" i="4"/>
  <c r="Q352" i="4"/>
  <c r="U352" i="4" s="1"/>
  <c r="R352" i="4"/>
  <c r="S352" i="4"/>
  <c r="L353" i="4"/>
  <c r="M353" i="4"/>
  <c r="N353" i="4"/>
  <c r="O353" i="4"/>
  <c r="P353" i="4"/>
  <c r="Q353" i="4"/>
  <c r="R353" i="4"/>
  <c r="S353" i="4"/>
  <c r="L354" i="4"/>
  <c r="M354" i="4"/>
  <c r="N354" i="4"/>
  <c r="O354" i="4"/>
  <c r="P354" i="4"/>
  <c r="Q354" i="4"/>
  <c r="R354" i="4"/>
  <c r="S354" i="4"/>
  <c r="L355" i="4"/>
  <c r="M355" i="4"/>
  <c r="N355" i="4"/>
  <c r="O355" i="4"/>
  <c r="P355" i="4"/>
  <c r="Q355" i="4"/>
  <c r="R355" i="4"/>
  <c r="S355" i="4"/>
  <c r="U355" i="4"/>
  <c r="L356" i="4"/>
  <c r="M356" i="4"/>
  <c r="N356" i="4"/>
  <c r="O356" i="4"/>
  <c r="P356" i="4"/>
  <c r="Q356" i="4"/>
  <c r="R356" i="4"/>
  <c r="S356" i="4"/>
  <c r="L357" i="4"/>
  <c r="M357" i="4"/>
  <c r="N357" i="4"/>
  <c r="O357" i="4"/>
  <c r="P357" i="4"/>
  <c r="Q357" i="4"/>
  <c r="R357" i="4"/>
  <c r="S357" i="4"/>
  <c r="L358" i="4"/>
  <c r="M358" i="4"/>
  <c r="N358" i="4"/>
  <c r="O358" i="4"/>
  <c r="P358" i="4"/>
  <c r="Q358" i="4"/>
  <c r="U358" i="4" s="1"/>
  <c r="R358" i="4"/>
  <c r="S358" i="4"/>
  <c r="L359" i="4"/>
  <c r="M359" i="4"/>
  <c r="N359" i="4"/>
  <c r="O359" i="4"/>
  <c r="P359" i="4"/>
  <c r="Q359" i="4"/>
  <c r="R359" i="4"/>
  <c r="S359" i="4"/>
  <c r="L360" i="4"/>
  <c r="M360" i="4"/>
  <c r="N360" i="4"/>
  <c r="O360" i="4"/>
  <c r="P360" i="4"/>
  <c r="Q360" i="4"/>
  <c r="R360" i="4"/>
  <c r="S360" i="4"/>
  <c r="L361" i="4"/>
  <c r="M361" i="4"/>
  <c r="N361" i="4"/>
  <c r="O361" i="4"/>
  <c r="P361" i="4"/>
  <c r="Q361" i="4"/>
  <c r="R361" i="4"/>
  <c r="S361" i="4"/>
  <c r="L362" i="4"/>
  <c r="M362" i="4"/>
  <c r="N362" i="4"/>
  <c r="O362" i="4"/>
  <c r="P362" i="4"/>
  <c r="Q362" i="4"/>
  <c r="R362" i="4"/>
  <c r="S362" i="4"/>
  <c r="L363" i="4"/>
  <c r="M363" i="4"/>
  <c r="N363" i="4"/>
  <c r="O363" i="4"/>
  <c r="P363" i="4"/>
  <c r="Q363" i="4"/>
  <c r="R363" i="4"/>
  <c r="S363" i="4"/>
  <c r="L364" i="4"/>
  <c r="M364" i="4"/>
  <c r="N364" i="4"/>
  <c r="O364" i="4"/>
  <c r="P364" i="4"/>
  <c r="Q364" i="4"/>
  <c r="R364" i="4"/>
  <c r="S364" i="4"/>
  <c r="L365" i="4"/>
  <c r="M365" i="4"/>
  <c r="N365" i="4"/>
  <c r="O365" i="4"/>
  <c r="P365" i="4"/>
  <c r="Q365" i="4"/>
  <c r="R365" i="4"/>
  <c r="S365" i="4"/>
  <c r="L366" i="4"/>
  <c r="M366" i="4"/>
  <c r="N366" i="4"/>
  <c r="O366" i="4"/>
  <c r="P366" i="4"/>
  <c r="Q366" i="4"/>
  <c r="R366" i="4"/>
  <c r="S366" i="4"/>
  <c r="L367" i="4"/>
  <c r="M367" i="4"/>
  <c r="N367" i="4"/>
  <c r="O367" i="4"/>
  <c r="P367" i="4"/>
  <c r="Q367" i="4"/>
  <c r="R367" i="4"/>
  <c r="S367" i="4"/>
  <c r="L368" i="4"/>
  <c r="M368" i="4"/>
  <c r="N368" i="4"/>
  <c r="O368" i="4"/>
  <c r="P368" i="4"/>
  <c r="Q368" i="4"/>
  <c r="R368" i="4"/>
  <c r="S368" i="4"/>
  <c r="L369" i="4"/>
  <c r="M369" i="4"/>
  <c r="N369" i="4"/>
  <c r="O369" i="4"/>
  <c r="P369" i="4"/>
  <c r="Q369" i="4"/>
  <c r="R369" i="4"/>
  <c r="S369" i="4"/>
  <c r="L370" i="4"/>
  <c r="M370" i="4"/>
  <c r="N370" i="4"/>
  <c r="O370" i="4"/>
  <c r="P370" i="4"/>
  <c r="Q370" i="4"/>
  <c r="R370" i="4"/>
  <c r="S370" i="4"/>
  <c r="L371" i="4"/>
  <c r="M371" i="4"/>
  <c r="N371" i="4"/>
  <c r="O371" i="4"/>
  <c r="P371" i="4"/>
  <c r="Q371" i="4"/>
  <c r="R371" i="4"/>
  <c r="S371" i="4"/>
  <c r="L372" i="4"/>
  <c r="M372" i="4"/>
  <c r="N372" i="4"/>
  <c r="O372" i="4"/>
  <c r="P372" i="4"/>
  <c r="Q372" i="4"/>
  <c r="R372" i="4"/>
  <c r="S372" i="4"/>
  <c r="L373" i="4"/>
  <c r="M373" i="4"/>
  <c r="N373" i="4"/>
  <c r="O373" i="4"/>
  <c r="P373" i="4"/>
  <c r="Q373" i="4"/>
  <c r="U373" i="4" s="1"/>
  <c r="R373" i="4"/>
  <c r="S373" i="4"/>
  <c r="L374" i="4"/>
  <c r="M374" i="4"/>
  <c r="N374" i="4"/>
  <c r="O374" i="4"/>
  <c r="P374" i="4"/>
  <c r="Q374" i="4"/>
  <c r="R374" i="4"/>
  <c r="S374" i="4"/>
  <c r="L375" i="4"/>
  <c r="M375" i="4"/>
  <c r="N375" i="4"/>
  <c r="O375" i="4"/>
  <c r="P375" i="4"/>
  <c r="Q375" i="4"/>
  <c r="R375" i="4"/>
  <c r="S375" i="4"/>
  <c r="L376" i="4"/>
  <c r="M376" i="4"/>
  <c r="N376" i="4"/>
  <c r="O376" i="4"/>
  <c r="P376" i="4"/>
  <c r="Q376" i="4"/>
  <c r="U376" i="4" s="1"/>
  <c r="R376" i="4"/>
  <c r="S376" i="4"/>
  <c r="L377" i="4"/>
  <c r="M377" i="4"/>
  <c r="N377" i="4"/>
  <c r="O377" i="4"/>
  <c r="P377" i="4"/>
  <c r="Q377" i="4"/>
  <c r="U377" i="4" s="1"/>
  <c r="R377" i="4"/>
  <c r="S377" i="4"/>
  <c r="L378" i="4"/>
  <c r="M378" i="4"/>
  <c r="N378" i="4"/>
  <c r="O378" i="4"/>
  <c r="P378" i="4"/>
  <c r="Q378" i="4"/>
  <c r="R378" i="4"/>
  <c r="S378" i="4"/>
  <c r="L379" i="4"/>
  <c r="M379" i="4"/>
  <c r="N379" i="4"/>
  <c r="O379" i="4"/>
  <c r="P379" i="4"/>
  <c r="Q379" i="4"/>
  <c r="R379" i="4"/>
  <c r="S379" i="4"/>
  <c r="U379" i="4" s="1"/>
  <c r="L380" i="4"/>
  <c r="M380" i="4"/>
  <c r="N380" i="4"/>
  <c r="O380" i="4"/>
  <c r="P380" i="4"/>
  <c r="Q380" i="4"/>
  <c r="U380" i="4" s="1"/>
  <c r="R380" i="4"/>
  <c r="S380" i="4"/>
  <c r="L381" i="4"/>
  <c r="M381" i="4"/>
  <c r="N381" i="4"/>
  <c r="O381" i="4"/>
  <c r="P381" i="4"/>
  <c r="Q381" i="4"/>
  <c r="R381" i="4"/>
  <c r="S381" i="4"/>
  <c r="L382" i="4"/>
  <c r="M382" i="4"/>
  <c r="N382" i="4"/>
  <c r="O382" i="4"/>
  <c r="P382" i="4"/>
  <c r="Q382" i="4"/>
  <c r="R382" i="4"/>
  <c r="S382" i="4"/>
  <c r="L383" i="4"/>
  <c r="M383" i="4"/>
  <c r="N383" i="4"/>
  <c r="O383" i="4"/>
  <c r="P383" i="4"/>
  <c r="Q383" i="4"/>
  <c r="R383" i="4"/>
  <c r="S383" i="4"/>
  <c r="L384" i="4"/>
  <c r="M384" i="4"/>
  <c r="N384" i="4"/>
  <c r="O384" i="4"/>
  <c r="P384" i="4"/>
  <c r="Q384" i="4"/>
  <c r="R384" i="4"/>
  <c r="S384" i="4"/>
  <c r="L385" i="4"/>
  <c r="M385" i="4"/>
  <c r="N385" i="4"/>
  <c r="O385" i="4"/>
  <c r="P385" i="4"/>
  <c r="Q385" i="4"/>
  <c r="R385" i="4"/>
  <c r="S385" i="4"/>
  <c r="L386" i="4"/>
  <c r="M386" i="4"/>
  <c r="N386" i="4"/>
  <c r="O386" i="4"/>
  <c r="P386" i="4"/>
  <c r="Q386" i="4"/>
  <c r="R386" i="4"/>
  <c r="S386" i="4"/>
  <c r="L387" i="4"/>
  <c r="M387" i="4"/>
  <c r="N387" i="4"/>
  <c r="O387" i="4"/>
  <c r="P387" i="4"/>
  <c r="Q387" i="4"/>
  <c r="R387" i="4"/>
  <c r="U387" i="4" s="1"/>
  <c r="S387" i="4"/>
  <c r="L388" i="4"/>
  <c r="M388" i="4"/>
  <c r="N388" i="4"/>
  <c r="O388" i="4"/>
  <c r="P388" i="4"/>
  <c r="Q388" i="4"/>
  <c r="R388" i="4"/>
  <c r="S388" i="4"/>
  <c r="L389" i="4"/>
  <c r="M389" i="4"/>
  <c r="N389" i="4"/>
  <c r="O389" i="4"/>
  <c r="P389" i="4"/>
  <c r="Q389" i="4"/>
  <c r="R389" i="4"/>
  <c r="S389" i="4"/>
  <c r="L390" i="4"/>
  <c r="M390" i="4"/>
  <c r="N390" i="4"/>
  <c r="O390" i="4"/>
  <c r="P390" i="4"/>
  <c r="Q390" i="4"/>
  <c r="R390" i="4"/>
  <c r="S390" i="4"/>
  <c r="L391" i="4"/>
  <c r="M391" i="4"/>
  <c r="N391" i="4"/>
  <c r="O391" i="4"/>
  <c r="P391" i="4"/>
  <c r="Q391" i="4"/>
  <c r="R391" i="4"/>
  <c r="S391" i="4"/>
  <c r="U391" i="4" s="1"/>
  <c r="L392" i="4"/>
  <c r="M392" i="4"/>
  <c r="N392" i="4"/>
  <c r="O392" i="4"/>
  <c r="P392" i="4"/>
  <c r="Q392" i="4"/>
  <c r="R392" i="4"/>
  <c r="S392" i="4"/>
  <c r="L393" i="4"/>
  <c r="M393" i="4"/>
  <c r="N393" i="4"/>
  <c r="O393" i="4"/>
  <c r="P393" i="4"/>
  <c r="Q393" i="4"/>
  <c r="R393" i="4"/>
  <c r="S393" i="4"/>
  <c r="L394" i="4"/>
  <c r="M394" i="4"/>
  <c r="N394" i="4"/>
  <c r="O394" i="4"/>
  <c r="P394" i="4"/>
  <c r="Q394" i="4"/>
  <c r="R394" i="4"/>
  <c r="U394" i="4" s="1"/>
  <c r="S394" i="4"/>
  <c r="L395" i="4"/>
  <c r="M395" i="4"/>
  <c r="N395" i="4"/>
  <c r="O395" i="4"/>
  <c r="P395" i="4"/>
  <c r="Q395" i="4"/>
  <c r="R395" i="4"/>
  <c r="S395" i="4"/>
  <c r="L396" i="4"/>
  <c r="M396" i="4"/>
  <c r="N396" i="4"/>
  <c r="O396" i="4"/>
  <c r="P396" i="4"/>
  <c r="Q396" i="4"/>
  <c r="R396" i="4"/>
  <c r="S396" i="4"/>
  <c r="L397" i="4"/>
  <c r="M397" i="4"/>
  <c r="N397" i="4"/>
  <c r="O397" i="4"/>
  <c r="P397" i="4"/>
  <c r="Q397" i="4"/>
  <c r="R397" i="4"/>
  <c r="S397" i="4"/>
  <c r="L398" i="4"/>
  <c r="M398" i="4"/>
  <c r="N398" i="4"/>
  <c r="O398" i="4"/>
  <c r="P398" i="4"/>
  <c r="Q398" i="4"/>
  <c r="R398" i="4"/>
  <c r="S398" i="4"/>
  <c r="L399" i="4"/>
  <c r="M399" i="4"/>
  <c r="N399" i="4"/>
  <c r="O399" i="4"/>
  <c r="P399" i="4"/>
  <c r="Q399" i="4"/>
  <c r="R399" i="4"/>
  <c r="S399" i="4"/>
  <c r="L400" i="4"/>
  <c r="M400" i="4"/>
  <c r="N400" i="4"/>
  <c r="O400" i="4"/>
  <c r="P400" i="4"/>
  <c r="Q400" i="4"/>
  <c r="U400" i="4" s="1"/>
  <c r="R400" i="4"/>
  <c r="S400" i="4"/>
  <c r="L401" i="4"/>
  <c r="M401" i="4"/>
  <c r="N401" i="4"/>
  <c r="O401" i="4"/>
  <c r="P401" i="4"/>
  <c r="Q401" i="4"/>
  <c r="R401" i="4"/>
  <c r="S401" i="4"/>
  <c r="L402" i="4"/>
  <c r="M402" i="4"/>
  <c r="N402" i="4"/>
  <c r="O402" i="4"/>
  <c r="P402" i="4"/>
  <c r="Q402" i="4"/>
  <c r="R402" i="4"/>
  <c r="S402" i="4"/>
  <c r="L403" i="4"/>
  <c r="M403" i="4"/>
  <c r="N403" i="4"/>
  <c r="O403" i="4"/>
  <c r="P403" i="4"/>
  <c r="Q403" i="4"/>
  <c r="U403" i="4" s="1"/>
  <c r="R403" i="4"/>
  <c r="S403" i="4"/>
  <c r="L404" i="4"/>
  <c r="M404" i="4"/>
  <c r="N404" i="4"/>
  <c r="O404" i="4"/>
  <c r="P404" i="4"/>
  <c r="Q404" i="4"/>
  <c r="R404" i="4"/>
  <c r="S404" i="4"/>
  <c r="L405" i="4"/>
  <c r="M405" i="4"/>
  <c r="N405" i="4"/>
  <c r="O405" i="4"/>
  <c r="P405" i="4"/>
  <c r="Q405" i="4"/>
  <c r="R405" i="4"/>
  <c r="S405" i="4"/>
  <c r="L406" i="4"/>
  <c r="M406" i="4"/>
  <c r="N406" i="4"/>
  <c r="O406" i="4"/>
  <c r="P406" i="4"/>
  <c r="Q406" i="4"/>
  <c r="U406" i="4" s="1"/>
  <c r="R406" i="4"/>
  <c r="S406" i="4"/>
  <c r="L407" i="4"/>
  <c r="M407" i="4"/>
  <c r="N407" i="4"/>
  <c r="O407" i="4"/>
  <c r="P407" i="4"/>
  <c r="Q407" i="4"/>
  <c r="R407" i="4"/>
  <c r="S407" i="4"/>
  <c r="L408" i="4"/>
  <c r="M408" i="4"/>
  <c r="N408" i="4"/>
  <c r="O408" i="4"/>
  <c r="P408" i="4"/>
  <c r="Q408" i="4"/>
  <c r="R408" i="4"/>
  <c r="S408" i="4"/>
  <c r="L409" i="4"/>
  <c r="M409" i="4"/>
  <c r="N409" i="4"/>
  <c r="O409" i="4"/>
  <c r="P409" i="4"/>
  <c r="Q409" i="4"/>
  <c r="U409" i="4" s="1"/>
  <c r="R409" i="4"/>
  <c r="S409" i="4"/>
  <c r="L410" i="4"/>
  <c r="M410" i="4"/>
  <c r="N410" i="4"/>
  <c r="O410" i="4"/>
  <c r="P410" i="4"/>
  <c r="Q410" i="4"/>
  <c r="R410" i="4"/>
  <c r="S410" i="4"/>
  <c r="L411" i="4"/>
  <c r="M411" i="4"/>
  <c r="N411" i="4"/>
  <c r="O411" i="4"/>
  <c r="P411" i="4"/>
  <c r="Q411" i="4"/>
  <c r="R411" i="4"/>
  <c r="S411" i="4"/>
  <c r="L412" i="4"/>
  <c r="M412" i="4"/>
  <c r="N412" i="4"/>
  <c r="O412" i="4"/>
  <c r="P412" i="4"/>
  <c r="Q412" i="4"/>
  <c r="R412" i="4"/>
  <c r="S412" i="4"/>
  <c r="U412" i="4"/>
  <c r="L413" i="4"/>
  <c r="M413" i="4"/>
  <c r="N413" i="4"/>
  <c r="O413" i="4"/>
  <c r="P413" i="4"/>
  <c r="Q413" i="4"/>
  <c r="U413" i="4" s="1"/>
  <c r="R413" i="4"/>
  <c r="S413" i="4"/>
  <c r="L414" i="4"/>
  <c r="M414" i="4"/>
  <c r="N414" i="4"/>
  <c r="O414" i="4"/>
  <c r="P414" i="4"/>
  <c r="Q414" i="4"/>
  <c r="R414" i="4"/>
  <c r="S414" i="4"/>
  <c r="L415" i="4"/>
  <c r="M415" i="4"/>
  <c r="N415" i="4"/>
  <c r="O415" i="4"/>
  <c r="P415" i="4"/>
  <c r="Q415" i="4"/>
  <c r="R415" i="4"/>
  <c r="S415" i="4"/>
  <c r="U415" i="4" s="1"/>
  <c r="L416" i="4"/>
  <c r="M416" i="4"/>
  <c r="N416" i="4"/>
  <c r="O416" i="4"/>
  <c r="P416" i="4"/>
  <c r="Q416" i="4"/>
  <c r="U416" i="4" s="1"/>
  <c r="R416" i="4"/>
  <c r="S416" i="4"/>
  <c r="L417" i="4"/>
  <c r="M417" i="4"/>
  <c r="N417" i="4"/>
  <c r="O417" i="4"/>
  <c r="P417" i="4"/>
  <c r="Q417" i="4"/>
  <c r="R417" i="4"/>
  <c r="S417" i="4"/>
  <c r="L418" i="4"/>
  <c r="M418" i="4"/>
  <c r="N418" i="4"/>
  <c r="O418" i="4"/>
  <c r="P418" i="4"/>
  <c r="Q418" i="4"/>
  <c r="R418" i="4"/>
  <c r="S418" i="4"/>
  <c r="L419" i="4"/>
  <c r="M419" i="4"/>
  <c r="N419" i="4"/>
  <c r="O419" i="4"/>
  <c r="P419" i="4"/>
  <c r="Q419" i="4"/>
  <c r="R419" i="4"/>
  <c r="S419" i="4"/>
  <c r="L420" i="4"/>
  <c r="M420" i="4"/>
  <c r="N420" i="4"/>
  <c r="O420" i="4"/>
  <c r="P420" i="4"/>
  <c r="Q420" i="4"/>
  <c r="R420" i="4"/>
  <c r="S420" i="4"/>
  <c r="L421" i="4"/>
  <c r="M421" i="4"/>
  <c r="N421" i="4"/>
  <c r="O421" i="4"/>
  <c r="P421" i="4"/>
  <c r="Q421" i="4"/>
  <c r="R421" i="4"/>
  <c r="S421" i="4"/>
  <c r="L422" i="4"/>
  <c r="M422" i="4"/>
  <c r="N422" i="4"/>
  <c r="O422" i="4"/>
  <c r="P422" i="4"/>
  <c r="Q422" i="4"/>
  <c r="R422" i="4"/>
  <c r="S422" i="4"/>
  <c r="L423" i="4"/>
  <c r="M423" i="4"/>
  <c r="N423" i="4"/>
  <c r="O423" i="4"/>
  <c r="P423" i="4"/>
  <c r="Q423" i="4"/>
  <c r="R423" i="4"/>
  <c r="U423" i="4" s="1"/>
  <c r="S423" i="4"/>
  <c r="L424" i="4"/>
  <c r="M424" i="4"/>
  <c r="N424" i="4"/>
  <c r="O424" i="4"/>
  <c r="P424" i="4"/>
  <c r="Q424" i="4"/>
  <c r="R424" i="4"/>
  <c r="S424" i="4"/>
  <c r="L425" i="4"/>
  <c r="M425" i="4"/>
  <c r="N425" i="4"/>
  <c r="O425" i="4"/>
  <c r="P425" i="4"/>
  <c r="Q425" i="4"/>
  <c r="R425" i="4"/>
  <c r="S425" i="4"/>
  <c r="L426" i="4"/>
  <c r="M426" i="4"/>
  <c r="N426" i="4"/>
  <c r="O426" i="4"/>
  <c r="P426" i="4"/>
  <c r="Q426" i="4"/>
  <c r="R426" i="4"/>
  <c r="S426" i="4"/>
  <c r="L427" i="4"/>
  <c r="M427" i="4"/>
  <c r="N427" i="4"/>
  <c r="O427" i="4"/>
  <c r="P427" i="4"/>
  <c r="Q427" i="4"/>
  <c r="R427" i="4"/>
  <c r="S427" i="4"/>
  <c r="L428" i="4"/>
  <c r="M428" i="4"/>
  <c r="N428" i="4"/>
  <c r="O428" i="4"/>
  <c r="P428" i="4"/>
  <c r="Q428" i="4"/>
  <c r="R428" i="4"/>
  <c r="S428" i="4"/>
  <c r="L429" i="4"/>
  <c r="M429" i="4"/>
  <c r="N429" i="4"/>
  <c r="O429" i="4"/>
  <c r="P429" i="4"/>
  <c r="Q429" i="4"/>
  <c r="R429" i="4"/>
  <c r="S429" i="4"/>
  <c r="L430" i="4"/>
  <c r="M430" i="4"/>
  <c r="N430" i="4"/>
  <c r="O430" i="4"/>
  <c r="P430" i="4"/>
  <c r="Q430" i="4"/>
  <c r="U430" i="4" s="1"/>
  <c r="R430" i="4"/>
  <c r="S430" i="4"/>
  <c r="L431" i="4"/>
  <c r="M431" i="4"/>
  <c r="N431" i="4"/>
  <c r="O431" i="4"/>
  <c r="P431" i="4"/>
  <c r="Q431" i="4"/>
  <c r="R431" i="4"/>
  <c r="S431" i="4"/>
  <c r="L432" i="4"/>
  <c r="M432" i="4"/>
  <c r="N432" i="4"/>
  <c r="O432" i="4"/>
  <c r="P432" i="4"/>
  <c r="Q432" i="4"/>
  <c r="R432" i="4"/>
  <c r="S432" i="4"/>
  <c r="L433" i="4"/>
  <c r="M433" i="4"/>
  <c r="N433" i="4"/>
  <c r="O433" i="4"/>
  <c r="P433" i="4"/>
  <c r="Q433" i="4"/>
  <c r="R433" i="4"/>
  <c r="S433" i="4"/>
  <c r="L434" i="4"/>
  <c r="M434" i="4"/>
  <c r="N434" i="4"/>
  <c r="O434" i="4"/>
  <c r="P434" i="4"/>
  <c r="Q434" i="4"/>
  <c r="R434" i="4"/>
  <c r="S434" i="4"/>
  <c r="L435" i="4"/>
  <c r="M435" i="4"/>
  <c r="N435" i="4"/>
  <c r="O435" i="4"/>
  <c r="P435" i="4"/>
  <c r="Q435" i="4"/>
  <c r="R435" i="4"/>
  <c r="S435" i="4"/>
  <c r="L436" i="4"/>
  <c r="M436" i="4"/>
  <c r="N436" i="4"/>
  <c r="O436" i="4"/>
  <c r="P436" i="4"/>
  <c r="Q436" i="4"/>
  <c r="R436" i="4"/>
  <c r="U436" i="4" s="1"/>
  <c r="S436" i="4"/>
  <c r="L437" i="4"/>
  <c r="M437" i="4"/>
  <c r="N437" i="4"/>
  <c r="O437" i="4"/>
  <c r="P437" i="4"/>
  <c r="Q437" i="4"/>
  <c r="R437" i="4"/>
  <c r="S437" i="4"/>
  <c r="L438" i="4"/>
  <c r="M438" i="4"/>
  <c r="N438" i="4"/>
  <c r="O438" i="4"/>
  <c r="P438" i="4"/>
  <c r="Q438" i="4"/>
  <c r="R438" i="4"/>
  <c r="S438" i="4"/>
  <c r="L439" i="4"/>
  <c r="M439" i="4"/>
  <c r="N439" i="4"/>
  <c r="O439" i="4"/>
  <c r="P439" i="4"/>
  <c r="Q439" i="4"/>
  <c r="R439" i="4"/>
  <c r="S439" i="4"/>
  <c r="L440" i="4"/>
  <c r="M440" i="4"/>
  <c r="N440" i="4"/>
  <c r="O440" i="4"/>
  <c r="P440" i="4"/>
  <c r="Q440" i="4"/>
  <c r="R440" i="4"/>
  <c r="S440" i="4"/>
  <c r="L441" i="4"/>
  <c r="M441" i="4"/>
  <c r="N441" i="4"/>
  <c r="O441" i="4"/>
  <c r="P441" i="4"/>
  <c r="Q441" i="4"/>
  <c r="R441" i="4"/>
  <c r="S441" i="4"/>
  <c r="L442" i="4"/>
  <c r="M442" i="4"/>
  <c r="N442" i="4"/>
  <c r="O442" i="4"/>
  <c r="P442" i="4"/>
  <c r="Q442" i="4"/>
  <c r="R442" i="4"/>
  <c r="S442" i="4"/>
  <c r="L443" i="4"/>
  <c r="M443" i="4"/>
  <c r="N443" i="4"/>
  <c r="O443" i="4"/>
  <c r="P443" i="4"/>
  <c r="Q443" i="4"/>
  <c r="R443" i="4"/>
  <c r="S443" i="4"/>
  <c r="L444" i="4"/>
  <c r="M444" i="4"/>
  <c r="N444" i="4"/>
  <c r="O444" i="4"/>
  <c r="P444" i="4"/>
  <c r="Q444" i="4"/>
  <c r="R444" i="4"/>
  <c r="S444" i="4"/>
  <c r="L445" i="4"/>
  <c r="M445" i="4"/>
  <c r="N445" i="4"/>
  <c r="O445" i="4"/>
  <c r="P445" i="4"/>
  <c r="Q445" i="4"/>
  <c r="R445" i="4"/>
  <c r="S445" i="4"/>
  <c r="L446" i="4"/>
  <c r="M446" i="4"/>
  <c r="N446" i="4"/>
  <c r="O446" i="4"/>
  <c r="P446" i="4"/>
  <c r="Q446" i="4"/>
  <c r="R446" i="4"/>
  <c r="S446" i="4"/>
  <c r="L447" i="4"/>
  <c r="M447" i="4"/>
  <c r="N447" i="4"/>
  <c r="O447" i="4"/>
  <c r="P447" i="4"/>
  <c r="Q447" i="4"/>
  <c r="R447" i="4"/>
  <c r="S447" i="4"/>
  <c r="L448" i="4"/>
  <c r="M448" i="4"/>
  <c r="N448" i="4"/>
  <c r="O448" i="4"/>
  <c r="P448" i="4"/>
  <c r="Q448" i="4"/>
  <c r="U448" i="4" s="1"/>
  <c r="R448" i="4"/>
  <c r="S448" i="4"/>
  <c r="L449" i="4"/>
  <c r="M449" i="4"/>
  <c r="N449" i="4"/>
  <c r="O449" i="4"/>
  <c r="P449" i="4"/>
  <c r="Q449" i="4"/>
  <c r="R449" i="4"/>
  <c r="S449" i="4"/>
  <c r="L450" i="4"/>
  <c r="M450" i="4"/>
  <c r="N450" i="4"/>
  <c r="O450" i="4"/>
  <c r="P450" i="4"/>
  <c r="Q450" i="4"/>
  <c r="R450" i="4"/>
  <c r="S450" i="4"/>
  <c r="U450" i="4" s="1"/>
  <c r="L451" i="4"/>
  <c r="M451" i="4"/>
  <c r="N451" i="4"/>
  <c r="O451" i="4"/>
  <c r="P451" i="4"/>
  <c r="Q451" i="4"/>
  <c r="R451" i="4"/>
  <c r="S451" i="4"/>
  <c r="L452" i="4"/>
  <c r="M452" i="4"/>
  <c r="N452" i="4"/>
  <c r="O452" i="4"/>
  <c r="P452" i="4"/>
  <c r="Q452" i="4"/>
  <c r="R452" i="4"/>
  <c r="S452" i="4"/>
  <c r="L453" i="4"/>
  <c r="M453" i="4"/>
  <c r="N453" i="4"/>
  <c r="O453" i="4"/>
  <c r="P453" i="4"/>
  <c r="Q453" i="4"/>
  <c r="R453" i="4"/>
  <c r="S453" i="4"/>
  <c r="U453" i="4" s="1"/>
  <c r="L454" i="4"/>
  <c r="M454" i="4"/>
  <c r="N454" i="4"/>
  <c r="O454" i="4"/>
  <c r="P454" i="4"/>
  <c r="Q454" i="4"/>
  <c r="R454" i="4"/>
  <c r="S454" i="4"/>
  <c r="L455" i="4"/>
  <c r="M455" i="4"/>
  <c r="N455" i="4"/>
  <c r="O455" i="4"/>
  <c r="P455" i="4"/>
  <c r="Q455" i="4"/>
  <c r="R455" i="4"/>
  <c r="S455" i="4"/>
  <c r="L456" i="4"/>
  <c r="M456" i="4"/>
  <c r="N456" i="4"/>
  <c r="O456" i="4"/>
  <c r="P456" i="4"/>
  <c r="Q456" i="4"/>
  <c r="R456" i="4"/>
  <c r="S456" i="4"/>
  <c r="U456" i="4" s="1"/>
  <c r="L457" i="4"/>
  <c r="M457" i="4"/>
  <c r="N457" i="4"/>
  <c r="O457" i="4"/>
  <c r="P457" i="4"/>
  <c r="Q457" i="4"/>
  <c r="U457" i="4" s="1"/>
  <c r="R457" i="4"/>
  <c r="S457" i="4"/>
  <c r="L458" i="4"/>
  <c r="M458" i="4"/>
  <c r="N458" i="4"/>
  <c r="O458" i="4"/>
  <c r="P458" i="4"/>
  <c r="Q458" i="4"/>
  <c r="R458" i="4"/>
  <c r="S458" i="4"/>
  <c r="L459" i="4"/>
  <c r="M459" i="4"/>
  <c r="N459" i="4"/>
  <c r="O459" i="4"/>
  <c r="P459" i="4"/>
  <c r="Q459" i="4"/>
  <c r="R459" i="4"/>
  <c r="S459" i="4"/>
  <c r="L460" i="4"/>
  <c r="M460" i="4"/>
  <c r="N460" i="4"/>
  <c r="O460" i="4"/>
  <c r="P460" i="4"/>
  <c r="Q460" i="4"/>
  <c r="U460" i="4" s="1"/>
  <c r="R460" i="4"/>
  <c r="S460" i="4"/>
  <c r="L461" i="4"/>
  <c r="M461" i="4"/>
  <c r="N461" i="4"/>
  <c r="O461" i="4"/>
  <c r="P461" i="4"/>
  <c r="Q461" i="4"/>
  <c r="R461" i="4"/>
  <c r="S461" i="4"/>
  <c r="L462" i="4"/>
  <c r="M462" i="4"/>
  <c r="N462" i="4"/>
  <c r="O462" i="4"/>
  <c r="P462" i="4"/>
  <c r="Q462" i="4"/>
  <c r="R462" i="4"/>
  <c r="S462" i="4"/>
  <c r="L463" i="4"/>
  <c r="M463" i="4"/>
  <c r="N463" i="4"/>
  <c r="O463" i="4"/>
  <c r="P463" i="4"/>
  <c r="Q463" i="4"/>
  <c r="U463" i="4" s="1"/>
  <c r="R463" i="4"/>
  <c r="S463" i="4"/>
  <c r="L464" i="4"/>
  <c r="M464" i="4"/>
  <c r="N464" i="4"/>
  <c r="O464" i="4"/>
  <c r="P464" i="4"/>
  <c r="Q464" i="4"/>
  <c r="R464" i="4"/>
  <c r="S464" i="4"/>
  <c r="L465" i="4"/>
  <c r="M465" i="4"/>
  <c r="N465" i="4"/>
  <c r="O465" i="4"/>
  <c r="P465" i="4"/>
  <c r="Q465" i="4"/>
  <c r="R465" i="4"/>
  <c r="S465" i="4"/>
  <c r="L466" i="4"/>
  <c r="M466" i="4"/>
  <c r="N466" i="4"/>
  <c r="O466" i="4"/>
  <c r="P466" i="4"/>
  <c r="Q466" i="4"/>
  <c r="U466" i="4" s="1"/>
  <c r="R466" i="4"/>
  <c r="S466" i="4"/>
  <c r="L467" i="4"/>
  <c r="M467" i="4"/>
  <c r="N467" i="4"/>
  <c r="O467" i="4"/>
  <c r="P467" i="4"/>
  <c r="Q467" i="4"/>
  <c r="U467" i="4" s="1"/>
  <c r="R467" i="4"/>
  <c r="S467" i="4"/>
  <c r="L468" i="4"/>
  <c r="M468" i="4"/>
  <c r="N468" i="4"/>
  <c r="O468" i="4"/>
  <c r="P468" i="4"/>
  <c r="Q468" i="4"/>
  <c r="R468" i="4"/>
  <c r="S468" i="4"/>
  <c r="L469" i="4"/>
  <c r="M469" i="4"/>
  <c r="N469" i="4"/>
  <c r="O469" i="4"/>
  <c r="P469" i="4"/>
  <c r="Q469" i="4"/>
  <c r="R469" i="4"/>
  <c r="S469" i="4"/>
  <c r="U469" i="4" s="1"/>
  <c r="L470" i="4"/>
  <c r="M470" i="4"/>
  <c r="N470" i="4"/>
  <c r="O470" i="4"/>
  <c r="P470" i="4"/>
  <c r="Q470" i="4"/>
  <c r="U470" i="4" s="1"/>
  <c r="R470" i="4"/>
  <c r="S470" i="4"/>
  <c r="L471" i="4"/>
  <c r="M471" i="4"/>
  <c r="N471" i="4"/>
  <c r="O471" i="4"/>
  <c r="P471" i="4"/>
  <c r="Q471" i="4"/>
  <c r="R471" i="4"/>
  <c r="S471" i="4"/>
  <c r="L472" i="4"/>
  <c r="M472" i="4"/>
  <c r="N472" i="4"/>
  <c r="O472" i="4"/>
  <c r="P472" i="4"/>
  <c r="Q472" i="4"/>
  <c r="R472" i="4"/>
  <c r="S472" i="4"/>
  <c r="L473" i="4"/>
  <c r="M473" i="4"/>
  <c r="N473" i="4"/>
  <c r="O473" i="4"/>
  <c r="P473" i="4"/>
  <c r="Q473" i="4"/>
  <c r="R473" i="4"/>
  <c r="S473" i="4"/>
  <c r="L474" i="4"/>
  <c r="M474" i="4"/>
  <c r="N474" i="4"/>
  <c r="O474" i="4"/>
  <c r="P474" i="4"/>
  <c r="Q474" i="4"/>
  <c r="R474" i="4"/>
  <c r="S474" i="4"/>
  <c r="L475" i="4"/>
  <c r="M475" i="4"/>
  <c r="N475" i="4"/>
  <c r="O475" i="4"/>
  <c r="P475" i="4"/>
  <c r="Q475" i="4"/>
  <c r="R475" i="4"/>
  <c r="S475" i="4"/>
  <c r="L476" i="4"/>
  <c r="M476" i="4"/>
  <c r="N476" i="4"/>
  <c r="O476" i="4"/>
  <c r="P476" i="4"/>
  <c r="Q476" i="4"/>
  <c r="R476" i="4"/>
  <c r="S476" i="4"/>
  <c r="L477" i="4"/>
  <c r="M477" i="4"/>
  <c r="N477" i="4"/>
  <c r="O477" i="4"/>
  <c r="P477" i="4"/>
  <c r="Q477" i="4"/>
  <c r="R477" i="4"/>
  <c r="S477" i="4"/>
  <c r="L478" i="4"/>
  <c r="M478" i="4"/>
  <c r="N478" i="4"/>
  <c r="O478" i="4"/>
  <c r="P478" i="4"/>
  <c r="Q478" i="4"/>
  <c r="R478" i="4"/>
  <c r="S478" i="4"/>
  <c r="L479" i="4"/>
  <c r="M479" i="4"/>
  <c r="N479" i="4"/>
  <c r="O479" i="4"/>
  <c r="P479" i="4"/>
  <c r="Q479" i="4"/>
  <c r="R479" i="4"/>
  <c r="S479" i="4"/>
  <c r="L480" i="4"/>
  <c r="M480" i="4"/>
  <c r="N480" i="4"/>
  <c r="O480" i="4"/>
  <c r="P480" i="4"/>
  <c r="Q480" i="4"/>
  <c r="R480" i="4"/>
  <c r="S480" i="4"/>
  <c r="L481" i="4"/>
  <c r="M481" i="4"/>
  <c r="N481" i="4"/>
  <c r="O481" i="4"/>
  <c r="P481" i="4"/>
  <c r="Q481" i="4"/>
  <c r="R481" i="4"/>
  <c r="S481" i="4"/>
  <c r="L482" i="4"/>
  <c r="M482" i="4"/>
  <c r="N482" i="4"/>
  <c r="O482" i="4"/>
  <c r="P482" i="4"/>
  <c r="Q482" i="4"/>
  <c r="R482" i="4"/>
  <c r="S482" i="4"/>
  <c r="L483" i="4"/>
  <c r="M483" i="4"/>
  <c r="N483" i="4"/>
  <c r="O483" i="4"/>
  <c r="P483" i="4"/>
  <c r="Q483" i="4"/>
  <c r="R483" i="4"/>
  <c r="S483" i="4"/>
  <c r="L484" i="4"/>
  <c r="M484" i="4"/>
  <c r="N484" i="4"/>
  <c r="O484" i="4"/>
  <c r="P484" i="4"/>
  <c r="Q484" i="4"/>
  <c r="R484" i="4"/>
  <c r="S484" i="4"/>
  <c r="U484" i="4" s="1"/>
  <c r="L485" i="4"/>
  <c r="M485" i="4"/>
  <c r="N485" i="4"/>
  <c r="O485" i="4"/>
  <c r="P485" i="4"/>
  <c r="Q485" i="4"/>
  <c r="R485" i="4"/>
  <c r="S485" i="4"/>
  <c r="L486" i="4"/>
  <c r="M486" i="4"/>
  <c r="N486" i="4"/>
  <c r="O486" i="4"/>
  <c r="P486" i="4"/>
  <c r="Q486" i="4"/>
  <c r="R486" i="4"/>
  <c r="S486" i="4"/>
  <c r="L487" i="4"/>
  <c r="M487" i="4"/>
  <c r="N487" i="4"/>
  <c r="O487" i="4"/>
  <c r="P487" i="4"/>
  <c r="Q487" i="4"/>
  <c r="R487" i="4"/>
  <c r="S487" i="4"/>
  <c r="L488" i="4"/>
  <c r="M488" i="4"/>
  <c r="N488" i="4"/>
  <c r="O488" i="4"/>
  <c r="P488" i="4"/>
  <c r="Q488" i="4"/>
  <c r="R488" i="4"/>
  <c r="S488" i="4"/>
  <c r="L489" i="4"/>
  <c r="M489" i="4"/>
  <c r="N489" i="4"/>
  <c r="O489" i="4"/>
  <c r="P489" i="4"/>
  <c r="Q489" i="4"/>
  <c r="R489" i="4"/>
  <c r="S489" i="4"/>
  <c r="L490" i="4"/>
  <c r="M490" i="4"/>
  <c r="N490" i="4"/>
  <c r="O490" i="4"/>
  <c r="P490" i="4"/>
  <c r="Q490" i="4"/>
  <c r="R490" i="4"/>
  <c r="U490" i="4" s="1"/>
  <c r="S490" i="4"/>
  <c r="L491" i="4"/>
  <c r="M491" i="4"/>
  <c r="N491" i="4"/>
  <c r="O491" i="4"/>
  <c r="P491" i="4"/>
  <c r="Q491" i="4"/>
  <c r="R491" i="4"/>
  <c r="S491" i="4"/>
  <c r="L492" i="4"/>
  <c r="M492" i="4"/>
  <c r="N492" i="4"/>
  <c r="O492" i="4"/>
  <c r="P492" i="4"/>
  <c r="Q492" i="4"/>
  <c r="R492" i="4"/>
  <c r="S492" i="4"/>
  <c r="L493" i="4"/>
  <c r="M493" i="4"/>
  <c r="N493" i="4"/>
  <c r="O493" i="4"/>
  <c r="P493" i="4"/>
  <c r="Q493" i="4"/>
  <c r="R493" i="4"/>
  <c r="S493" i="4"/>
  <c r="L494" i="4"/>
  <c r="M494" i="4"/>
  <c r="N494" i="4"/>
  <c r="O494" i="4"/>
  <c r="P494" i="4"/>
  <c r="Q494" i="4"/>
  <c r="R494" i="4"/>
  <c r="S494" i="4"/>
  <c r="L495" i="4"/>
  <c r="M495" i="4"/>
  <c r="N495" i="4"/>
  <c r="O495" i="4"/>
  <c r="P495" i="4"/>
  <c r="Q495" i="4"/>
  <c r="R495" i="4"/>
  <c r="S495" i="4"/>
  <c r="L496" i="4"/>
  <c r="M496" i="4"/>
  <c r="N496" i="4"/>
  <c r="O496" i="4"/>
  <c r="P496" i="4"/>
  <c r="Q496" i="4"/>
  <c r="R496" i="4"/>
  <c r="S496" i="4"/>
  <c r="L497" i="4"/>
  <c r="M497" i="4"/>
  <c r="N497" i="4"/>
  <c r="O497" i="4"/>
  <c r="P497" i="4"/>
  <c r="Q497" i="4"/>
  <c r="R497" i="4"/>
  <c r="S497" i="4"/>
  <c r="L498" i="4"/>
  <c r="M498" i="4"/>
  <c r="N498" i="4"/>
  <c r="O498" i="4"/>
  <c r="P498" i="4"/>
  <c r="Q498" i="4"/>
  <c r="R498" i="4"/>
  <c r="S498" i="4"/>
  <c r="L499" i="4"/>
  <c r="M499" i="4"/>
  <c r="N499" i="4"/>
  <c r="O499" i="4"/>
  <c r="P499" i="4"/>
  <c r="Q499" i="4"/>
  <c r="R499" i="4"/>
  <c r="S499" i="4"/>
  <c r="L500" i="4"/>
  <c r="M500" i="4"/>
  <c r="N500" i="4"/>
  <c r="O500" i="4"/>
  <c r="P500" i="4"/>
  <c r="Q500" i="4"/>
  <c r="R500" i="4"/>
  <c r="S500" i="4"/>
  <c r="L501" i="4"/>
  <c r="M501" i="4"/>
  <c r="N501" i="4"/>
  <c r="O501" i="4"/>
  <c r="P501" i="4"/>
  <c r="Q501" i="4"/>
  <c r="R501" i="4"/>
  <c r="S501" i="4"/>
  <c r="L502" i="4"/>
  <c r="M502" i="4"/>
  <c r="N502" i="4"/>
  <c r="O502" i="4"/>
  <c r="P502" i="4"/>
  <c r="Q502" i="4"/>
  <c r="R502" i="4"/>
  <c r="U502" i="4" s="1"/>
  <c r="S502" i="4"/>
  <c r="L503" i="4"/>
  <c r="M503" i="4"/>
  <c r="N503" i="4"/>
  <c r="O503" i="4"/>
  <c r="P503" i="4"/>
  <c r="Q503" i="4"/>
  <c r="R503" i="4"/>
  <c r="S503" i="4"/>
  <c r="L504" i="4"/>
  <c r="M504" i="4"/>
  <c r="N504" i="4"/>
  <c r="O504" i="4"/>
  <c r="P504" i="4"/>
  <c r="Q504" i="4"/>
  <c r="R504" i="4"/>
  <c r="S504" i="4"/>
  <c r="L505" i="4"/>
  <c r="M505" i="4"/>
  <c r="N505" i="4"/>
  <c r="O505" i="4"/>
  <c r="P505" i="4"/>
  <c r="Q505" i="4"/>
  <c r="R505" i="4"/>
  <c r="S505" i="4"/>
  <c r="L506" i="4"/>
  <c r="M506" i="4"/>
  <c r="N506" i="4"/>
  <c r="O506" i="4"/>
  <c r="P506" i="4"/>
  <c r="Q506" i="4"/>
  <c r="R506" i="4"/>
  <c r="S506" i="4"/>
  <c r="L507" i="4"/>
  <c r="M507" i="4"/>
  <c r="N507" i="4"/>
  <c r="O507" i="4"/>
  <c r="P507" i="4"/>
  <c r="Q507" i="4"/>
  <c r="R507" i="4"/>
  <c r="S507" i="4"/>
  <c r="U507" i="4" s="1"/>
  <c r="L508" i="4"/>
  <c r="M508" i="4"/>
  <c r="N508" i="4"/>
  <c r="O508" i="4"/>
  <c r="P508" i="4"/>
  <c r="Q508" i="4"/>
  <c r="U508" i="4" s="1"/>
  <c r="R508" i="4"/>
  <c r="S508" i="4"/>
  <c r="L509" i="4"/>
  <c r="M509" i="4"/>
  <c r="N509" i="4"/>
  <c r="O509" i="4"/>
  <c r="P509" i="4"/>
  <c r="Q509" i="4"/>
  <c r="R509" i="4"/>
  <c r="S509" i="4"/>
  <c r="L510" i="4"/>
  <c r="M510" i="4"/>
  <c r="N510" i="4"/>
  <c r="O510" i="4"/>
  <c r="P510" i="4"/>
  <c r="Q510" i="4"/>
  <c r="R510" i="4"/>
  <c r="S510" i="4"/>
  <c r="U510" i="4" s="1"/>
  <c r="L511" i="4"/>
  <c r="M511" i="4"/>
  <c r="N511" i="4"/>
  <c r="O511" i="4"/>
  <c r="P511" i="4"/>
  <c r="Q511" i="4"/>
  <c r="U511" i="4" s="1"/>
  <c r="R511" i="4"/>
  <c r="S511" i="4"/>
  <c r="L512" i="4"/>
  <c r="M512" i="4"/>
  <c r="N512" i="4"/>
  <c r="O512" i="4"/>
  <c r="P512" i="4"/>
  <c r="Q512" i="4"/>
  <c r="R512" i="4"/>
  <c r="S512" i="4"/>
  <c r="L513" i="4"/>
  <c r="M513" i="4"/>
  <c r="N513" i="4"/>
  <c r="O513" i="4"/>
  <c r="P513" i="4"/>
  <c r="Q513" i="4"/>
  <c r="R513" i="4"/>
  <c r="S513" i="4"/>
  <c r="L514" i="4"/>
  <c r="M514" i="4"/>
  <c r="N514" i="4"/>
  <c r="O514" i="4"/>
  <c r="P514" i="4"/>
  <c r="Q514" i="4"/>
  <c r="U514" i="4" s="1"/>
  <c r="R514" i="4"/>
  <c r="S514" i="4"/>
  <c r="L515" i="4"/>
  <c r="M515" i="4"/>
  <c r="N515" i="4"/>
  <c r="O515" i="4"/>
  <c r="P515" i="4"/>
  <c r="Q515" i="4"/>
  <c r="R515" i="4"/>
  <c r="S515" i="4"/>
  <c r="L516" i="4"/>
  <c r="M516" i="4"/>
  <c r="N516" i="4"/>
  <c r="O516" i="4"/>
  <c r="P516" i="4"/>
  <c r="Q516" i="4"/>
  <c r="R516" i="4"/>
  <c r="S516" i="4"/>
  <c r="L517" i="4"/>
  <c r="M517" i="4"/>
  <c r="N517" i="4"/>
  <c r="O517" i="4"/>
  <c r="P517" i="4"/>
  <c r="Q517" i="4"/>
  <c r="U517" i="4" s="1"/>
  <c r="R517" i="4"/>
  <c r="S517" i="4"/>
  <c r="L518" i="4"/>
  <c r="M518" i="4"/>
  <c r="N518" i="4"/>
  <c r="O518" i="4"/>
  <c r="P518" i="4"/>
  <c r="Q518" i="4"/>
  <c r="R518" i="4"/>
  <c r="S518" i="4"/>
  <c r="L519" i="4"/>
  <c r="M519" i="4"/>
  <c r="N519" i="4"/>
  <c r="O519" i="4"/>
  <c r="P519" i="4"/>
  <c r="Q519" i="4"/>
  <c r="R519" i="4"/>
  <c r="S519" i="4"/>
  <c r="L520" i="4"/>
  <c r="M520" i="4"/>
  <c r="N520" i="4"/>
  <c r="O520" i="4"/>
  <c r="P520" i="4"/>
  <c r="Q520" i="4"/>
  <c r="R520" i="4"/>
  <c r="S520" i="4"/>
  <c r="U520" i="4"/>
  <c r="L521" i="4"/>
  <c r="M521" i="4"/>
  <c r="N521" i="4"/>
  <c r="O521" i="4"/>
  <c r="P521" i="4"/>
  <c r="Q521" i="4"/>
  <c r="U521" i="4" s="1"/>
  <c r="R521" i="4"/>
  <c r="S521" i="4"/>
  <c r="L522" i="4"/>
  <c r="M522" i="4"/>
  <c r="N522" i="4"/>
  <c r="O522" i="4"/>
  <c r="P522" i="4"/>
  <c r="Q522" i="4"/>
  <c r="R522" i="4"/>
  <c r="S522" i="4"/>
  <c r="L523" i="4"/>
  <c r="M523" i="4"/>
  <c r="T523" i="4" s="1"/>
  <c r="N523" i="4"/>
  <c r="O523" i="4"/>
  <c r="P523" i="4"/>
  <c r="Q523" i="4"/>
  <c r="R523" i="4"/>
  <c r="S523" i="4"/>
  <c r="U523" i="4" s="1"/>
  <c r="L524" i="4"/>
  <c r="M524" i="4"/>
  <c r="N524" i="4"/>
  <c r="O524" i="4"/>
  <c r="P524" i="4"/>
  <c r="Q524" i="4"/>
  <c r="U524" i="4" s="1"/>
  <c r="R524" i="4"/>
  <c r="S524" i="4"/>
  <c r="L525" i="4"/>
  <c r="M525" i="4"/>
  <c r="N525" i="4"/>
  <c r="O525" i="4"/>
  <c r="P525" i="4"/>
  <c r="Q525" i="4"/>
  <c r="R525" i="4"/>
  <c r="S525" i="4"/>
  <c r="L526" i="4"/>
  <c r="M526" i="4"/>
  <c r="N526" i="4"/>
  <c r="O526" i="4"/>
  <c r="P526" i="4"/>
  <c r="Q526" i="4"/>
  <c r="R526" i="4"/>
  <c r="S526" i="4"/>
  <c r="L527" i="4"/>
  <c r="M527" i="4"/>
  <c r="N527" i="4"/>
  <c r="O527" i="4"/>
  <c r="P527" i="4"/>
  <c r="Q527" i="4"/>
  <c r="R527" i="4"/>
  <c r="S527" i="4"/>
  <c r="L528" i="4"/>
  <c r="M528" i="4"/>
  <c r="N528" i="4"/>
  <c r="O528" i="4"/>
  <c r="P528" i="4"/>
  <c r="Q528" i="4"/>
  <c r="R528" i="4"/>
  <c r="S528" i="4"/>
  <c r="L529" i="4"/>
  <c r="M529" i="4"/>
  <c r="N529" i="4"/>
  <c r="O529" i="4"/>
  <c r="P529" i="4"/>
  <c r="Q529" i="4"/>
  <c r="R529" i="4"/>
  <c r="S529" i="4"/>
  <c r="L530" i="4"/>
  <c r="M530" i="4"/>
  <c r="N530" i="4"/>
  <c r="O530" i="4"/>
  <c r="P530" i="4"/>
  <c r="Q530" i="4"/>
  <c r="R530" i="4"/>
  <c r="S530" i="4"/>
  <c r="L531" i="4"/>
  <c r="M531" i="4"/>
  <c r="N531" i="4"/>
  <c r="O531" i="4"/>
  <c r="P531" i="4"/>
  <c r="Q531" i="4"/>
  <c r="R531" i="4"/>
  <c r="S531" i="4"/>
  <c r="L532" i="4"/>
  <c r="M532" i="4"/>
  <c r="N532" i="4"/>
  <c r="O532" i="4"/>
  <c r="P532" i="4"/>
  <c r="Q532" i="4"/>
  <c r="R532" i="4"/>
  <c r="S532" i="4"/>
  <c r="L533" i="4"/>
  <c r="M533" i="4"/>
  <c r="N533" i="4"/>
  <c r="O533" i="4"/>
  <c r="P533" i="4"/>
  <c r="Q533" i="4"/>
  <c r="R533" i="4"/>
  <c r="S533" i="4"/>
  <c r="L534" i="4"/>
  <c r="M534" i="4"/>
  <c r="N534" i="4"/>
  <c r="O534" i="4"/>
  <c r="P534" i="4"/>
  <c r="Q534" i="4"/>
  <c r="R534" i="4"/>
  <c r="S534" i="4"/>
  <c r="L535" i="4"/>
  <c r="M535" i="4"/>
  <c r="N535" i="4"/>
  <c r="O535" i="4"/>
  <c r="P535" i="4"/>
  <c r="Q535" i="4"/>
  <c r="R535" i="4"/>
  <c r="S535" i="4"/>
  <c r="L536" i="4"/>
  <c r="M536" i="4"/>
  <c r="N536" i="4"/>
  <c r="O536" i="4"/>
  <c r="P536" i="4"/>
  <c r="Q536" i="4"/>
  <c r="R536" i="4"/>
  <c r="S536" i="4"/>
  <c r="L537" i="4"/>
  <c r="M537" i="4"/>
  <c r="N537" i="4"/>
  <c r="O537" i="4"/>
  <c r="P537" i="4"/>
  <c r="Q537" i="4"/>
  <c r="R537" i="4"/>
  <c r="S537" i="4"/>
  <c r="L538" i="4"/>
  <c r="M538" i="4"/>
  <c r="N538" i="4"/>
  <c r="O538" i="4"/>
  <c r="P538" i="4"/>
  <c r="Q538" i="4"/>
  <c r="U538" i="4" s="1"/>
  <c r="R538" i="4"/>
  <c r="S538" i="4"/>
  <c r="L539" i="4"/>
  <c r="M539" i="4"/>
  <c r="N539" i="4"/>
  <c r="O539" i="4"/>
  <c r="P539" i="4"/>
  <c r="Q539" i="4"/>
  <c r="R539" i="4"/>
  <c r="S539" i="4"/>
  <c r="L540" i="4"/>
  <c r="M540" i="4"/>
  <c r="N540" i="4"/>
  <c r="O540" i="4"/>
  <c r="P540" i="4"/>
  <c r="Q540" i="4"/>
  <c r="R540" i="4"/>
  <c r="S540" i="4"/>
  <c r="U540" i="4"/>
  <c r="L541" i="4"/>
  <c r="M541" i="4"/>
  <c r="N541" i="4"/>
  <c r="O541" i="4"/>
  <c r="P541" i="4"/>
  <c r="Q541" i="4"/>
  <c r="R541" i="4"/>
  <c r="S541" i="4"/>
  <c r="L542" i="4"/>
  <c r="M542" i="4"/>
  <c r="N542" i="4"/>
  <c r="O542" i="4"/>
  <c r="P542" i="4"/>
  <c r="Q542" i="4"/>
  <c r="R542" i="4"/>
  <c r="S542" i="4"/>
  <c r="L543" i="4"/>
  <c r="M543" i="4"/>
  <c r="N543" i="4"/>
  <c r="O543" i="4"/>
  <c r="P543" i="4"/>
  <c r="Q543" i="4"/>
  <c r="R543" i="4"/>
  <c r="S543" i="4"/>
  <c r="L544" i="4"/>
  <c r="M544" i="4"/>
  <c r="N544" i="4"/>
  <c r="O544" i="4"/>
  <c r="P544" i="4"/>
  <c r="Q544" i="4"/>
  <c r="U544" i="4" s="1"/>
  <c r="R544" i="4"/>
  <c r="S544" i="4"/>
  <c r="L545" i="4"/>
  <c r="M545" i="4"/>
  <c r="N545" i="4"/>
  <c r="O545" i="4"/>
  <c r="P545" i="4"/>
  <c r="Q545" i="4"/>
  <c r="R545" i="4"/>
  <c r="S545" i="4"/>
  <c r="L546" i="4"/>
  <c r="M546" i="4"/>
  <c r="N546" i="4"/>
  <c r="O546" i="4"/>
  <c r="P546" i="4"/>
  <c r="Q546" i="4"/>
  <c r="R546" i="4"/>
  <c r="S546" i="4"/>
  <c r="L547" i="4"/>
  <c r="M547" i="4"/>
  <c r="N547" i="4"/>
  <c r="O547" i="4"/>
  <c r="P547" i="4"/>
  <c r="Q547" i="4"/>
  <c r="U547" i="4" s="1"/>
  <c r="R547" i="4"/>
  <c r="S547" i="4"/>
  <c r="L548" i="4"/>
  <c r="M548" i="4"/>
  <c r="N548" i="4"/>
  <c r="O548" i="4"/>
  <c r="P548" i="4"/>
  <c r="Q548" i="4"/>
  <c r="R548" i="4"/>
  <c r="S548" i="4"/>
  <c r="U548" i="4" s="1"/>
  <c r="L549" i="4"/>
  <c r="M549" i="4"/>
  <c r="N549" i="4"/>
  <c r="O549" i="4"/>
  <c r="P549" i="4"/>
  <c r="Q549" i="4"/>
  <c r="R549" i="4"/>
  <c r="S549" i="4"/>
  <c r="L550" i="4"/>
  <c r="M550" i="4"/>
  <c r="N550" i="4"/>
  <c r="O550" i="4"/>
  <c r="P550" i="4"/>
  <c r="Q550" i="4"/>
  <c r="U550" i="4" s="1"/>
  <c r="R550" i="4"/>
  <c r="S550" i="4"/>
  <c r="L551" i="4"/>
  <c r="M551" i="4"/>
  <c r="N551" i="4"/>
  <c r="O551" i="4"/>
  <c r="P551" i="4"/>
  <c r="Q551" i="4"/>
  <c r="R551" i="4"/>
  <c r="S551" i="4"/>
  <c r="L552" i="4"/>
  <c r="M552" i="4"/>
  <c r="N552" i="4"/>
  <c r="O552" i="4"/>
  <c r="P552" i="4"/>
  <c r="Q552" i="4"/>
  <c r="U552" i="4" s="1"/>
  <c r="R552" i="4"/>
  <c r="S552" i="4"/>
  <c r="L553" i="4"/>
  <c r="M553" i="4"/>
  <c r="N553" i="4"/>
  <c r="O553" i="4"/>
  <c r="P553" i="4"/>
  <c r="Q553" i="4"/>
  <c r="R553" i="4"/>
  <c r="S553" i="4"/>
  <c r="L554" i="4"/>
  <c r="M554" i="4"/>
  <c r="N554" i="4"/>
  <c r="O554" i="4"/>
  <c r="P554" i="4"/>
  <c r="Q554" i="4"/>
  <c r="R554" i="4"/>
  <c r="S554" i="4"/>
  <c r="L555" i="4"/>
  <c r="M555" i="4"/>
  <c r="N555" i="4"/>
  <c r="O555" i="4"/>
  <c r="P555" i="4"/>
  <c r="Q555" i="4"/>
  <c r="R555" i="4"/>
  <c r="S555" i="4"/>
  <c r="L556" i="4"/>
  <c r="M556" i="4"/>
  <c r="N556" i="4"/>
  <c r="O556" i="4"/>
  <c r="P556" i="4"/>
  <c r="Q556" i="4"/>
  <c r="R556" i="4"/>
  <c r="S556" i="4"/>
  <c r="L557" i="4"/>
  <c r="M557" i="4"/>
  <c r="N557" i="4"/>
  <c r="O557" i="4"/>
  <c r="P557" i="4"/>
  <c r="Q557" i="4"/>
  <c r="R557" i="4"/>
  <c r="S557" i="4"/>
  <c r="L558" i="4"/>
  <c r="M558" i="4"/>
  <c r="N558" i="4"/>
  <c r="O558" i="4"/>
  <c r="P558" i="4"/>
  <c r="Q558" i="4"/>
  <c r="R558" i="4"/>
  <c r="S558" i="4"/>
  <c r="L559" i="4"/>
  <c r="M559" i="4"/>
  <c r="N559" i="4"/>
  <c r="O559" i="4"/>
  <c r="T559" i="4" s="1"/>
  <c r="P559" i="4"/>
  <c r="Q559" i="4"/>
  <c r="R559" i="4"/>
  <c r="S559" i="4"/>
  <c r="L560" i="4"/>
  <c r="M560" i="4"/>
  <c r="N560" i="4"/>
  <c r="O560" i="4"/>
  <c r="P560" i="4"/>
  <c r="Q560" i="4"/>
  <c r="R560" i="4"/>
  <c r="S560" i="4"/>
  <c r="L561" i="4"/>
  <c r="M561" i="4"/>
  <c r="N561" i="4"/>
  <c r="O561" i="4"/>
  <c r="P561" i="4"/>
  <c r="Q561" i="4"/>
  <c r="U561" i="4" s="1"/>
  <c r="R561" i="4"/>
  <c r="S561" i="4"/>
  <c r="L562" i="4"/>
  <c r="M562" i="4"/>
  <c r="N562" i="4"/>
  <c r="O562" i="4"/>
  <c r="P562" i="4"/>
  <c r="Q562" i="4"/>
  <c r="R562" i="4"/>
  <c r="S562" i="4"/>
  <c r="L563" i="4"/>
  <c r="M563" i="4"/>
  <c r="T563" i="4" s="1"/>
  <c r="N563" i="4"/>
  <c r="O563" i="4"/>
  <c r="P563" i="4"/>
  <c r="Q563" i="4"/>
  <c r="R563" i="4"/>
  <c r="S563" i="4"/>
  <c r="L564" i="4"/>
  <c r="M564" i="4"/>
  <c r="N564" i="4"/>
  <c r="O564" i="4"/>
  <c r="P564" i="4"/>
  <c r="Q564" i="4"/>
  <c r="U564" i="4" s="1"/>
  <c r="R564" i="4"/>
  <c r="S564" i="4"/>
  <c r="L565" i="4"/>
  <c r="M565" i="4"/>
  <c r="N565" i="4"/>
  <c r="O565" i="4"/>
  <c r="P565" i="4"/>
  <c r="Q565" i="4"/>
  <c r="R565" i="4"/>
  <c r="S565" i="4"/>
  <c r="L566" i="4"/>
  <c r="M566" i="4"/>
  <c r="N566" i="4"/>
  <c r="O566" i="4"/>
  <c r="P566" i="4"/>
  <c r="Q566" i="4"/>
  <c r="R566" i="4"/>
  <c r="S566" i="4"/>
  <c r="L567" i="4"/>
  <c r="M567" i="4"/>
  <c r="N567" i="4"/>
  <c r="O567" i="4"/>
  <c r="P567" i="4"/>
  <c r="Q567" i="4"/>
  <c r="R567" i="4"/>
  <c r="S567" i="4"/>
  <c r="L568" i="4"/>
  <c r="M568" i="4"/>
  <c r="N568" i="4"/>
  <c r="O568" i="4"/>
  <c r="P568" i="4"/>
  <c r="Q568" i="4"/>
  <c r="R568" i="4"/>
  <c r="S568" i="4"/>
  <c r="L569" i="4"/>
  <c r="M569" i="4"/>
  <c r="T569" i="4" s="1"/>
  <c r="N569" i="4"/>
  <c r="O569" i="4"/>
  <c r="P569" i="4"/>
  <c r="Q569" i="4"/>
  <c r="R569" i="4"/>
  <c r="S569" i="4"/>
  <c r="L570" i="4"/>
  <c r="M570" i="4"/>
  <c r="N570" i="4"/>
  <c r="O570" i="4"/>
  <c r="P570" i="4"/>
  <c r="Q570" i="4"/>
  <c r="R570" i="4"/>
  <c r="S570" i="4"/>
  <c r="L571" i="4"/>
  <c r="M571" i="4"/>
  <c r="N571" i="4"/>
  <c r="O571" i="4"/>
  <c r="P571" i="4"/>
  <c r="Q571" i="4"/>
  <c r="R571" i="4"/>
  <c r="S571" i="4"/>
  <c r="L572" i="4"/>
  <c r="M572" i="4"/>
  <c r="N572" i="4"/>
  <c r="O572" i="4"/>
  <c r="P572" i="4"/>
  <c r="Q572" i="4"/>
  <c r="R572" i="4"/>
  <c r="S572" i="4"/>
  <c r="L573" i="4"/>
  <c r="M573" i="4"/>
  <c r="N573" i="4"/>
  <c r="O573" i="4"/>
  <c r="T573" i="4" s="1"/>
  <c r="P573" i="4"/>
  <c r="Q573" i="4"/>
  <c r="R573" i="4"/>
  <c r="S573" i="4"/>
  <c r="U573" i="4" s="1"/>
  <c r="L574" i="4"/>
  <c r="M574" i="4"/>
  <c r="N574" i="4"/>
  <c r="O574" i="4"/>
  <c r="P574" i="4"/>
  <c r="Q574" i="4"/>
  <c r="R574" i="4"/>
  <c r="S574" i="4"/>
  <c r="L575" i="4"/>
  <c r="M575" i="4"/>
  <c r="N575" i="4"/>
  <c r="O575" i="4"/>
  <c r="P575" i="4"/>
  <c r="Q575" i="4"/>
  <c r="R575" i="4"/>
  <c r="S575" i="4"/>
  <c r="L576" i="4"/>
  <c r="M576" i="4"/>
  <c r="N576" i="4"/>
  <c r="O576" i="4"/>
  <c r="P576" i="4"/>
  <c r="Q576" i="4"/>
  <c r="R576" i="4"/>
  <c r="S576" i="4"/>
  <c r="U576" i="4" s="1"/>
  <c r="L577" i="4"/>
  <c r="M577" i="4"/>
  <c r="N577" i="4"/>
  <c r="O577" i="4"/>
  <c r="P577" i="4"/>
  <c r="Q577" i="4"/>
  <c r="R577" i="4"/>
  <c r="S577" i="4"/>
  <c r="L578" i="4"/>
  <c r="M578" i="4"/>
  <c r="N578" i="4"/>
  <c r="O578" i="4"/>
  <c r="T578" i="4" s="1"/>
  <c r="P578" i="4"/>
  <c r="Q578" i="4"/>
  <c r="U578" i="4" s="1"/>
  <c r="R578" i="4"/>
  <c r="S578" i="4"/>
  <c r="L579" i="4"/>
  <c r="M579" i="4"/>
  <c r="N579" i="4"/>
  <c r="O579" i="4"/>
  <c r="P579" i="4"/>
  <c r="Q579" i="4"/>
  <c r="R579" i="4"/>
  <c r="S579" i="4"/>
  <c r="L580" i="4"/>
  <c r="M580" i="4"/>
  <c r="N580" i="4"/>
  <c r="O580" i="4"/>
  <c r="P580" i="4"/>
  <c r="Q580" i="4"/>
  <c r="R580" i="4"/>
  <c r="S580" i="4"/>
  <c r="L581" i="4"/>
  <c r="M581" i="4"/>
  <c r="N581" i="4"/>
  <c r="O581" i="4"/>
  <c r="P581" i="4"/>
  <c r="Q581" i="4"/>
  <c r="R581" i="4"/>
  <c r="S581" i="4"/>
  <c r="L582" i="4"/>
  <c r="M582" i="4"/>
  <c r="N582" i="4"/>
  <c r="O582" i="4"/>
  <c r="P582" i="4"/>
  <c r="Q582" i="4"/>
  <c r="R582" i="4"/>
  <c r="S582" i="4"/>
  <c r="L583" i="4"/>
  <c r="M583" i="4"/>
  <c r="N583" i="4"/>
  <c r="O583" i="4"/>
  <c r="P583" i="4"/>
  <c r="Q583" i="4"/>
  <c r="R583" i="4"/>
  <c r="S583" i="4"/>
  <c r="L584" i="4"/>
  <c r="M584" i="4"/>
  <c r="N584" i="4"/>
  <c r="O584" i="4"/>
  <c r="P584" i="4"/>
  <c r="Q584" i="4"/>
  <c r="U584" i="4" s="1"/>
  <c r="R584" i="4"/>
  <c r="S584" i="4"/>
  <c r="L585" i="4"/>
  <c r="M585" i="4"/>
  <c r="N585" i="4"/>
  <c r="O585" i="4"/>
  <c r="P585" i="4"/>
  <c r="Q585" i="4"/>
  <c r="R585" i="4"/>
  <c r="S585" i="4"/>
  <c r="U585" i="4" s="1"/>
  <c r="L586" i="4"/>
  <c r="M586" i="4"/>
  <c r="N586" i="4"/>
  <c r="O586" i="4"/>
  <c r="P586" i="4"/>
  <c r="Q586" i="4"/>
  <c r="U586" i="4" s="1"/>
  <c r="R586" i="4"/>
  <c r="S586" i="4"/>
  <c r="L587" i="4"/>
  <c r="M587" i="4"/>
  <c r="N587" i="4"/>
  <c r="O587" i="4"/>
  <c r="T587" i="4" s="1"/>
  <c r="P587" i="4"/>
  <c r="Q587" i="4"/>
  <c r="U587" i="4" s="1"/>
  <c r="R587" i="4"/>
  <c r="S587" i="4"/>
  <c r="L588" i="4"/>
  <c r="M588" i="4"/>
  <c r="N588" i="4"/>
  <c r="O588" i="4"/>
  <c r="P588" i="4"/>
  <c r="Q588" i="4"/>
  <c r="R588" i="4"/>
  <c r="S588" i="4"/>
  <c r="L589" i="4"/>
  <c r="M589" i="4"/>
  <c r="N589" i="4"/>
  <c r="O589" i="4"/>
  <c r="P589" i="4"/>
  <c r="Q589" i="4"/>
  <c r="R589" i="4"/>
  <c r="S589" i="4"/>
  <c r="L590" i="4"/>
  <c r="M590" i="4"/>
  <c r="N590" i="4"/>
  <c r="O590" i="4"/>
  <c r="P590" i="4"/>
  <c r="Q590" i="4"/>
  <c r="R590" i="4"/>
  <c r="S590" i="4"/>
  <c r="L591" i="4"/>
  <c r="M591" i="4"/>
  <c r="N591" i="4"/>
  <c r="O591" i="4"/>
  <c r="P591" i="4"/>
  <c r="Q591" i="4"/>
  <c r="U591" i="4" s="1"/>
  <c r="R591" i="4"/>
  <c r="S591" i="4"/>
  <c r="L592" i="4"/>
  <c r="M592" i="4"/>
  <c r="N592" i="4"/>
  <c r="O592" i="4"/>
  <c r="P592" i="4"/>
  <c r="Q592" i="4"/>
  <c r="R592" i="4"/>
  <c r="S592" i="4"/>
  <c r="L593" i="4"/>
  <c r="M593" i="4"/>
  <c r="T593" i="4" s="1"/>
  <c r="N593" i="4"/>
  <c r="O593" i="4"/>
  <c r="P593" i="4"/>
  <c r="Q593" i="4"/>
  <c r="R593" i="4"/>
  <c r="S593" i="4"/>
  <c r="L594" i="4"/>
  <c r="M594" i="4"/>
  <c r="N594" i="4"/>
  <c r="O594" i="4"/>
  <c r="P594" i="4"/>
  <c r="Q594" i="4"/>
  <c r="R594" i="4"/>
  <c r="S594" i="4"/>
  <c r="L595" i="4"/>
  <c r="M595" i="4"/>
  <c r="N595" i="4"/>
  <c r="O595" i="4"/>
  <c r="P595" i="4"/>
  <c r="Q595" i="4"/>
  <c r="R595" i="4"/>
  <c r="S595" i="4"/>
  <c r="L596" i="4"/>
  <c r="M596" i="4"/>
  <c r="T596" i="4" s="1"/>
  <c r="N596" i="4"/>
  <c r="O596" i="4"/>
  <c r="P596" i="4"/>
  <c r="Q596" i="4"/>
  <c r="R596" i="4"/>
  <c r="S596" i="4"/>
  <c r="L597" i="4"/>
  <c r="M597" i="4"/>
  <c r="N597" i="4"/>
  <c r="O597" i="4"/>
  <c r="P597" i="4"/>
  <c r="Q597" i="4"/>
  <c r="R597" i="4"/>
  <c r="S597" i="4"/>
  <c r="L598" i="4"/>
  <c r="M598" i="4"/>
  <c r="N598" i="4"/>
  <c r="O598" i="4"/>
  <c r="P598" i="4"/>
  <c r="Q598" i="4"/>
  <c r="R598" i="4"/>
  <c r="S598" i="4"/>
  <c r="L599" i="4"/>
  <c r="M599" i="4"/>
  <c r="N599" i="4"/>
  <c r="O599" i="4"/>
  <c r="P599" i="4"/>
  <c r="Q599" i="4"/>
  <c r="R599" i="4"/>
  <c r="S599" i="4"/>
  <c r="L600" i="4"/>
  <c r="M600" i="4"/>
  <c r="N600" i="4"/>
  <c r="O600" i="4"/>
  <c r="P600" i="4"/>
  <c r="Q600" i="4"/>
  <c r="R600" i="4"/>
  <c r="S600" i="4"/>
  <c r="U600" i="4"/>
  <c r="L601" i="4"/>
  <c r="M601" i="4"/>
  <c r="N601" i="4"/>
  <c r="O601" i="4"/>
  <c r="P601" i="4"/>
  <c r="Q601" i="4"/>
  <c r="R601" i="4"/>
  <c r="S601" i="4"/>
  <c r="L602" i="4"/>
  <c r="M602" i="4"/>
  <c r="N602" i="4"/>
  <c r="O602" i="4"/>
  <c r="P602" i="4"/>
  <c r="Q602" i="4"/>
  <c r="U602" i="4" s="1"/>
  <c r="R602" i="4"/>
  <c r="S602" i="4"/>
  <c r="L603" i="4"/>
  <c r="M603" i="4"/>
  <c r="N603" i="4"/>
  <c r="O603" i="4"/>
  <c r="P603" i="4"/>
  <c r="Q603" i="4"/>
  <c r="R603" i="4"/>
  <c r="S603" i="4"/>
  <c r="U603" i="4" s="1"/>
  <c r="L604" i="4"/>
  <c r="M604" i="4"/>
  <c r="N604" i="4"/>
  <c r="O604" i="4"/>
  <c r="P604" i="4"/>
  <c r="Q604" i="4"/>
  <c r="R604" i="4"/>
  <c r="S604" i="4"/>
  <c r="L605" i="4"/>
  <c r="M605" i="4"/>
  <c r="T605" i="4" s="1"/>
  <c r="N605" i="4"/>
  <c r="O605" i="4"/>
  <c r="P605" i="4"/>
  <c r="Q605" i="4"/>
  <c r="R605" i="4"/>
  <c r="S605" i="4"/>
  <c r="L606" i="4"/>
  <c r="M606" i="4"/>
  <c r="N606" i="4"/>
  <c r="O606" i="4"/>
  <c r="P606" i="4"/>
  <c r="Q606" i="4"/>
  <c r="R606" i="4"/>
  <c r="S606" i="4"/>
  <c r="L607" i="4"/>
  <c r="M607" i="4"/>
  <c r="N607" i="4"/>
  <c r="O607" i="4"/>
  <c r="P607" i="4"/>
  <c r="Q607" i="4"/>
  <c r="R607" i="4"/>
  <c r="S607" i="4"/>
  <c r="L608" i="4"/>
  <c r="M608" i="4"/>
  <c r="N608" i="4"/>
  <c r="O608" i="4"/>
  <c r="P608" i="4"/>
  <c r="Q608" i="4"/>
  <c r="R608" i="4"/>
  <c r="S608" i="4"/>
  <c r="L609" i="4"/>
  <c r="M609" i="4"/>
  <c r="N609" i="4"/>
  <c r="O609" i="4"/>
  <c r="P609" i="4"/>
  <c r="Q609" i="4"/>
  <c r="R609" i="4"/>
  <c r="S609" i="4"/>
  <c r="U609" i="4"/>
  <c r="L610" i="4"/>
  <c r="M610" i="4"/>
  <c r="N610" i="4"/>
  <c r="O610" i="4"/>
  <c r="P610" i="4"/>
  <c r="Q610" i="4"/>
  <c r="R610" i="4"/>
  <c r="S610" i="4"/>
  <c r="L611" i="4"/>
  <c r="M611" i="4"/>
  <c r="N611" i="4"/>
  <c r="O611" i="4"/>
  <c r="T611" i="4" s="1"/>
  <c r="P611" i="4"/>
  <c r="Q611" i="4"/>
  <c r="R611" i="4"/>
  <c r="S611" i="4"/>
  <c r="L612" i="4"/>
  <c r="M612" i="4"/>
  <c r="T612" i="4" s="1"/>
  <c r="N612" i="4"/>
  <c r="O612" i="4"/>
  <c r="P612" i="4"/>
  <c r="Q612" i="4"/>
  <c r="R612" i="4"/>
  <c r="S612" i="4"/>
  <c r="U612" i="4" s="1"/>
  <c r="L613" i="4"/>
  <c r="M613" i="4"/>
  <c r="N613" i="4"/>
  <c r="O613" i="4"/>
  <c r="P613" i="4"/>
  <c r="Q613" i="4"/>
  <c r="R613" i="4"/>
  <c r="S613" i="4"/>
  <c r="P236" i="4"/>
  <c r="Q236" i="4"/>
  <c r="R236" i="4"/>
  <c r="S236" i="4"/>
  <c r="T236" i="4"/>
  <c r="U236" i="4"/>
  <c r="V236" i="4"/>
  <c r="W236" i="4"/>
  <c r="X236" i="4"/>
  <c r="Y236" i="4"/>
  <c r="Z236" i="4"/>
  <c r="AA236" i="4"/>
  <c r="AC236" i="4"/>
  <c r="V238" i="4"/>
  <c r="T238" i="4"/>
  <c r="Q238" i="4"/>
  <c r="R238" i="4"/>
  <c r="S238" i="4"/>
  <c r="U238" i="4"/>
  <c r="W238" i="4"/>
  <c r="X238" i="4"/>
  <c r="Y238" i="4"/>
  <c r="Z238" i="4"/>
  <c r="AA238" i="4"/>
  <c r="P238" i="4"/>
  <c r="V237" i="4"/>
  <c r="T237" i="4"/>
  <c r="AC237" i="4" s="1"/>
  <c r="Q237" i="4"/>
  <c r="R237" i="4"/>
  <c r="S237" i="4"/>
  <c r="U237" i="4"/>
  <c r="W237" i="4"/>
  <c r="X237" i="4"/>
  <c r="Y237" i="4"/>
  <c r="Z237" i="4"/>
  <c r="AA237" i="4"/>
  <c r="P237" i="4"/>
  <c r="V235" i="4"/>
  <c r="T235" i="4"/>
  <c r="AC235" i="4" s="1"/>
  <c r="Q235" i="4"/>
  <c r="R235" i="4"/>
  <c r="S235" i="4"/>
  <c r="U235" i="4"/>
  <c r="W235" i="4"/>
  <c r="X235" i="4"/>
  <c r="Y235" i="4"/>
  <c r="Z235" i="4"/>
  <c r="AA235" i="4"/>
  <c r="P235" i="4"/>
  <c r="V234" i="4"/>
  <c r="T234" i="4"/>
  <c r="Q234" i="4"/>
  <c r="R234" i="4"/>
  <c r="S234" i="4"/>
  <c r="U234" i="4"/>
  <c r="W234" i="4"/>
  <c r="X234" i="4"/>
  <c r="Y234" i="4"/>
  <c r="Z234" i="4"/>
  <c r="AA234" i="4"/>
  <c r="P234" i="4"/>
  <c r="AA306" i="4"/>
  <c r="Z306" i="4"/>
  <c r="Y306" i="4"/>
  <c r="X306" i="4"/>
  <c r="W306" i="4"/>
  <c r="V306" i="4"/>
  <c r="U306" i="4"/>
  <c r="T306" i="4"/>
  <c r="S306" i="4"/>
  <c r="R306" i="4"/>
  <c r="Q306" i="4"/>
  <c r="P306" i="4"/>
  <c r="AA305" i="4"/>
  <c r="Z305" i="4"/>
  <c r="Y305" i="4"/>
  <c r="X305" i="4"/>
  <c r="W305" i="4"/>
  <c r="V305" i="4"/>
  <c r="U305" i="4"/>
  <c r="T305" i="4"/>
  <c r="S305" i="4"/>
  <c r="R305" i="4"/>
  <c r="Q305" i="4"/>
  <c r="P305" i="4"/>
  <c r="AA304" i="4"/>
  <c r="Z304" i="4"/>
  <c r="Y304" i="4"/>
  <c r="X304" i="4"/>
  <c r="W304" i="4"/>
  <c r="V304" i="4"/>
  <c r="U304" i="4"/>
  <c r="T304" i="4"/>
  <c r="S304" i="4"/>
  <c r="R304" i="4"/>
  <c r="Q304" i="4"/>
  <c r="P304" i="4"/>
  <c r="AA303" i="4"/>
  <c r="Z303" i="4"/>
  <c r="Y303" i="4"/>
  <c r="X303" i="4"/>
  <c r="W303" i="4"/>
  <c r="V303" i="4"/>
  <c r="U303" i="4"/>
  <c r="T303" i="4"/>
  <c r="S303" i="4"/>
  <c r="R303" i="4"/>
  <c r="Q303" i="4"/>
  <c r="P303" i="4"/>
  <c r="AA302" i="4"/>
  <c r="Z302" i="4"/>
  <c r="Y302" i="4"/>
  <c r="X302" i="4"/>
  <c r="W302" i="4"/>
  <c r="V302" i="4"/>
  <c r="U302" i="4"/>
  <c r="T302" i="4"/>
  <c r="S302" i="4"/>
  <c r="AB302" i="4" s="1"/>
  <c r="R302" i="4"/>
  <c r="Q302" i="4"/>
  <c r="P302" i="4"/>
  <c r="AA301" i="4"/>
  <c r="Z301" i="4"/>
  <c r="Y301" i="4"/>
  <c r="X301" i="4"/>
  <c r="W301" i="4"/>
  <c r="V301" i="4"/>
  <c r="U301" i="4"/>
  <c r="T301" i="4"/>
  <c r="S301" i="4"/>
  <c r="R301" i="4"/>
  <c r="Q301" i="4"/>
  <c r="P301" i="4"/>
  <c r="AA300" i="4"/>
  <c r="Z300" i="4"/>
  <c r="Y300" i="4"/>
  <c r="X300" i="4"/>
  <c r="W300" i="4"/>
  <c r="V300" i="4"/>
  <c r="U300" i="4"/>
  <c r="T300" i="4"/>
  <c r="S300" i="4"/>
  <c r="R300" i="4"/>
  <c r="Q300" i="4"/>
  <c r="P300" i="4"/>
  <c r="AA299" i="4"/>
  <c r="Z299" i="4"/>
  <c r="Y299" i="4"/>
  <c r="X299" i="4"/>
  <c r="W299" i="4"/>
  <c r="V299" i="4"/>
  <c r="U299" i="4"/>
  <c r="T299" i="4"/>
  <c r="S299" i="4"/>
  <c r="R299" i="4"/>
  <c r="Q299" i="4"/>
  <c r="P299" i="4"/>
  <c r="AA298" i="4"/>
  <c r="Z298" i="4"/>
  <c r="Y298" i="4"/>
  <c r="X298" i="4"/>
  <c r="W298" i="4"/>
  <c r="V298" i="4"/>
  <c r="U298" i="4"/>
  <c r="T298" i="4"/>
  <c r="S298" i="4"/>
  <c r="R298" i="4"/>
  <c r="Q298" i="4"/>
  <c r="P298" i="4"/>
  <c r="AA297" i="4"/>
  <c r="Z297" i="4"/>
  <c r="Y297" i="4"/>
  <c r="X297" i="4"/>
  <c r="W297" i="4"/>
  <c r="V297" i="4"/>
  <c r="U297" i="4"/>
  <c r="T297" i="4"/>
  <c r="S297" i="4"/>
  <c r="R297" i="4"/>
  <c r="Q297" i="4"/>
  <c r="P297" i="4"/>
  <c r="AA296" i="4"/>
  <c r="Z296" i="4"/>
  <c r="Y296" i="4"/>
  <c r="X296" i="4"/>
  <c r="W296" i="4"/>
  <c r="V296" i="4"/>
  <c r="U296" i="4"/>
  <c r="T296" i="4"/>
  <c r="S296" i="4"/>
  <c r="R296" i="4"/>
  <c r="Q296" i="4"/>
  <c r="P296" i="4"/>
  <c r="AA295" i="4"/>
  <c r="Z295" i="4"/>
  <c r="Y295" i="4"/>
  <c r="X295" i="4"/>
  <c r="W295" i="4"/>
  <c r="V295" i="4"/>
  <c r="U295" i="4"/>
  <c r="T295" i="4"/>
  <c r="S295" i="4"/>
  <c r="AB295" i="4" s="1"/>
  <c r="R295" i="4"/>
  <c r="Q295" i="4"/>
  <c r="P295" i="4"/>
  <c r="AA294" i="4"/>
  <c r="Z294" i="4"/>
  <c r="Y294" i="4"/>
  <c r="X294" i="4"/>
  <c r="W294" i="4"/>
  <c r="V294" i="4"/>
  <c r="U294" i="4"/>
  <c r="T294" i="4"/>
  <c r="S294" i="4"/>
  <c r="R294" i="4"/>
  <c r="Q294" i="4"/>
  <c r="P294" i="4"/>
  <c r="AA293" i="4"/>
  <c r="Z293" i="4"/>
  <c r="Y293" i="4"/>
  <c r="X293" i="4"/>
  <c r="W293" i="4"/>
  <c r="V293" i="4"/>
  <c r="U293" i="4"/>
  <c r="T293" i="4"/>
  <c r="S293" i="4"/>
  <c r="R293" i="4"/>
  <c r="Q293" i="4"/>
  <c r="P293" i="4"/>
  <c r="AA251" i="4"/>
  <c r="Z251" i="4"/>
  <c r="Y251" i="4"/>
  <c r="X251" i="4"/>
  <c r="W251" i="4"/>
  <c r="V251" i="4"/>
  <c r="U251" i="4"/>
  <c r="T251" i="4"/>
  <c r="S251" i="4"/>
  <c r="R251" i="4"/>
  <c r="Q251" i="4"/>
  <c r="P251" i="4"/>
  <c r="AA250" i="4"/>
  <c r="Z250" i="4"/>
  <c r="Y250" i="4"/>
  <c r="X250" i="4"/>
  <c r="W250" i="4"/>
  <c r="V250" i="4"/>
  <c r="U250" i="4"/>
  <c r="T250" i="4"/>
  <c r="S250" i="4"/>
  <c r="R250" i="4"/>
  <c r="Q250" i="4"/>
  <c r="P250" i="4"/>
  <c r="AA249" i="4"/>
  <c r="Z249" i="4"/>
  <c r="Y249" i="4"/>
  <c r="X249" i="4"/>
  <c r="W249" i="4"/>
  <c r="V249" i="4"/>
  <c r="U249" i="4"/>
  <c r="T249" i="4"/>
  <c r="S249" i="4"/>
  <c r="R249" i="4"/>
  <c r="Q249" i="4"/>
  <c r="P249" i="4"/>
  <c r="AA248" i="4"/>
  <c r="Z248" i="4"/>
  <c r="Y248" i="4"/>
  <c r="X248" i="4"/>
  <c r="W248" i="4"/>
  <c r="V248" i="4"/>
  <c r="U248" i="4"/>
  <c r="T248" i="4"/>
  <c r="S248" i="4"/>
  <c r="R248" i="4"/>
  <c r="Q248" i="4"/>
  <c r="P248" i="4"/>
  <c r="AA247" i="4"/>
  <c r="Z247" i="4"/>
  <c r="Y247" i="4"/>
  <c r="X247" i="4"/>
  <c r="W247" i="4"/>
  <c r="V247" i="4"/>
  <c r="U247" i="4"/>
  <c r="T247" i="4"/>
  <c r="S247" i="4"/>
  <c r="R247" i="4"/>
  <c r="Q247" i="4"/>
  <c r="P247" i="4"/>
  <c r="AA246" i="4"/>
  <c r="Z246" i="4"/>
  <c r="Y246" i="4"/>
  <c r="X246" i="4"/>
  <c r="W246" i="4"/>
  <c r="V246" i="4"/>
  <c r="U246" i="4"/>
  <c r="T246" i="4"/>
  <c r="S246" i="4"/>
  <c r="AB246" i="4" s="1"/>
  <c r="R246" i="4"/>
  <c r="Q246" i="4"/>
  <c r="P246" i="4"/>
  <c r="AA245" i="4"/>
  <c r="Z245" i="4"/>
  <c r="Y245" i="4"/>
  <c r="X245" i="4"/>
  <c r="W245" i="4"/>
  <c r="V245" i="4"/>
  <c r="U245" i="4"/>
  <c r="T245" i="4"/>
  <c r="S245" i="4"/>
  <c r="R245" i="4"/>
  <c r="Q245" i="4"/>
  <c r="P245" i="4"/>
  <c r="AA244" i="4"/>
  <c r="Z244" i="4"/>
  <c r="Y244" i="4"/>
  <c r="X244" i="4"/>
  <c r="W244" i="4"/>
  <c r="V244" i="4"/>
  <c r="U244" i="4"/>
  <c r="T244" i="4"/>
  <c r="S244" i="4"/>
  <c r="AB244" i="4" s="1"/>
  <c r="R244" i="4"/>
  <c r="Q244" i="4"/>
  <c r="P244" i="4"/>
  <c r="AA243" i="4"/>
  <c r="Z243" i="4"/>
  <c r="Y243" i="4"/>
  <c r="X243" i="4"/>
  <c r="W243" i="4"/>
  <c r="V243" i="4"/>
  <c r="U243" i="4"/>
  <c r="T243" i="4"/>
  <c r="S243" i="4"/>
  <c r="AB243" i="4" s="1"/>
  <c r="R243" i="4"/>
  <c r="Q243" i="4"/>
  <c r="P243" i="4"/>
  <c r="AA242" i="4"/>
  <c r="Z242" i="4"/>
  <c r="Y242" i="4"/>
  <c r="X242" i="4"/>
  <c r="W242" i="4"/>
  <c r="V242" i="4"/>
  <c r="U242" i="4"/>
  <c r="T242" i="4"/>
  <c r="S242" i="4"/>
  <c r="R242" i="4"/>
  <c r="Q242" i="4"/>
  <c r="P242" i="4"/>
  <c r="AA241" i="4"/>
  <c r="Z241" i="4"/>
  <c r="Y241" i="4"/>
  <c r="X241" i="4"/>
  <c r="W241" i="4"/>
  <c r="V241" i="4"/>
  <c r="U241" i="4"/>
  <c r="T241" i="4"/>
  <c r="S241" i="4"/>
  <c r="R241" i="4"/>
  <c r="Q241" i="4"/>
  <c r="P241" i="4"/>
  <c r="AA240" i="4"/>
  <c r="Z240" i="4"/>
  <c r="Y240" i="4"/>
  <c r="X240" i="4"/>
  <c r="W240" i="4"/>
  <c r="V240" i="4"/>
  <c r="U240" i="4"/>
  <c r="T240" i="4"/>
  <c r="S240" i="4"/>
  <c r="R240" i="4"/>
  <c r="Q240" i="4"/>
  <c r="P240" i="4"/>
  <c r="AA239" i="4"/>
  <c r="Z239" i="4"/>
  <c r="Y239" i="4"/>
  <c r="X239" i="4"/>
  <c r="W239" i="4"/>
  <c r="V239" i="4"/>
  <c r="U239" i="4"/>
  <c r="T239" i="4"/>
  <c r="S239" i="4"/>
  <c r="R239" i="4"/>
  <c r="Q239" i="4"/>
  <c r="P239" i="4"/>
  <c r="AA209" i="4"/>
  <c r="Z209" i="4"/>
  <c r="Y209" i="4"/>
  <c r="X209" i="4"/>
  <c r="W209" i="4"/>
  <c r="V209" i="4"/>
  <c r="U209" i="4"/>
  <c r="T209" i="4"/>
  <c r="S209" i="4"/>
  <c r="R209" i="4"/>
  <c r="Q209" i="4"/>
  <c r="P209" i="4"/>
  <c r="AA208" i="4"/>
  <c r="Z208" i="4"/>
  <c r="Y208" i="4"/>
  <c r="X208" i="4"/>
  <c r="W208" i="4"/>
  <c r="V208" i="4"/>
  <c r="U208" i="4"/>
  <c r="T208" i="4"/>
  <c r="S208" i="4"/>
  <c r="R208" i="4"/>
  <c r="Q208" i="4"/>
  <c r="P208" i="4"/>
  <c r="AA207" i="4"/>
  <c r="Z207" i="4"/>
  <c r="Y207" i="4"/>
  <c r="X207" i="4"/>
  <c r="W207" i="4"/>
  <c r="V207" i="4"/>
  <c r="U207" i="4"/>
  <c r="T207" i="4"/>
  <c r="S207" i="4"/>
  <c r="R207" i="4"/>
  <c r="Q207" i="4"/>
  <c r="P207" i="4"/>
  <c r="AA206" i="4"/>
  <c r="Z206" i="4"/>
  <c r="Y206" i="4"/>
  <c r="X206" i="4"/>
  <c r="W206" i="4"/>
  <c r="V206" i="4"/>
  <c r="U206" i="4"/>
  <c r="T206" i="4"/>
  <c r="S206" i="4"/>
  <c r="AB206" i="4" s="1"/>
  <c r="R206" i="4"/>
  <c r="Q206" i="4"/>
  <c r="P206" i="4"/>
  <c r="AA205" i="4"/>
  <c r="Z205" i="4"/>
  <c r="Y205" i="4"/>
  <c r="X205" i="4"/>
  <c r="W205" i="4"/>
  <c r="V205" i="4"/>
  <c r="U205" i="4"/>
  <c r="T205" i="4"/>
  <c r="S205" i="4"/>
  <c r="R205" i="4"/>
  <c r="Q205" i="4"/>
  <c r="P205" i="4"/>
  <c r="AA204" i="4"/>
  <c r="Z204" i="4"/>
  <c r="Y204" i="4"/>
  <c r="X204" i="4"/>
  <c r="W204" i="4"/>
  <c r="V204" i="4"/>
  <c r="U204" i="4"/>
  <c r="T204" i="4"/>
  <c r="S204" i="4"/>
  <c r="R204" i="4"/>
  <c r="Q204" i="4"/>
  <c r="P204" i="4"/>
  <c r="AA203" i="4"/>
  <c r="Z203" i="4"/>
  <c r="Y203" i="4"/>
  <c r="X203" i="4"/>
  <c r="W203" i="4"/>
  <c r="V203" i="4"/>
  <c r="U203" i="4"/>
  <c r="T203" i="4"/>
  <c r="S203" i="4"/>
  <c r="R203" i="4"/>
  <c r="Q203" i="4"/>
  <c r="P203" i="4"/>
  <c r="AA202" i="4"/>
  <c r="Z202" i="4"/>
  <c r="Y202" i="4"/>
  <c r="X202" i="4"/>
  <c r="W202" i="4"/>
  <c r="V202" i="4"/>
  <c r="U202" i="4"/>
  <c r="T202" i="4"/>
  <c r="S202" i="4"/>
  <c r="R202" i="4"/>
  <c r="Q202" i="4"/>
  <c r="P202" i="4"/>
  <c r="AA201" i="4"/>
  <c r="Z201" i="4"/>
  <c r="Y201" i="4"/>
  <c r="X201" i="4"/>
  <c r="W201" i="4"/>
  <c r="V201" i="4"/>
  <c r="U201" i="4"/>
  <c r="T201" i="4"/>
  <c r="S201" i="4"/>
  <c r="R201" i="4"/>
  <c r="Q201" i="4"/>
  <c r="P201" i="4"/>
  <c r="AA200" i="4"/>
  <c r="Z200" i="4"/>
  <c r="Y200" i="4"/>
  <c r="X200" i="4"/>
  <c r="W200" i="4"/>
  <c r="V200" i="4"/>
  <c r="U200" i="4"/>
  <c r="T200" i="4"/>
  <c r="S200" i="4"/>
  <c r="R200" i="4"/>
  <c r="Q200" i="4"/>
  <c r="P200" i="4"/>
  <c r="AA199" i="4"/>
  <c r="Z199" i="4"/>
  <c r="Y199" i="4"/>
  <c r="X199" i="4"/>
  <c r="W199" i="4"/>
  <c r="V199" i="4"/>
  <c r="U199" i="4"/>
  <c r="T199" i="4"/>
  <c r="S199" i="4"/>
  <c r="R199" i="4"/>
  <c r="Q199" i="4"/>
  <c r="P199" i="4"/>
  <c r="AA198" i="4"/>
  <c r="Z198" i="4"/>
  <c r="Y198" i="4"/>
  <c r="X198" i="4"/>
  <c r="W198" i="4"/>
  <c r="V198" i="4"/>
  <c r="U198" i="4"/>
  <c r="T198" i="4"/>
  <c r="S198" i="4"/>
  <c r="R198" i="4"/>
  <c r="Q198" i="4"/>
  <c r="P198" i="4"/>
  <c r="AA197" i="4"/>
  <c r="Z197" i="4"/>
  <c r="Y197" i="4"/>
  <c r="X197" i="4"/>
  <c r="W197" i="4"/>
  <c r="V197" i="4"/>
  <c r="U197" i="4"/>
  <c r="T197" i="4"/>
  <c r="S197" i="4"/>
  <c r="R197" i="4"/>
  <c r="Q197" i="4"/>
  <c r="P197" i="4"/>
  <c r="AA196" i="4"/>
  <c r="Z196" i="4"/>
  <c r="Y196" i="4"/>
  <c r="X196" i="4"/>
  <c r="W196" i="4"/>
  <c r="V196" i="4"/>
  <c r="U196" i="4"/>
  <c r="T196" i="4"/>
  <c r="S196" i="4"/>
  <c r="R196" i="4"/>
  <c r="Q196" i="4"/>
  <c r="P196" i="4"/>
  <c r="AA195" i="4"/>
  <c r="Z195" i="4"/>
  <c r="Y195" i="4"/>
  <c r="X195" i="4"/>
  <c r="W195" i="4"/>
  <c r="V195" i="4"/>
  <c r="U195" i="4"/>
  <c r="T195" i="4"/>
  <c r="S195" i="4"/>
  <c r="R195" i="4"/>
  <c r="Q195" i="4"/>
  <c r="P195" i="4"/>
  <c r="AA194" i="4"/>
  <c r="Z194" i="4"/>
  <c r="Y194" i="4"/>
  <c r="X194" i="4"/>
  <c r="W194" i="4"/>
  <c r="V194" i="4"/>
  <c r="U194" i="4"/>
  <c r="T194" i="4"/>
  <c r="S194" i="4"/>
  <c r="R194" i="4"/>
  <c r="Q194" i="4"/>
  <c r="P194" i="4"/>
  <c r="AA193" i="4"/>
  <c r="Z193" i="4"/>
  <c r="Y193" i="4"/>
  <c r="X193" i="4"/>
  <c r="W193" i="4"/>
  <c r="V193" i="4"/>
  <c r="U193" i="4"/>
  <c r="T193" i="4"/>
  <c r="S193" i="4"/>
  <c r="R193" i="4"/>
  <c r="Q193" i="4"/>
  <c r="P193" i="4"/>
  <c r="AA192" i="4"/>
  <c r="Z192" i="4"/>
  <c r="Y192" i="4"/>
  <c r="X192" i="4"/>
  <c r="W192" i="4"/>
  <c r="V192" i="4"/>
  <c r="U192" i="4"/>
  <c r="T192" i="4"/>
  <c r="S192" i="4"/>
  <c r="AB192" i="4" s="1"/>
  <c r="R192" i="4"/>
  <c r="Q192" i="4"/>
  <c r="P192" i="4"/>
  <c r="AA191" i="4"/>
  <c r="Z191" i="4"/>
  <c r="Y191" i="4"/>
  <c r="X191" i="4"/>
  <c r="W191" i="4"/>
  <c r="V191" i="4"/>
  <c r="U191" i="4"/>
  <c r="T191" i="4"/>
  <c r="S191" i="4"/>
  <c r="R191" i="4"/>
  <c r="Q191" i="4"/>
  <c r="P191" i="4"/>
  <c r="AA190" i="4"/>
  <c r="Z190" i="4"/>
  <c r="Y190" i="4"/>
  <c r="X190" i="4"/>
  <c r="W190" i="4"/>
  <c r="V190" i="4"/>
  <c r="U190" i="4"/>
  <c r="T190" i="4"/>
  <c r="S190" i="4"/>
  <c r="R190" i="4"/>
  <c r="Q190" i="4"/>
  <c r="P190" i="4"/>
  <c r="AA189" i="4"/>
  <c r="Z189" i="4"/>
  <c r="Y189" i="4"/>
  <c r="X189" i="4"/>
  <c r="W189" i="4"/>
  <c r="V189" i="4"/>
  <c r="U189" i="4"/>
  <c r="T189" i="4"/>
  <c r="S189" i="4"/>
  <c r="R189" i="4"/>
  <c r="Q189" i="4"/>
  <c r="P189" i="4"/>
  <c r="AA188" i="4"/>
  <c r="Z188" i="4"/>
  <c r="Y188" i="4"/>
  <c r="X188" i="4"/>
  <c r="W188" i="4"/>
  <c r="V188" i="4"/>
  <c r="U188" i="4"/>
  <c r="T188" i="4"/>
  <c r="S188" i="4"/>
  <c r="R188" i="4"/>
  <c r="Q188" i="4"/>
  <c r="P188" i="4"/>
  <c r="AA187" i="4"/>
  <c r="Z187" i="4"/>
  <c r="Y187" i="4"/>
  <c r="X187" i="4"/>
  <c r="W187" i="4"/>
  <c r="V187" i="4"/>
  <c r="U187" i="4"/>
  <c r="T187" i="4"/>
  <c r="S187" i="4"/>
  <c r="R187" i="4"/>
  <c r="Q187" i="4"/>
  <c r="P187" i="4"/>
  <c r="AA186" i="4"/>
  <c r="Z186" i="4"/>
  <c r="Y186" i="4"/>
  <c r="X186" i="4"/>
  <c r="W186" i="4"/>
  <c r="V186" i="4"/>
  <c r="U186" i="4"/>
  <c r="T186" i="4"/>
  <c r="S186" i="4"/>
  <c r="R186" i="4"/>
  <c r="Q186" i="4"/>
  <c r="P186" i="4"/>
  <c r="AA185" i="4"/>
  <c r="Z185" i="4"/>
  <c r="Y185" i="4"/>
  <c r="X185" i="4"/>
  <c r="W185" i="4"/>
  <c r="V185" i="4"/>
  <c r="U185" i="4"/>
  <c r="T185" i="4"/>
  <c r="S185" i="4"/>
  <c r="R185" i="4"/>
  <c r="Q185" i="4"/>
  <c r="P185" i="4"/>
  <c r="AA184" i="4"/>
  <c r="Z184" i="4"/>
  <c r="Y184" i="4"/>
  <c r="X184" i="4"/>
  <c r="W184" i="4"/>
  <c r="V184" i="4"/>
  <c r="U184" i="4"/>
  <c r="T184" i="4"/>
  <c r="S184" i="4"/>
  <c r="AB184" i="4" s="1"/>
  <c r="R184" i="4"/>
  <c r="Q184" i="4"/>
  <c r="P184" i="4"/>
  <c r="AA183" i="4"/>
  <c r="Z183" i="4"/>
  <c r="Y183" i="4"/>
  <c r="X183" i="4"/>
  <c r="W183" i="4"/>
  <c r="V183" i="4"/>
  <c r="U183" i="4"/>
  <c r="T183" i="4"/>
  <c r="S183" i="4"/>
  <c r="R183" i="4"/>
  <c r="Q183" i="4"/>
  <c r="P183" i="4"/>
  <c r="AA182" i="4"/>
  <c r="Z182" i="4"/>
  <c r="Y182" i="4"/>
  <c r="X182" i="4"/>
  <c r="W182" i="4"/>
  <c r="V182" i="4"/>
  <c r="U182" i="4"/>
  <c r="T182" i="4"/>
  <c r="S182" i="4"/>
  <c r="AB182" i="4" s="1"/>
  <c r="R182" i="4"/>
  <c r="Q182" i="4"/>
  <c r="P182" i="4"/>
  <c r="AA181" i="4"/>
  <c r="Z181" i="4"/>
  <c r="Y181" i="4"/>
  <c r="X181" i="4"/>
  <c r="W181" i="4"/>
  <c r="V181" i="4"/>
  <c r="U181" i="4"/>
  <c r="T181" i="4"/>
  <c r="S181" i="4"/>
  <c r="R181" i="4"/>
  <c r="Q181" i="4"/>
  <c r="P181" i="4"/>
  <c r="AA180" i="4"/>
  <c r="Z180" i="4"/>
  <c r="Y180" i="4"/>
  <c r="X180" i="4"/>
  <c r="W180" i="4"/>
  <c r="V180" i="4"/>
  <c r="U180" i="4"/>
  <c r="T180" i="4"/>
  <c r="S180" i="4"/>
  <c r="R180" i="4"/>
  <c r="Q180" i="4"/>
  <c r="P180" i="4"/>
  <c r="AA179" i="4"/>
  <c r="Z179" i="4"/>
  <c r="Y179" i="4"/>
  <c r="X179" i="4"/>
  <c r="W179" i="4"/>
  <c r="V179" i="4"/>
  <c r="U179" i="4"/>
  <c r="T179" i="4"/>
  <c r="S179" i="4"/>
  <c r="R179" i="4"/>
  <c r="Q179" i="4"/>
  <c r="P179" i="4"/>
  <c r="AA178" i="4"/>
  <c r="Z178" i="4"/>
  <c r="Y178" i="4"/>
  <c r="X178" i="4"/>
  <c r="W178" i="4"/>
  <c r="V178" i="4"/>
  <c r="U178" i="4"/>
  <c r="T178" i="4"/>
  <c r="S178" i="4"/>
  <c r="R178" i="4"/>
  <c r="Q178" i="4"/>
  <c r="P178" i="4"/>
  <c r="AA177" i="4"/>
  <c r="Z177" i="4"/>
  <c r="Y177" i="4"/>
  <c r="X177" i="4"/>
  <c r="W177" i="4"/>
  <c r="V177" i="4"/>
  <c r="U177" i="4"/>
  <c r="T177" i="4"/>
  <c r="S177" i="4"/>
  <c r="R177" i="4"/>
  <c r="Q177" i="4"/>
  <c r="P177" i="4"/>
  <c r="AA176" i="4"/>
  <c r="Z176" i="4"/>
  <c r="Y176" i="4"/>
  <c r="X176" i="4"/>
  <c r="W176" i="4"/>
  <c r="V176" i="4"/>
  <c r="U176" i="4"/>
  <c r="T176" i="4"/>
  <c r="S176" i="4"/>
  <c r="R176" i="4"/>
  <c r="Q176" i="4"/>
  <c r="P176" i="4"/>
  <c r="AA175" i="4"/>
  <c r="Z175" i="4"/>
  <c r="Y175" i="4"/>
  <c r="X175" i="4"/>
  <c r="W175" i="4"/>
  <c r="V175" i="4"/>
  <c r="U175" i="4"/>
  <c r="T175" i="4"/>
  <c r="S175" i="4"/>
  <c r="R175" i="4"/>
  <c r="Q175" i="4"/>
  <c r="P175" i="4"/>
  <c r="AA174" i="4"/>
  <c r="Z174" i="4"/>
  <c r="Y174" i="4"/>
  <c r="X174" i="4"/>
  <c r="W174" i="4"/>
  <c r="V174" i="4"/>
  <c r="U174" i="4"/>
  <c r="T174" i="4"/>
  <c r="S174" i="4"/>
  <c r="R174" i="4"/>
  <c r="Q174" i="4"/>
  <c r="P174" i="4"/>
  <c r="AA173" i="4"/>
  <c r="Z173" i="4"/>
  <c r="Y173" i="4"/>
  <c r="X173" i="4"/>
  <c r="W173" i="4"/>
  <c r="V173" i="4"/>
  <c r="U173" i="4"/>
  <c r="T173" i="4"/>
  <c r="S173" i="4"/>
  <c r="R173" i="4"/>
  <c r="Q173" i="4"/>
  <c r="P173" i="4"/>
  <c r="AA172" i="4"/>
  <c r="Z172" i="4"/>
  <c r="Y172" i="4"/>
  <c r="X172" i="4"/>
  <c r="W172" i="4"/>
  <c r="V172" i="4"/>
  <c r="U172" i="4"/>
  <c r="T172" i="4"/>
  <c r="S172" i="4"/>
  <c r="R172" i="4"/>
  <c r="Q172" i="4"/>
  <c r="P172" i="4"/>
  <c r="AA171" i="4"/>
  <c r="Z171" i="4"/>
  <c r="Y171" i="4"/>
  <c r="X171" i="4"/>
  <c r="W171" i="4"/>
  <c r="V171" i="4"/>
  <c r="U171" i="4"/>
  <c r="T171" i="4"/>
  <c r="S171" i="4"/>
  <c r="R171" i="4"/>
  <c r="Q171" i="4"/>
  <c r="P171" i="4"/>
  <c r="AA170" i="4"/>
  <c r="Z170" i="4"/>
  <c r="Y170" i="4"/>
  <c r="X170" i="4"/>
  <c r="W170" i="4"/>
  <c r="V170" i="4"/>
  <c r="U170" i="4"/>
  <c r="T170" i="4"/>
  <c r="S170" i="4"/>
  <c r="R170" i="4"/>
  <c r="Q170" i="4"/>
  <c r="P170" i="4"/>
  <c r="AA169" i="4"/>
  <c r="Z169" i="4"/>
  <c r="Y169" i="4"/>
  <c r="X169" i="4"/>
  <c r="W169" i="4"/>
  <c r="V169" i="4"/>
  <c r="U169" i="4"/>
  <c r="T169" i="4"/>
  <c r="S169" i="4"/>
  <c r="R169" i="4"/>
  <c r="Q169" i="4"/>
  <c r="P169" i="4"/>
  <c r="AA168" i="4"/>
  <c r="Z168" i="4"/>
  <c r="Y168" i="4"/>
  <c r="X168" i="4"/>
  <c r="W168" i="4"/>
  <c r="V168" i="4"/>
  <c r="U168" i="4"/>
  <c r="T168" i="4"/>
  <c r="S168" i="4"/>
  <c r="R168" i="4"/>
  <c r="Q168" i="4"/>
  <c r="P168" i="4"/>
  <c r="AA167" i="4"/>
  <c r="Z167" i="4"/>
  <c r="Y167" i="4"/>
  <c r="X167" i="4"/>
  <c r="W167" i="4"/>
  <c r="V167" i="4"/>
  <c r="U167" i="4"/>
  <c r="T167" i="4"/>
  <c r="S167" i="4"/>
  <c r="R167" i="4"/>
  <c r="Q167" i="4"/>
  <c r="P167" i="4"/>
  <c r="AA166" i="4"/>
  <c r="Z166" i="4"/>
  <c r="Y166" i="4"/>
  <c r="X166" i="4"/>
  <c r="W166" i="4"/>
  <c r="V166" i="4"/>
  <c r="U166" i="4"/>
  <c r="T166" i="4"/>
  <c r="S166" i="4"/>
  <c r="R166" i="4"/>
  <c r="Q166" i="4"/>
  <c r="P166" i="4"/>
  <c r="AA165" i="4"/>
  <c r="Z165" i="4"/>
  <c r="Y165" i="4"/>
  <c r="X165" i="4"/>
  <c r="W165" i="4"/>
  <c r="V165" i="4"/>
  <c r="U165" i="4"/>
  <c r="T165" i="4"/>
  <c r="S165" i="4"/>
  <c r="R165" i="4"/>
  <c r="Q165" i="4"/>
  <c r="P165" i="4"/>
  <c r="AA164" i="4"/>
  <c r="Z164" i="4"/>
  <c r="Y164" i="4"/>
  <c r="X164" i="4"/>
  <c r="W164" i="4"/>
  <c r="V164" i="4"/>
  <c r="U164" i="4"/>
  <c r="T164" i="4"/>
  <c r="S164" i="4"/>
  <c r="R164" i="4"/>
  <c r="Q164" i="4"/>
  <c r="P164" i="4"/>
  <c r="AA163" i="4"/>
  <c r="Z163" i="4"/>
  <c r="Y163" i="4"/>
  <c r="X163" i="4"/>
  <c r="W163" i="4"/>
  <c r="V163" i="4"/>
  <c r="U163" i="4"/>
  <c r="T163" i="4"/>
  <c r="S163" i="4"/>
  <c r="AB163" i="4" s="1"/>
  <c r="R163" i="4"/>
  <c r="Q163" i="4"/>
  <c r="P163" i="4"/>
  <c r="AA162" i="4"/>
  <c r="Z162" i="4"/>
  <c r="Y162" i="4"/>
  <c r="X162" i="4"/>
  <c r="W162" i="4"/>
  <c r="V162" i="4"/>
  <c r="U162" i="4"/>
  <c r="T162" i="4"/>
  <c r="S162" i="4"/>
  <c r="R162" i="4"/>
  <c r="Q162" i="4"/>
  <c r="P162" i="4"/>
  <c r="AA161" i="4"/>
  <c r="Z161" i="4"/>
  <c r="Y161" i="4"/>
  <c r="X161" i="4"/>
  <c r="W161" i="4"/>
  <c r="V161" i="4"/>
  <c r="U161" i="4"/>
  <c r="T161" i="4"/>
  <c r="S161" i="4"/>
  <c r="R161" i="4"/>
  <c r="Q161" i="4"/>
  <c r="P161" i="4"/>
  <c r="AA160" i="4"/>
  <c r="Z160" i="4"/>
  <c r="Y160" i="4"/>
  <c r="X160" i="4"/>
  <c r="W160" i="4"/>
  <c r="V160" i="4"/>
  <c r="U160" i="4"/>
  <c r="T160" i="4"/>
  <c r="S160" i="4"/>
  <c r="AB160" i="4" s="1"/>
  <c r="R160" i="4"/>
  <c r="Q160" i="4"/>
  <c r="P160" i="4"/>
  <c r="AA159" i="4"/>
  <c r="Z159" i="4"/>
  <c r="Y159" i="4"/>
  <c r="X159" i="4"/>
  <c r="W159" i="4"/>
  <c r="V159" i="4"/>
  <c r="U159" i="4"/>
  <c r="T159" i="4"/>
  <c r="S159" i="4"/>
  <c r="R159" i="4"/>
  <c r="Q159" i="4"/>
  <c r="P159" i="4"/>
  <c r="AA158" i="4"/>
  <c r="Z158" i="4"/>
  <c r="Y158" i="4"/>
  <c r="X158" i="4"/>
  <c r="W158" i="4"/>
  <c r="V158" i="4"/>
  <c r="U158" i="4"/>
  <c r="T158" i="4"/>
  <c r="S158" i="4"/>
  <c r="R158" i="4"/>
  <c r="Q158" i="4"/>
  <c r="P158" i="4"/>
  <c r="AA157" i="4"/>
  <c r="Z157" i="4"/>
  <c r="Y157" i="4"/>
  <c r="X157" i="4"/>
  <c r="W157" i="4"/>
  <c r="V157" i="4"/>
  <c r="U157" i="4"/>
  <c r="T157" i="4"/>
  <c r="S157" i="4"/>
  <c r="R157" i="4"/>
  <c r="Q157" i="4"/>
  <c r="P157" i="4"/>
  <c r="AA156" i="4"/>
  <c r="Z156" i="4"/>
  <c r="Y156" i="4"/>
  <c r="X156" i="4"/>
  <c r="W156" i="4"/>
  <c r="V156" i="4"/>
  <c r="U156" i="4"/>
  <c r="T156" i="4"/>
  <c r="S156" i="4"/>
  <c r="R156" i="4"/>
  <c r="Q156" i="4"/>
  <c r="P156" i="4"/>
  <c r="AA155" i="4"/>
  <c r="Z155" i="4"/>
  <c r="Y155" i="4"/>
  <c r="X155" i="4"/>
  <c r="W155" i="4"/>
  <c r="V155" i="4"/>
  <c r="U155" i="4"/>
  <c r="T155" i="4"/>
  <c r="S155" i="4"/>
  <c r="R155" i="4"/>
  <c r="Q155" i="4"/>
  <c r="P155" i="4"/>
  <c r="AA154" i="4"/>
  <c r="Z154" i="4"/>
  <c r="Y154" i="4"/>
  <c r="X154" i="4"/>
  <c r="W154" i="4"/>
  <c r="V154" i="4"/>
  <c r="U154" i="4"/>
  <c r="T154" i="4"/>
  <c r="S154" i="4"/>
  <c r="R154" i="4"/>
  <c r="Q154" i="4"/>
  <c r="P154" i="4"/>
  <c r="AA153" i="4"/>
  <c r="Z153" i="4"/>
  <c r="Y153" i="4"/>
  <c r="X153" i="4"/>
  <c r="W153" i="4"/>
  <c r="V153" i="4"/>
  <c r="U153" i="4"/>
  <c r="T153" i="4"/>
  <c r="S153" i="4"/>
  <c r="R153" i="4"/>
  <c r="Q153" i="4"/>
  <c r="P153" i="4"/>
  <c r="AA152" i="4"/>
  <c r="Z152" i="4"/>
  <c r="Y152" i="4"/>
  <c r="X152" i="4"/>
  <c r="W152" i="4"/>
  <c r="V152" i="4"/>
  <c r="U152" i="4"/>
  <c r="T152" i="4"/>
  <c r="S152" i="4"/>
  <c r="R152" i="4"/>
  <c r="Q152" i="4"/>
  <c r="P152" i="4"/>
  <c r="AA151" i="4"/>
  <c r="Z151" i="4"/>
  <c r="Y151" i="4"/>
  <c r="X151" i="4"/>
  <c r="W151" i="4"/>
  <c r="V151" i="4"/>
  <c r="U151" i="4"/>
  <c r="T151" i="4"/>
  <c r="S151" i="4"/>
  <c r="R151" i="4"/>
  <c r="Q151" i="4"/>
  <c r="P151" i="4"/>
  <c r="AA150" i="4"/>
  <c r="Z150" i="4"/>
  <c r="Y150" i="4"/>
  <c r="X150" i="4"/>
  <c r="W150" i="4"/>
  <c r="V150" i="4"/>
  <c r="U150" i="4"/>
  <c r="T150" i="4"/>
  <c r="S150" i="4"/>
  <c r="R150" i="4"/>
  <c r="Q150" i="4"/>
  <c r="P150" i="4"/>
  <c r="AA149" i="4"/>
  <c r="Z149" i="4"/>
  <c r="Y149" i="4"/>
  <c r="X149" i="4"/>
  <c r="W149" i="4"/>
  <c r="V149" i="4"/>
  <c r="U149" i="4"/>
  <c r="T149" i="4"/>
  <c r="S149" i="4"/>
  <c r="R149" i="4"/>
  <c r="Q149" i="4"/>
  <c r="P149" i="4"/>
  <c r="AA148" i="4"/>
  <c r="Z148" i="4"/>
  <c r="Y148" i="4"/>
  <c r="X148" i="4"/>
  <c r="W148" i="4"/>
  <c r="V148" i="4"/>
  <c r="U148" i="4"/>
  <c r="T148" i="4"/>
  <c r="S148" i="4"/>
  <c r="R148" i="4"/>
  <c r="Q148" i="4"/>
  <c r="P148" i="4"/>
  <c r="AA147" i="4"/>
  <c r="Z147" i="4"/>
  <c r="Y147" i="4"/>
  <c r="X147" i="4"/>
  <c r="W147" i="4"/>
  <c r="V147" i="4"/>
  <c r="U147" i="4"/>
  <c r="T147" i="4"/>
  <c r="S147" i="4"/>
  <c r="R147" i="4"/>
  <c r="Q147" i="4"/>
  <c r="P147" i="4"/>
  <c r="AA146" i="4"/>
  <c r="Z146" i="4"/>
  <c r="Y146" i="4"/>
  <c r="X146" i="4"/>
  <c r="W146" i="4"/>
  <c r="V146" i="4"/>
  <c r="U146" i="4"/>
  <c r="T146" i="4"/>
  <c r="S146" i="4"/>
  <c r="AB146" i="4" s="1"/>
  <c r="R146" i="4"/>
  <c r="Q146" i="4"/>
  <c r="P146" i="4"/>
  <c r="AA145" i="4"/>
  <c r="Z145" i="4"/>
  <c r="Y145" i="4"/>
  <c r="X145" i="4"/>
  <c r="W145" i="4"/>
  <c r="V145" i="4"/>
  <c r="U145" i="4"/>
  <c r="T145" i="4"/>
  <c r="S145" i="4"/>
  <c r="R145" i="4"/>
  <c r="Q145" i="4"/>
  <c r="P145" i="4"/>
  <c r="AA144" i="4"/>
  <c r="Z144" i="4"/>
  <c r="Y144" i="4"/>
  <c r="X144" i="4"/>
  <c r="W144" i="4"/>
  <c r="V144" i="4"/>
  <c r="U144" i="4"/>
  <c r="T144" i="4"/>
  <c r="S144" i="4"/>
  <c r="R144" i="4"/>
  <c r="Q144" i="4"/>
  <c r="P144" i="4"/>
  <c r="AA143" i="4"/>
  <c r="Z143" i="4"/>
  <c r="Y143" i="4"/>
  <c r="X143" i="4"/>
  <c r="W143" i="4"/>
  <c r="V143" i="4"/>
  <c r="U143" i="4"/>
  <c r="T143" i="4"/>
  <c r="S143" i="4"/>
  <c r="R143" i="4"/>
  <c r="Q143" i="4"/>
  <c r="P143" i="4"/>
  <c r="AA142" i="4"/>
  <c r="Z142" i="4"/>
  <c r="Y142" i="4"/>
  <c r="X142" i="4"/>
  <c r="W142" i="4"/>
  <c r="V142" i="4"/>
  <c r="U142" i="4"/>
  <c r="T142" i="4"/>
  <c r="S142" i="4"/>
  <c r="R142" i="4"/>
  <c r="Q142" i="4"/>
  <c r="P142" i="4"/>
  <c r="AA141" i="4"/>
  <c r="Z141" i="4"/>
  <c r="Y141" i="4"/>
  <c r="X141" i="4"/>
  <c r="W141" i="4"/>
  <c r="V141" i="4"/>
  <c r="U141" i="4"/>
  <c r="T141" i="4"/>
  <c r="S141" i="4"/>
  <c r="R141" i="4"/>
  <c r="Q141" i="4"/>
  <c r="P141" i="4"/>
  <c r="AA140" i="4"/>
  <c r="Z140" i="4"/>
  <c r="Y140" i="4"/>
  <c r="X140" i="4"/>
  <c r="W140" i="4"/>
  <c r="V140" i="4"/>
  <c r="U140" i="4"/>
  <c r="T140" i="4"/>
  <c r="S140" i="4"/>
  <c r="AB140" i="4" s="1"/>
  <c r="R140" i="4"/>
  <c r="Q140" i="4"/>
  <c r="P140" i="4"/>
  <c r="AA139" i="4"/>
  <c r="Z139" i="4"/>
  <c r="Y139" i="4"/>
  <c r="X139" i="4"/>
  <c r="W139" i="4"/>
  <c r="V139" i="4"/>
  <c r="U139" i="4"/>
  <c r="T139" i="4"/>
  <c r="S139" i="4"/>
  <c r="R139" i="4"/>
  <c r="Q139" i="4"/>
  <c r="P139" i="4"/>
  <c r="AA138" i="4"/>
  <c r="Z138" i="4"/>
  <c r="Y138" i="4"/>
  <c r="X138" i="4"/>
  <c r="W138" i="4"/>
  <c r="V138" i="4"/>
  <c r="U138" i="4"/>
  <c r="T138" i="4"/>
  <c r="S138" i="4"/>
  <c r="AB138" i="4" s="1"/>
  <c r="R138" i="4"/>
  <c r="Q138" i="4"/>
  <c r="P138" i="4"/>
  <c r="AA137" i="4"/>
  <c r="Z137" i="4"/>
  <c r="Y137" i="4"/>
  <c r="X137" i="4"/>
  <c r="W137" i="4"/>
  <c r="V137" i="4"/>
  <c r="U137" i="4"/>
  <c r="T137" i="4"/>
  <c r="S137" i="4"/>
  <c r="R137" i="4"/>
  <c r="Q137" i="4"/>
  <c r="P137" i="4"/>
  <c r="AA136" i="4"/>
  <c r="Z136" i="4"/>
  <c r="Y136" i="4"/>
  <c r="X136" i="4"/>
  <c r="W136" i="4"/>
  <c r="V136" i="4"/>
  <c r="U136" i="4"/>
  <c r="T136" i="4"/>
  <c r="S136" i="4"/>
  <c r="R136" i="4"/>
  <c r="Q136" i="4"/>
  <c r="P136" i="4"/>
  <c r="AA135" i="4"/>
  <c r="Z135" i="4"/>
  <c r="Y135" i="4"/>
  <c r="X135" i="4"/>
  <c r="W135" i="4"/>
  <c r="V135" i="4"/>
  <c r="U135" i="4"/>
  <c r="T135" i="4"/>
  <c r="S135" i="4"/>
  <c r="R135" i="4"/>
  <c r="Q135" i="4"/>
  <c r="P135" i="4"/>
  <c r="AA134" i="4"/>
  <c r="Z134" i="4"/>
  <c r="Y134" i="4"/>
  <c r="X134" i="4"/>
  <c r="W134" i="4"/>
  <c r="V134" i="4"/>
  <c r="U134" i="4"/>
  <c r="T134" i="4"/>
  <c r="S134" i="4"/>
  <c r="R134" i="4"/>
  <c r="Q134" i="4"/>
  <c r="P134" i="4"/>
  <c r="AA133" i="4"/>
  <c r="Z133" i="4"/>
  <c r="Y133" i="4"/>
  <c r="X133" i="4"/>
  <c r="W133" i="4"/>
  <c r="V133" i="4"/>
  <c r="U133" i="4"/>
  <c r="T133" i="4"/>
  <c r="S133" i="4"/>
  <c r="R133" i="4"/>
  <c r="Q133" i="4"/>
  <c r="P133" i="4"/>
  <c r="AA132" i="4"/>
  <c r="Z132" i="4"/>
  <c r="Y132" i="4"/>
  <c r="X132" i="4"/>
  <c r="W132" i="4"/>
  <c r="V132" i="4"/>
  <c r="U132" i="4"/>
  <c r="T132" i="4"/>
  <c r="S132" i="4"/>
  <c r="R132" i="4"/>
  <c r="Q132" i="4"/>
  <c r="P132" i="4"/>
  <c r="AA131" i="4"/>
  <c r="Z131" i="4"/>
  <c r="Y131" i="4"/>
  <c r="X131" i="4"/>
  <c r="W131" i="4"/>
  <c r="V131" i="4"/>
  <c r="U131" i="4"/>
  <c r="T131" i="4"/>
  <c r="S131" i="4"/>
  <c r="R131" i="4"/>
  <c r="Q131" i="4"/>
  <c r="P131" i="4"/>
  <c r="AA130" i="4"/>
  <c r="Z130" i="4"/>
  <c r="Y130" i="4"/>
  <c r="X130" i="4"/>
  <c r="W130" i="4"/>
  <c r="V130" i="4"/>
  <c r="U130" i="4"/>
  <c r="T130" i="4"/>
  <c r="S130" i="4"/>
  <c r="R130" i="4"/>
  <c r="Q130" i="4"/>
  <c r="P130" i="4"/>
  <c r="AA129" i="4"/>
  <c r="Z129" i="4"/>
  <c r="Y129" i="4"/>
  <c r="X129" i="4"/>
  <c r="W129" i="4"/>
  <c r="V129" i="4"/>
  <c r="U129" i="4"/>
  <c r="T129" i="4"/>
  <c r="S129" i="4"/>
  <c r="R129" i="4"/>
  <c r="Q129" i="4"/>
  <c r="P129" i="4"/>
  <c r="AA128" i="4"/>
  <c r="Z128" i="4"/>
  <c r="Y128" i="4"/>
  <c r="X128" i="4"/>
  <c r="W128" i="4"/>
  <c r="V128" i="4"/>
  <c r="U128" i="4"/>
  <c r="T128" i="4"/>
  <c r="S128" i="4"/>
  <c r="R128" i="4"/>
  <c r="Q128" i="4"/>
  <c r="P128" i="4"/>
  <c r="AA127" i="4"/>
  <c r="Z127" i="4"/>
  <c r="Y127" i="4"/>
  <c r="X127" i="4"/>
  <c r="W127" i="4"/>
  <c r="V127" i="4"/>
  <c r="U127" i="4"/>
  <c r="T127" i="4"/>
  <c r="S127" i="4"/>
  <c r="R127" i="4"/>
  <c r="Q127" i="4"/>
  <c r="P127" i="4"/>
  <c r="AA126" i="4"/>
  <c r="Z126" i="4"/>
  <c r="Y126" i="4"/>
  <c r="X126" i="4"/>
  <c r="W126" i="4"/>
  <c r="V126" i="4"/>
  <c r="U126" i="4"/>
  <c r="T126" i="4"/>
  <c r="S126" i="4"/>
  <c r="R126" i="4"/>
  <c r="Q126" i="4"/>
  <c r="P126" i="4"/>
  <c r="AA125" i="4"/>
  <c r="Z125" i="4"/>
  <c r="Y125" i="4"/>
  <c r="X125" i="4"/>
  <c r="W125" i="4"/>
  <c r="V125" i="4"/>
  <c r="U125" i="4"/>
  <c r="T125" i="4"/>
  <c r="S125" i="4"/>
  <c r="R125" i="4"/>
  <c r="Q125" i="4"/>
  <c r="P125" i="4"/>
  <c r="AA124" i="4"/>
  <c r="Z124" i="4"/>
  <c r="Y124" i="4"/>
  <c r="X124" i="4"/>
  <c r="W124" i="4"/>
  <c r="V124" i="4"/>
  <c r="U124" i="4"/>
  <c r="T124" i="4"/>
  <c r="S124" i="4"/>
  <c r="R124" i="4"/>
  <c r="Q124" i="4"/>
  <c r="P124" i="4"/>
  <c r="AA123" i="4"/>
  <c r="Z123" i="4"/>
  <c r="Y123" i="4"/>
  <c r="X123" i="4"/>
  <c r="W123" i="4"/>
  <c r="V123" i="4"/>
  <c r="U123" i="4"/>
  <c r="T123" i="4"/>
  <c r="S123" i="4"/>
  <c r="R123" i="4"/>
  <c r="Q123" i="4"/>
  <c r="P123" i="4"/>
  <c r="AA122" i="4"/>
  <c r="Z122" i="4"/>
  <c r="Y122" i="4"/>
  <c r="X122" i="4"/>
  <c r="W122" i="4"/>
  <c r="V122" i="4"/>
  <c r="U122" i="4"/>
  <c r="T122" i="4"/>
  <c r="S122" i="4"/>
  <c r="R122" i="4"/>
  <c r="Q122" i="4"/>
  <c r="P122" i="4"/>
  <c r="AA121" i="4"/>
  <c r="Z121" i="4"/>
  <c r="Y121" i="4"/>
  <c r="X121" i="4"/>
  <c r="W121" i="4"/>
  <c r="V121" i="4"/>
  <c r="U121" i="4"/>
  <c r="T121" i="4"/>
  <c r="S121" i="4"/>
  <c r="R121" i="4"/>
  <c r="Q121" i="4"/>
  <c r="P121" i="4"/>
  <c r="AA120" i="4"/>
  <c r="Z120" i="4"/>
  <c r="Y120" i="4"/>
  <c r="X120" i="4"/>
  <c r="W120" i="4"/>
  <c r="V120" i="4"/>
  <c r="U120" i="4"/>
  <c r="T120" i="4"/>
  <c r="S120" i="4"/>
  <c r="R120" i="4"/>
  <c r="Q120" i="4"/>
  <c r="P120" i="4"/>
  <c r="AA119" i="4"/>
  <c r="Z119" i="4"/>
  <c r="Y119" i="4"/>
  <c r="X119" i="4"/>
  <c r="W119" i="4"/>
  <c r="V119" i="4"/>
  <c r="U119" i="4"/>
  <c r="T119" i="4"/>
  <c r="S119" i="4"/>
  <c r="R119" i="4"/>
  <c r="Q119" i="4"/>
  <c r="P119" i="4"/>
  <c r="AA118" i="4"/>
  <c r="Z118" i="4"/>
  <c r="Y118" i="4"/>
  <c r="X118" i="4"/>
  <c r="W118" i="4"/>
  <c r="V118" i="4"/>
  <c r="U118" i="4"/>
  <c r="T118" i="4"/>
  <c r="S118" i="4"/>
  <c r="AB118" i="4" s="1"/>
  <c r="R118" i="4"/>
  <c r="Q118" i="4"/>
  <c r="P118" i="4"/>
  <c r="AA233" i="4"/>
  <c r="Z233" i="4"/>
  <c r="Y233" i="4"/>
  <c r="X233" i="4"/>
  <c r="W233" i="4"/>
  <c r="V233" i="4"/>
  <c r="U233" i="4"/>
  <c r="T233" i="4"/>
  <c r="S233" i="4"/>
  <c r="AB233" i="4" s="1"/>
  <c r="R233" i="4"/>
  <c r="Q233" i="4"/>
  <c r="P233" i="4"/>
  <c r="AA232" i="4"/>
  <c r="Z232" i="4"/>
  <c r="Y232" i="4"/>
  <c r="X232" i="4"/>
  <c r="W232" i="4"/>
  <c r="V232" i="4"/>
  <c r="U232" i="4"/>
  <c r="T232" i="4"/>
  <c r="S232" i="4"/>
  <c r="R232" i="4"/>
  <c r="Q232" i="4"/>
  <c r="P232" i="4"/>
  <c r="AA231" i="4"/>
  <c r="Z231" i="4"/>
  <c r="Y231" i="4"/>
  <c r="X231" i="4"/>
  <c r="W231" i="4"/>
  <c r="V231" i="4"/>
  <c r="U231" i="4"/>
  <c r="T231" i="4"/>
  <c r="S231" i="4"/>
  <c r="R231" i="4"/>
  <c r="Q231" i="4"/>
  <c r="P231" i="4"/>
  <c r="AA230" i="4"/>
  <c r="Z230" i="4"/>
  <c r="Y230" i="4"/>
  <c r="X230" i="4"/>
  <c r="W230" i="4"/>
  <c r="V230" i="4"/>
  <c r="U230" i="4"/>
  <c r="T230" i="4"/>
  <c r="S230" i="4"/>
  <c r="R230" i="4"/>
  <c r="Q230" i="4"/>
  <c r="P230" i="4"/>
  <c r="AA229" i="4"/>
  <c r="Z229" i="4"/>
  <c r="Y229" i="4"/>
  <c r="X229" i="4"/>
  <c r="W229" i="4"/>
  <c r="V229" i="4"/>
  <c r="U229" i="4"/>
  <c r="T229" i="4"/>
  <c r="S229" i="4"/>
  <c r="R229" i="4"/>
  <c r="Q229" i="4"/>
  <c r="P229" i="4"/>
  <c r="AA228" i="4"/>
  <c r="Z228" i="4"/>
  <c r="Y228" i="4"/>
  <c r="X228" i="4"/>
  <c r="W228" i="4"/>
  <c r="V228" i="4"/>
  <c r="U228" i="4"/>
  <c r="T228" i="4"/>
  <c r="S228" i="4"/>
  <c r="R228" i="4"/>
  <c r="Q228" i="4"/>
  <c r="P228" i="4"/>
  <c r="AA117" i="4"/>
  <c r="Z117" i="4"/>
  <c r="Y117" i="4"/>
  <c r="X117" i="4"/>
  <c r="W117" i="4"/>
  <c r="V117" i="4"/>
  <c r="U117" i="4"/>
  <c r="T117" i="4"/>
  <c r="S117" i="4"/>
  <c r="R117" i="4"/>
  <c r="Q117" i="4"/>
  <c r="P117" i="4"/>
  <c r="AA116" i="4"/>
  <c r="Z116" i="4"/>
  <c r="Y116" i="4"/>
  <c r="X116" i="4"/>
  <c r="W116" i="4"/>
  <c r="V116" i="4"/>
  <c r="U116" i="4"/>
  <c r="T116" i="4"/>
  <c r="S116" i="4"/>
  <c r="R116" i="4"/>
  <c r="Q116" i="4"/>
  <c r="P116" i="4"/>
  <c r="AA115" i="4"/>
  <c r="Z115" i="4"/>
  <c r="Y115" i="4"/>
  <c r="X115" i="4"/>
  <c r="W115" i="4"/>
  <c r="V115" i="4"/>
  <c r="U115" i="4"/>
  <c r="T115" i="4"/>
  <c r="S115" i="4"/>
  <c r="R115" i="4"/>
  <c r="Q115" i="4"/>
  <c r="P115" i="4"/>
  <c r="AA114" i="4"/>
  <c r="Z114" i="4"/>
  <c r="Y114" i="4"/>
  <c r="X114" i="4"/>
  <c r="W114" i="4"/>
  <c r="V114" i="4"/>
  <c r="U114" i="4"/>
  <c r="T114" i="4"/>
  <c r="S114" i="4"/>
  <c r="AB114" i="4" s="1"/>
  <c r="R114" i="4"/>
  <c r="Q114" i="4"/>
  <c r="P114" i="4"/>
  <c r="AA113" i="4"/>
  <c r="Z113" i="4"/>
  <c r="Y113" i="4"/>
  <c r="X113" i="4"/>
  <c r="W113" i="4"/>
  <c r="V113" i="4"/>
  <c r="U113" i="4"/>
  <c r="T113" i="4"/>
  <c r="S113" i="4"/>
  <c r="R113" i="4"/>
  <c r="Q113" i="4"/>
  <c r="P113" i="4"/>
  <c r="AA112" i="4"/>
  <c r="Z112" i="4"/>
  <c r="Y112" i="4"/>
  <c r="X112" i="4"/>
  <c r="W112" i="4"/>
  <c r="V112" i="4"/>
  <c r="U112" i="4"/>
  <c r="T112" i="4"/>
  <c r="S112" i="4"/>
  <c r="R112" i="4"/>
  <c r="Q112" i="4"/>
  <c r="P112" i="4"/>
  <c r="AA111" i="4"/>
  <c r="Z111" i="4"/>
  <c r="Y111" i="4"/>
  <c r="X111" i="4"/>
  <c r="W111" i="4"/>
  <c r="V111" i="4"/>
  <c r="U111" i="4"/>
  <c r="T111" i="4"/>
  <c r="S111" i="4"/>
  <c r="R111" i="4"/>
  <c r="Q111" i="4"/>
  <c r="P111" i="4"/>
  <c r="AA110" i="4"/>
  <c r="Z110" i="4"/>
  <c r="Y110" i="4"/>
  <c r="X110" i="4"/>
  <c r="W110" i="4"/>
  <c r="V110" i="4"/>
  <c r="U110" i="4"/>
  <c r="T110" i="4"/>
  <c r="S110" i="4"/>
  <c r="R110" i="4"/>
  <c r="Q110" i="4"/>
  <c r="P110" i="4"/>
  <c r="AA109" i="4"/>
  <c r="Z109" i="4"/>
  <c r="Y109" i="4"/>
  <c r="X109" i="4"/>
  <c r="W109" i="4"/>
  <c r="V109" i="4"/>
  <c r="U109" i="4"/>
  <c r="T109" i="4"/>
  <c r="S109" i="4"/>
  <c r="R109" i="4"/>
  <c r="Q109" i="4"/>
  <c r="P109" i="4"/>
  <c r="AA108" i="4"/>
  <c r="Z108" i="4"/>
  <c r="Y108" i="4"/>
  <c r="X108" i="4"/>
  <c r="W108" i="4"/>
  <c r="V108" i="4"/>
  <c r="U108" i="4"/>
  <c r="T108" i="4"/>
  <c r="S108" i="4"/>
  <c r="R108" i="4"/>
  <c r="Q108" i="4"/>
  <c r="P108" i="4"/>
  <c r="AA107" i="4"/>
  <c r="Z107" i="4"/>
  <c r="Y107" i="4"/>
  <c r="X107" i="4"/>
  <c r="W107" i="4"/>
  <c r="V107" i="4"/>
  <c r="U107" i="4"/>
  <c r="T107" i="4"/>
  <c r="S107" i="4"/>
  <c r="R107" i="4"/>
  <c r="Q107" i="4"/>
  <c r="P107" i="4"/>
  <c r="AA106" i="4"/>
  <c r="Z106" i="4"/>
  <c r="Y106" i="4"/>
  <c r="X106" i="4"/>
  <c r="W106" i="4"/>
  <c r="V106" i="4"/>
  <c r="U106" i="4"/>
  <c r="T106" i="4"/>
  <c r="S106" i="4"/>
  <c r="R106" i="4"/>
  <c r="Q106" i="4"/>
  <c r="P106" i="4"/>
  <c r="AA105" i="4"/>
  <c r="Z105" i="4"/>
  <c r="Y105" i="4"/>
  <c r="X105" i="4"/>
  <c r="W105" i="4"/>
  <c r="V105" i="4"/>
  <c r="U105" i="4"/>
  <c r="T105" i="4"/>
  <c r="S105" i="4"/>
  <c r="AB105" i="4" s="1"/>
  <c r="R105" i="4"/>
  <c r="Q105" i="4"/>
  <c r="P105" i="4"/>
  <c r="AA104" i="4"/>
  <c r="Z104" i="4"/>
  <c r="Y104" i="4"/>
  <c r="X104" i="4"/>
  <c r="W104" i="4"/>
  <c r="V104" i="4"/>
  <c r="U104" i="4"/>
  <c r="T104" i="4"/>
  <c r="S104" i="4"/>
  <c r="AB104" i="4" s="1"/>
  <c r="R104" i="4"/>
  <c r="Q104" i="4"/>
  <c r="P104" i="4"/>
  <c r="AA103" i="4"/>
  <c r="Z103" i="4"/>
  <c r="Y103" i="4"/>
  <c r="X103" i="4"/>
  <c r="W103" i="4"/>
  <c r="V103" i="4"/>
  <c r="U103" i="4"/>
  <c r="T103" i="4"/>
  <c r="S103" i="4"/>
  <c r="R103" i="4"/>
  <c r="Q103" i="4"/>
  <c r="P103" i="4"/>
  <c r="AA102" i="4"/>
  <c r="Z102" i="4"/>
  <c r="Y102" i="4"/>
  <c r="X102" i="4"/>
  <c r="W102" i="4"/>
  <c r="V102" i="4"/>
  <c r="U102" i="4"/>
  <c r="T102" i="4"/>
  <c r="S102" i="4"/>
  <c r="R102" i="4"/>
  <c r="Q102" i="4"/>
  <c r="P102" i="4"/>
  <c r="AA101" i="4"/>
  <c r="Z101" i="4"/>
  <c r="Y101" i="4"/>
  <c r="X101" i="4"/>
  <c r="W101" i="4"/>
  <c r="V101" i="4"/>
  <c r="U101" i="4"/>
  <c r="T101" i="4"/>
  <c r="S101" i="4"/>
  <c r="R101" i="4"/>
  <c r="Q101" i="4"/>
  <c r="P101" i="4"/>
  <c r="AA100" i="4"/>
  <c r="Z100" i="4"/>
  <c r="Y100" i="4"/>
  <c r="X100" i="4"/>
  <c r="W100" i="4"/>
  <c r="V100" i="4"/>
  <c r="U100" i="4"/>
  <c r="T100" i="4"/>
  <c r="S100" i="4"/>
  <c r="R100" i="4"/>
  <c r="Q100" i="4"/>
  <c r="P100" i="4"/>
  <c r="AA99" i="4"/>
  <c r="Z99" i="4"/>
  <c r="Y99" i="4"/>
  <c r="X99" i="4"/>
  <c r="W99" i="4"/>
  <c r="V99" i="4"/>
  <c r="U99" i="4"/>
  <c r="T99" i="4"/>
  <c r="S99" i="4"/>
  <c r="R99" i="4"/>
  <c r="Q99" i="4"/>
  <c r="P99" i="4"/>
  <c r="AA98" i="4"/>
  <c r="Z98" i="4"/>
  <c r="Y98" i="4"/>
  <c r="X98" i="4"/>
  <c r="W98" i="4"/>
  <c r="V98" i="4"/>
  <c r="U98" i="4"/>
  <c r="T98" i="4"/>
  <c r="S98" i="4"/>
  <c r="R98" i="4"/>
  <c r="Q98" i="4"/>
  <c r="P98" i="4"/>
  <c r="AA97" i="4"/>
  <c r="Z97" i="4"/>
  <c r="Y97" i="4"/>
  <c r="X97" i="4"/>
  <c r="W97" i="4"/>
  <c r="V97" i="4"/>
  <c r="U97" i="4"/>
  <c r="T97" i="4"/>
  <c r="S97" i="4"/>
  <c r="R97" i="4"/>
  <c r="Q97" i="4"/>
  <c r="P97" i="4"/>
  <c r="AA96" i="4"/>
  <c r="Z96" i="4"/>
  <c r="Y96" i="4"/>
  <c r="X96" i="4"/>
  <c r="W96" i="4"/>
  <c r="V96" i="4"/>
  <c r="U96" i="4"/>
  <c r="T96" i="4"/>
  <c r="S96" i="4"/>
  <c r="AB96" i="4" s="1"/>
  <c r="R96" i="4"/>
  <c r="Q96" i="4"/>
  <c r="P96" i="4"/>
  <c r="AA95" i="4"/>
  <c r="Z95" i="4"/>
  <c r="Y95" i="4"/>
  <c r="X95" i="4"/>
  <c r="W95" i="4"/>
  <c r="V95" i="4"/>
  <c r="U95" i="4"/>
  <c r="T95" i="4"/>
  <c r="S95" i="4"/>
  <c r="R95" i="4"/>
  <c r="Q95" i="4"/>
  <c r="P95" i="4"/>
  <c r="AA94" i="4"/>
  <c r="Z94" i="4"/>
  <c r="Y94" i="4"/>
  <c r="X94" i="4"/>
  <c r="W94" i="4"/>
  <c r="V94" i="4"/>
  <c r="U94" i="4"/>
  <c r="T94" i="4"/>
  <c r="S94" i="4"/>
  <c r="R94" i="4"/>
  <c r="Q94" i="4"/>
  <c r="P94" i="4"/>
  <c r="AA292" i="4"/>
  <c r="Z292" i="4"/>
  <c r="Y292" i="4"/>
  <c r="X292" i="4"/>
  <c r="W292" i="4"/>
  <c r="V292" i="4"/>
  <c r="U292" i="4"/>
  <c r="T292" i="4"/>
  <c r="S292" i="4"/>
  <c r="R292" i="4"/>
  <c r="Q292" i="4"/>
  <c r="P292" i="4"/>
  <c r="AA291" i="4"/>
  <c r="Z291" i="4"/>
  <c r="Y291" i="4"/>
  <c r="X291" i="4"/>
  <c r="W291" i="4"/>
  <c r="V291" i="4"/>
  <c r="U291" i="4"/>
  <c r="T291" i="4"/>
  <c r="S291" i="4"/>
  <c r="R291" i="4"/>
  <c r="Q291" i="4"/>
  <c r="P291" i="4"/>
  <c r="AA290" i="4"/>
  <c r="Z290" i="4"/>
  <c r="Y290" i="4"/>
  <c r="X290" i="4"/>
  <c r="W290" i="4"/>
  <c r="V290" i="4"/>
  <c r="U290" i="4"/>
  <c r="T290" i="4"/>
  <c r="S290" i="4"/>
  <c r="R290" i="4"/>
  <c r="Q290" i="4"/>
  <c r="P290" i="4"/>
  <c r="AA289" i="4"/>
  <c r="Z289" i="4"/>
  <c r="Y289" i="4"/>
  <c r="X289" i="4"/>
  <c r="W289" i="4"/>
  <c r="V289" i="4"/>
  <c r="U289" i="4"/>
  <c r="T289" i="4"/>
  <c r="S289" i="4"/>
  <c r="R289" i="4"/>
  <c r="Q289" i="4"/>
  <c r="P289" i="4"/>
  <c r="AA288" i="4"/>
  <c r="Z288" i="4"/>
  <c r="Y288" i="4"/>
  <c r="X288" i="4"/>
  <c r="W288" i="4"/>
  <c r="V288" i="4"/>
  <c r="U288" i="4"/>
  <c r="T288" i="4"/>
  <c r="S288" i="4"/>
  <c r="R288" i="4"/>
  <c r="Q288" i="4"/>
  <c r="P288" i="4"/>
  <c r="AA287" i="4"/>
  <c r="Z287" i="4"/>
  <c r="Y287" i="4"/>
  <c r="X287" i="4"/>
  <c r="W287" i="4"/>
  <c r="V287" i="4"/>
  <c r="U287" i="4"/>
  <c r="T287" i="4"/>
  <c r="S287" i="4"/>
  <c r="AB287" i="4" s="1"/>
  <c r="R287" i="4"/>
  <c r="Q287" i="4"/>
  <c r="P287" i="4"/>
  <c r="AA286" i="4"/>
  <c r="Z286" i="4"/>
  <c r="Y286" i="4"/>
  <c r="X286" i="4"/>
  <c r="W286" i="4"/>
  <c r="V286" i="4"/>
  <c r="U286" i="4"/>
  <c r="T286" i="4"/>
  <c r="S286" i="4"/>
  <c r="AB286" i="4" s="1"/>
  <c r="R286" i="4"/>
  <c r="Q286" i="4"/>
  <c r="P286" i="4"/>
  <c r="AA285" i="4"/>
  <c r="Z285" i="4"/>
  <c r="Y285" i="4"/>
  <c r="X285" i="4"/>
  <c r="W285" i="4"/>
  <c r="V285" i="4"/>
  <c r="U285" i="4"/>
  <c r="T285" i="4"/>
  <c r="S285" i="4"/>
  <c r="R285" i="4"/>
  <c r="Q285" i="4"/>
  <c r="P285" i="4"/>
  <c r="AA284" i="4"/>
  <c r="Z284" i="4"/>
  <c r="Y284" i="4"/>
  <c r="X284" i="4"/>
  <c r="W284" i="4"/>
  <c r="V284" i="4"/>
  <c r="U284" i="4"/>
  <c r="T284" i="4"/>
  <c r="S284" i="4"/>
  <c r="R284" i="4"/>
  <c r="Q284" i="4"/>
  <c r="P284" i="4"/>
  <c r="AA283" i="4"/>
  <c r="Z283" i="4"/>
  <c r="Y283" i="4"/>
  <c r="X283" i="4"/>
  <c r="W283" i="4"/>
  <c r="V283" i="4"/>
  <c r="U283" i="4"/>
  <c r="T283" i="4"/>
  <c r="S283" i="4"/>
  <c r="AB283" i="4" s="1"/>
  <c r="R283" i="4"/>
  <c r="Q283" i="4"/>
  <c r="P283" i="4"/>
  <c r="AA282" i="4"/>
  <c r="Z282" i="4"/>
  <c r="Y282" i="4"/>
  <c r="X282" i="4"/>
  <c r="W282" i="4"/>
  <c r="V282" i="4"/>
  <c r="U282" i="4"/>
  <c r="T282" i="4"/>
  <c r="S282" i="4"/>
  <c r="R282" i="4"/>
  <c r="Q282" i="4"/>
  <c r="P282" i="4"/>
  <c r="AA281" i="4"/>
  <c r="Z281" i="4"/>
  <c r="Y281" i="4"/>
  <c r="X281" i="4"/>
  <c r="W281" i="4"/>
  <c r="V281" i="4"/>
  <c r="U281" i="4"/>
  <c r="T281" i="4"/>
  <c r="S281" i="4"/>
  <c r="R281" i="4"/>
  <c r="Q281" i="4"/>
  <c r="P281" i="4"/>
  <c r="AA280" i="4"/>
  <c r="Z280" i="4"/>
  <c r="Y280" i="4"/>
  <c r="X280" i="4"/>
  <c r="W280" i="4"/>
  <c r="V280" i="4"/>
  <c r="U280" i="4"/>
  <c r="T280" i="4"/>
  <c r="S280" i="4"/>
  <c r="R280" i="4"/>
  <c r="Q280" i="4"/>
  <c r="P280" i="4"/>
  <c r="AA279" i="4"/>
  <c r="Z279" i="4"/>
  <c r="Y279" i="4"/>
  <c r="X279" i="4"/>
  <c r="W279" i="4"/>
  <c r="V279" i="4"/>
  <c r="U279" i="4"/>
  <c r="T279" i="4"/>
  <c r="S279" i="4"/>
  <c r="R279" i="4"/>
  <c r="Q279" i="4"/>
  <c r="P279" i="4"/>
  <c r="AA278" i="4"/>
  <c r="Z278" i="4"/>
  <c r="Y278" i="4"/>
  <c r="X278" i="4"/>
  <c r="W278" i="4"/>
  <c r="V278" i="4"/>
  <c r="U278" i="4"/>
  <c r="T278" i="4"/>
  <c r="S278" i="4"/>
  <c r="R278" i="4"/>
  <c r="Q278" i="4"/>
  <c r="P278" i="4"/>
  <c r="AA277" i="4"/>
  <c r="Z277" i="4"/>
  <c r="Y277" i="4"/>
  <c r="X277" i="4"/>
  <c r="W277" i="4"/>
  <c r="V277" i="4"/>
  <c r="U277" i="4"/>
  <c r="T277" i="4"/>
  <c r="S277" i="4"/>
  <c r="R277" i="4"/>
  <c r="Q277" i="4"/>
  <c r="P277" i="4"/>
  <c r="AA276" i="4"/>
  <c r="Z276" i="4"/>
  <c r="Y276" i="4"/>
  <c r="X276" i="4"/>
  <c r="W276" i="4"/>
  <c r="V276" i="4"/>
  <c r="U276" i="4"/>
  <c r="T276" i="4"/>
  <c r="S276" i="4"/>
  <c r="R276" i="4"/>
  <c r="Q276" i="4"/>
  <c r="P276" i="4"/>
  <c r="AA275" i="4"/>
  <c r="Z275" i="4"/>
  <c r="Y275" i="4"/>
  <c r="X275" i="4"/>
  <c r="W275" i="4"/>
  <c r="V275" i="4"/>
  <c r="U275" i="4"/>
  <c r="T275" i="4"/>
  <c r="S275" i="4"/>
  <c r="R275" i="4"/>
  <c r="Q275" i="4"/>
  <c r="P275" i="4"/>
  <c r="AA274" i="4"/>
  <c r="Z274" i="4"/>
  <c r="Y274" i="4"/>
  <c r="X274" i="4"/>
  <c r="W274" i="4"/>
  <c r="V274" i="4"/>
  <c r="U274" i="4"/>
  <c r="T274" i="4"/>
  <c r="S274" i="4"/>
  <c r="R274" i="4"/>
  <c r="Q274" i="4"/>
  <c r="P274" i="4"/>
  <c r="AA273" i="4"/>
  <c r="Z273" i="4"/>
  <c r="Y273" i="4"/>
  <c r="X273" i="4"/>
  <c r="W273" i="4"/>
  <c r="V273" i="4"/>
  <c r="U273" i="4"/>
  <c r="T273" i="4"/>
  <c r="S273" i="4"/>
  <c r="R273" i="4"/>
  <c r="Q273" i="4"/>
  <c r="P273" i="4"/>
  <c r="AA272" i="4"/>
  <c r="Z272" i="4"/>
  <c r="Y272" i="4"/>
  <c r="X272" i="4"/>
  <c r="W272" i="4"/>
  <c r="V272" i="4"/>
  <c r="U272" i="4"/>
  <c r="T272" i="4"/>
  <c r="S272" i="4"/>
  <c r="R272" i="4"/>
  <c r="Q272" i="4"/>
  <c r="P272" i="4"/>
  <c r="AA271" i="4"/>
  <c r="Z271" i="4"/>
  <c r="Y271" i="4"/>
  <c r="X271" i="4"/>
  <c r="W271" i="4"/>
  <c r="V271" i="4"/>
  <c r="U271" i="4"/>
  <c r="T271" i="4"/>
  <c r="S271" i="4"/>
  <c r="R271" i="4"/>
  <c r="Q271" i="4"/>
  <c r="P271" i="4"/>
  <c r="AA270" i="4"/>
  <c r="Z270" i="4"/>
  <c r="Y270" i="4"/>
  <c r="X270" i="4"/>
  <c r="W270" i="4"/>
  <c r="V270" i="4"/>
  <c r="U270" i="4"/>
  <c r="T270" i="4"/>
  <c r="S270" i="4"/>
  <c r="AB270" i="4" s="1"/>
  <c r="R270" i="4"/>
  <c r="Q270" i="4"/>
  <c r="P270" i="4"/>
  <c r="AA269" i="4"/>
  <c r="Z269" i="4"/>
  <c r="Y269" i="4"/>
  <c r="X269" i="4"/>
  <c r="W269" i="4"/>
  <c r="V269" i="4"/>
  <c r="U269" i="4"/>
  <c r="T269" i="4"/>
  <c r="S269" i="4"/>
  <c r="R269" i="4"/>
  <c r="Q269" i="4"/>
  <c r="P269" i="4"/>
  <c r="AA268" i="4"/>
  <c r="Z268" i="4"/>
  <c r="Y268" i="4"/>
  <c r="X268" i="4"/>
  <c r="W268" i="4"/>
  <c r="V268" i="4"/>
  <c r="U268" i="4"/>
  <c r="T268" i="4"/>
  <c r="S268" i="4"/>
  <c r="R268" i="4"/>
  <c r="Q268" i="4"/>
  <c r="P268" i="4"/>
  <c r="AA267" i="4"/>
  <c r="Z267" i="4"/>
  <c r="Y267" i="4"/>
  <c r="X267" i="4"/>
  <c r="W267" i="4"/>
  <c r="V267" i="4"/>
  <c r="U267" i="4"/>
  <c r="T267" i="4"/>
  <c r="S267" i="4"/>
  <c r="R267" i="4"/>
  <c r="Q267" i="4"/>
  <c r="P267" i="4"/>
  <c r="AA266" i="4"/>
  <c r="Z266" i="4"/>
  <c r="Y266" i="4"/>
  <c r="X266" i="4"/>
  <c r="W266" i="4"/>
  <c r="V266" i="4"/>
  <c r="U266" i="4"/>
  <c r="T266" i="4"/>
  <c r="S266" i="4"/>
  <c r="R266" i="4"/>
  <c r="Q266" i="4"/>
  <c r="P266" i="4"/>
  <c r="AA265" i="4"/>
  <c r="Z265" i="4"/>
  <c r="Y265" i="4"/>
  <c r="X265" i="4"/>
  <c r="W265" i="4"/>
  <c r="V265" i="4"/>
  <c r="U265" i="4"/>
  <c r="T265" i="4"/>
  <c r="S265" i="4"/>
  <c r="R265" i="4"/>
  <c r="Q265" i="4"/>
  <c r="P265" i="4"/>
  <c r="AA264" i="4"/>
  <c r="Z264" i="4"/>
  <c r="Y264" i="4"/>
  <c r="X264" i="4"/>
  <c r="W264" i="4"/>
  <c r="V264" i="4"/>
  <c r="U264" i="4"/>
  <c r="T264" i="4"/>
  <c r="S264" i="4"/>
  <c r="R264" i="4"/>
  <c r="Q264" i="4"/>
  <c r="P264" i="4"/>
  <c r="AA263" i="4"/>
  <c r="Z263" i="4"/>
  <c r="Y263" i="4"/>
  <c r="X263" i="4"/>
  <c r="W263" i="4"/>
  <c r="V263" i="4"/>
  <c r="U263" i="4"/>
  <c r="T263" i="4"/>
  <c r="S263" i="4"/>
  <c r="R263" i="4"/>
  <c r="Q263" i="4"/>
  <c r="P263" i="4"/>
  <c r="AA262" i="4"/>
  <c r="Z262" i="4"/>
  <c r="Y262" i="4"/>
  <c r="X262" i="4"/>
  <c r="W262" i="4"/>
  <c r="V262" i="4"/>
  <c r="U262" i="4"/>
  <c r="T262" i="4"/>
  <c r="S262" i="4"/>
  <c r="R262" i="4"/>
  <c r="Q262" i="4"/>
  <c r="P262" i="4"/>
  <c r="AA261" i="4"/>
  <c r="Z261" i="4"/>
  <c r="Y261" i="4"/>
  <c r="X261" i="4"/>
  <c r="W261" i="4"/>
  <c r="V261" i="4"/>
  <c r="U261" i="4"/>
  <c r="T261" i="4"/>
  <c r="S261" i="4"/>
  <c r="R261" i="4"/>
  <c r="Q261" i="4"/>
  <c r="P261" i="4"/>
  <c r="AA260" i="4"/>
  <c r="Z260" i="4"/>
  <c r="Y260" i="4"/>
  <c r="X260" i="4"/>
  <c r="W260" i="4"/>
  <c r="V260" i="4"/>
  <c r="U260" i="4"/>
  <c r="T260" i="4"/>
  <c r="S260" i="4"/>
  <c r="R260" i="4"/>
  <c r="Q260" i="4"/>
  <c r="P260" i="4"/>
  <c r="AA259" i="4"/>
  <c r="Z259" i="4"/>
  <c r="Y259" i="4"/>
  <c r="X259" i="4"/>
  <c r="W259" i="4"/>
  <c r="V259" i="4"/>
  <c r="U259" i="4"/>
  <c r="T259" i="4"/>
  <c r="S259" i="4"/>
  <c r="R259" i="4"/>
  <c r="Q259" i="4"/>
  <c r="P259" i="4"/>
  <c r="AA258" i="4"/>
  <c r="Z258" i="4"/>
  <c r="Y258" i="4"/>
  <c r="X258" i="4"/>
  <c r="W258" i="4"/>
  <c r="V258" i="4"/>
  <c r="U258" i="4"/>
  <c r="T258" i="4"/>
  <c r="S258" i="4"/>
  <c r="R258" i="4"/>
  <c r="Q258" i="4"/>
  <c r="P258" i="4"/>
  <c r="AA257" i="4"/>
  <c r="Z257" i="4"/>
  <c r="Y257" i="4"/>
  <c r="X257" i="4"/>
  <c r="W257" i="4"/>
  <c r="V257" i="4"/>
  <c r="U257" i="4"/>
  <c r="T257" i="4"/>
  <c r="S257" i="4"/>
  <c r="R257" i="4"/>
  <c r="Q257" i="4"/>
  <c r="P257" i="4"/>
  <c r="AA256" i="4"/>
  <c r="Z256" i="4"/>
  <c r="Y256" i="4"/>
  <c r="X256" i="4"/>
  <c r="W256" i="4"/>
  <c r="V256" i="4"/>
  <c r="U256" i="4"/>
  <c r="T256" i="4"/>
  <c r="S256" i="4"/>
  <c r="R256" i="4"/>
  <c r="Q256" i="4"/>
  <c r="P256" i="4"/>
  <c r="AA255" i="4"/>
  <c r="Z255" i="4"/>
  <c r="Y255" i="4"/>
  <c r="X255" i="4"/>
  <c r="W255" i="4"/>
  <c r="V255" i="4"/>
  <c r="U255" i="4"/>
  <c r="T255" i="4"/>
  <c r="S255" i="4"/>
  <c r="R255" i="4"/>
  <c r="Q255" i="4"/>
  <c r="P255" i="4"/>
  <c r="AA254" i="4"/>
  <c r="Z254" i="4"/>
  <c r="Y254" i="4"/>
  <c r="X254" i="4"/>
  <c r="W254" i="4"/>
  <c r="V254" i="4"/>
  <c r="U254" i="4"/>
  <c r="T254" i="4"/>
  <c r="S254" i="4"/>
  <c r="R254" i="4"/>
  <c r="Q254" i="4"/>
  <c r="P254" i="4"/>
  <c r="AA253" i="4"/>
  <c r="Z253" i="4"/>
  <c r="Y253" i="4"/>
  <c r="X253" i="4"/>
  <c r="W253" i="4"/>
  <c r="V253" i="4"/>
  <c r="U253" i="4"/>
  <c r="T253" i="4"/>
  <c r="S253" i="4"/>
  <c r="R253" i="4"/>
  <c r="Q253" i="4"/>
  <c r="P253" i="4"/>
  <c r="AA252" i="4"/>
  <c r="Z252" i="4"/>
  <c r="Y252" i="4"/>
  <c r="X252" i="4"/>
  <c r="W252" i="4"/>
  <c r="V252" i="4"/>
  <c r="U252" i="4"/>
  <c r="T252" i="4"/>
  <c r="S252" i="4"/>
  <c r="R252" i="4"/>
  <c r="Q252" i="4"/>
  <c r="P252" i="4"/>
  <c r="AA227" i="4"/>
  <c r="Z227" i="4"/>
  <c r="Y227" i="4"/>
  <c r="X227" i="4"/>
  <c r="W227" i="4"/>
  <c r="V227" i="4"/>
  <c r="U227" i="4"/>
  <c r="T227" i="4"/>
  <c r="S227" i="4"/>
  <c r="R227" i="4"/>
  <c r="Q227" i="4"/>
  <c r="P227" i="4"/>
  <c r="AA226" i="4"/>
  <c r="Z226" i="4"/>
  <c r="Y226" i="4"/>
  <c r="X226" i="4"/>
  <c r="W226" i="4"/>
  <c r="V226" i="4"/>
  <c r="U226" i="4"/>
  <c r="T226" i="4"/>
  <c r="S226" i="4"/>
  <c r="R226" i="4"/>
  <c r="Q226" i="4"/>
  <c r="P226" i="4"/>
  <c r="AA225" i="4"/>
  <c r="Z225" i="4"/>
  <c r="Y225" i="4"/>
  <c r="X225" i="4"/>
  <c r="W225" i="4"/>
  <c r="V225" i="4"/>
  <c r="U225" i="4"/>
  <c r="T225" i="4"/>
  <c r="S225" i="4"/>
  <c r="AB225" i="4" s="1"/>
  <c r="R225" i="4"/>
  <c r="Q225" i="4"/>
  <c r="P225" i="4"/>
  <c r="AA224" i="4"/>
  <c r="Z224" i="4"/>
  <c r="Y224" i="4"/>
  <c r="X224" i="4"/>
  <c r="W224" i="4"/>
  <c r="V224" i="4"/>
  <c r="U224" i="4"/>
  <c r="T224" i="4"/>
  <c r="S224" i="4"/>
  <c r="R224" i="4"/>
  <c r="Q224" i="4"/>
  <c r="P224" i="4"/>
  <c r="AA223" i="4"/>
  <c r="Z223" i="4"/>
  <c r="Y223" i="4"/>
  <c r="X223" i="4"/>
  <c r="W223" i="4"/>
  <c r="V223" i="4"/>
  <c r="U223" i="4"/>
  <c r="T223" i="4"/>
  <c r="S223" i="4"/>
  <c r="R223" i="4"/>
  <c r="Q223" i="4"/>
  <c r="P223" i="4"/>
  <c r="AA222" i="4"/>
  <c r="Z222" i="4"/>
  <c r="Y222" i="4"/>
  <c r="X222" i="4"/>
  <c r="W222" i="4"/>
  <c r="V222" i="4"/>
  <c r="U222" i="4"/>
  <c r="T222" i="4"/>
  <c r="S222" i="4"/>
  <c r="R222" i="4"/>
  <c r="Q222" i="4"/>
  <c r="P222" i="4"/>
  <c r="AA221" i="4"/>
  <c r="Z221" i="4"/>
  <c r="Y221" i="4"/>
  <c r="X221" i="4"/>
  <c r="W221" i="4"/>
  <c r="V221" i="4"/>
  <c r="U221" i="4"/>
  <c r="T221" i="4"/>
  <c r="S221" i="4"/>
  <c r="R221" i="4"/>
  <c r="Q221" i="4"/>
  <c r="P221" i="4"/>
  <c r="AA220" i="4"/>
  <c r="Z220" i="4"/>
  <c r="Y220" i="4"/>
  <c r="X220" i="4"/>
  <c r="W220" i="4"/>
  <c r="V220" i="4"/>
  <c r="U220" i="4"/>
  <c r="T220" i="4"/>
  <c r="S220" i="4"/>
  <c r="R220" i="4"/>
  <c r="Q220" i="4"/>
  <c r="P220" i="4"/>
  <c r="AA219" i="4"/>
  <c r="Z219" i="4"/>
  <c r="Y219" i="4"/>
  <c r="X219" i="4"/>
  <c r="W219" i="4"/>
  <c r="V219" i="4"/>
  <c r="U219" i="4"/>
  <c r="T219" i="4"/>
  <c r="S219" i="4"/>
  <c r="AB219" i="4" s="1"/>
  <c r="R219" i="4"/>
  <c r="Q219" i="4"/>
  <c r="P219" i="4"/>
  <c r="AA218" i="4"/>
  <c r="Z218" i="4"/>
  <c r="Y218" i="4"/>
  <c r="X218" i="4"/>
  <c r="W218" i="4"/>
  <c r="V218" i="4"/>
  <c r="U218" i="4"/>
  <c r="T218" i="4"/>
  <c r="S218" i="4"/>
  <c r="R218" i="4"/>
  <c r="Q218" i="4"/>
  <c r="P218" i="4"/>
  <c r="AA217" i="4"/>
  <c r="Z217" i="4"/>
  <c r="Y217" i="4"/>
  <c r="X217" i="4"/>
  <c r="W217" i="4"/>
  <c r="V217" i="4"/>
  <c r="U217" i="4"/>
  <c r="T217" i="4"/>
  <c r="S217" i="4"/>
  <c r="R217" i="4"/>
  <c r="Q217" i="4"/>
  <c r="P217" i="4"/>
  <c r="AA216" i="4"/>
  <c r="Z216" i="4"/>
  <c r="Y216" i="4"/>
  <c r="X216" i="4"/>
  <c r="W216" i="4"/>
  <c r="V216" i="4"/>
  <c r="U216" i="4"/>
  <c r="T216" i="4"/>
  <c r="S216" i="4"/>
  <c r="R216" i="4"/>
  <c r="Q216" i="4"/>
  <c r="P216" i="4"/>
  <c r="AA93" i="4"/>
  <c r="Z93" i="4"/>
  <c r="Y93" i="4"/>
  <c r="X93" i="4"/>
  <c r="W93" i="4"/>
  <c r="V93" i="4"/>
  <c r="U93" i="4"/>
  <c r="T93" i="4"/>
  <c r="S93" i="4"/>
  <c r="AB93" i="4" s="1"/>
  <c r="R93" i="4"/>
  <c r="Q93" i="4"/>
  <c r="P93" i="4"/>
  <c r="AA92" i="4"/>
  <c r="Z92" i="4"/>
  <c r="Y92" i="4"/>
  <c r="X92" i="4"/>
  <c r="W92" i="4"/>
  <c r="V92" i="4"/>
  <c r="U92" i="4"/>
  <c r="T92" i="4"/>
  <c r="S92" i="4"/>
  <c r="R92" i="4"/>
  <c r="Q92" i="4"/>
  <c r="P92" i="4"/>
  <c r="AA91" i="4"/>
  <c r="Z91" i="4"/>
  <c r="Y91" i="4"/>
  <c r="X91" i="4"/>
  <c r="W91" i="4"/>
  <c r="V91" i="4"/>
  <c r="U91" i="4"/>
  <c r="T91" i="4"/>
  <c r="S91" i="4"/>
  <c r="R91" i="4"/>
  <c r="Q91" i="4"/>
  <c r="P91" i="4"/>
  <c r="AA90" i="4"/>
  <c r="Z90" i="4"/>
  <c r="Y90" i="4"/>
  <c r="X90" i="4"/>
  <c r="W90" i="4"/>
  <c r="V90" i="4"/>
  <c r="U90" i="4"/>
  <c r="T90" i="4"/>
  <c r="S90" i="4"/>
  <c r="AB90" i="4" s="1"/>
  <c r="R90" i="4"/>
  <c r="Q90" i="4"/>
  <c r="P90" i="4"/>
  <c r="AA89" i="4"/>
  <c r="Z89" i="4"/>
  <c r="Y89" i="4"/>
  <c r="X89" i="4"/>
  <c r="W89" i="4"/>
  <c r="V89" i="4"/>
  <c r="U89" i="4"/>
  <c r="T89" i="4"/>
  <c r="S89" i="4"/>
  <c r="R89" i="4"/>
  <c r="Q89" i="4"/>
  <c r="P89" i="4"/>
  <c r="AA88" i="4"/>
  <c r="Z88" i="4"/>
  <c r="Y88" i="4"/>
  <c r="X88" i="4"/>
  <c r="W88" i="4"/>
  <c r="V88" i="4"/>
  <c r="U88" i="4"/>
  <c r="T88" i="4"/>
  <c r="S88" i="4"/>
  <c r="R88" i="4"/>
  <c r="Q88" i="4"/>
  <c r="P88" i="4"/>
  <c r="AA87" i="4"/>
  <c r="Z87" i="4"/>
  <c r="Y87" i="4"/>
  <c r="X87" i="4"/>
  <c r="W87" i="4"/>
  <c r="V87" i="4"/>
  <c r="U87" i="4"/>
  <c r="T87" i="4"/>
  <c r="S87" i="4"/>
  <c r="R87" i="4"/>
  <c r="Q87" i="4"/>
  <c r="P87" i="4"/>
  <c r="AA86" i="4"/>
  <c r="Z86" i="4"/>
  <c r="Y86" i="4"/>
  <c r="X86" i="4"/>
  <c r="W86" i="4"/>
  <c r="V86" i="4"/>
  <c r="U86" i="4"/>
  <c r="T86" i="4"/>
  <c r="S86" i="4"/>
  <c r="R86" i="4"/>
  <c r="Q86" i="4"/>
  <c r="P86" i="4"/>
  <c r="AA85" i="4"/>
  <c r="Z85" i="4"/>
  <c r="Y85" i="4"/>
  <c r="X85" i="4"/>
  <c r="W85" i="4"/>
  <c r="V85" i="4"/>
  <c r="U85" i="4"/>
  <c r="T85" i="4"/>
  <c r="S85" i="4"/>
  <c r="R85" i="4"/>
  <c r="Q85" i="4"/>
  <c r="P85" i="4"/>
  <c r="AA84" i="4"/>
  <c r="Z84" i="4"/>
  <c r="Y84" i="4"/>
  <c r="X84" i="4"/>
  <c r="W84" i="4"/>
  <c r="V84" i="4"/>
  <c r="U84" i="4"/>
  <c r="T84" i="4"/>
  <c r="S84" i="4"/>
  <c r="R84" i="4"/>
  <c r="Q84" i="4"/>
  <c r="P84" i="4"/>
  <c r="AA83" i="4"/>
  <c r="Z83" i="4"/>
  <c r="Y83" i="4"/>
  <c r="X83" i="4"/>
  <c r="W83" i="4"/>
  <c r="V83" i="4"/>
  <c r="U83" i="4"/>
  <c r="T83" i="4"/>
  <c r="S83" i="4"/>
  <c r="AB83" i="4" s="1"/>
  <c r="R83" i="4"/>
  <c r="Q83" i="4"/>
  <c r="P83" i="4"/>
  <c r="AA82" i="4"/>
  <c r="Z82" i="4"/>
  <c r="Y82" i="4"/>
  <c r="X82" i="4"/>
  <c r="W82" i="4"/>
  <c r="V82" i="4"/>
  <c r="U82" i="4"/>
  <c r="T82" i="4"/>
  <c r="S82" i="4"/>
  <c r="R82" i="4"/>
  <c r="Q82" i="4"/>
  <c r="P82" i="4"/>
  <c r="AA81" i="4"/>
  <c r="Z81" i="4"/>
  <c r="Y81" i="4"/>
  <c r="X81" i="4"/>
  <c r="W81" i="4"/>
  <c r="V81" i="4"/>
  <c r="U81" i="4"/>
  <c r="T81" i="4"/>
  <c r="S81" i="4"/>
  <c r="R81" i="4"/>
  <c r="Q81" i="4"/>
  <c r="P81" i="4"/>
  <c r="AA80" i="4"/>
  <c r="Z80" i="4"/>
  <c r="Y80" i="4"/>
  <c r="X80" i="4"/>
  <c r="W80" i="4"/>
  <c r="V80" i="4"/>
  <c r="U80" i="4"/>
  <c r="T80" i="4"/>
  <c r="S80" i="4"/>
  <c r="R80" i="4"/>
  <c r="Q80" i="4"/>
  <c r="P80" i="4"/>
  <c r="AA79" i="4"/>
  <c r="Z79" i="4"/>
  <c r="Y79" i="4"/>
  <c r="X79" i="4"/>
  <c r="W79" i="4"/>
  <c r="V79" i="4"/>
  <c r="U79" i="4"/>
  <c r="T79" i="4"/>
  <c r="S79" i="4"/>
  <c r="R79" i="4"/>
  <c r="Q79" i="4"/>
  <c r="P79" i="4"/>
  <c r="AA78" i="4"/>
  <c r="Z78" i="4"/>
  <c r="Y78" i="4"/>
  <c r="X78" i="4"/>
  <c r="W78" i="4"/>
  <c r="V78" i="4"/>
  <c r="U78" i="4"/>
  <c r="T78" i="4"/>
  <c r="S78" i="4"/>
  <c r="R78" i="4"/>
  <c r="Q78" i="4"/>
  <c r="P78" i="4"/>
  <c r="AA77" i="4"/>
  <c r="Z77" i="4"/>
  <c r="Y77" i="4"/>
  <c r="X77" i="4"/>
  <c r="W77" i="4"/>
  <c r="V77" i="4"/>
  <c r="U77" i="4"/>
  <c r="T77" i="4"/>
  <c r="S77" i="4"/>
  <c r="R77" i="4"/>
  <c r="Q77" i="4"/>
  <c r="P77" i="4"/>
  <c r="AA76" i="4"/>
  <c r="Z76" i="4"/>
  <c r="Y76" i="4"/>
  <c r="X76" i="4"/>
  <c r="W76" i="4"/>
  <c r="V76" i="4"/>
  <c r="U76" i="4"/>
  <c r="T76" i="4"/>
  <c r="S76" i="4"/>
  <c r="R76" i="4"/>
  <c r="Q76" i="4"/>
  <c r="P76" i="4"/>
  <c r="AA75" i="4"/>
  <c r="Z75" i="4"/>
  <c r="Y75" i="4"/>
  <c r="X75" i="4"/>
  <c r="W75" i="4"/>
  <c r="V75" i="4"/>
  <c r="U75" i="4"/>
  <c r="T75" i="4"/>
  <c r="S75" i="4"/>
  <c r="R75" i="4"/>
  <c r="Q75" i="4"/>
  <c r="P75" i="4"/>
  <c r="AA74" i="4"/>
  <c r="Z74" i="4"/>
  <c r="Y74" i="4"/>
  <c r="X74" i="4"/>
  <c r="W74" i="4"/>
  <c r="V74" i="4"/>
  <c r="U74" i="4"/>
  <c r="T74" i="4"/>
  <c r="S74" i="4"/>
  <c r="R74" i="4"/>
  <c r="Q74" i="4"/>
  <c r="P74" i="4"/>
  <c r="AA73" i="4"/>
  <c r="Z73" i="4"/>
  <c r="Y73" i="4"/>
  <c r="X73" i="4"/>
  <c r="W73" i="4"/>
  <c r="V73" i="4"/>
  <c r="U73" i="4"/>
  <c r="T73" i="4"/>
  <c r="S73" i="4"/>
  <c r="R73" i="4"/>
  <c r="Q73" i="4"/>
  <c r="P73" i="4"/>
  <c r="AA72" i="4"/>
  <c r="Z72" i="4"/>
  <c r="Y72" i="4"/>
  <c r="X72" i="4"/>
  <c r="W72" i="4"/>
  <c r="V72" i="4"/>
  <c r="U72" i="4"/>
  <c r="T72" i="4"/>
  <c r="S72" i="4"/>
  <c r="R72" i="4"/>
  <c r="Q72" i="4"/>
  <c r="P72" i="4"/>
  <c r="AA71" i="4"/>
  <c r="Z71" i="4"/>
  <c r="Y71" i="4"/>
  <c r="X71" i="4"/>
  <c r="W71" i="4"/>
  <c r="V71" i="4"/>
  <c r="U71" i="4"/>
  <c r="T71" i="4"/>
  <c r="S71" i="4"/>
  <c r="R71" i="4"/>
  <c r="Q71" i="4"/>
  <c r="P71" i="4"/>
  <c r="AA70" i="4"/>
  <c r="Z70" i="4"/>
  <c r="Y70" i="4"/>
  <c r="X70" i="4"/>
  <c r="W70" i="4"/>
  <c r="V70" i="4"/>
  <c r="U70" i="4"/>
  <c r="T70" i="4"/>
  <c r="S70" i="4"/>
  <c r="AB70" i="4" s="1"/>
  <c r="R70" i="4"/>
  <c r="Q70" i="4"/>
  <c r="P70" i="4"/>
  <c r="AA69" i="4"/>
  <c r="Z69" i="4"/>
  <c r="Y69" i="4"/>
  <c r="X69" i="4"/>
  <c r="W69" i="4"/>
  <c r="V69" i="4"/>
  <c r="U69" i="4"/>
  <c r="T69" i="4"/>
  <c r="S69" i="4"/>
  <c r="R69" i="4"/>
  <c r="Q69" i="4"/>
  <c r="P69" i="4"/>
  <c r="AA68" i="4"/>
  <c r="Z68" i="4"/>
  <c r="Y68" i="4"/>
  <c r="X68" i="4"/>
  <c r="W68" i="4"/>
  <c r="V68" i="4"/>
  <c r="U68" i="4"/>
  <c r="T68" i="4"/>
  <c r="S68" i="4"/>
  <c r="R68" i="4"/>
  <c r="Q68" i="4"/>
  <c r="P68" i="4"/>
  <c r="AA67" i="4"/>
  <c r="Z67" i="4"/>
  <c r="Y67" i="4"/>
  <c r="X67" i="4"/>
  <c r="W67" i="4"/>
  <c r="V67" i="4"/>
  <c r="U67" i="4"/>
  <c r="T67" i="4"/>
  <c r="S67" i="4"/>
  <c r="R67" i="4"/>
  <c r="Q67" i="4"/>
  <c r="P67" i="4"/>
  <c r="AA66" i="4"/>
  <c r="Z66" i="4"/>
  <c r="Y66" i="4"/>
  <c r="X66" i="4"/>
  <c r="W66" i="4"/>
  <c r="V66" i="4"/>
  <c r="U66" i="4"/>
  <c r="T66" i="4"/>
  <c r="S66" i="4"/>
  <c r="R66" i="4"/>
  <c r="Q66" i="4"/>
  <c r="P66" i="4"/>
  <c r="AA65" i="4"/>
  <c r="Z65" i="4"/>
  <c r="Y65" i="4"/>
  <c r="X65" i="4"/>
  <c r="W65" i="4"/>
  <c r="V65" i="4"/>
  <c r="U65" i="4"/>
  <c r="T65" i="4"/>
  <c r="S65" i="4"/>
  <c r="AB65" i="4" s="1"/>
  <c r="R65" i="4"/>
  <c r="Q65" i="4"/>
  <c r="P65" i="4"/>
  <c r="AA64" i="4"/>
  <c r="Z64" i="4"/>
  <c r="Y64" i="4"/>
  <c r="X64" i="4"/>
  <c r="W64" i="4"/>
  <c r="V64" i="4"/>
  <c r="U64" i="4"/>
  <c r="T64" i="4"/>
  <c r="S64" i="4"/>
  <c r="AB64" i="4" s="1"/>
  <c r="R64" i="4"/>
  <c r="Q64" i="4"/>
  <c r="P64" i="4"/>
  <c r="AA63" i="4"/>
  <c r="Z63" i="4"/>
  <c r="Y63" i="4"/>
  <c r="X63" i="4"/>
  <c r="W63" i="4"/>
  <c r="V63" i="4"/>
  <c r="U63" i="4"/>
  <c r="T63" i="4"/>
  <c r="AC63" i="4" s="1"/>
  <c r="S63" i="4"/>
  <c r="AB63" i="4" s="1"/>
  <c r="R63" i="4"/>
  <c r="Q63" i="4"/>
  <c r="P63" i="4"/>
  <c r="AA62" i="4"/>
  <c r="Z62" i="4"/>
  <c r="Y62" i="4"/>
  <c r="X62" i="4"/>
  <c r="W62" i="4"/>
  <c r="V62" i="4"/>
  <c r="U62" i="4"/>
  <c r="T62" i="4"/>
  <c r="S62" i="4"/>
  <c r="R62" i="4"/>
  <c r="Q62" i="4"/>
  <c r="P62" i="4"/>
  <c r="AA61" i="4"/>
  <c r="Z61" i="4"/>
  <c r="Y61" i="4"/>
  <c r="X61" i="4"/>
  <c r="W61" i="4"/>
  <c r="V61" i="4"/>
  <c r="U61" i="4"/>
  <c r="T61" i="4"/>
  <c r="S61" i="4"/>
  <c r="AB61" i="4" s="1"/>
  <c r="R61" i="4"/>
  <c r="Q61" i="4"/>
  <c r="P61" i="4"/>
  <c r="AA60" i="4"/>
  <c r="Z60" i="4"/>
  <c r="Y60" i="4"/>
  <c r="X60" i="4"/>
  <c r="W60" i="4"/>
  <c r="V60" i="4"/>
  <c r="U60" i="4"/>
  <c r="T60" i="4"/>
  <c r="AC60" i="4" s="1"/>
  <c r="S60" i="4"/>
  <c r="R60" i="4"/>
  <c r="Q60" i="4"/>
  <c r="P60" i="4"/>
  <c r="AA59" i="4"/>
  <c r="Z59" i="4"/>
  <c r="Y59" i="4"/>
  <c r="X59" i="4"/>
  <c r="W59" i="4"/>
  <c r="V59" i="4"/>
  <c r="U59" i="4"/>
  <c r="T59" i="4"/>
  <c r="S59" i="4"/>
  <c r="R59" i="4"/>
  <c r="Q59" i="4"/>
  <c r="P59" i="4"/>
  <c r="AA58" i="4"/>
  <c r="Z58" i="4"/>
  <c r="Y58" i="4"/>
  <c r="X58" i="4"/>
  <c r="W58" i="4"/>
  <c r="V58" i="4"/>
  <c r="U58" i="4"/>
  <c r="T58" i="4"/>
  <c r="S58" i="4"/>
  <c r="R58" i="4"/>
  <c r="Q58" i="4"/>
  <c r="P58" i="4"/>
  <c r="AA215" i="4"/>
  <c r="Z215" i="4"/>
  <c r="Y215" i="4"/>
  <c r="X215" i="4"/>
  <c r="W215" i="4"/>
  <c r="V215" i="4"/>
  <c r="U215" i="4"/>
  <c r="T215" i="4"/>
  <c r="S215" i="4"/>
  <c r="R215" i="4"/>
  <c r="Q215" i="4"/>
  <c r="P215" i="4"/>
  <c r="AA214" i="4"/>
  <c r="Z214" i="4"/>
  <c r="Y214" i="4"/>
  <c r="X214" i="4"/>
  <c r="W214" i="4"/>
  <c r="V214" i="4"/>
  <c r="U214" i="4"/>
  <c r="T214" i="4"/>
  <c r="S214" i="4"/>
  <c r="R214" i="4"/>
  <c r="Q214" i="4"/>
  <c r="P214" i="4"/>
  <c r="AA213" i="4"/>
  <c r="Z213" i="4"/>
  <c r="Y213" i="4"/>
  <c r="X213" i="4"/>
  <c r="W213" i="4"/>
  <c r="V213" i="4"/>
  <c r="U213" i="4"/>
  <c r="T213" i="4"/>
  <c r="AC213" i="4" s="1"/>
  <c r="S213" i="4"/>
  <c r="R213" i="4"/>
  <c r="Q213" i="4"/>
  <c r="P213" i="4"/>
  <c r="AA212" i="4"/>
  <c r="Z212" i="4"/>
  <c r="Y212" i="4"/>
  <c r="X212" i="4"/>
  <c r="W212" i="4"/>
  <c r="V212" i="4"/>
  <c r="U212" i="4"/>
  <c r="T212" i="4"/>
  <c r="AC212" i="4" s="1"/>
  <c r="S212" i="4"/>
  <c r="R212" i="4"/>
  <c r="Q212" i="4"/>
  <c r="P212" i="4"/>
  <c r="AA211" i="4"/>
  <c r="Z211" i="4"/>
  <c r="Y211" i="4"/>
  <c r="X211" i="4"/>
  <c r="W211" i="4"/>
  <c r="V211" i="4"/>
  <c r="U211" i="4"/>
  <c r="T211" i="4"/>
  <c r="AC211" i="4" s="1"/>
  <c r="S211" i="4"/>
  <c r="R211" i="4"/>
  <c r="Q211" i="4"/>
  <c r="P211" i="4"/>
  <c r="AA210" i="4"/>
  <c r="Z210" i="4"/>
  <c r="Y210" i="4"/>
  <c r="X210" i="4"/>
  <c r="W210" i="4"/>
  <c r="V210" i="4"/>
  <c r="U210" i="4"/>
  <c r="T210" i="4"/>
  <c r="S210" i="4"/>
  <c r="AB210" i="4" s="1"/>
  <c r="R210" i="4"/>
  <c r="Q210" i="4"/>
  <c r="P210" i="4"/>
  <c r="AA57" i="4"/>
  <c r="Z57" i="4"/>
  <c r="Y57" i="4"/>
  <c r="X57" i="4"/>
  <c r="W57" i="4"/>
  <c r="V57" i="4"/>
  <c r="U57" i="4"/>
  <c r="T57" i="4"/>
  <c r="S57" i="4"/>
  <c r="R57" i="4"/>
  <c r="Q57" i="4"/>
  <c r="P57" i="4"/>
  <c r="AA56" i="4"/>
  <c r="Z56" i="4"/>
  <c r="Y56" i="4"/>
  <c r="X56" i="4"/>
  <c r="W56" i="4"/>
  <c r="V56" i="4"/>
  <c r="U56" i="4"/>
  <c r="T56" i="4"/>
  <c r="S56" i="4"/>
  <c r="R56" i="4"/>
  <c r="Q56" i="4"/>
  <c r="P56" i="4"/>
  <c r="AA55" i="4"/>
  <c r="Z55" i="4"/>
  <c r="Y55" i="4"/>
  <c r="X55" i="4"/>
  <c r="W55" i="4"/>
  <c r="V55" i="4"/>
  <c r="U55" i="4"/>
  <c r="T55" i="4"/>
  <c r="S55" i="4"/>
  <c r="R55" i="4"/>
  <c r="Q55" i="4"/>
  <c r="P55" i="4"/>
  <c r="AA54" i="4"/>
  <c r="Z54" i="4"/>
  <c r="Y54" i="4"/>
  <c r="X54" i="4"/>
  <c r="W54" i="4"/>
  <c r="V54" i="4"/>
  <c r="U54" i="4"/>
  <c r="T54" i="4"/>
  <c r="S54" i="4"/>
  <c r="R54" i="4"/>
  <c r="Q54" i="4"/>
  <c r="P54" i="4"/>
  <c r="AA53" i="4"/>
  <c r="Z53" i="4"/>
  <c r="Y53" i="4"/>
  <c r="X53" i="4"/>
  <c r="W53" i="4"/>
  <c r="V53" i="4"/>
  <c r="U53" i="4"/>
  <c r="T53" i="4"/>
  <c r="AC53" i="4" s="1"/>
  <c r="S53" i="4"/>
  <c r="R53" i="4"/>
  <c r="Q53" i="4"/>
  <c r="P53" i="4"/>
  <c r="AA52" i="4"/>
  <c r="Z52" i="4"/>
  <c r="Y52" i="4"/>
  <c r="X52" i="4"/>
  <c r="W52" i="4"/>
  <c r="V52" i="4"/>
  <c r="U52" i="4"/>
  <c r="T52" i="4"/>
  <c r="S52" i="4"/>
  <c r="R52" i="4"/>
  <c r="Q52" i="4"/>
  <c r="P52" i="4"/>
  <c r="AA51" i="4"/>
  <c r="Z51" i="4"/>
  <c r="Y51" i="4"/>
  <c r="X51" i="4"/>
  <c r="W51" i="4"/>
  <c r="V51" i="4"/>
  <c r="U51" i="4"/>
  <c r="T51" i="4"/>
  <c r="AC51" i="4" s="1"/>
  <c r="S51" i="4"/>
  <c r="R51" i="4"/>
  <c r="Q51" i="4"/>
  <c r="P51" i="4"/>
  <c r="AA50" i="4"/>
  <c r="Z50" i="4"/>
  <c r="Y50" i="4"/>
  <c r="X50" i="4"/>
  <c r="W50" i="4"/>
  <c r="V50" i="4"/>
  <c r="U50" i="4"/>
  <c r="T50" i="4"/>
  <c r="AC50" i="4" s="1"/>
  <c r="S50" i="4"/>
  <c r="R50" i="4"/>
  <c r="Q50" i="4"/>
  <c r="P50" i="4"/>
  <c r="AA49" i="4"/>
  <c r="Z49" i="4"/>
  <c r="Y49" i="4"/>
  <c r="X49" i="4"/>
  <c r="W49" i="4"/>
  <c r="V49" i="4"/>
  <c r="U49" i="4"/>
  <c r="T49" i="4"/>
  <c r="S49" i="4"/>
  <c r="AB49" i="4" s="1"/>
  <c r="R49" i="4"/>
  <c r="Q49" i="4"/>
  <c r="P49" i="4"/>
  <c r="AA48" i="4"/>
  <c r="Z48" i="4"/>
  <c r="Y48" i="4"/>
  <c r="X48" i="4"/>
  <c r="W48" i="4"/>
  <c r="V48" i="4"/>
  <c r="U48" i="4"/>
  <c r="T48" i="4"/>
  <c r="AC48" i="4" s="1"/>
  <c r="S48" i="4"/>
  <c r="R48" i="4"/>
  <c r="Q48" i="4"/>
  <c r="P48" i="4"/>
  <c r="AA47" i="4"/>
  <c r="Z47" i="4"/>
  <c r="Y47" i="4"/>
  <c r="X47" i="4"/>
  <c r="W47" i="4"/>
  <c r="V47" i="4"/>
  <c r="U47" i="4"/>
  <c r="T47" i="4"/>
  <c r="S47" i="4"/>
  <c r="R47" i="4"/>
  <c r="Q47" i="4"/>
  <c r="P47" i="4"/>
  <c r="AA46" i="4"/>
  <c r="Z46" i="4"/>
  <c r="Y46" i="4"/>
  <c r="X46" i="4"/>
  <c r="W46" i="4"/>
  <c r="V46" i="4"/>
  <c r="U46" i="4"/>
  <c r="T46" i="4"/>
  <c r="S46" i="4"/>
  <c r="R46" i="4"/>
  <c r="Q46" i="4"/>
  <c r="P46" i="4"/>
  <c r="AA45" i="4"/>
  <c r="Z45" i="4"/>
  <c r="Y45" i="4"/>
  <c r="X45" i="4"/>
  <c r="W45" i="4"/>
  <c r="V45" i="4"/>
  <c r="U45" i="4"/>
  <c r="T45" i="4"/>
  <c r="AC45" i="4" s="1"/>
  <c r="S45" i="4"/>
  <c r="AB45" i="4" s="1"/>
  <c r="R45" i="4"/>
  <c r="Q45" i="4"/>
  <c r="P45" i="4"/>
  <c r="AA44" i="4"/>
  <c r="Z44" i="4"/>
  <c r="Y44" i="4"/>
  <c r="X44" i="4"/>
  <c r="W44" i="4"/>
  <c r="V44" i="4"/>
  <c r="U44" i="4"/>
  <c r="T44" i="4"/>
  <c r="AC44" i="4" s="1"/>
  <c r="S44" i="4"/>
  <c r="R44" i="4"/>
  <c r="Q44" i="4"/>
  <c r="P44" i="4"/>
  <c r="AA43" i="4"/>
  <c r="Z43" i="4"/>
  <c r="Y43" i="4"/>
  <c r="X43" i="4"/>
  <c r="W43" i="4"/>
  <c r="V43" i="4"/>
  <c r="U43" i="4"/>
  <c r="T43" i="4"/>
  <c r="AC43" i="4" s="1"/>
  <c r="S43" i="4"/>
  <c r="R43" i="4"/>
  <c r="Q43" i="4"/>
  <c r="P43" i="4"/>
  <c r="AA42" i="4"/>
  <c r="Z42" i="4"/>
  <c r="Y42" i="4"/>
  <c r="X42" i="4"/>
  <c r="W42" i="4"/>
  <c r="V42" i="4"/>
  <c r="U42" i="4"/>
  <c r="T42" i="4"/>
  <c r="AC42" i="4" s="1"/>
  <c r="S42" i="4"/>
  <c r="R42" i="4"/>
  <c r="Q42" i="4"/>
  <c r="P42" i="4"/>
  <c r="AA41" i="4"/>
  <c r="Z41" i="4"/>
  <c r="Y41" i="4"/>
  <c r="X41" i="4"/>
  <c r="W41" i="4"/>
  <c r="V41" i="4"/>
  <c r="U41" i="4"/>
  <c r="T41" i="4"/>
  <c r="AC41" i="4" s="1"/>
  <c r="S41" i="4"/>
  <c r="R41" i="4"/>
  <c r="Q41" i="4"/>
  <c r="P41" i="4"/>
  <c r="AA40" i="4"/>
  <c r="Z40" i="4"/>
  <c r="Y40" i="4"/>
  <c r="X40" i="4"/>
  <c r="W40" i="4"/>
  <c r="V40" i="4"/>
  <c r="U40" i="4"/>
  <c r="T40" i="4"/>
  <c r="S40" i="4"/>
  <c r="R40" i="4"/>
  <c r="Q40" i="4"/>
  <c r="P40" i="4"/>
  <c r="AA39" i="4"/>
  <c r="Z39" i="4"/>
  <c r="Y39" i="4"/>
  <c r="X39" i="4"/>
  <c r="W39" i="4"/>
  <c r="V39" i="4"/>
  <c r="U39" i="4"/>
  <c r="T39" i="4"/>
  <c r="S39" i="4"/>
  <c r="R39" i="4"/>
  <c r="Q39" i="4"/>
  <c r="P39" i="4"/>
  <c r="AA38" i="4"/>
  <c r="Z38" i="4"/>
  <c r="Y38" i="4"/>
  <c r="X38" i="4"/>
  <c r="W38" i="4"/>
  <c r="V38" i="4"/>
  <c r="U38" i="4"/>
  <c r="T38" i="4"/>
  <c r="AC38" i="4" s="1"/>
  <c r="S38" i="4"/>
  <c r="R38" i="4"/>
  <c r="Q38" i="4"/>
  <c r="P38" i="4"/>
  <c r="AA37" i="4"/>
  <c r="Z37" i="4"/>
  <c r="Y37" i="4"/>
  <c r="X37" i="4"/>
  <c r="W37" i="4"/>
  <c r="V37" i="4"/>
  <c r="U37" i="4"/>
  <c r="T37" i="4"/>
  <c r="S37" i="4"/>
  <c r="R37" i="4"/>
  <c r="Q37" i="4"/>
  <c r="P37" i="4"/>
  <c r="AA36" i="4"/>
  <c r="Z36" i="4"/>
  <c r="Y36" i="4"/>
  <c r="X36" i="4"/>
  <c r="W36" i="4"/>
  <c r="V36" i="4"/>
  <c r="U36" i="4"/>
  <c r="T36" i="4"/>
  <c r="AC36" i="4" s="1"/>
  <c r="S36" i="4"/>
  <c r="R36" i="4"/>
  <c r="Q36" i="4"/>
  <c r="P36" i="4"/>
  <c r="AA35" i="4"/>
  <c r="Z35" i="4"/>
  <c r="Y35" i="4"/>
  <c r="X35" i="4"/>
  <c r="W35" i="4"/>
  <c r="V35" i="4"/>
  <c r="U35" i="4"/>
  <c r="T35" i="4"/>
  <c r="AC35" i="4" s="1"/>
  <c r="S35" i="4"/>
  <c r="R35" i="4"/>
  <c r="Q35" i="4"/>
  <c r="P35" i="4"/>
  <c r="AA34" i="4"/>
  <c r="Z34" i="4"/>
  <c r="Y34" i="4"/>
  <c r="X34" i="4"/>
  <c r="W34" i="4"/>
  <c r="V34" i="4"/>
  <c r="U34" i="4"/>
  <c r="T34" i="4"/>
  <c r="S34" i="4"/>
  <c r="R34" i="4"/>
  <c r="Q34" i="4"/>
  <c r="P34" i="4"/>
  <c r="AA33" i="4"/>
  <c r="Z33" i="4"/>
  <c r="Y33" i="4"/>
  <c r="X33" i="4"/>
  <c r="W33" i="4"/>
  <c r="V33" i="4"/>
  <c r="U33" i="4"/>
  <c r="T33" i="4"/>
  <c r="S33" i="4"/>
  <c r="R33" i="4"/>
  <c r="Q33" i="4"/>
  <c r="P33" i="4"/>
  <c r="AA32" i="4"/>
  <c r="Z32" i="4"/>
  <c r="Y32" i="4"/>
  <c r="X32" i="4"/>
  <c r="W32" i="4"/>
  <c r="V32" i="4"/>
  <c r="U32" i="4"/>
  <c r="T32" i="4"/>
  <c r="S32" i="4"/>
  <c r="R32" i="4"/>
  <c r="Q32" i="4"/>
  <c r="P32" i="4"/>
  <c r="AA31" i="4"/>
  <c r="Z31" i="4"/>
  <c r="Y31" i="4"/>
  <c r="X31" i="4"/>
  <c r="W31" i="4"/>
  <c r="V31" i="4"/>
  <c r="U31" i="4"/>
  <c r="T31" i="4"/>
  <c r="S31" i="4"/>
  <c r="R31" i="4"/>
  <c r="Q31" i="4"/>
  <c r="P31" i="4"/>
  <c r="AA30" i="4"/>
  <c r="Z30" i="4"/>
  <c r="Y30" i="4"/>
  <c r="X30" i="4"/>
  <c r="W30" i="4"/>
  <c r="V30" i="4"/>
  <c r="U30" i="4"/>
  <c r="T30" i="4"/>
  <c r="AC30" i="4" s="1"/>
  <c r="S30" i="4"/>
  <c r="R30" i="4"/>
  <c r="Q30" i="4"/>
  <c r="P30" i="4"/>
  <c r="AA29" i="4"/>
  <c r="Z29" i="4"/>
  <c r="Y29" i="4"/>
  <c r="X29" i="4"/>
  <c r="W29" i="4"/>
  <c r="V29" i="4"/>
  <c r="U29" i="4"/>
  <c r="T29" i="4"/>
  <c r="AC29" i="4" s="1"/>
  <c r="S29" i="4"/>
  <c r="R29" i="4"/>
  <c r="Q29" i="4"/>
  <c r="P29" i="4"/>
  <c r="AA28" i="4"/>
  <c r="Z28" i="4"/>
  <c r="Y28" i="4"/>
  <c r="X28" i="4"/>
  <c r="W28" i="4"/>
  <c r="V28" i="4"/>
  <c r="U28" i="4"/>
  <c r="T28" i="4"/>
  <c r="S28" i="4"/>
  <c r="R28" i="4"/>
  <c r="Q28" i="4"/>
  <c r="P28" i="4"/>
  <c r="AA27" i="4"/>
  <c r="Z27" i="4"/>
  <c r="Y27" i="4"/>
  <c r="X27" i="4"/>
  <c r="W27" i="4"/>
  <c r="V27" i="4"/>
  <c r="U27" i="4"/>
  <c r="T27" i="4"/>
  <c r="AC27" i="4" s="1"/>
  <c r="S27" i="4"/>
  <c r="R27" i="4"/>
  <c r="Q27" i="4"/>
  <c r="P27" i="4"/>
  <c r="AA26" i="4"/>
  <c r="Z26" i="4"/>
  <c r="Y26" i="4"/>
  <c r="X26" i="4"/>
  <c r="W26" i="4"/>
  <c r="V26" i="4"/>
  <c r="U26" i="4"/>
  <c r="T26" i="4"/>
  <c r="S26" i="4"/>
  <c r="R26" i="4"/>
  <c r="Q26" i="4"/>
  <c r="P26" i="4"/>
  <c r="AA25" i="4"/>
  <c r="Z25" i="4"/>
  <c r="Y25" i="4"/>
  <c r="X25" i="4"/>
  <c r="W25" i="4"/>
  <c r="V25" i="4"/>
  <c r="U25" i="4"/>
  <c r="T25" i="4"/>
  <c r="S25" i="4"/>
  <c r="R25" i="4"/>
  <c r="Q25" i="4"/>
  <c r="P25" i="4"/>
  <c r="AA24" i="4"/>
  <c r="Z24" i="4"/>
  <c r="Y24" i="4"/>
  <c r="X24" i="4"/>
  <c r="W24" i="4"/>
  <c r="V24" i="4"/>
  <c r="U24" i="4"/>
  <c r="T24" i="4"/>
  <c r="S24" i="4"/>
  <c r="R24" i="4"/>
  <c r="Q24" i="4"/>
  <c r="P24" i="4"/>
  <c r="AA23" i="4"/>
  <c r="Z23" i="4"/>
  <c r="Y23" i="4"/>
  <c r="X23" i="4"/>
  <c r="W23" i="4"/>
  <c r="V23" i="4"/>
  <c r="U23" i="4"/>
  <c r="T23" i="4"/>
  <c r="S23" i="4"/>
  <c r="R23" i="4"/>
  <c r="Q23" i="4"/>
  <c r="P23" i="4"/>
  <c r="AA22" i="4"/>
  <c r="Z22" i="4"/>
  <c r="Y22" i="4"/>
  <c r="X22" i="4"/>
  <c r="W22" i="4"/>
  <c r="V22" i="4"/>
  <c r="U22" i="4"/>
  <c r="T22" i="4"/>
  <c r="AC22" i="4" s="1"/>
  <c r="S22" i="4"/>
  <c r="R22" i="4"/>
  <c r="Q22" i="4"/>
  <c r="AB22" i="4" s="1"/>
  <c r="P22" i="4"/>
  <c r="AA21" i="4"/>
  <c r="Z21" i="4"/>
  <c r="Y21" i="4"/>
  <c r="X21" i="4"/>
  <c r="W21" i="4"/>
  <c r="V21" i="4"/>
  <c r="U21" i="4"/>
  <c r="T21" i="4"/>
  <c r="S21" i="4"/>
  <c r="R21" i="4"/>
  <c r="Q21" i="4"/>
  <c r="P21" i="4"/>
  <c r="AA20" i="4"/>
  <c r="Z20" i="4"/>
  <c r="Y20" i="4"/>
  <c r="X20" i="4"/>
  <c r="W20" i="4"/>
  <c r="V20" i="4"/>
  <c r="U20" i="4"/>
  <c r="T20" i="4"/>
  <c r="AC20" i="4" s="1"/>
  <c r="S20" i="4"/>
  <c r="R20" i="4"/>
  <c r="Q20" i="4"/>
  <c r="P20" i="4"/>
  <c r="AA19" i="4"/>
  <c r="Z19" i="4"/>
  <c r="Y19" i="4"/>
  <c r="X19" i="4"/>
  <c r="W19" i="4"/>
  <c r="V19" i="4"/>
  <c r="U19" i="4"/>
  <c r="T19" i="4"/>
  <c r="AC19" i="4" s="1"/>
  <c r="S19" i="4"/>
  <c r="R19" i="4"/>
  <c r="Q19" i="4"/>
  <c r="P19" i="4"/>
  <c r="AA18" i="4"/>
  <c r="Z18" i="4"/>
  <c r="Y18" i="4"/>
  <c r="X18" i="4"/>
  <c r="W18" i="4"/>
  <c r="V18" i="4"/>
  <c r="U18" i="4"/>
  <c r="T18" i="4"/>
  <c r="AC18" i="4" s="1"/>
  <c r="S18" i="4"/>
  <c r="R18" i="4"/>
  <c r="Q18" i="4"/>
  <c r="P18" i="4"/>
  <c r="AA17" i="4"/>
  <c r="Z17" i="4"/>
  <c r="Y17" i="4"/>
  <c r="X17" i="4"/>
  <c r="W17" i="4"/>
  <c r="V17" i="4"/>
  <c r="U17" i="4"/>
  <c r="T17" i="4"/>
  <c r="S17" i="4"/>
  <c r="R17" i="4"/>
  <c r="Q17" i="4"/>
  <c r="P17" i="4"/>
  <c r="AA16" i="4"/>
  <c r="Z16" i="4"/>
  <c r="Y16" i="4"/>
  <c r="X16" i="4"/>
  <c r="W16" i="4"/>
  <c r="V16" i="4"/>
  <c r="U16" i="4"/>
  <c r="T16" i="4"/>
  <c r="S16" i="4"/>
  <c r="R16" i="4"/>
  <c r="Q16" i="4"/>
  <c r="P16" i="4"/>
  <c r="AA15" i="4"/>
  <c r="Z15" i="4"/>
  <c r="Y15" i="4"/>
  <c r="X15" i="4"/>
  <c r="W15" i="4"/>
  <c r="V15" i="4"/>
  <c r="U15" i="4"/>
  <c r="T15" i="4"/>
  <c r="AC15" i="4" s="1"/>
  <c r="S15" i="4"/>
  <c r="R15" i="4"/>
  <c r="Q15" i="4"/>
  <c r="P15" i="4"/>
  <c r="AA14" i="4"/>
  <c r="Z14" i="4"/>
  <c r="Y14" i="4"/>
  <c r="X14" i="4"/>
  <c r="W14" i="4"/>
  <c r="V14" i="4"/>
  <c r="U14" i="4"/>
  <c r="T14" i="4"/>
  <c r="S14" i="4"/>
  <c r="R14" i="4"/>
  <c r="Q14" i="4"/>
  <c r="P14" i="4"/>
  <c r="AA13" i="4"/>
  <c r="Z13" i="4"/>
  <c r="Y13" i="4"/>
  <c r="X13" i="4"/>
  <c r="W13" i="4"/>
  <c r="V13" i="4"/>
  <c r="U13" i="4"/>
  <c r="T13" i="4"/>
  <c r="AC13" i="4" s="1"/>
  <c r="S13" i="4"/>
  <c r="R13" i="4"/>
  <c r="Q13" i="4"/>
  <c r="P13" i="4"/>
  <c r="AA12" i="4"/>
  <c r="Z12" i="4"/>
  <c r="Y12" i="4"/>
  <c r="X12" i="4"/>
  <c r="W12" i="4"/>
  <c r="V12" i="4"/>
  <c r="U12" i="4"/>
  <c r="T12" i="4"/>
  <c r="AC12" i="4" s="1"/>
  <c r="S12" i="4"/>
  <c r="R12" i="4"/>
  <c r="Q12" i="4"/>
  <c r="P12" i="4"/>
  <c r="AA11" i="4"/>
  <c r="Z11" i="4"/>
  <c r="Y11" i="4"/>
  <c r="X11" i="4"/>
  <c r="W11" i="4"/>
  <c r="V11" i="4"/>
  <c r="U11" i="4"/>
  <c r="T11" i="4"/>
  <c r="AC11" i="4" s="1"/>
  <c r="S11" i="4"/>
  <c r="R11" i="4"/>
  <c r="Q11" i="4"/>
  <c r="P11" i="4"/>
  <c r="AA10" i="4"/>
  <c r="Z10" i="4"/>
  <c r="Y10" i="4"/>
  <c r="X10" i="4"/>
  <c r="W10" i="4"/>
  <c r="V10" i="4"/>
  <c r="U10" i="4"/>
  <c r="T10" i="4"/>
  <c r="AC10" i="4" s="1"/>
  <c r="S10" i="4"/>
  <c r="R10" i="4"/>
  <c r="Q10" i="4"/>
  <c r="P10" i="4"/>
  <c r="AA9" i="4"/>
  <c r="Z9" i="4"/>
  <c r="Y9" i="4"/>
  <c r="X9" i="4"/>
  <c r="W9" i="4"/>
  <c r="V9" i="4"/>
  <c r="U9" i="4"/>
  <c r="T9" i="4"/>
  <c r="AC9" i="4" s="1"/>
  <c r="S9" i="4"/>
  <c r="R9" i="4"/>
  <c r="Q9" i="4"/>
  <c r="P9" i="4"/>
  <c r="AA8" i="4"/>
  <c r="Z8" i="4"/>
  <c r="Y8" i="4"/>
  <c r="X8" i="4"/>
  <c r="W8" i="4"/>
  <c r="V8" i="4"/>
  <c r="U8" i="4"/>
  <c r="T8" i="4"/>
  <c r="S8" i="4"/>
  <c r="R8" i="4"/>
  <c r="Q8" i="4"/>
  <c r="P8" i="4"/>
  <c r="AA7" i="4"/>
  <c r="Z7" i="4"/>
  <c r="Y7" i="4"/>
  <c r="X7" i="4"/>
  <c r="W7" i="4"/>
  <c r="V7" i="4"/>
  <c r="U7" i="4"/>
  <c r="T7" i="4"/>
  <c r="AC7" i="4" s="1"/>
  <c r="S7" i="4"/>
  <c r="R7" i="4"/>
  <c r="Q7" i="4"/>
  <c r="P7" i="4"/>
  <c r="AA6" i="4"/>
  <c r="Z6" i="4"/>
  <c r="Y6" i="4"/>
  <c r="X6" i="4"/>
  <c r="W6" i="4"/>
  <c r="V6" i="4"/>
  <c r="U6" i="4"/>
  <c r="T6" i="4"/>
  <c r="AC6" i="4" s="1"/>
  <c r="S6" i="4"/>
  <c r="R6" i="4"/>
  <c r="Q6" i="4"/>
  <c r="P6" i="4"/>
  <c r="AA5" i="4"/>
  <c r="Z5" i="4"/>
  <c r="Y5" i="4"/>
  <c r="X5" i="4"/>
  <c r="W5" i="4"/>
  <c r="V5" i="4"/>
  <c r="U5" i="4"/>
  <c r="T5" i="4"/>
  <c r="AC5" i="4" s="1"/>
  <c r="S5" i="4"/>
  <c r="R5" i="4"/>
  <c r="Q5" i="4"/>
  <c r="P5" i="4"/>
  <c r="AA4" i="4"/>
  <c r="Z4" i="4"/>
  <c r="Y4" i="4"/>
  <c r="X4" i="4"/>
  <c r="W4" i="4"/>
  <c r="V4" i="4"/>
  <c r="U4" i="4"/>
  <c r="T4" i="4"/>
  <c r="AC4" i="4" s="1"/>
  <c r="S4" i="4"/>
  <c r="R4" i="4"/>
  <c r="Q4" i="4"/>
  <c r="P4" i="4"/>
  <c r="AA3" i="4"/>
  <c r="Z3" i="4"/>
  <c r="Y3" i="4"/>
  <c r="X3" i="4"/>
  <c r="W3" i="4"/>
  <c r="V3" i="4"/>
  <c r="U3" i="4"/>
  <c r="T3" i="4"/>
  <c r="S3" i="4"/>
  <c r="R3" i="4"/>
  <c r="Q3" i="4"/>
  <c r="P3" i="4"/>
  <c r="AC14" i="4"/>
  <c r="AC32" i="4"/>
  <c r="AC34" i="4"/>
  <c r="AC47" i="4"/>
  <c r="AC215" i="4"/>
  <c r="AC119" i="4"/>
  <c r="AC120" i="4"/>
  <c r="AC124" i="4"/>
  <c r="AC126" i="4"/>
  <c r="AC130" i="4"/>
  <c r="AC132" i="4"/>
  <c r="AC136" i="4"/>
  <c r="AC138" i="4"/>
  <c r="AC140" i="4"/>
  <c r="AC148" i="4"/>
  <c r="AC156" i="4"/>
  <c r="AC157" i="4"/>
  <c r="AC158" i="4"/>
  <c r="AC159" i="4"/>
  <c r="AC161" i="4"/>
  <c r="AC162" i="4"/>
  <c r="AC165" i="4"/>
  <c r="AC170" i="4"/>
  <c r="AC171" i="4"/>
  <c r="AC172" i="4"/>
  <c r="AC173" i="4"/>
  <c r="AC174" i="4"/>
  <c r="AC175" i="4"/>
  <c r="AC176" i="4"/>
  <c r="AC177" i="4"/>
  <c r="AC178" i="4"/>
  <c r="AC181" i="4"/>
  <c r="AC183" i="4"/>
  <c r="AC185" i="4"/>
  <c r="AC186" i="4"/>
  <c r="AC187" i="4"/>
  <c r="AC188" i="4"/>
  <c r="AC189" i="4"/>
  <c r="AC190" i="4"/>
  <c r="AC195" i="4"/>
  <c r="AC201" i="4"/>
  <c r="AC202" i="4"/>
  <c r="AC203" i="4"/>
  <c r="AC204" i="4"/>
  <c r="AC205" i="4"/>
  <c r="AC239" i="4"/>
  <c r="AC242" i="4"/>
  <c r="AC244" i="4"/>
  <c r="AC245" i="4"/>
  <c r="AC246" i="4"/>
  <c r="AC81" i="4"/>
  <c r="AC83" i="4"/>
  <c r="AC88" i="4"/>
  <c r="AC89" i="4"/>
  <c r="AC90" i="4"/>
  <c r="AC219" i="4"/>
  <c r="AC222" i="4"/>
  <c r="AC225" i="4"/>
  <c r="AC226" i="4"/>
  <c r="AC252" i="4"/>
  <c r="AC253" i="4"/>
  <c r="AC254" i="4"/>
  <c r="AC261" i="4"/>
  <c r="AC263" i="4"/>
  <c r="AC264" i="4"/>
  <c r="AC265" i="4"/>
  <c r="AC266" i="4"/>
  <c r="AC267" i="4"/>
  <c r="AC268" i="4"/>
  <c r="AC271" i="4"/>
  <c r="AC274" i="4"/>
  <c r="AC275" i="4"/>
  <c r="AC278" i="4"/>
  <c r="AC279" i="4"/>
  <c r="AC280" i="4"/>
  <c r="AC281" i="4"/>
  <c r="AC282" i="4"/>
  <c r="AC284" i="4"/>
  <c r="AC287" i="4"/>
  <c r="AC288" i="4"/>
  <c r="AC290" i="4"/>
  <c r="AC291" i="4"/>
  <c r="AC292" i="4"/>
  <c r="AC94" i="4"/>
  <c r="AC95" i="4"/>
  <c r="AC96" i="4"/>
  <c r="AC97" i="4"/>
  <c r="AC98" i="4"/>
  <c r="AC99" i="4"/>
  <c r="AC102" i="4"/>
  <c r="AC107" i="4"/>
  <c r="AC108" i="4"/>
  <c r="AC109" i="4"/>
  <c r="AC110" i="4"/>
  <c r="AC111" i="4"/>
  <c r="AC112" i="4"/>
  <c r="AC113" i="4"/>
  <c r="AC114" i="4"/>
  <c r="AC115" i="4"/>
  <c r="AC228" i="4"/>
  <c r="AC231" i="4"/>
  <c r="AC154" i="4"/>
  <c r="AC160" i="4"/>
  <c r="AC105" i="4"/>
  <c r="AC106" i="4"/>
  <c r="AC232" i="4"/>
  <c r="AC233" i="4"/>
  <c r="AC121" i="4"/>
  <c r="AC123" i="4"/>
  <c r="AC125" i="4"/>
  <c r="AC127" i="4"/>
  <c r="AC129" i="4"/>
  <c r="AC131" i="4"/>
  <c r="AC133" i="4"/>
  <c r="AC135" i="4"/>
  <c r="AC137" i="4"/>
  <c r="AC139" i="4"/>
  <c r="AC142" i="4"/>
  <c r="AC144" i="4"/>
  <c r="AC146" i="4"/>
  <c r="AC147" i="4"/>
  <c r="AC150" i="4"/>
  <c r="AC152" i="4"/>
  <c r="AC198" i="4"/>
  <c r="AC247" i="4"/>
  <c r="AC248" i="4"/>
  <c r="AC249" i="4"/>
  <c r="AC250" i="4"/>
  <c r="AC295" i="4"/>
  <c r="AC298" i="4"/>
  <c r="AC299" i="4"/>
  <c r="AC300" i="4"/>
  <c r="AC301" i="4"/>
  <c r="AC302" i="4"/>
  <c r="AC303" i="4"/>
  <c r="AC304" i="4"/>
  <c r="AC305" i="4"/>
  <c r="AC306" i="4"/>
  <c r="AC3" i="4"/>
  <c r="AC21" i="4"/>
  <c r="AC24" i="4"/>
  <c r="AC37" i="4"/>
  <c r="AC40" i="4"/>
  <c r="AC54" i="4"/>
  <c r="AC55" i="4"/>
  <c r="AC57" i="4"/>
  <c r="AC58" i="4"/>
  <c r="AC62" i="4"/>
  <c r="AC65" i="4"/>
  <c r="AC66" i="4"/>
  <c r="AC69" i="4"/>
  <c r="AC71" i="4"/>
  <c r="AC74" i="4"/>
  <c r="AC77" i="4"/>
  <c r="AC100" i="4"/>
  <c r="AC101" i="4"/>
  <c r="AC116" i="4"/>
  <c r="AC117" i="4"/>
  <c r="AC103" i="4"/>
  <c r="AC104" i="4"/>
  <c r="AC229" i="4"/>
  <c r="AC230" i="4"/>
  <c r="AC184" i="4"/>
  <c r="AC199" i="4"/>
  <c r="AC200" i="4"/>
  <c r="AC243" i="4"/>
  <c r="AB297" i="4"/>
  <c r="AC191" i="4"/>
  <c r="AC192" i="4"/>
  <c r="AC206" i="4"/>
  <c r="AC207" i="4"/>
  <c r="AC251" i="4"/>
  <c r="AC293" i="4"/>
  <c r="AC179" i="4"/>
  <c r="AC180" i="4"/>
  <c r="AC193" i="4"/>
  <c r="AC194" i="4"/>
  <c r="AC208" i="4"/>
  <c r="AC209" i="4"/>
  <c r="AC294" i="4"/>
  <c r="AC182" i="4"/>
  <c r="AC196" i="4"/>
  <c r="AC197" i="4"/>
  <c r="AC240" i="4"/>
  <c r="AC241" i="4"/>
  <c r="AC296" i="4"/>
  <c r="AC297" i="4"/>
  <c r="AC149" i="4"/>
  <c r="AC163" i="4"/>
  <c r="AC164" i="4"/>
  <c r="AB137" i="4"/>
  <c r="AC151" i="4"/>
  <c r="AC166" i="4"/>
  <c r="AC167" i="4"/>
  <c r="AC141" i="4"/>
  <c r="AC145" i="4"/>
  <c r="AC153" i="4"/>
  <c r="AC168" i="4"/>
  <c r="AC169" i="4"/>
  <c r="AC118" i="4"/>
  <c r="AC122" i="4"/>
  <c r="AC128" i="4"/>
  <c r="AC134" i="4"/>
  <c r="AC143" i="4"/>
  <c r="AC155" i="4"/>
  <c r="AC86" i="4"/>
  <c r="AC87" i="4"/>
  <c r="AC17" i="4"/>
  <c r="AC214" i="4"/>
  <c r="AC75" i="4"/>
  <c r="AC82" i="4"/>
  <c r="AC92" i="4"/>
  <c r="AC93" i="4"/>
  <c r="AC255" i="4"/>
  <c r="AC256" i="4"/>
  <c r="AC269" i="4"/>
  <c r="AC270" i="4"/>
  <c r="AC283" i="4"/>
  <c r="AC59" i="4"/>
  <c r="AB67" i="4"/>
  <c r="AC78" i="4"/>
  <c r="AC217" i="4"/>
  <c r="AC218" i="4"/>
  <c r="AC257" i="4"/>
  <c r="AC258" i="4"/>
  <c r="AC272" i="4"/>
  <c r="AC273" i="4"/>
  <c r="AC285" i="4"/>
  <c r="AC286" i="4"/>
  <c r="AC23" i="4"/>
  <c r="AC33" i="4"/>
  <c r="AC39" i="4"/>
  <c r="AC49" i="4"/>
  <c r="AC56" i="4"/>
  <c r="AC221" i="4"/>
  <c r="AC259" i="4"/>
  <c r="AC260" i="4"/>
  <c r="AC8" i="4"/>
  <c r="AC26" i="4"/>
  <c r="AC210" i="4"/>
  <c r="AC70" i="4"/>
  <c r="AC73" i="4"/>
  <c r="AC85" i="4"/>
  <c r="AC223" i="4"/>
  <c r="AC224" i="4"/>
  <c r="AC262" i="4"/>
  <c r="AC276" i="4"/>
  <c r="AC277" i="4"/>
  <c r="AC289" i="4"/>
  <c r="AC16" i="4"/>
  <c r="AC25" i="4"/>
  <c r="AC28" i="4"/>
  <c r="AC31" i="4"/>
  <c r="AC46" i="4"/>
  <c r="AC52" i="4"/>
  <c r="AB126" i="4" l="1"/>
  <c r="U597" i="4"/>
  <c r="U575" i="4"/>
  <c r="T566" i="4"/>
  <c r="U558" i="4"/>
  <c r="U539" i="4"/>
  <c r="U481" i="4"/>
  <c r="U478" i="4"/>
  <c r="U475" i="4"/>
  <c r="U474" i="4"/>
  <c r="U471" i="4"/>
  <c r="U468" i="4"/>
  <c r="U454" i="4"/>
  <c r="U434" i="4"/>
  <c r="U433" i="4"/>
  <c r="U431" i="4"/>
  <c r="T409" i="4"/>
  <c r="U388" i="4"/>
  <c r="U385" i="4"/>
  <c r="U362" i="4"/>
  <c r="U361" i="4"/>
  <c r="U359" i="4"/>
  <c r="T355" i="4"/>
  <c r="U334" i="4"/>
  <c r="U331" i="4"/>
  <c r="U308" i="4"/>
  <c r="T590" i="4"/>
  <c r="U588" i="4"/>
  <c r="U582" i="4"/>
  <c r="U577" i="4"/>
  <c r="U569" i="4"/>
  <c r="U566" i="4"/>
  <c r="U546" i="4"/>
  <c r="U506" i="4"/>
  <c r="U505" i="4"/>
  <c r="U503" i="4"/>
  <c r="U445" i="4"/>
  <c r="U442" i="4"/>
  <c r="U439" i="4"/>
  <c r="U438" i="4"/>
  <c r="U432" i="4"/>
  <c r="U418" i="4"/>
  <c r="U398" i="4"/>
  <c r="U397" i="4"/>
  <c r="U395" i="4"/>
  <c r="T391" i="4"/>
  <c r="U370" i="4"/>
  <c r="U367" i="4"/>
  <c r="U344" i="4"/>
  <c r="U343" i="4"/>
  <c r="U341" i="4"/>
  <c r="T337" i="4"/>
  <c r="U316" i="4"/>
  <c r="U313" i="4"/>
  <c r="U596" i="4"/>
  <c r="U593" i="4"/>
  <c r="U579" i="4"/>
  <c r="T564" i="4"/>
  <c r="U554" i="4"/>
  <c r="U549" i="4"/>
  <c r="U535" i="4"/>
  <c r="U532" i="4"/>
  <c r="U529" i="4"/>
  <c r="U528" i="4"/>
  <c r="U525" i="4"/>
  <c r="U522" i="4"/>
  <c r="U491" i="4"/>
  <c r="U488" i="4"/>
  <c r="U487" i="4"/>
  <c r="U485" i="4"/>
  <c r="U427" i="4"/>
  <c r="U424" i="4"/>
  <c r="U421" i="4"/>
  <c r="U369" i="4"/>
  <c r="T608" i="4"/>
  <c r="U606" i="4"/>
  <c r="T591" i="4"/>
  <c r="U568" i="4"/>
  <c r="U567" i="4"/>
  <c r="U551" i="4"/>
  <c r="T373" i="4"/>
  <c r="T319" i="4"/>
  <c r="AB11" i="4"/>
  <c r="AB14" i="4"/>
  <c r="AB26" i="4"/>
  <c r="U611" i="4"/>
  <c r="U595" i="4"/>
  <c r="U594" i="4"/>
  <c r="T582" i="4"/>
  <c r="U570" i="4"/>
  <c r="U556" i="4"/>
  <c r="U542" i="4"/>
  <c r="U499" i="4"/>
  <c r="U496" i="4"/>
  <c r="U493" i="4"/>
  <c r="U492" i="4"/>
  <c r="U489" i="4"/>
  <c r="U452" i="4"/>
  <c r="U451" i="4"/>
  <c r="U449" i="4"/>
  <c r="T427" i="4"/>
  <c r="U405" i="4"/>
  <c r="U351" i="4"/>
  <c r="T326" i="4"/>
  <c r="AB3" i="4"/>
  <c r="AB5" i="4"/>
  <c r="AB6" i="4"/>
  <c r="AB7" i="4"/>
  <c r="AB9" i="4"/>
  <c r="AB13" i="4"/>
  <c r="AC61" i="4"/>
  <c r="AC64" i="4"/>
  <c r="AC67" i="4"/>
  <c r="AC68" i="4"/>
  <c r="AC72" i="4"/>
  <c r="AC76" i="4"/>
  <c r="AC79" i="4"/>
  <c r="AC80" i="4"/>
  <c r="AC84" i="4"/>
  <c r="AC91" i="4"/>
  <c r="AC216" i="4"/>
  <c r="AC220" i="4"/>
  <c r="AC227" i="4"/>
  <c r="T497" i="4"/>
  <c r="AB4" i="4"/>
  <c r="AB8" i="4"/>
  <c r="AB10" i="4"/>
  <c r="AB12" i="4"/>
  <c r="AB15" i="4"/>
  <c r="AB16" i="4"/>
  <c r="AB17" i="4"/>
  <c r="AB18" i="4"/>
  <c r="AB19" i="4"/>
  <c r="AB20" i="4"/>
  <c r="AB21" i="4"/>
  <c r="AB23" i="4"/>
  <c r="AB24" i="4"/>
  <c r="AB25" i="4"/>
  <c r="AB27" i="4"/>
  <c r="AB28" i="4"/>
  <c r="AB29" i="4"/>
  <c r="AB30" i="4"/>
  <c r="AB31" i="4"/>
  <c r="AB32" i="4"/>
  <c r="AB33" i="4"/>
  <c r="AB34" i="4"/>
  <c r="AB35" i="4"/>
  <c r="AB36" i="4"/>
  <c r="AB37" i="4"/>
  <c r="AB38" i="4"/>
  <c r="AB39" i="4"/>
  <c r="AB40" i="4"/>
  <c r="AB41" i="4"/>
  <c r="AB42" i="4"/>
  <c r="AB43" i="4"/>
  <c r="AB44" i="4"/>
  <c r="AB46" i="4"/>
  <c r="AB47" i="4"/>
  <c r="AB48" i="4"/>
  <c r="AB50" i="4"/>
  <c r="AB51" i="4"/>
  <c r="AB52" i="4"/>
  <c r="AB53" i="4"/>
  <c r="AB54" i="4"/>
  <c r="AB55" i="4"/>
  <c r="AB56" i="4"/>
  <c r="AB57" i="4"/>
  <c r="AB211" i="4"/>
  <c r="AB212" i="4"/>
  <c r="AB213" i="4"/>
  <c r="AB214" i="4"/>
  <c r="AB215" i="4"/>
  <c r="AB58" i="4"/>
  <c r="AB59" i="4"/>
  <c r="AB60" i="4"/>
  <c r="AB62" i="4"/>
  <c r="AB66" i="4"/>
  <c r="AB68" i="4"/>
  <c r="AB69" i="4"/>
  <c r="AB71" i="4"/>
  <c r="AB72" i="4"/>
  <c r="AB73" i="4"/>
  <c r="AB74" i="4"/>
  <c r="AB75" i="4"/>
  <c r="AB76" i="4"/>
  <c r="AB77" i="4"/>
  <c r="AB78" i="4"/>
  <c r="AB79" i="4"/>
  <c r="AB80" i="4"/>
  <c r="AB81" i="4"/>
  <c r="AB82" i="4"/>
  <c r="AB84" i="4"/>
  <c r="AB85" i="4"/>
  <c r="AB86" i="4"/>
  <c r="AB87" i="4"/>
  <c r="AB88" i="4"/>
  <c r="AB89" i="4"/>
  <c r="AB91" i="4"/>
  <c r="AB92" i="4"/>
  <c r="AB216" i="4"/>
  <c r="AB217" i="4"/>
  <c r="AB218" i="4"/>
  <c r="AB220" i="4"/>
  <c r="AB221" i="4"/>
  <c r="AB222" i="4"/>
  <c r="AB223" i="4"/>
  <c r="AB224" i="4"/>
  <c r="AB226" i="4"/>
  <c r="AB227" i="4"/>
  <c r="AB252" i="4"/>
  <c r="AB253" i="4"/>
  <c r="AB254" i="4"/>
  <c r="AB255" i="4"/>
  <c r="AB256" i="4"/>
  <c r="AB257" i="4"/>
  <c r="AB258" i="4"/>
  <c r="AB259" i="4"/>
  <c r="AB260" i="4"/>
  <c r="AB261" i="4"/>
  <c r="AB262" i="4"/>
  <c r="AB263" i="4"/>
  <c r="AB264" i="4"/>
  <c r="AB265" i="4"/>
  <c r="AB267" i="4"/>
  <c r="AB268" i="4"/>
  <c r="AB269" i="4"/>
  <c r="AB271" i="4"/>
  <c r="AB272" i="4"/>
  <c r="AB273" i="4"/>
  <c r="AB274" i="4"/>
  <c r="AB275" i="4"/>
  <c r="AB276" i="4"/>
  <c r="AB277" i="4"/>
  <c r="AB278" i="4"/>
  <c r="AB279" i="4"/>
  <c r="AB280" i="4"/>
  <c r="AB281" i="4"/>
  <c r="AB282" i="4"/>
  <c r="AB284" i="4"/>
  <c r="AB285" i="4"/>
  <c r="AB288" i="4"/>
  <c r="AB289" i="4"/>
  <c r="AB290" i="4"/>
  <c r="AB291" i="4"/>
  <c r="AB292" i="4"/>
  <c r="AB94" i="4"/>
  <c r="AB95" i="4"/>
  <c r="AB97" i="4"/>
  <c r="AB98" i="4"/>
  <c r="AB99" i="4"/>
  <c r="AB100" i="4"/>
  <c r="AB101" i="4"/>
  <c r="AB102" i="4"/>
  <c r="AB103" i="4"/>
  <c r="AB106" i="4"/>
  <c r="AB107" i="4"/>
  <c r="AB108" i="4"/>
  <c r="AB109" i="4"/>
  <c r="AB110" i="4"/>
  <c r="AB111" i="4"/>
  <c r="AB112" i="4"/>
  <c r="AB113" i="4"/>
  <c r="AB115" i="4"/>
  <c r="AB116" i="4"/>
  <c r="AB117" i="4"/>
  <c r="AB228" i="4"/>
  <c r="AB229" i="4"/>
  <c r="AB230" i="4"/>
  <c r="AB231" i="4"/>
  <c r="AB232" i="4"/>
  <c r="AB119" i="4"/>
  <c r="T599" i="4"/>
  <c r="T515" i="4"/>
  <c r="U472" i="4"/>
  <c r="T407" i="4"/>
  <c r="U382" i="4"/>
  <c r="T353" i="4"/>
  <c r="U328" i="4"/>
  <c r="AB234" i="4"/>
  <c r="T505" i="4"/>
  <c r="T479" i="4"/>
  <c r="T389" i="4"/>
  <c r="U364" i="4"/>
  <c r="U310" i="4"/>
  <c r="AC234" i="4"/>
  <c r="T603" i="4"/>
  <c r="T584" i="4"/>
  <c r="T581" i="4"/>
  <c r="U526" i="4"/>
  <c r="T487" i="4"/>
  <c r="T461" i="4"/>
  <c r="T575" i="4"/>
  <c r="T469" i="4"/>
  <c r="T443" i="4"/>
  <c r="T371" i="4"/>
  <c r="AB120" i="4"/>
  <c r="AB121" i="4"/>
  <c r="AB122" i="4"/>
  <c r="AB123" i="4"/>
  <c r="AB124" i="4"/>
  <c r="AB125" i="4"/>
  <c r="AB127" i="4"/>
  <c r="AB128" i="4"/>
  <c r="AB129" i="4"/>
  <c r="AB130" i="4"/>
  <c r="AB131" i="4"/>
  <c r="AB132" i="4"/>
  <c r="AB133" i="4"/>
  <c r="AB134" i="4"/>
  <c r="AB135" i="4"/>
  <c r="AB136" i="4"/>
  <c r="AB139" i="4"/>
  <c r="AB141" i="4"/>
  <c r="AB142" i="4"/>
  <c r="AB143" i="4"/>
  <c r="AB144" i="4"/>
  <c r="AB145" i="4"/>
  <c r="AB147" i="4"/>
  <c r="AB148" i="4"/>
  <c r="AB149" i="4"/>
  <c r="AB150" i="4"/>
  <c r="AB151" i="4"/>
  <c r="AB152" i="4"/>
  <c r="AB153" i="4"/>
  <c r="AB154" i="4"/>
  <c r="AB155" i="4"/>
  <c r="AB156" i="4"/>
  <c r="AB157" i="4"/>
  <c r="AB158" i="4"/>
  <c r="AB159" i="4"/>
  <c r="AB161" i="4"/>
  <c r="AB162" i="4"/>
  <c r="AB164" i="4"/>
  <c r="AB165" i="4"/>
  <c r="AB166" i="4"/>
  <c r="AB167" i="4"/>
  <c r="AB168" i="4"/>
  <c r="AB169" i="4"/>
  <c r="AB170" i="4"/>
  <c r="AB171" i="4"/>
  <c r="AB172" i="4"/>
  <c r="AB173" i="4"/>
  <c r="AB174" i="4"/>
  <c r="AB175" i="4"/>
  <c r="AB176" i="4"/>
  <c r="AB177" i="4"/>
  <c r="AB178" i="4"/>
  <c r="AB179" i="4"/>
  <c r="AB180" i="4"/>
  <c r="AB181" i="4"/>
  <c r="AB183" i="4"/>
  <c r="AB185" i="4"/>
  <c r="AB186" i="4"/>
  <c r="AB187" i="4"/>
  <c r="AB188" i="4"/>
  <c r="AB189" i="4"/>
  <c r="AB190" i="4"/>
  <c r="AB191" i="4"/>
  <c r="AB193" i="4"/>
  <c r="AB194" i="4"/>
  <c r="AB195" i="4"/>
  <c r="AB196" i="4"/>
  <c r="AB197" i="4"/>
  <c r="AB198" i="4"/>
  <c r="AB199" i="4"/>
  <c r="AB200" i="4"/>
  <c r="AB201" i="4"/>
  <c r="AB202" i="4"/>
  <c r="AB203" i="4"/>
  <c r="AB204" i="4"/>
  <c r="AB205" i="4"/>
  <c r="AB207" i="4"/>
  <c r="AB208" i="4"/>
  <c r="AB209" i="4"/>
  <c r="AB239" i="4"/>
  <c r="T602" i="4"/>
  <c r="T572" i="4"/>
  <c r="T533" i="4"/>
  <c r="T451" i="4"/>
  <c r="T425" i="4"/>
  <c r="U531" i="4"/>
  <c r="U513" i="4"/>
  <c r="U495" i="4"/>
  <c r="U477" i="4"/>
  <c r="U459" i="4"/>
  <c r="U441" i="4"/>
  <c r="T430" i="4"/>
  <c r="U426" i="4"/>
  <c r="T412" i="4"/>
  <c r="U408" i="4"/>
  <c r="T394" i="4"/>
  <c r="U390" i="4"/>
  <c r="T376" i="4"/>
  <c r="U372" i="4"/>
  <c r="T358" i="4"/>
  <c r="U354" i="4"/>
  <c r="T340" i="4"/>
  <c r="U336" i="4"/>
  <c r="T329" i="4"/>
  <c r="T322" i="4"/>
  <c r="T311" i="4"/>
  <c r="AB240" i="4"/>
  <c r="AB241" i="4"/>
  <c r="AB242" i="4"/>
  <c r="AB245" i="4"/>
  <c r="AB247" i="4"/>
  <c r="AB248" i="4"/>
  <c r="AB249" i="4"/>
  <c r="AB250" i="4"/>
  <c r="AB251" i="4"/>
  <c r="AB293" i="4"/>
  <c r="AB294" i="4"/>
  <c r="AB296" i="4"/>
  <c r="AB298" i="4"/>
  <c r="AB299" i="4"/>
  <c r="AB300" i="4"/>
  <c r="AB301" i="4"/>
  <c r="AB303" i="4"/>
  <c r="AB304" i="4"/>
  <c r="AB305" i="4"/>
  <c r="AB306" i="4"/>
  <c r="AC238" i="4"/>
  <c r="U608" i="4"/>
  <c r="T607" i="4"/>
  <c r="U599" i="4"/>
  <c r="T598" i="4"/>
  <c r="U590" i="4"/>
  <c r="T589" i="4"/>
  <c r="U581" i="4"/>
  <c r="T580" i="4"/>
  <c r="U572" i="4"/>
  <c r="T571" i="4"/>
  <c r="U563" i="4"/>
  <c r="T562" i="4"/>
  <c r="U553" i="4"/>
  <c r="U541" i="4"/>
  <c r="T538" i="4"/>
  <c r="U536" i="4"/>
  <c r="T530" i="4"/>
  <c r="T520" i="4"/>
  <c r="U518" i="4"/>
  <c r="T512" i="4"/>
  <c r="T502" i="4"/>
  <c r="U500" i="4"/>
  <c r="T494" i="4"/>
  <c r="T484" i="4"/>
  <c r="U482" i="4"/>
  <c r="T476" i="4"/>
  <c r="T466" i="4"/>
  <c r="U464" i="4"/>
  <c r="T458" i="4"/>
  <c r="T448" i="4"/>
  <c r="U446" i="4"/>
  <c r="T442" i="4"/>
  <c r="T440" i="4"/>
  <c r="U435" i="4"/>
  <c r="U428" i="4"/>
  <c r="T424" i="4"/>
  <c r="T422" i="4"/>
  <c r="U410" i="4"/>
  <c r="T406" i="4"/>
  <c r="T404" i="4"/>
  <c r="U392" i="4"/>
  <c r="T388" i="4"/>
  <c r="T386" i="4"/>
  <c r="U374" i="4"/>
  <c r="T370" i="4"/>
  <c r="T368" i="4"/>
  <c r="U356" i="4"/>
  <c r="T352" i="4"/>
  <c r="T350" i="4"/>
  <c r="U338" i="4"/>
  <c r="T334" i="4"/>
  <c r="U320" i="4"/>
  <c r="T316" i="4"/>
  <c r="U315" i="4"/>
  <c r="AB235" i="4"/>
  <c r="T609" i="4"/>
  <c r="T600" i="4"/>
  <c r="U555" i="4"/>
  <c r="U543" i="4"/>
  <c r="U533" i="4"/>
  <c r="T527" i="4"/>
  <c r="U515" i="4"/>
  <c r="T509" i="4"/>
  <c r="U504" i="4"/>
  <c r="U497" i="4"/>
  <c r="T491" i="4"/>
  <c r="U486" i="4"/>
  <c r="U479" i="4"/>
  <c r="T473" i="4"/>
  <c r="U461" i="4"/>
  <c r="T455" i="4"/>
  <c r="U443" i="4"/>
  <c r="T439" i="4"/>
  <c r="T437" i="4"/>
  <c r="U425" i="4"/>
  <c r="T421" i="4"/>
  <c r="T419" i="4"/>
  <c r="U407" i="4"/>
  <c r="T403" i="4"/>
  <c r="T401" i="4"/>
  <c r="U389" i="4"/>
  <c r="T385" i="4"/>
  <c r="T383" i="4"/>
  <c r="U371" i="4"/>
  <c r="T367" i="4"/>
  <c r="T365" i="4"/>
  <c r="U353" i="4"/>
  <c r="T349" i="4"/>
  <c r="T347" i="4"/>
  <c r="U335" i="4"/>
  <c r="T331" i="4"/>
  <c r="U317" i="4"/>
  <c r="T313" i="4"/>
  <c r="T613" i="4"/>
  <c r="U605" i="4"/>
  <c r="T604" i="4"/>
  <c r="T595" i="4"/>
  <c r="T586" i="4"/>
  <c r="T577" i="4"/>
  <c r="T568" i="4"/>
  <c r="U557" i="4"/>
  <c r="U545" i="4"/>
  <c r="U537" i="4"/>
  <c r="U530" i="4"/>
  <c r="T524" i="4"/>
  <c r="U519" i="4"/>
  <c r="U512" i="4"/>
  <c r="T506" i="4"/>
  <c r="U501" i="4"/>
  <c r="U494" i="4"/>
  <c r="T488" i="4"/>
  <c r="U483" i="4"/>
  <c r="U476" i="4"/>
  <c r="T470" i="4"/>
  <c r="U465" i="4"/>
  <c r="U458" i="4"/>
  <c r="T452" i="4"/>
  <c r="U447" i="4"/>
  <c r="U440" i="4"/>
  <c r="T436" i="4"/>
  <c r="T434" i="4"/>
  <c r="U422" i="4"/>
  <c r="T418" i="4"/>
  <c r="T416" i="4"/>
  <c r="U404" i="4"/>
  <c r="T400" i="4"/>
  <c r="T398" i="4"/>
  <c r="U386" i="4"/>
  <c r="T382" i="4"/>
  <c r="T380" i="4"/>
  <c r="U368" i="4"/>
  <c r="T364" i="4"/>
  <c r="T362" i="4"/>
  <c r="U350" i="4"/>
  <c r="T346" i="4"/>
  <c r="T344" i="4"/>
  <c r="U332" i="4"/>
  <c r="T328" i="4"/>
  <c r="U314" i="4"/>
  <c r="T310" i="4"/>
  <c r="U559" i="4"/>
  <c r="U534" i="4"/>
  <c r="U527" i="4"/>
  <c r="U516" i="4"/>
  <c r="U509" i="4"/>
  <c r="U498" i="4"/>
  <c r="U480" i="4"/>
  <c r="U473" i="4"/>
  <c r="U462" i="4"/>
  <c r="U455" i="4"/>
  <c r="U444" i="4"/>
  <c r="U437" i="4"/>
  <c r="T433" i="4"/>
  <c r="U419" i="4"/>
  <c r="T415" i="4"/>
  <c r="U401" i="4"/>
  <c r="T397" i="4"/>
  <c r="U383" i="4"/>
  <c r="T379" i="4"/>
  <c r="U365" i="4"/>
  <c r="T361" i="4"/>
  <c r="U347" i="4"/>
  <c r="T343" i="4"/>
  <c r="T325" i="4"/>
  <c r="U311" i="4"/>
  <c r="U613" i="4"/>
  <c r="T610" i="4"/>
  <c r="U604" i="4"/>
  <c r="T601" i="4"/>
  <c r="T592" i="4"/>
  <c r="T583" i="4"/>
  <c r="T574" i="4"/>
  <c r="T565" i="4"/>
  <c r="AB266" i="4"/>
  <c r="T560" i="4"/>
  <c r="T528" i="4"/>
  <c r="T510" i="4"/>
  <c r="T492" i="4"/>
  <c r="T474" i="4"/>
  <c r="T456" i="4"/>
  <c r="T438" i="4"/>
  <c r="T420" i="4"/>
  <c r="T402" i="4"/>
  <c r="T384" i="4"/>
  <c r="T366" i="4"/>
  <c r="T348" i="4"/>
  <c r="T330" i="4"/>
  <c r="T312" i="4"/>
  <c r="AB236" i="4"/>
  <c r="U610" i="4"/>
  <c r="U601" i="4"/>
  <c r="U592" i="4"/>
  <c r="U583" i="4"/>
  <c r="U574" i="4"/>
  <c r="U565" i="4"/>
  <c r="AB238" i="4"/>
  <c r="T588" i="4"/>
  <c r="T579" i="4"/>
  <c r="T570" i="4"/>
  <c r="T561" i="4"/>
  <c r="U560" i="4"/>
  <c r="U607" i="4"/>
  <c r="U598" i="4"/>
  <c r="U589" i="4"/>
  <c r="U580" i="4"/>
  <c r="U571" i="4"/>
  <c r="U562" i="4"/>
  <c r="AB237" i="4"/>
  <c r="T606" i="4"/>
  <c r="T597" i="4"/>
  <c r="T594" i="4"/>
  <c r="T585" i="4"/>
  <c r="T576" i="4"/>
  <c r="T567" i="4"/>
  <c r="T536" i="4"/>
  <c r="T531" i="4"/>
  <c r="T526" i="4"/>
  <c r="T518" i="4"/>
  <c r="T513" i="4"/>
  <c r="T508" i="4"/>
  <c r="T500" i="4"/>
  <c r="T495" i="4"/>
  <c r="T490" i="4"/>
  <c r="T482" i="4"/>
  <c r="T477" i="4"/>
  <c r="T472" i="4"/>
  <c r="T464" i="4"/>
  <c r="T459" i="4"/>
  <c r="T454" i="4"/>
  <c r="T446" i="4"/>
  <c r="T441" i="4"/>
  <c r="T428" i="4"/>
  <c r="T423" i="4"/>
  <c r="T410" i="4"/>
  <c r="T405" i="4"/>
  <c r="T392" i="4"/>
  <c r="T387" i="4"/>
  <c r="T374" i="4"/>
  <c r="T369" i="4"/>
  <c r="T356" i="4"/>
  <c r="T351" i="4"/>
  <c r="T333" i="4"/>
  <c r="U321" i="4"/>
  <c r="T315" i="4"/>
  <c r="T558" i="4"/>
  <c r="T556" i="4"/>
  <c r="T554" i="4"/>
  <c r="T552" i="4"/>
  <c r="T550" i="4"/>
  <c r="T548" i="4"/>
  <c r="T546" i="4"/>
  <c r="T544" i="4"/>
  <c r="T542" i="4"/>
  <c r="T540" i="4"/>
  <c r="T525" i="4"/>
  <c r="T507" i="4"/>
  <c r="T489" i="4"/>
  <c r="T471" i="4"/>
  <c r="T453" i="4"/>
  <c r="T435" i="4"/>
  <c r="U420" i="4"/>
  <c r="T417" i="4"/>
  <c r="U402" i="4"/>
  <c r="T399" i="4"/>
  <c r="U384" i="4"/>
  <c r="T381" i="4"/>
  <c r="U366" i="4"/>
  <c r="T363" i="4"/>
  <c r="U348" i="4"/>
  <c r="T345" i="4"/>
  <c r="T341" i="4"/>
  <c r="U330" i="4"/>
  <c r="T327" i="4"/>
  <c r="T323" i="4"/>
  <c r="T309" i="4"/>
  <c r="T535" i="4"/>
  <c r="T522" i="4"/>
  <c r="T517" i="4"/>
  <c r="T504" i="4"/>
  <c r="T499" i="4"/>
  <c r="T486" i="4"/>
  <c r="T481" i="4"/>
  <c r="T468" i="4"/>
  <c r="T463" i="4"/>
  <c r="T450" i="4"/>
  <c r="T445" i="4"/>
  <c r="T432" i="4"/>
  <c r="U417" i="4"/>
  <c r="T414" i="4"/>
  <c r="U399" i="4"/>
  <c r="T396" i="4"/>
  <c r="U381" i="4"/>
  <c r="T378" i="4"/>
  <c r="U363" i="4"/>
  <c r="T360" i="4"/>
  <c r="U345" i="4"/>
  <c r="T342" i="4"/>
  <c r="U327" i="4"/>
  <c r="T324" i="4"/>
  <c r="T320" i="4"/>
  <c r="U312" i="4"/>
  <c r="T537" i="4"/>
  <c r="T532" i="4"/>
  <c r="T519" i="4"/>
  <c r="T514" i="4"/>
  <c r="T501" i="4"/>
  <c r="T496" i="4"/>
  <c r="T483" i="4"/>
  <c r="T478" i="4"/>
  <c r="T465" i="4"/>
  <c r="T460" i="4"/>
  <c r="T447" i="4"/>
  <c r="T429" i="4"/>
  <c r="U414" i="4"/>
  <c r="T411" i="4"/>
  <c r="U396" i="4"/>
  <c r="T393" i="4"/>
  <c r="U378" i="4"/>
  <c r="T375" i="4"/>
  <c r="U360" i="4"/>
  <c r="T357" i="4"/>
  <c r="U342" i="4"/>
  <c r="T339" i="4"/>
  <c r="T338" i="4"/>
  <c r="T335" i="4"/>
  <c r="U324" i="4"/>
  <c r="T321" i="4"/>
  <c r="T317" i="4"/>
  <c r="U309" i="4"/>
  <c r="T557" i="4"/>
  <c r="T555" i="4"/>
  <c r="T553" i="4"/>
  <c r="T551" i="4"/>
  <c r="T549" i="4"/>
  <c r="T547" i="4"/>
  <c r="T545" i="4"/>
  <c r="T543" i="4"/>
  <c r="T541" i="4"/>
  <c r="T539" i="4"/>
  <c r="T534" i="4"/>
  <c r="T529" i="4"/>
  <c r="T521" i="4"/>
  <c r="T516" i="4"/>
  <c r="T511" i="4"/>
  <c r="T503" i="4"/>
  <c r="T498" i="4"/>
  <c r="T493" i="4"/>
  <c r="T485" i="4"/>
  <c r="T480" i="4"/>
  <c r="T475" i="4"/>
  <c r="T467" i="4"/>
  <c r="T462" i="4"/>
  <c r="T457" i="4"/>
  <c r="T449" i="4"/>
  <c r="T444" i="4"/>
  <c r="T431" i="4"/>
  <c r="U429" i="4"/>
  <c r="T426" i="4"/>
  <c r="T413" i="4"/>
  <c r="U411" i="4"/>
  <c r="T408" i="4"/>
  <c r="T395" i="4"/>
  <c r="U393" i="4"/>
  <c r="T390" i="4"/>
  <c r="T377" i="4"/>
  <c r="U375" i="4"/>
  <c r="T372" i="4"/>
  <c r="T359" i="4"/>
  <c r="U357" i="4"/>
  <c r="T354" i="4"/>
  <c r="U339" i="4"/>
  <c r="T336" i="4"/>
  <c r="T332" i="4"/>
  <c r="T318" i="4"/>
  <c r="T314" i="4"/>
</calcChain>
</file>

<file path=xl/sharedStrings.xml><?xml version="1.0" encoding="utf-8"?>
<sst xmlns="http://schemas.openxmlformats.org/spreadsheetml/2006/main" count="1508" uniqueCount="90">
  <si>
    <t>MnO</t>
  </si>
  <si>
    <t>MgO</t>
  </si>
  <si>
    <t>CaO</t>
  </si>
  <si>
    <t>Cr</t>
  </si>
  <si>
    <t>Ni</t>
  </si>
  <si>
    <t>Part</t>
    <phoneticPr fontId="1"/>
  </si>
  <si>
    <t>Date</t>
    <phoneticPr fontId="1"/>
  </si>
  <si>
    <t>Number</t>
    <phoneticPr fontId="1"/>
  </si>
  <si>
    <t>TOTAL</t>
  </si>
  <si>
    <t>Si</t>
  </si>
  <si>
    <t>Al</t>
  </si>
  <si>
    <t>Fe</t>
  </si>
  <si>
    <t>Mg</t>
  </si>
  <si>
    <t>Ca</t>
  </si>
  <si>
    <t>Na</t>
  </si>
  <si>
    <t>K</t>
  </si>
  <si>
    <t>An</t>
    <phoneticPr fontId="1"/>
  </si>
  <si>
    <t>Type</t>
    <phoneticPr fontId="1"/>
  </si>
  <si>
    <t>1C</t>
    <phoneticPr fontId="3"/>
  </si>
  <si>
    <t>C2</t>
    <phoneticPr fontId="3"/>
  </si>
  <si>
    <t>R</t>
    <phoneticPr fontId="3"/>
  </si>
  <si>
    <t>2C</t>
    <phoneticPr fontId="3"/>
  </si>
  <si>
    <t>3C</t>
    <phoneticPr fontId="3"/>
  </si>
  <si>
    <t>4C</t>
    <phoneticPr fontId="3"/>
  </si>
  <si>
    <t>5C</t>
    <phoneticPr fontId="3"/>
  </si>
  <si>
    <t>6C</t>
    <phoneticPr fontId="3"/>
  </si>
  <si>
    <t>7C</t>
    <phoneticPr fontId="3"/>
  </si>
  <si>
    <t>8C</t>
    <phoneticPr fontId="3"/>
  </si>
  <si>
    <t>9C</t>
    <phoneticPr fontId="3"/>
  </si>
  <si>
    <t>10C</t>
    <phoneticPr fontId="3"/>
  </si>
  <si>
    <t>11C</t>
    <phoneticPr fontId="3"/>
  </si>
  <si>
    <t>12C</t>
    <phoneticPr fontId="3"/>
  </si>
  <si>
    <t>13C</t>
    <phoneticPr fontId="3"/>
  </si>
  <si>
    <t>14C</t>
    <phoneticPr fontId="3"/>
  </si>
  <si>
    <t>15C</t>
    <phoneticPr fontId="3"/>
  </si>
  <si>
    <t>16C</t>
    <phoneticPr fontId="3"/>
  </si>
  <si>
    <t>17C</t>
    <phoneticPr fontId="3"/>
  </si>
  <si>
    <t>18C</t>
    <phoneticPr fontId="3"/>
  </si>
  <si>
    <t>19C</t>
    <phoneticPr fontId="3"/>
  </si>
  <si>
    <t>20C</t>
    <phoneticPr fontId="3"/>
  </si>
  <si>
    <t>C4</t>
    <phoneticPr fontId="3"/>
  </si>
  <si>
    <t>SiO2</t>
    <phoneticPr fontId="1"/>
  </si>
  <si>
    <t>Al2O3</t>
    <phoneticPr fontId="1"/>
  </si>
  <si>
    <t>Fe2O3</t>
    <phoneticPr fontId="1"/>
  </si>
  <si>
    <t>Na2O</t>
    <phoneticPr fontId="1"/>
  </si>
  <si>
    <t>K2O</t>
    <phoneticPr fontId="1"/>
  </si>
  <si>
    <t>Layer</t>
    <phoneticPr fontId="1"/>
  </si>
  <si>
    <t>Oscillatory</t>
    <phoneticPr fontId="1"/>
  </si>
  <si>
    <t>Clear/Dissolved</t>
    <phoneticPr fontId="1"/>
  </si>
  <si>
    <t>An-rich</t>
  </si>
  <si>
    <t>An-poor</t>
  </si>
  <si>
    <t>FeO</t>
    <phoneticPr fontId="1"/>
  </si>
  <si>
    <t>NiO</t>
  </si>
  <si>
    <t>Ti</t>
  </si>
  <si>
    <t>Mn</t>
  </si>
  <si>
    <t>Mg#</t>
    <phoneticPr fontId="1"/>
  </si>
  <si>
    <t>21C</t>
    <phoneticPr fontId="3"/>
  </si>
  <si>
    <t>23C</t>
    <phoneticPr fontId="3"/>
  </si>
  <si>
    <t>25C</t>
    <phoneticPr fontId="3"/>
  </si>
  <si>
    <t>26C</t>
    <phoneticPr fontId="3"/>
  </si>
  <si>
    <t>24C</t>
    <phoneticPr fontId="3"/>
  </si>
  <si>
    <t>22C</t>
    <phoneticPr fontId="3"/>
  </si>
  <si>
    <t>TIO2</t>
    <phoneticPr fontId="1"/>
  </si>
  <si>
    <t>Cr2O3</t>
    <phoneticPr fontId="1"/>
  </si>
  <si>
    <t>Orthopyroxene</t>
    <phoneticPr fontId="3"/>
  </si>
  <si>
    <t>Clinopyroxene</t>
    <phoneticPr fontId="3"/>
  </si>
  <si>
    <t>Olivine</t>
    <phoneticPr fontId="1"/>
  </si>
  <si>
    <t>4C3</t>
    <phoneticPr fontId="3"/>
  </si>
  <si>
    <t>Core</t>
  </si>
  <si>
    <t>Core</t>
    <phoneticPr fontId="1"/>
  </si>
  <si>
    <t>Mantle</t>
    <phoneticPr fontId="1"/>
  </si>
  <si>
    <t>18C2</t>
    <phoneticPr fontId="3"/>
  </si>
  <si>
    <t>3C2</t>
    <phoneticPr fontId="3"/>
  </si>
  <si>
    <t>22R</t>
    <phoneticPr fontId="3"/>
  </si>
  <si>
    <t>Core</t>
    <phoneticPr fontId="1"/>
  </si>
  <si>
    <t>Rim</t>
  </si>
  <si>
    <t>Rim</t>
    <phoneticPr fontId="1"/>
  </si>
  <si>
    <t>7C2</t>
    <phoneticPr fontId="3"/>
  </si>
  <si>
    <t>Mantle</t>
    <phoneticPr fontId="1"/>
  </si>
  <si>
    <t>Rim</t>
    <phoneticPr fontId="1"/>
  </si>
  <si>
    <t>An-rich</t>
    <phoneticPr fontId="1"/>
  </si>
  <si>
    <t>Small</t>
    <phoneticPr fontId="1"/>
  </si>
  <si>
    <t>small</t>
    <phoneticPr fontId="1"/>
  </si>
  <si>
    <t>xenocryst?</t>
    <phoneticPr fontId="1"/>
  </si>
  <si>
    <t>reversed/unzoned</t>
  </si>
  <si>
    <t>Reaction Rim</t>
    <phoneticPr fontId="1"/>
  </si>
  <si>
    <t>Plagioclase</t>
    <phoneticPr fontId="1"/>
  </si>
  <si>
    <t>TableS1</t>
    <phoneticPr fontId="1"/>
  </si>
  <si>
    <t>Phenocryt</t>
    <phoneticPr fontId="1"/>
  </si>
  <si>
    <t>All compositions of orthopyroxene, clinopyroxene, olivine, and plagioclase the Kattadake pyroclastics.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</si>
</sst>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_);[Red]\(0.00\)"/>
    <numFmt numFmtId="165" formatCode="0.0000"/>
    <numFmt numFmtId="166" formatCode="[$-409]d\-mmm\-yy;@"/>
    <numFmt numFmtId="167" formatCode="0.0000_);[Red]\(0.0000\)"/>
    <numFmt numFmtId="168" formatCode="0_);[Red]\(0\)"/>
    <numFmt numFmtId="169" formatCode="0.00_ "/>
    <numFmt numFmtId="170" formatCode="[$-409]dd\-mmm\-yy;@"/>
  </numFmts>
  <fonts count="7">
    <font>
      <sz val="11"/>
      <color theme="1"/>
      <name val="Calibri"/>
      <family val="2"/>
      <charset val="128"/>
      <scheme val="minor"/>
    </font>
    <font>
      <sz val="6"/>
      <name val="Calibri"/>
      <family val="2"/>
      <charset val="128"/>
      <scheme val="minor"/>
    </font>
    <font>
      <sz val="10"/>
      <name val="Times New Roman"/>
      <family val="1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rgb="FF000000"/>
      <name val="Palatino Linotype"/>
      <family val="1"/>
    </font>
    <font>
      <b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56">
    <xf numFmtId="0" fontId="0" fillId="0" borderId="0" xfId="0">
      <alignment vertical="center"/>
    </xf>
    <xf numFmtId="0" fontId="2" fillId="0" borderId="2" xfId="0" applyFont="1" applyBorder="1" applyAlignment="1"/>
    <xf numFmtId="166" fontId="2" fillId="0" borderId="2" xfId="0" applyNumberFormat="1" applyFont="1" applyBorder="1" applyAlignment="1"/>
    <xf numFmtId="164" fontId="2" fillId="0" borderId="2" xfId="0" applyNumberFormat="1" applyFont="1" applyBorder="1" applyAlignment="1">
      <alignment horizontal="left"/>
    </xf>
    <xf numFmtId="164" fontId="2" fillId="0" borderId="2" xfId="0" applyNumberFormat="1" applyFont="1" applyBorder="1" applyAlignment="1"/>
    <xf numFmtId="167" fontId="2" fillId="0" borderId="2" xfId="0" applyNumberFormat="1" applyFont="1" applyBorder="1" applyAlignment="1"/>
    <xf numFmtId="168" fontId="2" fillId="0" borderId="2" xfId="0" applyNumberFormat="1" applyFont="1" applyBorder="1" applyAlignment="1">
      <alignment horizontal="center"/>
    </xf>
    <xf numFmtId="2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Fill="1" applyAlignment="1">
      <alignment horizontal="right" vertical="center"/>
    </xf>
    <xf numFmtId="164" fontId="2" fillId="0" borderId="0" xfId="1" applyNumberFormat="1" applyFont="1" applyFill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 vertical="center"/>
    </xf>
    <xf numFmtId="170" fontId="2" fillId="0" borderId="0" xfId="0" applyNumberFormat="1" applyFont="1" applyFill="1" applyAlignment="1">
      <alignment horizontal="right" vertical="center"/>
    </xf>
    <xf numFmtId="169" fontId="2" fillId="0" borderId="0" xfId="0" applyNumberFormat="1" applyFont="1" applyFill="1" applyAlignment="1">
      <alignment horizontal="right" vertical="center"/>
    </xf>
    <xf numFmtId="165" fontId="2" fillId="0" borderId="0" xfId="0" applyNumberFormat="1" applyFont="1" applyFill="1" applyAlignment="1">
      <alignment horizontal="right" vertical="center"/>
    </xf>
    <xf numFmtId="1" fontId="2" fillId="0" borderId="0" xfId="0" applyNumberFormat="1" applyFont="1" applyFill="1" applyAlignment="1">
      <alignment horizontal="right" vertical="center"/>
    </xf>
    <xf numFmtId="14" fontId="2" fillId="0" borderId="0" xfId="0" applyNumberFormat="1" applyFont="1" applyFill="1" applyAlignment="1">
      <alignment horizontal="right" vertical="center"/>
    </xf>
    <xf numFmtId="165" fontId="2" fillId="0" borderId="0" xfId="1" applyNumberFormat="1" applyFont="1" applyFill="1" applyAlignment="1">
      <alignment horizontal="right" vertical="center"/>
    </xf>
    <xf numFmtId="170" fontId="2" fillId="0" borderId="0" xfId="1" applyNumberFormat="1" applyFont="1" applyFill="1" applyAlignment="1">
      <alignment horizontal="right" vertical="center"/>
    </xf>
    <xf numFmtId="0" fontId="2" fillId="0" borderId="0" xfId="1" applyFont="1" applyFill="1" applyAlignment="1">
      <alignment horizontal="right" vertical="center"/>
    </xf>
    <xf numFmtId="1" fontId="2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164" fontId="2" fillId="0" borderId="2" xfId="0" applyNumberFormat="1" applyFont="1" applyFill="1" applyBorder="1" applyAlignment="1">
      <alignment horizontal="left"/>
    </xf>
    <xf numFmtId="2" fontId="2" fillId="0" borderId="2" xfId="0" applyNumberFormat="1" applyFont="1" applyFill="1" applyBorder="1" applyAlignment="1">
      <alignment horizontal="left"/>
    </xf>
    <xf numFmtId="1" fontId="2" fillId="0" borderId="0" xfId="0" applyNumberFormat="1" applyFont="1" applyFill="1" applyAlignment="1">
      <alignment horizontal="center" vertical="center"/>
    </xf>
    <xf numFmtId="1" fontId="2" fillId="0" borderId="0" xfId="1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right" vertical="center"/>
    </xf>
    <xf numFmtId="170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right"/>
    </xf>
    <xf numFmtId="170" fontId="2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166" fontId="2" fillId="0" borderId="2" xfId="0" applyNumberFormat="1" applyFont="1" applyFill="1" applyBorder="1" applyAlignment="1">
      <alignment horizontal="left"/>
    </xf>
    <xf numFmtId="0" fontId="2" fillId="0" borderId="2" xfId="0" applyFont="1" applyFill="1" applyBorder="1" applyAlignment="1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/>
    </xf>
    <xf numFmtId="1" fontId="2" fillId="0" borderId="0" xfId="0" applyNumberFormat="1" applyFont="1" applyFill="1" applyAlignment="1">
      <alignment horizontal="left" vertical="center"/>
    </xf>
    <xf numFmtId="1" fontId="2" fillId="0" borderId="0" xfId="1" applyNumberFormat="1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right" vertical="center"/>
    </xf>
    <xf numFmtId="170" fontId="2" fillId="0" borderId="1" xfId="1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horizontal="right" vertical="center"/>
    </xf>
    <xf numFmtId="1" fontId="2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1" fontId="2" fillId="0" borderId="1" xfId="0" applyNumberFormat="1" applyFont="1" applyFill="1" applyBorder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 applyFill="1" applyAlignment="1">
      <alignment horizontal="left" vertical="center"/>
    </xf>
  </cellXfs>
  <cellStyles count="2">
    <cellStyle name="Normal" xfId="0" builtinId="0"/>
    <cellStyle name="標準_Book1" xfId="1" xr:uid="{5AA2CB58-9135-4C92-8321-83D13FBF40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45285-3EF9-4706-8EA5-B25E076030FB}">
  <dimension ref="A1:AE613"/>
  <sheetViews>
    <sheetView tabSelected="1" workbookViewId="0">
      <selection activeCell="G1" sqref="G1"/>
    </sheetView>
  </sheetViews>
  <sheetFormatPr defaultColWidth="9" defaultRowHeight="15" customHeight="1"/>
  <cols>
    <col min="1" max="1" width="11.5546875" style="11" bestFit="1" customWidth="1"/>
    <col min="2" max="2" width="5.21875" style="11" bestFit="1" customWidth="1"/>
    <col min="3" max="3" width="8.44140625" style="12" bestFit="1" customWidth="1"/>
    <col min="4" max="28" width="9.109375" style="11" bestFit="1" customWidth="1"/>
    <col min="29" max="29" width="4.6640625" style="26" bestFit="1" customWidth="1"/>
    <col min="30" max="30" width="15.21875" style="41" bestFit="1" customWidth="1"/>
    <col min="31" max="31" width="9.109375" style="11" customWidth="1"/>
    <col min="32" max="16384" width="9" style="11"/>
  </cols>
  <sheetData>
    <row r="1" spans="1:31" ht="15" customHeight="1">
      <c r="A1" s="55" t="s">
        <v>87</v>
      </c>
      <c r="B1" s="54" t="s">
        <v>89</v>
      </c>
    </row>
    <row r="2" spans="1:31" s="42" customFormat="1" ht="15" customHeight="1">
      <c r="A2" s="21" t="s">
        <v>88</v>
      </c>
      <c r="B2" s="21" t="s">
        <v>46</v>
      </c>
      <c r="C2" s="39" t="s">
        <v>6</v>
      </c>
      <c r="D2" s="21" t="s">
        <v>7</v>
      </c>
      <c r="E2" s="22" t="s">
        <v>41</v>
      </c>
      <c r="F2" s="22" t="s">
        <v>62</v>
      </c>
      <c r="G2" s="22" t="s">
        <v>42</v>
      </c>
      <c r="H2" s="22" t="s">
        <v>51</v>
      </c>
      <c r="I2" s="22" t="s">
        <v>0</v>
      </c>
      <c r="J2" s="22" t="s">
        <v>1</v>
      </c>
      <c r="K2" s="22" t="s">
        <v>2</v>
      </c>
      <c r="L2" s="22" t="s">
        <v>44</v>
      </c>
      <c r="M2" s="22" t="s">
        <v>45</v>
      </c>
      <c r="N2" s="22" t="s">
        <v>63</v>
      </c>
      <c r="O2" s="22" t="s">
        <v>52</v>
      </c>
      <c r="P2" s="23" t="s">
        <v>8</v>
      </c>
      <c r="Q2" s="21" t="s">
        <v>9</v>
      </c>
      <c r="R2" s="21" t="s">
        <v>53</v>
      </c>
      <c r="S2" s="21" t="s">
        <v>10</v>
      </c>
      <c r="T2" s="21" t="s">
        <v>11</v>
      </c>
      <c r="U2" s="21" t="s">
        <v>54</v>
      </c>
      <c r="V2" s="21" t="s">
        <v>12</v>
      </c>
      <c r="W2" s="21" t="s">
        <v>13</v>
      </c>
      <c r="X2" s="21" t="s">
        <v>14</v>
      </c>
      <c r="Y2" s="21" t="s">
        <v>15</v>
      </c>
      <c r="Z2" s="21" t="s">
        <v>3</v>
      </c>
      <c r="AA2" s="21" t="s">
        <v>4</v>
      </c>
      <c r="AB2" s="21" t="s">
        <v>8</v>
      </c>
      <c r="AC2" s="20" t="s">
        <v>55</v>
      </c>
      <c r="AD2" s="21" t="s">
        <v>17</v>
      </c>
      <c r="AE2" s="40" t="s">
        <v>5</v>
      </c>
    </row>
    <row r="3" spans="1:31" ht="15" customHeight="1">
      <c r="A3" s="11" t="s">
        <v>64</v>
      </c>
      <c r="B3" s="11">
        <v>5</v>
      </c>
      <c r="C3" s="12">
        <v>40557</v>
      </c>
      <c r="D3" s="11" t="s">
        <v>18</v>
      </c>
      <c r="E3" s="13">
        <v>53.833747000000002</v>
      </c>
      <c r="F3" s="13">
        <v>0.259963</v>
      </c>
      <c r="G3" s="13">
        <v>0.90170600000000001</v>
      </c>
      <c r="H3" s="13">
        <v>20.838550000000001</v>
      </c>
      <c r="I3" s="13">
        <v>0.42164800000000002</v>
      </c>
      <c r="J3" s="13">
        <v>22.363835999999999</v>
      </c>
      <c r="K3" s="13">
        <v>1.9356549999999999</v>
      </c>
      <c r="L3" s="13">
        <v>2.4433E-2</v>
      </c>
      <c r="M3" s="13">
        <v>0</v>
      </c>
      <c r="N3" s="13">
        <v>8.8870000000000008E-3</v>
      </c>
      <c r="O3" s="13">
        <v>0</v>
      </c>
      <c r="P3" s="7">
        <f t="shared" ref="P3:P23" si="0">SUM(E3:O3)</f>
        <v>100.588425</v>
      </c>
      <c r="Q3" s="14">
        <f t="shared" ref="Q3:Q23" si="1">(E3/60.0843)*(6/(2*E3/60.0843+2*F3/79.8788+3*G3/101.9613+H3/71.8464+I3/70.93745+J3/40.304+K3/56.077+L3/61.9789+M3/94.195+3*N3/151.9904+O3/74.6894))</f>
        <v>1.9830148938682544</v>
      </c>
      <c r="R3" s="14">
        <f t="shared" ref="R3:R23" si="2">(F3/79.8788)*(6/(2*E3/60.0843+2*F3/79.8788+3*G3/101.9613+H3/71.8464+I3/70.93745+J3/40.304+K3/56.077+L3/61.9789+M3/94.195+3*N3/151.9904+O3/74.6894))</f>
        <v>7.2029828542226303E-3</v>
      </c>
      <c r="S3" s="14">
        <f t="shared" ref="S3:S23" si="3">2*(G3/101.9613)*(6/(2*E3/60.0843+2*F3/79.8788+3*G3/101.9613+H3/71.8464+I3/70.93745+J3/40.304+K3/56.077+L3/61.9789+M3/94.195+3*N3/151.9904+O3/74.6894))</f>
        <v>3.9146412122611551E-2</v>
      </c>
      <c r="T3" s="14">
        <f t="shared" ref="T3:T23" si="4">(H3/71.8464)*(6/(2*E3/60.0843+2*F3/79.8788+3*G3/101.9613+H3/71.8464+I3/70.93745+J3/40.304+K3/56.077+L3/61.9789+M3/94.195+3*N3/151.9904+O3/74.6894))</f>
        <v>0.64194061991535734</v>
      </c>
      <c r="U3" s="14">
        <f t="shared" ref="U3:U23" si="5">(I3/70.93745)*(6/(2*E3/60.0843+2*F3/79.8788+3*G3/101.9613+H3/71.8464+I3/70.93745+J3/40.304+K3/56.077+L3/61.9789+M3/94.195+3*N3/151.9904+O3/74.6894))</f>
        <v>1.315548442416244E-2</v>
      </c>
      <c r="V3" s="14">
        <f t="shared" ref="V3:V23" si="6">(J3/40.304)*(6/(2*E3/60.0843+2*F3/79.8788+3*G3/101.9613+H3/71.8464+I3/70.93745+J3/40.304+K3/56.077+L3/61.9789+M3/94.195+3*N3/151.9904+O3/74.6894))</f>
        <v>1.2280909230502344</v>
      </c>
      <c r="W3" s="14">
        <f t="shared" ref="W3:W23" si="7">(K3/56.077)*(6/(2*E3/60.0843+2*F3/79.8788+3*G3/101.9613+H3/71.8464+I3/70.93745+J3/40.304+K3/56.077+L3/61.9789+M3/94.195+3*N3/151.9904+O3/74.6894))</f>
        <v>7.6396868065997117E-2</v>
      </c>
      <c r="X3" s="14">
        <f t="shared" ref="X3:X23" si="8">2*(L3/61.9789)*(6/(2*E3/60.0843+2*F3/79.8788+3*G3/101.9613+H3/71.8464+I3/70.93745+J3/40.304+K3/56.077+L3/61.9789+M3/94.195+3*N3/151.9904+O3/74.6894))</f>
        <v>1.7449994698225098E-3</v>
      </c>
      <c r="Y3" s="14">
        <f t="shared" ref="Y3:Y23" si="9">2*(M3/94.195)*(6/(2*E3/60.0843+2*F3/79.8788+3*G3/101.9613+H3/71.8464+I3/70.93745+J3/40.304+K3/56.077+L3/61.9789+M3/94.195+3*N3/151.9904+O3/74.6894))</f>
        <v>0</v>
      </c>
      <c r="Z3" s="14">
        <f t="shared" ref="Z3:Z23" si="10">2*(N3/151.9904)*(6/(2*E3/60.0843+2*F3/79.8788+3*G3/101.9613+H3/71.8464+I3/70.93745+J3/40.304+K3/56.077+L3/61.9789+M3/94.195+3*N3/151.9904+O3/74.6894))</f>
        <v>2.5882212031145597E-4</v>
      </c>
      <c r="AA3" s="14">
        <f t="shared" ref="AA3:AA23" si="11">(O3/74.6894)*(6/(2*E3/60.0843+2*F3/79.8788+3*G3/101.9613+H3/71.8464+I3/70.93745+J3/40.304+K3/56.077+L3/61.9789+M3/94.195+3*N3/151.9904+O3/74.6894))</f>
        <v>0</v>
      </c>
      <c r="AB3" s="14">
        <f t="shared" ref="AB3:AB23" si="12">SUM(Q3:AA3)</f>
        <v>3.9909520058909735</v>
      </c>
      <c r="AC3" s="24">
        <f t="shared" ref="AC3:AC23" si="13">100*V3/(V3+T3)</f>
        <v>65.67220364115704</v>
      </c>
      <c r="AD3" s="45" t="s">
        <v>84</v>
      </c>
      <c r="AE3" s="15" t="s">
        <v>68</v>
      </c>
    </row>
    <row r="4" spans="1:31" ht="15" customHeight="1">
      <c r="D4" s="11" t="s">
        <v>20</v>
      </c>
      <c r="E4" s="13">
        <v>54.593283</v>
      </c>
      <c r="F4" s="13">
        <v>0.31312800000000002</v>
      </c>
      <c r="G4" s="13">
        <v>0.84779899999999997</v>
      </c>
      <c r="H4" s="13">
        <v>17.801116</v>
      </c>
      <c r="I4" s="13">
        <v>0.470022</v>
      </c>
      <c r="J4" s="13">
        <v>25.063597999999999</v>
      </c>
      <c r="K4" s="13">
        <v>1.8268690000000001</v>
      </c>
      <c r="L4" s="13">
        <v>2.1311E-2</v>
      </c>
      <c r="M4" s="13">
        <v>0</v>
      </c>
      <c r="N4" s="13">
        <v>3.3582000000000001E-2</v>
      </c>
      <c r="O4" s="13">
        <v>0</v>
      </c>
      <c r="P4" s="7">
        <f t="shared" si="0"/>
        <v>100.970708</v>
      </c>
      <c r="Q4" s="14">
        <f t="shared" si="1"/>
        <v>1.9753509267142688</v>
      </c>
      <c r="R4" s="14">
        <f t="shared" si="2"/>
        <v>8.5222923229278484E-3</v>
      </c>
      <c r="S4" s="14">
        <f t="shared" si="3"/>
        <v>3.6153769619724406E-2</v>
      </c>
      <c r="T4" s="14">
        <f t="shared" si="4"/>
        <v>0.53865199550139986</v>
      </c>
      <c r="U4" s="14">
        <f t="shared" si="5"/>
        <v>1.4404847605450756E-2</v>
      </c>
      <c r="V4" s="14">
        <f t="shared" si="6"/>
        <v>1.3519521498615006</v>
      </c>
      <c r="W4" s="14">
        <f t="shared" si="7"/>
        <v>7.0825343464387791E-2</v>
      </c>
      <c r="X4" s="14">
        <f t="shared" si="8"/>
        <v>1.4950510258492499E-3</v>
      </c>
      <c r="Y4" s="14">
        <f t="shared" si="9"/>
        <v>0</v>
      </c>
      <c r="Z4" s="14">
        <f t="shared" si="10"/>
        <v>9.6069703357064013E-4</v>
      </c>
      <c r="AA4" s="14">
        <f t="shared" si="11"/>
        <v>0</v>
      </c>
      <c r="AB4" s="14">
        <f t="shared" si="12"/>
        <v>3.9983170731490794</v>
      </c>
      <c r="AC4" s="24">
        <f t="shared" si="13"/>
        <v>71.509001668987352</v>
      </c>
      <c r="AD4" s="43"/>
      <c r="AE4" s="15" t="s">
        <v>75</v>
      </c>
    </row>
    <row r="5" spans="1:31" ht="15" customHeight="1">
      <c r="D5" s="11" t="s">
        <v>21</v>
      </c>
      <c r="E5" s="13">
        <v>53.655546999999999</v>
      </c>
      <c r="F5" s="13">
        <v>0.29474899999999998</v>
      </c>
      <c r="G5" s="13">
        <v>0.95333800000000002</v>
      </c>
      <c r="H5" s="13">
        <v>20.588909000000001</v>
      </c>
      <c r="I5" s="13">
        <v>0.46160699999999999</v>
      </c>
      <c r="J5" s="13">
        <v>22.517935999999999</v>
      </c>
      <c r="K5" s="13">
        <v>1.8869629999999999</v>
      </c>
      <c r="L5" s="13">
        <v>3.1319E-2</v>
      </c>
      <c r="M5" s="13">
        <v>0</v>
      </c>
      <c r="N5" s="13">
        <v>3.5512000000000002E-2</v>
      </c>
      <c r="O5" s="13">
        <v>4.4207999999999997E-2</v>
      </c>
      <c r="P5" s="7">
        <f t="shared" si="0"/>
        <v>100.470088</v>
      </c>
      <c r="Q5" s="14">
        <f t="shared" si="1"/>
        <v>1.9781065375042788</v>
      </c>
      <c r="R5" s="14">
        <f t="shared" si="2"/>
        <v>8.1736655977257301E-3</v>
      </c>
      <c r="S5" s="14">
        <f t="shared" si="3"/>
        <v>4.1422622728068306E-2</v>
      </c>
      <c r="T5" s="14">
        <f t="shared" si="4"/>
        <v>0.63478167308839883</v>
      </c>
      <c r="U5" s="14">
        <f t="shared" si="5"/>
        <v>1.4414277233045872E-2</v>
      </c>
      <c r="V5" s="14">
        <f t="shared" si="6"/>
        <v>1.2375891343380867</v>
      </c>
      <c r="W5" s="14">
        <f t="shared" si="7"/>
        <v>7.4537473883145772E-2</v>
      </c>
      <c r="X5" s="14">
        <f t="shared" si="8"/>
        <v>2.2386699812898159E-3</v>
      </c>
      <c r="Y5" s="14">
        <f t="shared" si="9"/>
        <v>0</v>
      </c>
      <c r="Z5" s="14">
        <f t="shared" si="10"/>
        <v>1.0351064794833257E-3</v>
      </c>
      <c r="AA5" s="14">
        <f t="shared" si="11"/>
        <v>1.3111064513409638E-3</v>
      </c>
      <c r="AB5" s="14">
        <f t="shared" si="12"/>
        <v>3.9936102672848643</v>
      </c>
      <c r="AC5" s="24">
        <f t="shared" si="13"/>
        <v>66.097438041085127</v>
      </c>
      <c r="AD5" s="45" t="s">
        <v>84</v>
      </c>
      <c r="AE5" s="15" t="s">
        <v>68</v>
      </c>
    </row>
    <row r="6" spans="1:31" ht="15" customHeight="1">
      <c r="D6" s="11" t="s">
        <v>20</v>
      </c>
      <c r="E6" s="13">
        <v>54.015267000000001</v>
      </c>
      <c r="F6" s="13">
        <v>0.32344200000000001</v>
      </c>
      <c r="G6" s="13">
        <v>0.95391599999999999</v>
      </c>
      <c r="H6" s="13">
        <v>17.832598000000001</v>
      </c>
      <c r="I6" s="13">
        <v>0.49195299999999997</v>
      </c>
      <c r="J6" s="13">
        <v>23.907322000000001</v>
      </c>
      <c r="K6" s="13">
        <v>1.9847729999999999</v>
      </c>
      <c r="L6" s="13">
        <v>2.8164000000000002E-2</v>
      </c>
      <c r="M6" s="13">
        <v>0</v>
      </c>
      <c r="N6" s="13">
        <v>4.0260999999999998E-2</v>
      </c>
      <c r="O6" s="13">
        <v>0</v>
      </c>
      <c r="P6" s="7">
        <f t="shared" si="0"/>
        <v>99.577696000000003</v>
      </c>
      <c r="Q6" s="14">
        <f t="shared" si="1"/>
        <v>1.9837217254146251</v>
      </c>
      <c r="R6" s="14">
        <f t="shared" si="2"/>
        <v>8.9349085176028097E-3</v>
      </c>
      <c r="S6" s="14">
        <f t="shared" si="3"/>
        <v>4.1288584411366104E-2</v>
      </c>
      <c r="T6" s="14">
        <f t="shared" si="4"/>
        <v>0.5476900308599878</v>
      </c>
      <c r="U6" s="14">
        <f t="shared" si="5"/>
        <v>1.5302883391555951E-2</v>
      </c>
      <c r="V6" s="14">
        <f t="shared" si="6"/>
        <v>1.3089046458028988</v>
      </c>
      <c r="W6" s="14">
        <f t="shared" si="7"/>
        <v>7.8100047854088334E-2</v>
      </c>
      <c r="X6" s="14">
        <f t="shared" si="8"/>
        <v>2.0054216334301211E-3</v>
      </c>
      <c r="Y6" s="14">
        <f t="shared" si="9"/>
        <v>0</v>
      </c>
      <c r="Z6" s="14">
        <f t="shared" si="10"/>
        <v>1.1690245288330807E-3</v>
      </c>
      <c r="AA6" s="14">
        <f t="shared" si="11"/>
        <v>0</v>
      </c>
      <c r="AB6" s="14">
        <f t="shared" si="12"/>
        <v>3.987117272414388</v>
      </c>
      <c r="AC6" s="24">
        <f t="shared" si="13"/>
        <v>70.500290788055779</v>
      </c>
      <c r="AD6" s="43"/>
      <c r="AE6" s="15" t="s">
        <v>75</v>
      </c>
    </row>
    <row r="7" spans="1:31" ht="15" customHeight="1">
      <c r="D7" s="11" t="s">
        <v>22</v>
      </c>
      <c r="E7" s="13">
        <v>53.217672999999998</v>
      </c>
      <c r="F7" s="13">
        <v>0.25430900000000001</v>
      </c>
      <c r="G7" s="13">
        <v>1.090562</v>
      </c>
      <c r="H7" s="13">
        <v>20.748951000000002</v>
      </c>
      <c r="I7" s="13">
        <v>0.54189100000000001</v>
      </c>
      <c r="J7" s="13">
        <v>21.995546999999998</v>
      </c>
      <c r="K7" s="13">
        <v>1.908946</v>
      </c>
      <c r="L7" s="13">
        <v>3.1392000000000003E-2</v>
      </c>
      <c r="M7" s="13">
        <v>0</v>
      </c>
      <c r="N7" s="13">
        <v>1.6236E-2</v>
      </c>
      <c r="O7" s="13">
        <v>4.1194000000000001E-2</v>
      </c>
      <c r="P7" s="7">
        <f t="shared" si="0"/>
        <v>99.84670100000001</v>
      </c>
      <c r="Q7" s="14">
        <f t="shared" si="1"/>
        <v>1.9774256243715</v>
      </c>
      <c r="R7" s="14">
        <f t="shared" si="2"/>
        <v>7.1078046151170655E-3</v>
      </c>
      <c r="S7" s="14">
        <f t="shared" si="3"/>
        <v>4.7758455722019345E-2</v>
      </c>
      <c r="T7" s="14">
        <f t="shared" si="4"/>
        <v>0.64475751991488595</v>
      </c>
      <c r="U7" s="14">
        <f t="shared" si="5"/>
        <v>1.7054604332376166E-2</v>
      </c>
      <c r="V7" s="14">
        <f t="shared" si="6"/>
        <v>1.2184056366839027</v>
      </c>
      <c r="W7" s="14">
        <f t="shared" si="7"/>
        <v>7.6000098375085368E-2</v>
      </c>
      <c r="X7" s="14">
        <f t="shared" si="8"/>
        <v>2.2615719036901561E-3</v>
      </c>
      <c r="Y7" s="14">
        <f t="shared" si="9"/>
        <v>0</v>
      </c>
      <c r="Z7" s="14">
        <f t="shared" si="10"/>
        <v>4.7697779683066955E-4</v>
      </c>
      <c r="AA7" s="14">
        <f t="shared" si="11"/>
        <v>1.2313464903960494E-3</v>
      </c>
      <c r="AB7" s="14">
        <f t="shared" si="12"/>
        <v>3.9924796402058034</v>
      </c>
      <c r="AC7" s="24">
        <f t="shared" si="13"/>
        <v>65.394468131717829</v>
      </c>
      <c r="AD7" s="45" t="s">
        <v>84</v>
      </c>
      <c r="AE7" s="15" t="s">
        <v>68</v>
      </c>
    </row>
    <row r="8" spans="1:31" ht="15" customHeight="1">
      <c r="D8" s="11" t="s">
        <v>20</v>
      </c>
      <c r="E8" s="13">
        <v>53.740358000000001</v>
      </c>
      <c r="F8" s="13">
        <v>0.31912600000000002</v>
      </c>
      <c r="G8" s="13">
        <v>1.739878</v>
      </c>
      <c r="H8" s="13">
        <v>17.505466999999999</v>
      </c>
      <c r="I8" s="13">
        <v>0.42952400000000002</v>
      </c>
      <c r="J8" s="13">
        <v>24.878703000000002</v>
      </c>
      <c r="K8" s="13">
        <v>2.0188990000000002</v>
      </c>
      <c r="L8" s="13">
        <v>1.9025E-2</v>
      </c>
      <c r="M8" s="13">
        <v>0</v>
      </c>
      <c r="N8" s="13">
        <v>7.8464000000000006E-2</v>
      </c>
      <c r="O8" s="13">
        <v>2.9499999999999999E-3</v>
      </c>
      <c r="P8" s="7">
        <f t="shared" si="0"/>
        <v>100.732394</v>
      </c>
      <c r="Q8" s="14">
        <f t="shared" si="1"/>
        <v>1.9494012202229325</v>
      </c>
      <c r="R8" s="14">
        <f t="shared" si="2"/>
        <v>8.7074771001609888E-3</v>
      </c>
      <c r="S8" s="14">
        <f t="shared" si="3"/>
        <v>7.4383243594964302E-2</v>
      </c>
      <c r="T8" s="14">
        <f t="shared" si="4"/>
        <v>0.53104383752120676</v>
      </c>
      <c r="U8" s="14">
        <f t="shared" si="5"/>
        <v>1.3196949258424018E-2</v>
      </c>
      <c r="V8" s="14">
        <f t="shared" si="6"/>
        <v>1.3453685451843065</v>
      </c>
      <c r="W8" s="14">
        <f t="shared" si="7"/>
        <v>7.846780522489949E-2</v>
      </c>
      <c r="X8" s="14">
        <f t="shared" si="8"/>
        <v>1.338050427751529E-3</v>
      </c>
      <c r="Y8" s="14">
        <f t="shared" si="9"/>
        <v>0</v>
      </c>
      <c r="Z8" s="14">
        <f t="shared" si="10"/>
        <v>2.2503287363958313E-3</v>
      </c>
      <c r="AA8" s="14">
        <f t="shared" si="11"/>
        <v>8.6084454059685126E-5</v>
      </c>
      <c r="AB8" s="14">
        <f t="shared" si="12"/>
        <v>4.0042435417251019</v>
      </c>
      <c r="AC8" s="24">
        <f t="shared" si="13"/>
        <v>71.698980329925192</v>
      </c>
      <c r="AD8" s="43"/>
      <c r="AE8" s="15" t="s">
        <v>75</v>
      </c>
    </row>
    <row r="9" spans="1:31" ht="15" customHeight="1">
      <c r="D9" s="11" t="s">
        <v>23</v>
      </c>
      <c r="E9" s="13">
        <v>54.071313000000004</v>
      </c>
      <c r="F9" s="13">
        <v>0.32814599999999999</v>
      </c>
      <c r="G9" s="13">
        <v>0.97393700000000005</v>
      </c>
      <c r="H9" s="13">
        <v>17.915918999999999</v>
      </c>
      <c r="I9" s="13">
        <v>0.44377299999999997</v>
      </c>
      <c r="J9" s="13">
        <v>23.982665999999998</v>
      </c>
      <c r="K9" s="13">
        <v>1.946653</v>
      </c>
      <c r="L9" s="13">
        <v>1.2388E-2</v>
      </c>
      <c r="M9" s="13">
        <v>0</v>
      </c>
      <c r="N9" s="13">
        <v>0</v>
      </c>
      <c r="O9" s="13">
        <v>0</v>
      </c>
      <c r="P9" s="7">
        <f t="shared" si="0"/>
        <v>99.674794999999989</v>
      </c>
      <c r="Q9" s="14">
        <f t="shared" si="1"/>
        <v>1.9834506352755326</v>
      </c>
      <c r="R9" s="14">
        <f t="shared" si="2"/>
        <v>9.0542205495952634E-3</v>
      </c>
      <c r="S9" s="14">
        <f t="shared" si="3"/>
        <v>4.2105708845896636E-2</v>
      </c>
      <c r="T9" s="14">
        <f t="shared" si="4"/>
        <v>0.54960359499992029</v>
      </c>
      <c r="U9" s="14">
        <f t="shared" si="5"/>
        <v>1.3787984579821359E-2</v>
      </c>
      <c r="V9" s="14">
        <f t="shared" si="6"/>
        <v>1.3114894321582085</v>
      </c>
      <c r="W9" s="14">
        <f t="shared" si="7"/>
        <v>7.6510186051434004E-2</v>
      </c>
      <c r="X9" s="14">
        <f t="shared" si="8"/>
        <v>8.8105458303249157E-4</v>
      </c>
      <c r="Y9" s="14">
        <f t="shared" si="9"/>
        <v>0</v>
      </c>
      <c r="Z9" s="14">
        <f t="shared" si="10"/>
        <v>0</v>
      </c>
      <c r="AA9" s="14">
        <f t="shared" si="11"/>
        <v>0</v>
      </c>
      <c r="AB9" s="14">
        <f t="shared" si="12"/>
        <v>3.9868828170434414</v>
      </c>
      <c r="AC9" s="24">
        <f t="shared" si="13"/>
        <v>70.468773619599247</v>
      </c>
      <c r="AD9" s="43" t="s">
        <v>82</v>
      </c>
      <c r="AE9" s="15" t="s">
        <v>68</v>
      </c>
    </row>
    <row r="10" spans="1:31" ht="15" customHeight="1">
      <c r="D10" s="11" t="s">
        <v>19</v>
      </c>
      <c r="E10" s="13">
        <v>53.090125</v>
      </c>
      <c r="F10" s="13">
        <v>0.34567199999999998</v>
      </c>
      <c r="G10" s="13">
        <v>0.97066600000000003</v>
      </c>
      <c r="H10" s="13">
        <v>21.005379999999999</v>
      </c>
      <c r="I10" s="13">
        <v>0.54973399999999994</v>
      </c>
      <c r="J10" s="13">
        <v>22.048435999999999</v>
      </c>
      <c r="K10" s="13">
        <v>2.040451</v>
      </c>
      <c r="L10" s="13">
        <v>2.4497000000000001E-2</v>
      </c>
      <c r="M10" s="13">
        <v>0</v>
      </c>
      <c r="N10" s="13">
        <v>0</v>
      </c>
      <c r="O10" s="13">
        <v>1.1780000000000001E-2</v>
      </c>
      <c r="P10" s="7">
        <f t="shared" si="0"/>
        <v>100.086741</v>
      </c>
      <c r="Q10" s="14">
        <f t="shared" si="1"/>
        <v>1.9719336773208502</v>
      </c>
      <c r="R10" s="14">
        <f t="shared" si="2"/>
        <v>9.657667130067266E-3</v>
      </c>
      <c r="S10" s="14">
        <f t="shared" si="3"/>
        <v>4.2491690677428889E-2</v>
      </c>
      <c r="T10" s="14">
        <f t="shared" si="4"/>
        <v>0.65247682802279705</v>
      </c>
      <c r="U10" s="14">
        <f t="shared" si="5"/>
        <v>1.7294841546130292E-2</v>
      </c>
      <c r="V10" s="14">
        <f t="shared" si="6"/>
        <v>1.2208693763560559</v>
      </c>
      <c r="W10" s="14">
        <f t="shared" si="7"/>
        <v>8.1204661488983906E-2</v>
      </c>
      <c r="X10" s="14">
        <f t="shared" si="8"/>
        <v>1.7641625388845228E-3</v>
      </c>
      <c r="Y10" s="14">
        <f t="shared" si="9"/>
        <v>0</v>
      </c>
      <c r="Z10" s="14">
        <f t="shared" si="10"/>
        <v>0</v>
      </c>
      <c r="AA10" s="14">
        <f t="shared" si="11"/>
        <v>3.5198639861222362E-4</v>
      </c>
      <c r="AB10" s="14">
        <f t="shared" si="12"/>
        <v>3.998044891479811</v>
      </c>
      <c r="AC10" s="24">
        <f t="shared" si="13"/>
        <v>65.170515385908644</v>
      </c>
      <c r="AE10" s="15" t="s">
        <v>78</v>
      </c>
    </row>
    <row r="11" spans="1:31" ht="15" customHeight="1">
      <c r="D11" s="11" t="s">
        <v>20</v>
      </c>
      <c r="E11" s="13">
        <v>54.345393000000001</v>
      </c>
      <c r="F11" s="13">
        <v>0.33299499999999999</v>
      </c>
      <c r="G11" s="13">
        <v>1.253981</v>
      </c>
      <c r="H11" s="13">
        <v>17.835657000000001</v>
      </c>
      <c r="I11" s="13">
        <v>0.399372</v>
      </c>
      <c r="J11" s="13">
        <v>24.547616999999999</v>
      </c>
      <c r="K11" s="13">
        <v>1.9157550000000001</v>
      </c>
      <c r="L11" s="13">
        <v>0</v>
      </c>
      <c r="M11" s="13">
        <v>0</v>
      </c>
      <c r="N11" s="13">
        <v>4.5489000000000002E-2</v>
      </c>
      <c r="O11" s="13">
        <v>0.13853499999999999</v>
      </c>
      <c r="P11" s="7">
        <f t="shared" si="0"/>
        <v>100.81479400000002</v>
      </c>
      <c r="Q11" s="14">
        <f t="shared" si="1"/>
        <v>1.9705150131570774</v>
      </c>
      <c r="R11" s="14">
        <f t="shared" si="2"/>
        <v>9.0820565304139764E-3</v>
      </c>
      <c r="S11" s="14">
        <f t="shared" si="3"/>
        <v>5.3587513762569775E-2</v>
      </c>
      <c r="T11" s="14">
        <f t="shared" si="4"/>
        <v>0.5408316763023695</v>
      </c>
      <c r="U11" s="14">
        <f t="shared" si="5"/>
        <v>1.2265353249064193E-2</v>
      </c>
      <c r="V11" s="14">
        <f t="shared" si="6"/>
        <v>1.3269031000388607</v>
      </c>
      <c r="W11" s="14">
        <f t="shared" si="7"/>
        <v>7.4427463117602177E-2</v>
      </c>
      <c r="X11" s="14">
        <f t="shared" si="8"/>
        <v>0</v>
      </c>
      <c r="Y11" s="14">
        <f t="shared" si="9"/>
        <v>0</v>
      </c>
      <c r="Z11" s="14">
        <f t="shared" si="10"/>
        <v>1.3040620232821491E-3</v>
      </c>
      <c r="AA11" s="14">
        <f t="shared" si="11"/>
        <v>4.0409042383428798E-3</v>
      </c>
      <c r="AB11" s="14">
        <f t="shared" si="12"/>
        <v>3.992957142419582</v>
      </c>
      <c r="AC11" s="24">
        <f t="shared" si="13"/>
        <v>71.04344347210673</v>
      </c>
      <c r="AD11" s="43"/>
      <c r="AE11" s="15" t="s">
        <v>75</v>
      </c>
    </row>
    <row r="12" spans="1:31" ht="15" customHeight="1">
      <c r="D12" s="11" t="s">
        <v>24</v>
      </c>
      <c r="E12" s="13">
        <v>53.871398999999997</v>
      </c>
      <c r="F12" s="13">
        <v>0.33438600000000002</v>
      </c>
      <c r="G12" s="13">
        <v>1.101559</v>
      </c>
      <c r="H12" s="13">
        <v>18.084446</v>
      </c>
      <c r="I12" s="13">
        <v>0.411217</v>
      </c>
      <c r="J12" s="13">
        <v>23.922564000000001</v>
      </c>
      <c r="K12" s="13">
        <v>1.878009</v>
      </c>
      <c r="L12" s="13">
        <v>4.8592999999999997E-2</v>
      </c>
      <c r="M12" s="13">
        <v>0</v>
      </c>
      <c r="N12" s="13">
        <v>4.7014E-2</v>
      </c>
      <c r="O12" s="13">
        <v>0</v>
      </c>
      <c r="P12" s="7">
        <f t="shared" si="0"/>
        <v>99.699187000000009</v>
      </c>
      <c r="Q12" s="14">
        <f t="shared" si="1"/>
        <v>1.9776136237444284</v>
      </c>
      <c r="R12" s="14">
        <f t="shared" si="2"/>
        <v>9.2333808945074258E-3</v>
      </c>
      <c r="S12" s="14">
        <f t="shared" si="3"/>
        <v>4.7659182858788104E-2</v>
      </c>
      <c r="T12" s="14">
        <f t="shared" si="4"/>
        <v>0.55519352743536932</v>
      </c>
      <c r="U12" s="14">
        <f t="shared" si="5"/>
        <v>1.2786146754225762E-2</v>
      </c>
      <c r="V12" s="14">
        <f t="shared" si="6"/>
        <v>1.3091932941054358</v>
      </c>
      <c r="W12" s="14">
        <f t="shared" si="7"/>
        <v>7.3868128261124766E-2</v>
      </c>
      <c r="X12" s="14">
        <f t="shared" si="8"/>
        <v>3.4586294945710486E-3</v>
      </c>
      <c r="Y12" s="14">
        <f t="shared" si="9"/>
        <v>0</v>
      </c>
      <c r="Z12" s="14">
        <f t="shared" si="10"/>
        <v>1.3645367536697574E-3</v>
      </c>
      <c r="AA12" s="14">
        <f t="shared" si="11"/>
        <v>0</v>
      </c>
      <c r="AB12" s="14">
        <f t="shared" si="12"/>
        <v>3.9903704503021205</v>
      </c>
      <c r="AC12" s="24">
        <f t="shared" si="13"/>
        <v>70.22111929666319</v>
      </c>
      <c r="AD12" s="43" t="s">
        <v>82</v>
      </c>
      <c r="AE12" s="15" t="s">
        <v>68</v>
      </c>
    </row>
    <row r="13" spans="1:31" ht="15" customHeight="1">
      <c r="D13" s="11" t="s">
        <v>19</v>
      </c>
      <c r="E13" s="13">
        <v>54.096836000000003</v>
      </c>
      <c r="F13" s="13">
        <v>0.24760399999999999</v>
      </c>
      <c r="G13" s="13">
        <v>1.554781</v>
      </c>
      <c r="H13" s="13">
        <v>16.701813000000001</v>
      </c>
      <c r="I13" s="13">
        <v>0.38150699999999999</v>
      </c>
      <c r="J13" s="13">
        <v>25.253177000000001</v>
      </c>
      <c r="K13" s="13">
        <v>1.7268950000000001</v>
      </c>
      <c r="L13" s="13">
        <v>6.2121000000000003E-2</v>
      </c>
      <c r="M13" s="13">
        <v>0</v>
      </c>
      <c r="N13" s="13">
        <v>0.15868699999999999</v>
      </c>
      <c r="O13" s="13">
        <v>2.6558999999999999E-2</v>
      </c>
      <c r="P13" s="7">
        <f t="shared" si="0"/>
        <v>100.20998</v>
      </c>
      <c r="Q13" s="14">
        <f t="shared" si="1"/>
        <v>1.9627276922362558</v>
      </c>
      <c r="R13" s="14">
        <f t="shared" si="2"/>
        <v>6.7573329056116105E-3</v>
      </c>
      <c r="S13" s="14">
        <f t="shared" si="3"/>
        <v>6.6483373341653093E-2</v>
      </c>
      <c r="T13" s="14">
        <f t="shared" si="4"/>
        <v>0.5067663809150571</v>
      </c>
      <c r="U13" s="14">
        <f t="shared" si="5"/>
        <v>1.1724008620040836E-2</v>
      </c>
      <c r="V13" s="14">
        <f t="shared" si="6"/>
        <v>1.3658942081825722</v>
      </c>
      <c r="W13" s="14">
        <f t="shared" si="7"/>
        <v>6.7132118302531837E-2</v>
      </c>
      <c r="X13" s="14">
        <f t="shared" si="8"/>
        <v>4.3699227595442747E-3</v>
      </c>
      <c r="Y13" s="14">
        <f t="shared" si="9"/>
        <v>0</v>
      </c>
      <c r="Z13" s="14">
        <f t="shared" si="10"/>
        <v>4.5520222736163633E-3</v>
      </c>
      <c r="AA13" s="14">
        <f t="shared" si="11"/>
        <v>7.7517889338611201E-4</v>
      </c>
      <c r="AB13" s="14">
        <f t="shared" si="12"/>
        <v>3.9971822384302689</v>
      </c>
      <c r="AC13" s="24">
        <f t="shared" si="13"/>
        <v>72.938695679004468</v>
      </c>
      <c r="AE13" s="15" t="s">
        <v>78</v>
      </c>
    </row>
    <row r="14" spans="1:31" ht="15" customHeight="1">
      <c r="D14" s="11" t="s">
        <v>20</v>
      </c>
      <c r="E14" s="13">
        <v>54.212313999999999</v>
      </c>
      <c r="F14" s="13">
        <v>0.31767400000000001</v>
      </c>
      <c r="G14" s="13">
        <v>0.76599200000000001</v>
      </c>
      <c r="H14" s="13">
        <v>20.050941000000002</v>
      </c>
      <c r="I14" s="13">
        <v>0.38032899999999997</v>
      </c>
      <c r="J14" s="13">
        <v>22.695246000000001</v>
      </c>
      <c r="K14" s="13">
        <v>1.8528089999999999</v>
      </c>
      <c r="L14" s="13">
        <v>2.3026999999999999E-2</v>
      </c>
      <c r="M14" s="13">
        <v>0</v>
      </c>
      <c r="N14" s="13">
        <v>0</v>
      </c>
      <c r="O14" s="13">
        <v>0</v>
      </c>
      <c r="P14" s="7">
        <f t="shared" si="0"/>
        <v>100.29833199999999</v>
      </c>
      <c r="Q14" s="14">
        <f t="shared" si="1"/>
        <v>1.993242655201797</v>
      </c>
      <c r="R14" s="14">
        <f t="shared" si="2"/>
        <v>8.7856393749491217E-3</v>
      </c>
      <c r="S14" s="14">
        <f t="shared" si="3"/>
        <v>3.3192663159727173E-2</v>
      </c>
      <c r="T14" s="14">
        <f t="shared" si="4"/>
        <v>0.61652824885630131</v>
      </c>
      <c r="U14" s="14">
        <f t="shared" si="5"/>
        <v>1.1844237356427671E-2</v>
      </c>
      <c r="V14" s="14">
        <f t="shared" si="6"/>
        <v>1.2439702025676314</v>
      </c>
      <c r="W14" s="14">
        <f t="shared" si="7"/>
        <v>7.2990966292308987E-2</v>
      </c>
      <c r="X14" s="14">
        <f t="shared" si="8"/>
        <v>1.6415220684959768E-3</v>
      </c>
      <c r="Y14" s="14">
        <f t="shared" si="9"/>
        <v>0</v>
      </c>
      <c r="Z14" s="14">
        <f t="shared" si="10"/>
        <v>0</v>
      </c>
      <c r="AA14" s="14">
        <f t="shared" si="11"/>
        <v>0</v>
      </c>
      <c r="AB14" s="14">
        <f t="shared" si="12"/>
        <v>3.9821961348776385</v>
      </c>
      <c r="AC14" s="24">
        <f t="shared" si="13"/>
        <v>66.862200375149939</v>
      </c>
      <c r="AD14" s="43"/>
      <c r="AE14" s="15" t="s">
        <v>75</v>
      </c>
    </row>
    <row r="15" spans="1:31" ht="15" customHeight="1">
      <c r="D15" s="11" t="s">
        <v>25</v>
      </c>
      <c r="E15" s="13">
        <v>54.254036999999997</v>
      </c>
      <c r="F15" s="13">
        <v>0.2752</v>
      </c>
      <c r="G15" s="13">
        <v>0.83874899999999997</v>
      </c>
      <c r="H15" s="13">
        <v>19.349322999999998</v>
      </c>
      <c r="I15" s="13">
        <v>0.37692500000000001</v>
      </c>
      <c r="J15" s="13">
        <v>23.910919</v>
      </c>
      <c r="K15" s="13">
        <v>1.7782389999999999</v>
      </c>
      <c r="L15" s="13">
        <v>2.8503000000000001E-2</v>
      </c>
      <c r="M15" s="13">
        <v>0</v>
      </c>
      <c r="N15" s="13">
        <v>3.4891999999999999E-2</v>
      </c>
      <c r="O15" s="13">
        <v>0</v>
      </c>
      <c r="P15" s="7">
        <f t="shared" si="0"/>
        <v>100.84678700000001</v>
      </c>
      <c r="Q15" s="14">
        <f t="shared" si="1"/>
        <v>1.9785588404492889</v>
      </c>
      <c r="R15" s="14">
        <f t="shared" si="2"/>
        <v>7.5490936766157866E-3</v>
      </c>
      <c r="S15" s="14">
        <f t="shared" si="3"/>
        <v>3.6049941469402359E-2</v>
      </c>
      <c r="T15" s="14">
        <f t="shared" si="4"/>
        <v>0.59011775217548512</v>
      </c>
      <c r="U15" s="14">
        <f t="shared" si="5"/>
        <v>1.1642795991337843E-2</v>
      </c>
      <c r="V15" s="14">
        <f t="shared" si="6"/>
        <v>1.2999481642087247</v>
      </c>
      <c r="W15" s="14">
        <f t="shared" si="7"/>
        <v>6.9483754324069488E-2</v>
      </c>
      <c r="X15" s="14">
        <f t="shared" si="8"/>
        <v>2.0153692192557402E-3</v>
      </c>
      <c r="Y15" s="14">
        <f t="shared" si="9"/>
        <v>0</v>
      </c>
      <c r="Z15" s="14">
        <f t="shared" si="10"/>
        <v>1.0060454898948592E-3</v>
      </c>
      <c r="AA15" s="14">
        <f t="shared" si="11"/>
        <v>0</v>
      </c>
      <c r="AB15" s="14">
        <f t="shared" si="12"/>
        <v>3.9963717570040744</v>
      </c>
      <c r="AC15" s="24">
        <f t="shared" si="13"/>
        <v>68.777927422530865</v>
      </c>
      <c r="AD15" s="43" t="s">
        <v>82</v>
      </c>
      <c r="AE15" s="15" t="s">
        <v>68</v>
      </c>
    </row>
    <row r="16" spans="1:31" ht="15" customHeight="1">
      <c r="D16" s="11" t="s">
        <v>19</v>
      </c>
      <c r="E16" s="13">
        <v>53.416525999999998</v>
      </c>
      <c r="F16" s="13">
        <v>0.31834400000000002</v>
      </c>
      <c r="G16" s="13">
        <v>0.99939699999999998</v>
      </c>
      <c r="H16" s="13">
        <v>19.716044</v>
      </c>
      <c r="I16" s="13">
        <v>0.484705</v>
      </c>
      <c r="J16" s="13">
        <v>22.784841</v>
      </c>
      <c r="K16" s="13">
        <v>1.9457390000000001</v>
      </c>
      <c r="L16" s="13">
        <v>4.147E-2</v>
      </c>
      <c r="M16" s="13">
        <v>0</v>
      </c>
      <c r="N16" s="13">
        <v>2.4504000000000001E-2</v>
      </c>
      <c r="O16" s="13">
        <v>0</v>
      </c>
      <c r="P16" s="7">
        <f t="shared" si="0"/>
        <v>99.731570000000005</v>
      </c>
      <c r="Q16" s="14">
        <f t="shared" si="1"/>
        <v>1.9771843377641034</v>
      </c>
      <c r="R16" s="14">
        <f t="shared" si="2"/>
        <v>8.863345210236755E-3</v>
      </c>
      <c r="S16" s="14">
        <f t="shared" si="3"/>
        <v>4.3597862831443693E-2</v>
      </c>
      <c r="T16" s="14">
        <f t="shared" si="4"/>
        <v>0.61030551497833985</v>
      </c>
      <c r="U16" s="14">
        <f t="shared" si="5"/>
        <v>1.5196180889529369E-2</v>
      </c>
      <c r="V16" s="14">
        <f t="shared" si="6"/>
        <v>1.2572752887348664</v>
      </c>
      <c r="W16" s="14">
        <f t="shared" si="7"/>
        <v>7.7167128488664194E-2</v>
      </c>
      <c r="X16" s="14">
        <f t="shared" si="8"/>
        <v>2.9761354607588529E-3</v>
      </c>
      <c r="Y16" s="14">
        <f t="shared" si="9"/>
        <v>0</v>
      </c>
      <c r="Z16" s="14">
        <f t="shared" si="10"/>
        <v>7.1710598824989023E-4</v>
      </c>
      <c r="AA16" s="14">
        <f t="shared" si="11"/>
        <v>0</v>
      </c>
      <c r="AB16" s="14">
        <f t="shared" si="12"/>
        <v>3.9932829003461925</v>
      </c>
      <c r="AC16" s="24">
        <f t="shared" si="13"/>
        <v>67.32106510385502</v>
      </c>
      <c r="AD16" s="43"/>
      <c r="AE16" s="15" t="s">
        <v>78</v>
      </c>
    </row>
    <row r="17" spans="3:31" ht="15" customHeight="1">
      <c r="D17" s="11" t="s">
        <v>20</v>
      </c>
      <c r="E17" s="13">
        <v>52.902709999999999</v>
      </c>
      <c r="F17" s="13">
        <v>0.43862000000000001</v>
      </c>
      <c r="G17" s="13">
        <v>2.498748</v>
      </c>
      <c r="H17" s="13">
        <v>18.476868</v>
      </c>
      <c r="I17" s="13">
        <v>0.466893</v>
      </c>
      <c r="J17" s="13">
        <v>23.141736000000002</v>
      </c>
      <c r="K17" s="13">
        <v>2.202251</v>
      </c>
      <c r="L17" s="13">
        <v>5.0008999999999998E-2</v>
      </c>
      <c r="M17" s="13">
        <v>0</v>
      </c>
      <c r="N17" s="13">
        <v>5.9702999999999999E-2</v>
      </c>
      <c r="O17" s="13">
        <v>5.9080000000000001E-3</v>
      </c>
      <c r="P17" s="7">
        <f t="shared" si="0"/>
        <v>100.24344600000002</v>
      </c>
      <c r="Q17" s="14">
        <f t="shared" si="1"/>
        <v>1.9388580830532669</v>
      </c>
      <c r="R17" s="14">
        <f t="shared" si="2"/>
        <v>1.209166220742049E-2</v>
      </c>
      <c r="S17" s="14">
        <f t="shared" si="3"/>
        <v>0.10793099946330557</v>
      </c>
      <c r="T17" s="14">
        <f t="shared" si="4"/>
        <v>0.56630768074745363</v>
      </c>
      <c r="U17" s="14">
        <f t="shared" si="5"/>
        <v>1.4493420664381695E-2</v>
      </c>
      <c r="V17" s="14">
        <f t="shared" si="6"/>
        <v>1.2643778886525749</v>
      </c>
      <c r="W17" s="14">
        <f t="shared" si="7"/>
        <v>8.6479098112442532E-2</v>
      </c>
      <c r="X17" s="14">
        <f t="shared" si="8"/>
        <v>3.5535580099417589E-3</v>
      </c>
      <c r="Y17" s="14">
        <f t="shared" si="9"/>
        <v>0</v>
      </c>
      <c r="Z17" s="14">
        <f t="shared" si="10"/>
        <v>1.7299721024568789E-3</v>
      </c>
      <c r="AA17" s="14">
        <f t="shared" si="11"/>
        <v>1.7418494815670942E-4</v>
      </c>
      <c r="AB17" s="14">
        <f t="shared" si="12"/>
        <v>3.9959965479614015</v>
      </c>
      <c r="AC17" s="24">
        <f t="shared" si="13"/>
        <v>69.06581391073891</v>
      </c>
      <c r="AD17" s="43"/>
      <c r="AE17" s="15" t="s">
        <v>75</v>
      </c>
    </row>
    <row r="18" spans="3:31" ht="15" customHeight="1">
      <c r="D18" s="11" t="s">
        <v>26</v>
      </c>
      <c r="E18" s="13">
        <v>53.671073999999997</v>
      </c>
      <c r="F18" s="13">
        <v>0.27716499999999999</v>
      </c>
      <c r="G18" s="13">
        <v>0.965866</v>
      </c>
      <c r="H18" s="13">
        <v>20.964483999999999</v>
      </c>
      <c r="I18" s="13">
        <v>0.53656300000000001</v>
      </c>
      <c r="J18" s="13">
        <v>22.075771</v>
      </c>
      <c r="K18" s="13">
        <v>1.8827849999999999</v>
      </c>
      <c r="L18" s="13">
        <v>4.4392000000000001E-2</v>
      </c>
      <c r="M18" s="13">
        <v>0</v>
      </c>
      <c r="N18" s="13">
        <v>1.7776E-2</v>
      </c>
      <c r="O18" s="13">
        <v>3.8399999999999997E-2</v>
      </c>
      <c r="P18" s="7">
        <f t="shared" si="0"/>
        <v>100.47427599999999</v>
      </c>
      <c r="Q18" s="14">
        <f t="shared" si="1"/>
        <v>1.9819957702816178</v>
      </c>
      <c r="R18" s="14">
        <f t="shared" si="2"/>
        <v>7.6989287177967177E-3</v>
      </c>
      <c r="S18" s="14">
        <f t="shared" si="3"/>
        <v>4.2037313480369848E-2</v>
      </c>
      <c r="T18" s="14">
        <f t="shared" si="4"/>
        <v>0.64744459398152077</v>
      </c>
      <c r="U18" s="14">
        <f t="shared" si="5"/>
        <v>1.6782961258141847E-2</v>
      </c>
      <c r="V18" s="14">
        <f t="shared" si="6"/>
        <v>1.2153214788763556</v>
      </c>
      <c r="W18" s="14">
        <f t="shared" si="7"/>
        <v>7.4497105862969107E-2</v>
      </c>
      <c r="X18" s="14">
        <f t="shared" si="8"/>
        <v>3.178441968915226E-3</v>
      </c>
      <c r="Y18" s="14">
        <f t="shared" si="9"/>
        <v>0</v>
      </c>
      <c r="Z18" s="14">
        <f t="shared" si="10"/>
        <v>5.1900473803562902E-4</v>
      </c>
      <c r="AA18" s="14">
        <f t="shared" si="11"/>
        <v>1.1407637101183024E-3</v>
      </c>
      <c r="AB18" s="14">
        <f t="shared" si="12"/>
        <v>3.9906163628758407</v>
      </c>
      <c r="AC18" s="24">
        <f t="shared" si="13"/>
        <v>65.24283948396139</v>
      </c>
      <c r="AD18" s="45" t="s">
        <v>84</v>
      </c>
      <c r="AE18" s="15" t="s">
        <v>68</v>
      </c>
    </row>
    <row r="19" spans="3:31" ht="15" customHeight="1">
      <c r="D19" s="11" t="s">
        <v>20</v>
      </c>
      <c r="E19" s="13">
        <v>54.070585999999999</v>
      </c>
      <c r="F19" s="13">
        <v>0.36665799999999998</v>
      </c>
      <c r="G19" s="13">
        <v>1.3196460000000001</v>
      </c>
      <c r="H19" s="13">
        <v>17.122904999999999</v>
      </c>
      <c r="I19" s="13">
        <v>0.386602</v>
      </c>
      <c r="J19" s="13">
        <v>24.453541999999999</v>
      </c>
      <c r="K19" s="13">
        <v>2.2977569999999998</v>
      </c>
      <c r="L19" s="13">
        <v>1.7964000000000001E-2</v>
      </c>
      <c r="M19" s="13">
        <v>0</v>
      </c>
      <c r="N19" s="13">
        <v>8.7874999999999995E-2</v>
      </c>
      <c r="O19" s="13">
        <v>9.1811000000000004E-2</v>
      </c>
      <c r="P19" s="7">
        <f t="shared" si="0"/>
        <v>100.21534600000001</v>
      </c>
      <c r="Q19" s="14">
        <f t="shared" si="1"/>
        <v>1.9687674660769368</v>
      </c>
      <c r="R19" s="14">
        <f t="shared" si="2"/>
        <v>1.0042087166620953E-2</v>
      </c>
      <c r="S19" s="14">
        <f t="shared" si="3"/>
        <v>5.6629982949290454E-2</v>
      </c>
      <c r="T19" s="14">
        <f t="shared" si="4"/>
        <v>0.52139491204773325</v>
      </c>
      <c r="U19" s="14">
        <f t="shared" si="5"/>
        <v>1.192292678845751E-2</v>
      </c>
      <c r="V19" s="14">
        <f t="shared" si="6"/>
        <v>1.3273577115282451</v>
      </c>
      <c r="W19" s="14">
        <f t="shared" si="7"/>
        <v>8.9642442156448329E-2</v>
      </c>
      <c r="X19" s="14">
        <f t="shared" si="8"/>
        <v>1.2681876847797919E-3</v>
      </c>
      <c r="Y19" s="14">
        <f t="shared" si="9"/>
        <v>0</v>
      </c>
      <c r="Z19" s="14">
        <f t="shared" si="10"/>
        <v>2.5297262617259559E-3</v>
      </c>
      <c r="AA19" s="14">
        <f t="shared" si="11"/>
        <v>2.6892433330855713E-3</v>
      </c>
      <c r="AB19" s="14">
        <f t="shared" si="12"/>
        <v>3.9922446859933234</v>
      </c>
      <c r="AC19" s="24">
        <f t="shared" si="13"/>
        <v>71.79747547623667</v>
      </c>
      <c r="AD19" s="43"/>
      <c r="AE19" s="15" t="s">
        <v>75</v>
      </c>
    </row>
    <row r="20" spans="3:31" ht="15" customHeight="1">
      <c r="D20" s="11" t="s">
        <v>27</v>
      </c>
      <c r="E20" s="13">
        <v>53.409045999999996</v>
      </c>
      <c r="F20" s="13">
        <v>0.35853699999999999</v>
      </c>
      <c r="G20" s="13">
        <v>1.0584979999999999</v>
      </c>
      <c r="H20" s="13">
        <v>20.248936</v>
      </c>
      <c r="I20" s="13">
        <v>0.53327599999999997</v>
      </c>
      <c r="J20" s="13">
        <v>22.218364000000001</v>
      </c>
      <c r="K20" s="13">
        <v>1.9450400000000001</v>
      </c>
      <c r="L20" s="13">
        <v>4.1800999999999998E-2</v>
      </c>
      <c r="M20" s="13">
        <v>0</v>
      </c>
      <c r="N20" s="13">
        <v>3.9348000000000001E-2</v>
      </c>
      <c r="O20" s="13">
        <v>0</v>
      </c>
      <c r="P20" s="7">
        <f t="shared" si="0"/>
        <v>99.852846000000028</v>
      </c>
      <c r="Q20" s="14">
        <f t="shared" si="1"/>
        <v>1.9792339238419967</v>
      </c>
      <c r="R20" s="14">
        <f t="shared" si="2"/>
        <v>9.9941476140102698E-3</v>
      </c>
      <c r="S20" s="14">
        <f t="shared" si="3"/>
        <v>4.6230435516142844E-2</v>
      </c>
      <c r="T20" s="14">
        <f t="shared" si="4"/>
        <v>0.62753869064992285</v>
      </c>
      <c r="U20" s="14">
        <f t="shared" si="5"/>
        <v>1.6738624904701231E-2</v>
      </c>
      <c r="V20" s="14">
        <f t="shared" si="6"/>
        <v>1.2274596899227548</v>
      </c>
      <c r="W20" s="14">
        <f t="shared" si="7"/>
        <v>7.723018527321357E-2</v>
      </c>
      <c r="X20" s="14">
        <f t="shared" si="8"/>
        <v>3.0034203177589005E-3</v>
      </c>
      <c r="Y20" s="14">
        <f t="shared" si="9"/>
        <v>0</v>
      </c>
      <c r="Z20" s="14">
        <f t="shared" si="10"/>
        <v>1.1528686028669818E-3</v>
      </c>
      <c r="AA20" s="14">
        <f t="shared" si="11"/>
        <v>0</v>
      </c>
      <c r="AB20" s="14">
        <f t="shared" si="12"/>
        <v>3.9885819866433683</v>
      </c>
      <c r="AC20" s="24">
        <f t="shared" si="13"/>
        <v>66.17039145574951</v>
      </c>
      <c r="AD20" s="45" t="s">
        <v>84</v>
      </c>
      <c r="AE20" s="15" t="s">
        <v>68</v>
      </c>
    </row>
    <row r="21" spans="3:31" ht="15" customHeight="1">
      <c r="D21" s="11" t="s">
        <v>20</v>
      </c>
      <c r="E21" s="13">
        <v>54.296345000000002</v>
      </c>
      <c r="F21" s="13">
        <v>0.30887799999999999</v>
      </c>
      <c r="G21" s="13">
        <v>0.91122099999999995</v>
      </c>
      <c r="H21" s="13">
        <v>19.589034999999999</v>
      </c>
      <c r="I21" s="13">
        <v>0.478661</v>
      </c>
      <c r="J21" s="13">
        <v>23.425356000000001</v>
      </c>
      <c r="K21" s="13">
        <v>2.039012</v>
      </c>
      <c r="L21" s="13">
        <v>5.9830000000000001E-2</v>
      </c>
      <c r="M21" s="13">
        <v>0</v>
      </c>
      <c r="N21" s="13">
        <v>1.5653E-2</v>
      </c>
      <c r="O21" s="13">
        <v>6.2153E-2</v>
      </c>
      <c r="P21" s="7">
        <f t="shared" si="0"/>
        <v>101.18614400000001</v>
      </c>
      <c r="Q21" s="14">
        <f t="shared" si="1"/>
        <v>1.9781403447360308</v>
      </c>
      <c r="R21" s="14">
        <f t="shared" si="2"/>
        <v>8.4645320818521191E-3</v>
      </c>
      <c r="S21" s="14">
        <f t="shared" si="3"/>
        <v>3.9126037092288707E-2</v>
      </c>
      <c r="T21" s="14">
        <f t="shared" si="4"/>
        <v>0.59683672841048696</v>
      </c>
      <c r="U21" s="14">
        <f t="shared" si="5"/>
        <v>1.4770662734169127E-2</v>
      </c>
      <c r="V21" s="14">
        <f t="shared" si="6"/>
        <v>1.2722883787329888</v>
      </c>
      <c r="W21" s="14">
        <f t="shared" si="7"/>
        <v>7.9594401362292871E-2</v>
      </c>
      <c r="X21" s="14">
        <f t="shared" si="8"/>
        <v>4.2262252959750684E-3</v>
      </c>
      <c r="Y21" s="14">
        <f t="shared" si="9"/>
        <v>0</v>
      </c>
      <c r="Z21" s="14">
        <f t="shared" si="10"/>
        <v>4.5087788447885688E-4</v>
      </c>
      <c r="AA21" s="14">
        <f t="shared" si="11"/>
        <v>1.821590011157702E-3</v>
      </c>
      <c r="AB21" s="14">
        <f t="shared" si="12"/>
        <v>3.9957197783417215</v>
      </c>
      <c r="AC21" s="24">
        <f t="shared" si="13"/>
        <v>68.068658104827804</v>
      </c>
      <c r="AD21" s="43"/>
      <c r="AE21" s="15" t="s">
        <v>75</v>
      </c>
    </row>
    <row r="22" spans="3:31" ht="15" customHeight="1">
      <c r="D22" s="11" t="s">
        <v>28</v>
      </c>
      <c r="E22" s="13">
        <v>53.218716000000001</v>
      </c>
      <c r="F22" s="13">
        <v>0.25642599999999999</v>
      </c>
      <c r="G22" s="13">
        <v>1.1453329999999999</v>
      </c>
      <c r="H22" s="13">
        <v>21.168071000000001</v>
      </c>
      <c r="I22" s="13">
        <v>0.44073099999999998</v>
      </c>
      <c r="J22" s="13">
        <v>22.275327000000001</v>
      </c>
      <c r="K22" s="13">
        <v>1.9402710000000001</v>
      </c>
      <c r="L22" s="13">
        <v>7.2523000000000004E-2</v>
      </c>
      <c r="M22" s="13">
        <v>0</v>
      </c>
      <c r="N22" s="13">
        <v>2.6675999999999998E-2</v>
      </c>
      <c r="O22" s="13">
        <v>1.1826E-2</v>
      </c>
      <c r="P22" s="7">
        <f t="shared" si="0"/>
        <v>100.55589999999999</v>
      </c>
      <c r="Q22" s="14">
        <f t="shared" si="1"/>
        <v>1.9671556193424293</v>
      </c>
      <c r="R22" s="14">
        <f t="shared" si="2"/>
        <v>7.1296113694413578E-3</v>
      </c>
      <c r="S22" s="14">
        <f t="shared" si="3"/>
        <v>4.9895541143606205E-2</v>
      </c>
      <c r="T22" s="14">
        <f t="shared" si="4"/>
        <v>0.6543522546137398</v>
      </c>
      <c r="U22" s="14">
        <f t="shared" si="5"/>
        <v>1.3798547012510537E-2</v>
      </c>
      <c r="V22" s="14">
        <f t="shared" si="6"/>
        <v>1.227471082376782</v>
      </c>
      <c r="W22" s="14">
        <f t="shared" si="7"/>
        <v>7.684452887749943E-2</v>
      </c>
      <c r="X22" s="14">
        <f t="shared" si="8"/>
        <v>5.1975326231891959E-3</v>
      </c>
      <c r="Y22" s="14">
        <f t="shared" si="9"/>
        <v>0</v>
      </c>
      <c r="Z22" s="14">
        <f t="shared" si="10"/>
        <v>7.7959649509159101E-4</v>
      </c>
      <c r="AA22" s="14">
        <f t="shared" si="11"/>
        <v>3.5165292608628729E-4</v>
      </c>
      <c r="AB22" s="14">
        <f t="shared" si="12"/>
        <v>4.002975966780375</v>
      </c>
      <c r="AC22" s="24">
        <f t="shared" si="13"/>
        <v>65.227753224688826</v>
      </c>
      <c r="AD22" s="45" t="s">
        <v>84</v>
      </c>
      <c r="AE22" s="15" t="s">
        <v>68</v>
      </c>
    </row>
    <row r="23" spans="3:31" ht="15" customHeight="1">
      <c r="D23" s="11" t="s">
        <v>20</v>
      </c>
      <c r="E23" s="13">
        <v>54.018694000000004</v>
      </c>
      <c r="F23" s="13">
        <v>0.34909299999999999</v>
      </c>
      <c r="G23" s="13">
        <v>1.524627</v>
      </c>
      <c r="H23" s="13">
        <v>18.149328000000001</v>
      </c>
      <c r="I23" s="13">
        <v>0.35320600000000002</v>
      </c>
      <c r="J23" s="13">
        <v>24.340819</v>
      </c>
      <c r="K23" s="13">
        <v>1.992059</v>
      </c>
      <c r="L23" s="13">
        <v>3.3964000000000001E-2</v>
      </c>
      <c r="M23" s="13">
        <v>0</v>
      </c>
      <c r="N23" s="13">
        <v>7.4927999999999995E-2</v>
      </c>
      <c r="O23" s="13">
        <v>2.3708E-2</v>
      </c>
      <c r="P23" s="7">
        <f t="shared" si="0"/>
        <v>100.860426</v>
      </c>
      <c r="Q23" s="14">
        <f t="shared" si="1"/>
        <v>1.9607851223928243</v>
      </c>
      <c r="R23" s="14">
        <f t="shared" si="2"/>
        <v>9.5313965213733552E-3</v>
      </c>
      <c r="S23" s="14">
        <f t="shared" si="3"/>
        <v>6.5223660223703808E-2</v>
      </c>
      <c r="T23" s="14">
        <f t="shared" si="4"/>
        <v>0.55093766787746201</v>
      </c>
      <c r="U23" s="14">
        <f t="shared" si="5"/>
        <v>1.0859239921825574E-2</v>
      </c>
      <c r="V23" s="14">
        <f t="shared" si="6"/>
        <v>1.3171461462651748</v>
      </c>
      <c r="W23" s="14">
        <f t="shared" si="7"/>
        <v>7.7475493997179637E-2</v>
      </c>
      <c r="X23" s="14">
        <f t="shared" si="8"/>
        <v>2.3902971437194764E-3</v>
      </c>
      <c r="Y23" s="14">
        <f t="shared" si="9"/>
        <v>0</v>
      </c>
      <c r="Z23" s="14">
        <f t="shared" si="10"/>
        <v>2.1503289749090371E-3</v>
      </c>
      <c r="AA23" s="14">
        <f t="shared" si="11"/>
        <v>6.9228174018232959E-4</v>
      </c>
      <c r="AB23" s="14">
        <f t="shared" si="12"/>
        <v>3.9971916350583543</v>
      </c>
      <c r="AC23" s="24">
        <f t="shared" si="13"/>
        <v>70.507872092970487</v>
      </c>
      <c r="AD23" s="43"/>
      <c r="AE23" s="15" t="s">
        <v>75</v>
      </c>
    </row>
    <row r="24" spans="3:31" ht="15" customHeight="1">
      <c r="D24" s="11" t="s">
        <v>31</v>
      </c>
      <c r="E24" s="13">
        <v>53.037339000000003</v>
      </c>
      <c r="F24" s="13">
        <v>0.335816</v>
      </c>
      <c r="G24" s="13">
        <v>1.0405960000000001</v>
      </c>
      <c r="H24" s="13">
        <v>20.043461000000001</v>
      </c>
      <c r="I24" s="13">
        <v>0.50847100000000001</v>
      </c>
      <c r="J24" s="13">
        <v>22.350027000000001</v>
      </c>
      <c r="K24" s="13">
        <v>1.7407809999999999</v>
      </c>
      <c r="L24" s="13">
        <v>0</v>
      </c>
      <c r="M24" s="13">
        <v>0</v>
      </c>
      <c r="N24" s="13">
        <v>8.123E-3</v>
      </c>
      <c r="O24" s="13">
        <v>0</v>
      </c>
      <c r="P24" s="7">
        <f>SUM(E24:O24)</f>
        <v>99.064613999999992</v>
      </c>
      <c r="Q24" s="14">
        <f>(E24/60.0843)*(6/(2*E24/60.0843+2*F24/79.8788+3*G24/101.9613+H24/71.8464+I24/70.93745+J24/40.304+K24/56.077+L24/61.9789+M24/94.195+3*N24/151.9904+O24/74.6894))</f>
        <v>1.9789311231264091</v>
      </c>
      <c r="R24" s="14">
        <f>(F24/79.8788)*(6/(2*E24/60.0843+2*F24/79.8788+3*G24/101.9613+H24/71.8464+I24/70.93745+J24/40.304+K24/56.077+L24/61.9789+M24/94.195+3*N24/151.9904+O24/74.6894))</f>
        <v>9.4249664000954289E-3</v>
      </c>
      <c r="S24" s="14">
        <f>2*(G24/101.9613)*(6/(2*E24/60.0843+2*F24/79.8788+3*G24/101.9613+H24/71.8464+I24/70.93745+J24/40.304+K24/56.077+L24/61.9789+M24/94.195+3*N24/151.9904+O24/74.6894))</f>
        <v>4.5760076520434213E-2</v>
      </c>
      <c r="T24" s="14">
        <f>(H24/71.8464)*(6/(2*E24/60.0843+2*F24/79.8788+3*G24/101.9613+H24/71.8464+I24/70.93745+J24/40.304+K24/56.077+L24/61.9789+M24/94.195+3*N24/151.9904+O24/74.6894))</f>
        <v>0.62542849156093561</v>
      </c>
      <c r="U24" s="14">
        <f>(I24/70.93745)*(6/(2*E24/60.0843+2*F24/79.8788+3*G24/101.9613+H24/71.8464+I24/70.93745+J24/40.304+K24/56.077+L24/61.9789+M24/94.195+3*N24/151.9904+O24/74.6894))</f>
        <v>1.6069433769641338E-2</v>
      </c>
      <c r="V24" s="14">
        <f>(J24/40.304)*(6/(2*E24/60.0843+2*F24/79.8788+3*G24/101.9613+H24/71.8464+I24/70.93745+J24/40.304+K24/56.077+L24/61.9789+M24/94.195+3*N24/151.9904+O24/74.6894))</f>
        <v>1.2431967331303067</v>
      </c>
      <c r="W24" s="14">
        <f>(K24/56.077)*(6/(2*E24/60.0843+2*F24/79.8788+3*G24/101.9613+H24/71.8464+I24/70.93745+J24/40.304+K24/56.077+L24/61.9789+M24/94.195+3*N24/151.9904+O24/74.6894))</f>
        <v>6.9593603482249744E-2</v>
      </c>
      <c r="X24" s="14">
        <f>2*(L24/61.9789)*(6/(2*E24/60.0843+2*F24/79.8788+3*G24/101.9613+H24/71.8464+I24/70.93745+J24/40.304+K24/56.077+L24/61.9789+M24/94.195+3*N24/151.9904+O24/74.6894))</f>
        <v>0</v>
      </c>
      <c r="Y24" s="14">
        <f>2*(M24/94.195)*(6/(2*E24/60.0843+2*F24/79.8788+3*G24/101.9613+H24/71.8464+I24/70.93745+J24/40.304+K24/56.077+L24/61.9789+M24/94.195+3*N24/151.9904+O24/74.6894))</f>
        <v>0</v>
      </c>
      <c r="Z24" s="14">
        <f>2*(N24/151.9904)*(6/(2*E24/60.0843+2*F24/79.8788+3*G24/101.9613+H24/71.8464+I24/70.93745+J24/40.304+K24/56.077+L24/61.9789+M24/94.195+3*N24/151.9904+O24/74.6894))</f>
        <v>2.3962948213712454E-4</v>
      </c>
      <c r="AA24" s="14">
        <f>(O24/74.6894)*(6/(2*E24/60.0843+2*F24/79.8788+3*G24/101.9613+H24/71.8464+I24/70.93745+J24/40.304+K24/56.077+L24/61.9789+M24/94.195+3*N24/151.9904+O24/74.6894))</f>
        <v>0</v>
      </c>
      <c r="AB24" s="14">
        <f>SUM(Q24:AA24)</f>
        <v>3.9886440574722095</v>
      </c>
      <c r="AC24" s="24">
        <f>100*V24/(V24+T24)</f>
        <v>66.530019861833082</v>
      </c>
      <c r="AD24" s="45" t="s">
        <v>84</v>
      </c>
      <c r="AE24" s="15" t="s">
        <v>68</v>
      </c>
    </row>
    <row r="25" spans="3:31" ht="15" customHeight="1">
      <c r="D25" s="11" t="s">
        <v>20</v>
      </c>
      <c r="E25" s="13">
        <v>53.446126</v>
      </c>
      <c r="F25" s="13">
        <v>0.38569300000000001</v>
      </c>
      <c r="G25" s="13">
        <v>1.23956</v>
      </c>
      <c r="H25" s="13">
        <v>20.031036</v>
      </c>
      <c r="I25" s="13">
        <v>0.37620500000000001</v>
      </c>
      <c r="J25" s="13">
        <v>21.880134999999999</v>
      </c>
      <c r="K25" s="13">
        <v>1.9466840000000001</v>
      </c>
      <c r="L25" s="13">
        <v>4.7292000000000001E-2</v>
      </c>
      <c r="M25" s="13">
        <v>0</v>
      </c>
      <c r="N25" s="13">
        <v>2.3668999999999999E-2</v>
      </c>
      <c r="O25" s="13">
        <v>0</v>
      </c>
      <c r="P25" s="7">
        <f>SUM(E25:O25)</f>
        <v>99.376400000000004</v>
      </c>
      <c r="Q25" s="14">
        <f>(E25/60.0843)*(6/(2*E25/60.0843+2*F25/79.8788+3*G25/101.9613+H25/71.8464+I25/70.93745+J25/40.304+K25/56.077+L25/61.9789+M25/94.195+3*N25/151.9904+O25/74.6894))</f>
        <v>1.9854628691173128</v>
      </c>
      <c r="R25" s="14">
        <f>(F25/79.8788)*(6/(2*E25/60.0843+2*F25/79.8788+3*G25/101.9613+H25/71.8464+I25/70.93745+J25/40.304+K25/56.077+L25/61.9789+M25/94.195+3*N25/151.9904+O25/74.6894))</f>
        <v>1.0777468673309015E-2</v>
      </c>
      <c r="S25" s="14">
        <f>2*(G25/101.9613)*(6/(2*E25/60.0843+2*F25/79.8788+3*G25/101.9613+H25/71.8464+I25/70.93745+J25/40.304+K25/56.077+L25/61.9789+M25/94.195+3*N25/151.9904+O25/74.6894))</f>
        <v>5.427111311683664E-2</v>
      </c>
      <c r="T25" s="14">
        <f>(H25/71.8464)*(6/(2*E25/60.0843+2*F25/79.8788+3*G25/101.9613+H25/71.8464+I25/70.93745+J25/40.304+K25/56.077+L25/61.9789+M25/94.195+3*N25/151.9904+O25/74.6894))</f>
        <v>0.62230736926391816</v>
      </c>
      <c r="U25" s="14">
        <f>(I25/70.93745)*(6/(2*E25/60.0843+2*F25/79.8788+3*G25/101.9613+H25/71.8464+I25/70.93745+J25/40.304+K25/56.077+L25/61.9789+M25/94.195+3*N25/151.9904+O25/74.6894))</f>
        <v>1.183737851083564E-2</v>
      </c>
      <c r="V25" s="14">
        <f>(J25/40.304)*(6/(2*E25/60.0843+2*F25/79.8788+3*G25/101.9613+H25/71.8464+I25/70.93745+J25/40.304+K25/56.077+L25/61.9789+M25/94.195+3*N25/151.9904+O25/74.6894))</f>
        <v>1.2117370620096013</v>
      </c>
      <c r="W25" s="14">
        <f>(K25/56.077)*(6/(2*E25/60.0843+2*F25/79.8788+3*G25/101.9613+H25/71.8464+I25/70.93745+J25/40.304+K25/56.077+L25/61.9789+M25/94.195+3*N25/151.9904+O25/74.6894))</f>
        <v>7.7484927654470431E-2</v>
      </c>
      <c r="X25" s="14">
        <f>2*(L25/61.9789)*(6/(2*E25/60.0843+2*F25/79.8788+3*G25/101.9613+H25/71.8464+I25/70.93745+J25/40.304+K25/56.077+L25/61.9789+M25/94.195+3*N25/151.9904+O25/74.6894))</f>
        <v>3.4062800951060132E-3</v>
      </c>
      <c r="Y25" s="14">
        <f>2*(M25/94.195)*(6/(2*E25/60.0843+2*F25/79.8788+3*G25/101.9613+H25/71.8464+I25/70.93745+J25/40.304+K25/56.077+L25/61.9789+M25/94.195+3*N25/151.9904+O25/74.6894))</f>
        <v>0</v>
      </c>
      <c r="Z25" s="14">
        <f>2*(N25/151.9904)*(6/(2*E25/60.0843+2*F25/79.8788+3*G25/101.9613+H25/71.8464+I25/70.93745+J25/40.304+K25/56.077+L25/61.9789+M25/94.195+3*N25/151.9904+O25/74.6894))</f>
        <v>6.9518483808150941E-4</v>
      </c>
      <c r="AA25" s="14">
        <f>(O25/74.6894)*(6/(2*E25/60.0843+2*F25/79.8788+3*G25/101.9613+H25/71.8464+I25/70.93745+J25/40.304+K25/56.077+L25/61.9789+M25/94.195+3*N25/151.9904+O25/74.6894))</f>
        <v>0</v>
      </c>
      <c r="AB25" s="14">
        <f>SUM(Q25:AA25)</f>
        <v>3.9779796532794713</v>
      </c>
      <c r="AC25" s="24">
        <f>100*V25/(V25+T25)</f>
        <v>66.069122500385561</v>
      </c>
      <c r="AD25" s="43"/>
      <c r="AE25" s="15" t="s">
        <v>75</v>
      </c>
    </row>
    <row r="26" spans="3:31" ht="15" customHeight="1">
      <c r="D26" s="11" t="s">
        <v>32</v>
      </c>
      <c r="E26" s="13">
        <v>53.398049</v>
      </c>
      <c r="F26" s="13">
        <v>0.27923700000000001</v>
      </c>
      <c r="G26" s="13">
        <v>0.836372</v>
      </c>
      <c r="H26" s="13">
        <v>19.657451999999999</v>
      </c>
      <c r="I26" s="13">
        <v>0.53106699999999996</v>
      </c>
      <c r="J26" s="13">
        <v>22.016995999999999</v>
      </c>
      <c r="K26" s="13">
        <v>1.7311879999999999</v>
      </c>
      <c r="L26" s="13">
        <v>3.5707000000000003E-2</v>
      </c>
      <c r="M26" s="13">
        <v>0</v>
      </c>
      <c r="N26" s="13">
        <v>0</v>
      </c>
      <c r="O26" s="13">
        <v>4.1197999999999999E-2</v>
      </c>
      <c r="P26" s="7">
        <f>SUM(E26:O26)</f>
        <v>98.527265999999983</v>
      </c>
      <c r="Q26" s="14">
        <f>(E26/60.0843)*(6/(2*E26/60.0843+2*F26/79.8788+3*G26/101.9613+H26/71.8464+I26/70.93745+J26/40.304+K26/56.077+L26/61.9789+M26/94.195+3*N26/151.9904+O26/74.6894))</f>
        <v>1.9983180807645633</v>
      </c>
      <c r="R26" s="14">
        <f>(F26/79.8788)*(6/(2*E26/60.0843+2*F26/79.8788+3*G26/101.9613+H26/71.8464+I26/70.93745+J26/40.304+K26/56.077+L26/61.9789+M26/94.195+3*N26/151.9904+O26/74.6894))</f>
        <v>7.8603460426093438E-3</v>
      </c>
      <c r="S26" s="14">
        <f>2*(G26/101.9613)*(6/(2*E26/60.0843+2*F26/79.8788+3*G26/101.9613+H26/71.8464+I26/70.93745+J26/40.304+K26/56.077+L26/61.9789+M26/94.195+3*N26/151.9904+O26/74.6894))</f>
        <v>3.6888784980265044E-2</v>
      </c>
      <c r="T26" s="14">
        <f>(H26/71.8464)*(6/(2*E26/60.0843+2*F26/79.8788+3*G26/101.9613+H26/71.8464+I26/70.93745+J26/40.304+K26/56.077+L26/61.9789+M26/94.195+3*N26/151.9904+O26/74.6894))</f>
        <v>0.61520866855007283</v>
      </c>
      <c r="U26" s="14">
        <f>(I26/70.93745)*(6/(2*E26/60.0843+2*F26/79.8788+3*G26/101.9613+H26/71.8464+I26/70.93745+J26/40.304+K26/56.077+L26/61.9789+M26/94.195+3*N26/151.9904+O26/74.6894))</f>
        <v>1.6833482703168211E-2</v>
      </c>
      <c r="V26" s="14">
        <f>(J26/40.304)*(6/(2*E26/60.0843+2*F26/79.8788+3*G26/101.9613+H26/71.8464+I26/70.93745+J26/40.304+K26/56.077+L26/61.9789+M26/94.195+3*N26/151.9904+O26/74.6894))</f>
        <v>1.2283161091770038</v>
      </c>
      <c r="W26" s="14">
        <f>(K26/56.077)*(6/(2*E26/60.0843+2*F26/79.8788+3*G26/101.9613+H26/71.8464+I26/70.93745+J26/40.304+K26/56.077+L26/61.9789+M26/94.195+3*N26/151.9904+O26/74.6894))</f>
        <v>6.9416017756114279E-2</v>
      </c>
      <c r="X26" s="14">
        <f>2*(L26/61.9789)*(6/(2*E26/60.0843+2*F26/79.8788+3*G26/101.9613+H26/71.8464+I26/70.93745+J26/40.304+K26/56.077+L26/61.9789+M26/94.195+3*N26/151.9904+O26/74.6894))</f>
        <v>2.5908348445255924E-3</v>
      </c>
      <c r="Y26" s="14">
        <f>2*(M26/94.195)*(6/(2*E26/60.0843+2*F26/79.8788+3*G26/101.9613+H26/71.8464+I26/70.93745+J26/40.304+K26/56.077+L26/61.9789+M26/94.195+3*N26/151.9904+O26/74.6894))</f>
        <v>0</v>
      </c>
      <c r="Z26" s="14">
        <f>2*(N26/151.9904)*(6/(2*E26/60.0843+2*F26/79.8788+3*G26/101.9613+H26/71.8464+I26/70.93745+J26/40.304+K26/56.077+L26/61.9789+M26/94.195+3*N26/151.9904+O26/74.6894))</f>
        <v>0</v>
      </c>
      <c r="AA26" s="14">
        <f>(O26/74.6894)*(6/(2*E26/60.0843+2*F26/79.8788+3*G26/101.9613+H26/71.8464+I26/70.93745+J26/40.304+K26/56.077+L26/61.9789+M26/94.195+3*N26/151.9904+O26/74.6894))</f>
        <v>1.2402733066352268E-3</v>
      </c>
      <c r="AB26" s="14">
        <f>SUM(Q26:AA26)</f>
        <v>3.9766725981249573</v>
      </c>
      <c r="AC26" s="24">
        <f>100*V26/(V26+T26)</f>
        <v>66.628673724224228</v>
      </c>
      <c r="AD26" s="45" t="s">
        <v>84</v>
      </c>
      <c r="AE26" s="15" t="s">
        <v>68</v>
      </c>
    </row>
    <row r="27" spans="3:31" ht="15" customHeight="1">
      <c r="D27" s="11" t="s">
        <v>20</v>
      </c>
      <c r="E27" s="13">
        <v>53.498351999999997</v>
      </c>
      <c r="F27" s="13">
        <v>0.47309800000000002</v>
      </c>
      <c r="G27" s="13">
        <v>1.554165</v>
      </c>
      <c r="H27" s="13">
        <v>21.546844</v>
      </c>
      <c r="I27" s="13">
        <v>0.54889900000000003</v>
      </c>
      <c r="J27" s="13">
        <v>21.933593999999999</v>
      </c>
      <c r="K27" s="13">
        <v>2.0991759999999999</v>
      </c>
      <c r="L27" s="13">
        <v>6.3089000000000006E-2</v>
      </c>
      <c r="M27" s="13">
        <v>0</v>
      </c>
      <c r="N27" s="13">
        <v>2.2109999999999999E-3</v>
      </c>
      <c r="O27" s="13">
        <v>3.5288E-2</v>
      </c>
      <c r="P27" s="7">
        <f>SUM(E27:O27)</f>
        <v>101.754716</v>
      </c>
      <c r="Q27" s="14">
        <f>(E27/60.0843)*(6/(2*E27/60.0843+2*F27/79.8788+3*G27/101.9613+H27/71.8464+I27/70.93745+J27/40.304+K27/56.077+L27/61.9789+M27/94.195+3*N27/151.9904+O27/74.6894))</f>
        <v>1.9574988001756666</v>
      </c>
      <c r="R27" s="14">
        <f>(F27/79.8788)*(6/(2*E27/60.0843+2*F27/79.8788+3*G27/101.9613+H27/71.8464+I27/70.93745+J27/40.304+K27/56.077+L27/61.9789+M27/94.195+3*N27/151.9904+O27/74.6894))</f>
        <v>1.3020920480136767E-2</v>
      </c>
      <c r="S27" s="14">
        <f>2*(G27/101.9613)*(6/(2*E27/60.0843+2*F27/79.8788+3*G27/101.9613+H27/71.8464+I27/70.93745+J27/40.304+K27/56.077+L27/61.9789+M27/94.195+3*N27/151.9904+O27/74.6894))</f>
        <v>6.7021456629372533E-2</v>
      </c>
      <c r="T27" s="14">
        <f>(H27/71.8464)*(6/(2*E27/60.0843+2*F27/79.8788+3*G27/101.9613+H27/71.8464+I27/70.93745+J27/40.304+K27/56.077+L27/61.9789+M27/94.195+3*N27/151.9904+O27/74.6894))</f>
        <v>0.65932684992976931</v>
      </c>
      <c r="U27" s="14">
        <f>(I27/70.93745)*(6/(2*E27/60.0843+2*F27/79.8788+3*G27/101.9613+H27/71.8464+I27/70.93745+J27/40.304+K27/56.077+L27/61.9789+M27/94.195+3*N27/151.9904+O27/74.6894))</f>
        <v>1.7011357569212873E-2</v>
      </c>
      <c r="V27" s="14">
        <f>(J27/40.304)*(6/(2*E27/60.0843+2*F27/79.8788+3*G27/101.9613+H27/71.8464+I27/70.93745+J27/40.304+K27/56.077+L27/61.9789+M27/94.195+3*N27/151.9904+O27/74.6894))</f>
        <v>1.1964202541426097</v>
      </c>
      <c r="W27" s="14">
        <f>(K27/56.077)*(6/(2*E27/60.0843+2*F27/79.8788+3*G27/101.9613+H27/71.8464+I27/70.93745+J27/40.304+K27/56.077+L27/61.9789+M27/94.195+3*N27/151.9904+O27/74.6894))</f>
        <v>8.2297413695302968E-2</v>
      </c>
      <c r="X27" s="14">
        <f>2*(L27/61.9789)*(6/(2*E27/60.0843+2*F27/79.8788+3*G27/101.9613+H27/71.8464+I27/70.93745+J27/40.304+K27/56.077+L27/61.9789+M27/94.195+3*N27/151.9904+O27/74.6894))</f>
        <v>4.4757094089056312E-3</v>
      </c>
      <c r="Y27" s="14">
        <f>2*(M27/94.195)*(6/(2*E27/60.0843+2*F27/79.8788+3*G27/101.9613+H27/71.8464+I27/70.93745+J27/40.304+K27/56.077+L27/61.9789+M27/94.195+3*N27/151.9904+O27/74.6894))</f>
        <v>0</v>
      </c>
      <c r="Z27" s="14">
        <f>2*(N27/151.9904)*(6/(2*E27/60.0843+2*F27/79.8788+3*G27/101.9613+H27/71.8464+I27/70.93745+J27/40.304+K27/56.077+L27/61.9789+M27/94.195+3*N27/151.9904+O27/74.6894))</f>
        <v>6.3962390542261611E-5</v>
      </c>
      <c r="AA27" s="14">
        <f>(O27/74.6894)*(6/(2*E27/60.0843+2*F27/79.8788+3*G27/101.9613+H27/71.8464+I27/70.93745+J27/40.304+K27/56.077+L27/61.9789+M27/94.195+3*N27/151.9904+O27/74.6894))</f>
        <v>1.0387001171733596E-3</v>
      </c>
      <c r="AB27" s="14">
        <f>SUM(Q27:AA27)</f>
        <v>3.998175424538692</v>
      </c>
      <c r="AC27" s="24">
        <f>100*V27/(V27+T27)</f>
        <v>64.47108291410521</v>
      </c>
      <c r="AD27" s="43"/>
      <c r="AE27" s="15" t="s">
        <v>75</v>
      </c>
    </row>
    <row r="28" spans="3:31" ht="15" customHeight="1">
      <c r="C28" s="12">
        <v>40561</v>
      </c>
      <c r="D28" s="11" t="s">
        <v>18</v>
      </c>
      <c r="E28" s="13">
        <v>53.428006000000003</v>
      </c>
      <c r="F28" s="13">
        <v>0.257185</v>
      </c>
      <c r="G28" s="13">
        <v>0.74582000000000004</v>
      </c>
      <c r="H28" s="13">
        <v>20.220752000000001</v>
      </c>
      <c r="I28" s="13">
        <v>0.49382300000000001</v>
      </c>
      <c r="J28" s="13">
        <v>22.602119999999999</v>
      </c>
      <c r="K28" s="13">
        <v>1.9192739999999999</v>
      </c>
      <c r="L28" s="13">
        <v>7.5004000000000001E-2</v>
      </c>
      <c r="M28" s="13">
        <v>0</v>
      </c>
      <c r="N28" s="13">
        <v>0</v>
      </c>
      <c r="O28" s="13">
        <v>1.4704E-2</v>
      </c>
      <c r="P28" s="7">
        <f t="shared" ref="P28:P57" si="14">SUM(E28:O28)</f>
        <v>99.756688000000011</v>
      </c>
      <c r="Q28" s="14">
        <f t="shared" ref="Q28:Q57" si="15">(E28/60.0843)*(6/(2*E28/60.0843+2*F28/79.8788+3*G28/101.9613+H28/71.8464+I28/70.93745+J28/40.304+K28/56.077+L28/61.9789+M28/94.195+3*N28/151.9904+O28/74.6894))</f>
        <v>1.9821704365407853</v>
      </c>
      <c r="R28" s="14">
        <f t="shared" ref="R28:R57" si="16">(F28/79.8788)*(6/(2*E28/60.0843+2*F28/79.8788+3*G28/101.9613+H28/71.8464+I28/70.93745+J28/40.304+K28/56.077+L28/61.9789+M28/94.195+3*N28/151.9904+O28/74.6894))</f>
        <v>7.1770692660570986E-3</v>
      </c>
      <c r="S28" s="14">
        <f t="shared" ref="S28:S57" si="17">2*(G28/101.9613)*(6/(2*E28/60.0843+2*F28/79.8788+3*G28/101.9613+H28/71.8464+I28/70.93745+J28/40.304+K28/56.077+L28/61.9789+M28/94.195+3*N28/151.9904+O28/74.6894))</f>
        <v>3.2610817888251487E-2</v>
      </c>
      <c r="T28" s="14">
        <f t="shared" ref="T28:T57" si="18">(H28/71.8464)*(6/(2*E28/60.0843+2*F28/79.8788+3*G28/101.9613+H28/71.8464+I28/70.93745+J28/40.304+K28/56.077+L28/61.9789+M28/94.195+3*N28/151.9904+O28/74.6894))</f>
        <v>0.62737227911236393</v>
      </c>
      <c r="U28" s="14">
        <f t="shared" ref="U28:U57" si="19">(I28/70.93745)*(6/(2*E28/60.0843+2*F28/79.8788+3*G28/101.9613+H28/71.8464+I28/70.93745+J28/40.304+K28/56.077+L28/61.9789+M28/94.195+3*N28/151.9904+O28/74.6894))</f>
        <v>1.5517750863849575E-2</v>
      </c>
      <c r="V28" s="14">
        <f t="shared" ref="V28:V57" si="20">(J28/40.304)*(6/(2*E28/60.0843+2*F28/79.8788+3*G28/101.9613+H28/71.8464+I28/70.93745+J28/40.304+K28/56.077+L28/61.9789+M28/94.195+3*N28/151.9904+O28/74.6894))</f>
        <v>1.2500692161569689</v>
      </c>
      <c r="W28" s="14">
        <f t="shared" ref="W28:W57" si="21">(K28/56.077)*(6/(2*E28/60.0843+2*F28/79.8788+3*G28/101.9613+H28/71.8464+I28/70.93745+J28/40.304+K28/56.077+L28/61.9789+M28/94.195+3*N28/151.9904+O28/74.6894))</f>
        <v>7.629309661692478E-2</v>
      </c>
      <c r="X28" s="14">
        <f t="shared" ref="X28:X57" si="22">2*(L28/61.9789)*(6/(2*E28/60.0843+2*F28/79.8788+3*G28/101.9613+H28/71.8464+I28/70.93745+J28/40.304+K28/56.077+L28/61.9789+M28/94.195+3*N28/151.9904+O28/74.6894))</f>
        <v>5.3951508348939132E-3</v>
      </c>
      <c r="Y28" s="14">
        <f t="shared" ref="Y28:Y57" si="23">2*(M28/94.195)*(6/(2*E28/60.0843+2*F28/79.8788+3*G28/101.9613+H28/71.8464+I28/70.93745+J28/40.304+K28/56.077+L28/61.9789+M28/94.195+3*N28/151.9904+O28/74.6894))</f>
        <v>0</v>
      </c>
      <c r="Z28" s="14">
        <f t="shared" ref="Z28:Z57" si="24">2*(N28/151.9904)*(6/(2*E28/60.0843+2*F28/79.8788+3*G28/101.9613+H28/71.8464+I28/70.93745+J28/40.304+K28/56.077+L28/61.9789+M28/94.195+3*N28/151.9904+O28/74.6894))</f>
        <v>0</v>
      </c>
      <c r="AA28" s="14">
        <f t="shared" ref="AA28:AA57" si="25">(O28/74.6894)*(6/(2*E28/60.0843+2*F28/79.8788+3*G28/101.9613+H28/71.8464+I28/70.93745+J28/40.304+K28/56.077+L28/61.9789+M28/94.195+3*N28/151.9904+O28/74.6894))</f>
        <v>4.3884338638418058E-4</v>
      </c>
      <c r="AB28" s="14">
        <f t="shared" ref="AB28:AB57" si="26">SUM(Q28:AA28)</f>
        <v>3.99704466066648</v>
      </c>
      <c r="AC28" s="24">
        <f t="shared" ref="AC28:AC57" si="27">100*V28/(V28+T28)</f>
        <v>66.583657563062289</v>
      </c>
      <c r="AD28" s="45" t="s">
        <v>84</v>
      </c>
      <c r="AE28" s="15" t="s">
        <v>68</v>
      </c>
    </row>
    <row r="29" spans="3:31" ht="15" customHeight="1">
      <c r="D29" s="11" t="s">
        <v>20</v>
      </c>
      <c r="E29" s="13">
        <v>53.147316000000004</v>
      </c>
      <c r="F29" s="13">
        <v>0.350858</v>
      </c>
      <c r="G29" s="13">
        <v>1.1189519999999999</v>
      </c>
      <c r="H29" s="13">
        <v>20.105231</v>
      </c>
      <c r="I29" s="13">
        <v>0.47756599999999999</v>
      </c>
      <c r="J29" s="13">
        <v>22.503318</v>
      </c>
      <c r="K29" s="13">
        <v>1.9611700000000001</v>
      </c>
      <c r="L29" s="13">
        <v>2.0848999999999999E-2</v>
      </c>
      <c r="M29" s="13">
        <v>0</v>
      </c>
      <c r="N29" s="13">
        <v>1.5587999999999999E-2</v>
      </c>
      <c r="O29" s="13">
        <v>1.4768999999999999E-2</v>
      </c>
      <c r="P29" s="7">
        <f t="shared" si="14"/>
        <v>99.71561699999998</v>
      </c>
      <c r="Q29" s="14">
        <f t="shared" si="15"/>
        <v>1.9718490231564625</v>
      </c>
      <c r="R29" s="14">
        <f t="shared" si="16"/>
        <v>9.7915890944680929E-3</v>
      </c>
      <c r="S29" s="14">
        <f t="shared" si="17"/>
        <v>4.8928220050816061E-2</v>
      </c>
      <c r="T29" s="14">
        <f t="shared" si="18"/>
        <v>0.6238172558432058</v>
      </c>
      <c r="U29" s="14">
        <f t="shared" si="19"/>
        <v>1.5007596880993391E-2</v>
      </c>
      <c r="V29" s="14">
        <f t="shared" si="20"/>
        <v>1.2446628743429644</v>
      </c>
      <c r="W29" s="14">
        <f t="shared" si="21"/>
        <v>7.7962148308501997E-2</v>
      </c>
      <c r="X29" s="14">
        <f t="shared" si="22"/>
        <v>1.4997700939717751E-3</v>
      </c>
      <c r="Y29" s="14">
        <f t="shared" si="23"/>
        <v>0</v>
      </c>
      <c r="Z29" s="14">
        <f t="shared" si="24"/>
        <v>4.5725405261730806E-4</v>
      </c>
      <c r="AA29" s="14">
        <f t="shared" si="25"/>
        <v>4.4080392033749157E-4</v>
      </c>
      <c r="AB29" s="14">
        <f t="shared" si="26"/>
        <v>3.994416535744338</v>
      </c>
      <c r="AC29" s="24">
        <f t="shared" si="27"/>
        <v>66.613653216582492</v>
      </c>
      <c r="AD29" s="43"/>
      <c r="AE29" s="15" t="s">
        <v>75</v>
      </c>
    </row>
    <row r="30" spans="3:31" ht="15" customHeight="1">
      <c r="D30" s="11" t="s">
        <v>21</v>
      </c>
      <c r="E30" s="13">
        <v>52.634608999999998</v>
      </c>
      <c r="F30" s="13">
        <v>0.22437399999999999</v>
      </c>
      <c r="G30" s="13">
        <v>0.93854000000000004</v>
      </c>
      <c r="H30" s="13">
        <v>19.745818</v>
      </c>
      <c r="I30" s="13">
        <v>0.53847100000000003</v>
      </c>
      <c r="J30" s="13">
        <v>21.762924999999999</v>
      </c>
      <c r="K30" s="13">
        <v>1.894641</v>
      </c>
      <c r="L30" s="13">
        <v>4.2148999999999999E-2</v>
      </c>
      <c r="M30" s="13">
        <v>0</v>
      </c>
      <c r="N30" s="13">
        <v>2.324E-2</v>
      </c>
      <c r="O30" s="13">
        <v>0</v>
      </c>
      <c r="P30" s="7">
        <f t="shared" si="14"/>
        <v>97.804766999999984</v>
      </c>
      <c r="Q30" s="14">
        <f t="shared" si="15"/>
        <v>1.9889964342835906</v>
      </c>
      <c r="R30" s="14">
        <f t="shared" si="16"/>
        <v>6.3777076522291871E-3</v>
      </c>
      <c r="S30" s="14">
        <f t="shared" si="17"/>
        <v>4.1799494304716599E-2</v>
      </c>
      <c r="T30" s="14">
        <f t="shared" si="18"/>
        <v>0.62401312906310413</v>
      </c>
      <c r="U30" s="14">
        <f t="shared" si="19"/>
        <v>1.7234962999567286E-2</v>
      </c>
      <c r="V30" s="14">
        <f t="shared" si="20"/>
        <v>1.2260063640750167</v>
      </c>
      <c r="W30" s="14">
        <f t="shared" si="21"/>
        <v>7.6712435084547365E-2</v>
      </c>
      <c r="X30" s="14">
        <f t="shared" si="22"/>
        <v>3.0881402519818235E-3</v>
      </c>
      <c r="Y30" s="14">
        <f t="shared" si="23"/>
        <v>0</v>
      </c>
      <c r="Z30" s="14">
        <f t="shared" si="24"/>
        <v>6.9434221537337324E-4</v>
      </c>
      <c r="AA30" s="14">
        <f t="shared" si="25"/>
        <v>0</v>
      </c>
      <c r="AB30" s="14">
        <f t="shared" si="26"/>
        <v>3.9849230099301276</v>
      </c>
      <c r="AC30" s="24">
        <f t="shared" si="27"/>
        <v>66.269915999392339</v>
      </c>
      <c r="AD30" s="45" t="s">
        <v>84</v>
      </c>
      <c r="AE30" s="15" t="s">
        <v>68</v>
      </c>
    </row>
    <row r="31" spans="3:31" ht="15" customHeight="1">
      <c r="D31" s="11" t="s">
        <v>20</v>
      </c>
      <c r="E31" s="13">
        <v>52.554243999999997</v>
      </c>
      <c r="F31" s="13">
        <v>0.34612500000000002</v>
      </c>
      <c r="G31" s="13">
        <v>1.635594</v>
      </c>
      <c r="H31" s="13">
        <v>18.663014</v>
      </c>
      <c r="I31" s="13">
        <v>0.48412100000000002</v>
      </c>
      <c r="J31" s="13">
        <v>23.611338</v>
      </c>
      <c r="K31" s="13">
        <v>1.9333899999999999</v>
      </c>
      <c r="L31" s="13">
        <v>5.4710000000000002E-2</v>
      </c>
      <c r="M31" s="13">
        <v>0</v>
      </c>
      <c r="N31" s="13">
        <v>9.129E-3</v>
      </c>
      <c r="O31" s="13">
        <v>6.3338000000000005E-2</v>
      </c>
      <c r="P31" s="7">
        <f t="shared" si="14"/>
        <v>99.355003000000011</v>
      </c>
      <c r="Q31" s="14">
        <f t="shared" si="15"/>
        <v>1.9473667978648723</v>
      </c>
      <c r="R31" s="14">
        <f t="shared" si="16"/>
        <v>9.6472250694668547E-3</v>
      </c>
      <c r="S31" s="14">
        <f t="shared" si="17"/>
        <v>7.1428431615385035E-2</v>
      </c>
      <c r="T31" s="14">
        <f t="shared" si="18"/>
        <v>0.57833269344929217</v>
      </c>
      <c r="U31" s="14">
        <f t="shared" si="19"/>
        <v>1.5194251924702619E-2</v>
      </c>
      <c r="V31" s="14">
        <f t="shared" si="20"/>
        <v>1.3042877699354827</v>
      </c>
      <c r="W31" s="14">
        <f t="shared" si="21"/>
        <v>7.6760124442939476E-2</v>
      </c>
      <c r="X31" s="14">
        <f t="shared" si="22"/>
        <v>3.9305544797896066E-3</v>
      </c>
      <c r="Y31" s="14">
        <f t="shared" si="23"/>
        <v>0</v>
      </c>
      <c r="Z31" s="14">
        <f t="shared" si="24"/>
        <v>2.674471773558078E-4</v>
      </c>
      <c r="AA31" s="14">
        <f t="shared" si="25"/>
        <v>1.8880189498985804E-3</v>
      </c>
      <c r="AB31" s="14">
        <f t="shared" si="26"/>
        <v>4.0091033149091855</v>
      </c>
      <c r="AC31" s="24">
        <f t="shared" si="27"/>
        <v>69.280441560190837</v>
      </c>
      <c r="AD31" s="43"/>
      <c r="AE31" s="15" t="s">
        <v>75</v>
      </c>
    </row>
    <row r="32" spans="3:31" ht="15" customHeight="1">
      <c r="D32" s="11" t="s">
        <v>22</v>
      </c>
      <c r="E32" s="13">
        <v>53.557240999999998</v>
      </c>
      <c r="F32" s="13">
        <v>0.21331</v>
      </c>
      <c r="G32" s="13">
        <v>0.97005600000000003</v>
      </c>
      <c r="H32" s="13">
        <v>19.124427000000001</v>
      </c>
      <c r="I32" s="13">
        <v>0.46189400000000003</v>
      </c>
      <c r="J32" s="13">
        <v>23.626415000000001</v>
      </c>
      <c r="K32" s="13">
        <v>1.84937</v>
      </c>
      <c r="L32" s="13">
        <v>0</v>
      </c>
      <c r="M32" s="13">
        <v>0</v>
      </c>
      <c r="N32" s="13">
        <v>0</v>
      </c>
      <c r="O32" s="13">
        <v>5.8939999999999999E-3</v>
      </c>
      <c r="P32" s="7">
        <f t="shared" si="14"/>
        <v>99.808606999999981</v>
      </c>
      <c r="Q32" s="14">
        <f t="shared" si="15"/>
        <v>1.9745446919110401</v>
      </c>
      <c r="R32" s="14">
        <f t="shared" si="16"/>
        <v>5.9154727951817856E-3</v>
      </c>
      <c r="S32" s="14">
        <f t="shared" si="17"/>
        <v>4.215035293907031E-2</v>
      </c>
      <c r="T32" s="14">
        <f t="shared" si="18"/>
        <v>0.5896484993626836</v>
      </c>
      <c r="U32" s="14">
        <f t="shared" si="19"/>
        <v>1.4423694846067354E-2</v>
      </c>
      <c r="V32" s="14">
        <f t="shared" si="20"/>
        <v>1.2985523293437915</v>
      </c>
      <c r="W32" s="14">
        <f t="shared" si="21"/>
        <v>7.3054809773529406E-2</v>
      </c>
      <c r="X32" s="14">
        <f t="shared" si="22"/>
        <v>0</v>
      </c>
      <c r="Y32" s="14">
        <f t="shared" si="23"/>
        <v>0</v>
      </c>
      <c r="Z32" s="14">
        <f t="shared" si="24"/>
        <v>0</v>
      </c>
      <c r="AA32" s="14">
        <f t="shared" si="25"/>
        <v>1.7480785288064525E-4</v>
      </c>
      <c r="AB32" s="14">
        <f t="shared" si="26"/>
        <v>3.9984646588242443</v>
      </c>
      <c r="AC32" s="24">
        <f t="shared" si="27"/>
        <v>68.771939382813102</v>
      </c>
      <c r="AD32" s="43" t="s">
        <v>82</v>
      </c>
      <c r="AE32" s="15" t="s">
        <v>68</v>
      </c>
    </row>
    <row r="33" spans="4:31" ht="15" customHeight="1">
      <c r="D33" s="11" t="s">
        <v>20</v>
      </c>
      <c r="E33" s="13">
        <v>54.044013999999997</v>
      </c>
      <c r="F33" s="13">
        <v>0.27649600000000002</v>
      </c>
      <c r="G33" s="13">
        <v>1.1565460000000001</v>
      </c>
      <c r="H33" s="13">
        <v>17.521293</v>
      </c>
      <c r="I33" s="13">
        <v>0.37217600000000001</v>
      </c>
      <c r="J33" s="13">
        <v>24.529615</v>
      </c>
      <c r="K33" s="13">
        <v>1.9947349999999999</v>
      </c>
      <c r="L33" s="13">
        <v>1.0248999999999999E-2</v>
      </c>
      <c r="M33" s="13">
        <v>0</v>
      </c>
      <c r="N33" s="13">
        <v>5.3089999999999998E-2</v>
      </c>
      <c r="O33" s="13">
        <v>6.2916E-2</v>
      </c>
      <c r="P33" s="7">
        <f t="shared" si="14"/>
        <v>100.02113</v>
      </c>
      <c r="Q33" s="14">
        <f t="shared" si="15"/>
        <v>1.9730613283766931</v>
      </c>
      <c r="R33" s="14">
        <f t="shared" si="16"/>
        <v>7.5929635236507238E-3</v>
      </c>
      <c r="S33" s="14">
        <f t="shared" si="17"/>
        <v>4.9763570733197544E-2</v>
      </c>
      <c r="T33" s="14">
        <f t="shared" si="18"/>
        <v>0.53495239098115399</v>
      </c>
      <c r="U33" s="14">
        <f t="shared" si="19"/>
        <v>1.1508713633357434E-2</v>
      </c>
      <c r="V33" s="14">
        <f t="shared" si="20"/>
        <v>1.3350470588879542</v>
      </c>
      <c r="W33" s="14">
        <f t="shared" si="21"/>
        <v>7.8028710320549838E-2</v>
      </c>
      <c r="X33" s="14">
        <f t="shared" si="22"/>
        <v>7.2547360707321854E-4</v>
      </c>
      <c r="Y33" s="14">
        <f t="shared" si="23"/>
        <v>0</v>
      </c>
      <c r="Z33" s="14">
        <f t="shared" si="24"/>
        <v>1.5324296832106841E-3</v>
      </c>
      <c r="AA33" s="14">
        <f t="shared" si="25"/>
        <v>1.8478049481483096E-3</v>
      </c>
      <c r="AB33" s="14">
        <f t="shared" si="26"/>
        <v>3.9940604446949886</v>
      </c>
      <c r="AC33" s="24">
        <f t="shared" si="27"/>
        <v>71.392911852535661</v>
      </c>
      <c r="AD33" s="43"/>
      <c r="AE33" s="15" t="s">
        <v>75</v>
      </c>
    </row>
    <row r="34" spans="4:31" ht="15" customHeight="1">
      <c r="D34" s="11" t="s">
        <v>23</v>
      </c>
      <c r="E34" s="13">
        <v>54.249412</v>
      </c>
      <c r="F34" s="13">
        <v>0.26152199999999998</v>
      </c>
      <c r="G34" s="13">
        <v>1.0219959999999999</v>
      </c>
      <c r="H34" s="13">
        <v>19.560987999999998</v>
      </c>
      <c r="I34" s="13">
        <v>0.44824799999999998</v>
      </c>
      <c r="J34" s="13">
        <v>22.911210000000001</v>
      </c>
      <c r="K34" s="13">
        <v>1.75522</v>
      </c>
      <c r="L34" s="13">
        <v>3.5643000000000001E-2</v>
      </c>
      <c r="M34" s="13">
        <v>0</v>
      </c>
      <c r="N34" s="13">
        <v>5.9490000000000003E-3</v>
      </c>
      <c r="O34" s="13">
        <v>6.5016000000000004E-2</v>
      </c>
      <c r="P34" s="7">
        <f t="shared" si="14"/>
        <v>100.31520399999999</v>
      </c>
      <c r="Q34" s="14">
        <f t="shared" si="15"/>
        <v>1.9899841758643415</v>
      </c>
      <c r="R34" s="14">
        <f t="shared" si="16"/>
        <v>7.2159296492705083E-3</v>
      </c>
      <c r="S34" s="14">
        <f t="shared" si="17"/>
        <v>4.4183429352161643E-2</v>
      </c>
      <c r="T34" s="14">
        <f t="shared" si="18"/>
        <v>0.60006924448593024</v>
      </c>
      <c r="U34" s="14">
        <f t="shared" si="19"/>
        <v>1.3927025836525324E-2</v>
      </c>
      <c r="V34" s="14">
        <f t="shared" si="20"/>
        <v>1.252897288620042</v>
      </c>
      <c r="W34" s="14">
        <f t="shared" si="21"/>
        <v>6.8986225017492089E-2</v>
      </c>
      <c r="X34" s="14">
        <f t="shared" si="22"/>
        <v>2.5349883960090035E-3</v>
      </c>
      <c r="Y34" s="14">
        <f t="shared" si="23"/>
        <v>0</v>
      </c>
      <c r="Z34" s="14">
        <f t="shared" si="24"/>
        <v>1.7253348716948292E-4</v>
      </c>
      <c r="AA34" s="14">
        <f t="shared" si="25"/>
        <v>1.9185665557842795E-3</v>
      </c>
      <c r="AB34" s="14">
        <f t="shared" si="26"/>
        <v>3.9818894072647257</v>
      </c>
      <c r="AC34" s="24">
        <f t="shared" si="27"/>
        <v>67.615753778343503</v>
      </c>
      <c r="AD34" s="43" t="s">
        <v>82</v>
      </c>
      <c r="AE34" s="15" t="s">
        <v>68</v>
      </c>
    </row>
    <row r="35" spans="4:31" ht="15" customHeight="1">
      <c r="D35" s="11" t="s">
        <v>20</v>
      </c>
      <c r="E35" s="13">
        <v>54.342759000000001</v>
      </c>
      <c r="F35" s="13">
        <v>0.35311500000000001</v>
      </c>
      <c r="G35" s="13">
        <v>1.2913330000000001</v>
      </c>
      <c r="H35" s="13">
        <v>16.894812999999999</v>
      </c>
      <c r="I35" s="13">
        <v>0.37816100000000002</v>
      </c>
      <c r="J35" s="13">
        <v>24.438690000000001</v>
      </c>
      <c r="K35" s="13">
        <v>1.9197150000000001</v>
      </c>
      <c r="L35" s="13">
        <v>6.6909999999999999E-3</v>
      </c>
      <c r="M35" s="13">
        <v>0</v>
      </c>
      <c r="N35" s="13">
        <v>9.0626999999999999E-2</v>
      </c>
      <c r="O35" s="13">
        <v>0</v>
      </c>
      <c r="P35" s="7">
        <f t="shared" si="14"/>
        <v>99.715904000000023</v>
      </c>
      <c r="Q35" s="14">
        <f t="shared" si="15"/>
        <v>1.9814757255584028</v>
      </c>
      <c r="R35" s="14">
        <f t="shared" si="16"/>
        <v>9.6848458518930796E-3</v>
      </c>
      <c r="S35" s="14">
        <f t="shared" si="17"/>
        <v>5.5493352108573479E-2</v>
      </c>
      <c r="T35" s="14">
        <f t="shared" si="18"/>
        <v>0.51517698786715271</v>
      </c>
      <c r="U35" s="14">
        <f t="shared" si="19"/>
        <v>1.1679096402207483E-2</v>
      </c>
      <c r="V35" s="14">
        <f t="shared" si="20"/>
        <v>1.3284274790738007</v>
      </c>
      <c r="W35" s="14">
        <f t="shared" si="21"/>
        <v>7.4999793017299601E-2</v>
      </c>
      <c r="X35" s="14">
        <f t="shared" si="22"/>
        <v>4.7302624743050212E-4</v>
      </c>
      <c r="Y35" s="14">
        <f t="shared" si="23"/>
        <v>0</v>
      </c>
      <c r="Z35" s="14">
        <f t="shared" si="24"/>
        <v>2.6126396882480375E-3</v>
      </c>
      <c r="AA35" s="14">
        <f t="shared" si="25"/>
        <v>0</v>
      </c>
      <c r="AB35" s="14">
        <f t="shared" si="26"/>
        <v>3.9800229458150085</v>
      </c>
      <c r="AC35" s="24">
        <f t="shared" si="27"/>
        <v>72.055991558646369</v>
      </c>
      <c r="AD35" s="43"/>
      <c r="AE35" s="15" t="s">
        <v>75</v>
      </c>
    </row>
    <row r="36" spans="4:31" ht="15" customHeight="1">
      <c r="D36" s="11" t="s">
        <v>24</v>
      </c>
      <c r="E36" s="13">
        <v>53.952247</v>
      </c>
      <c r="F36" s="13">
        <v>0.20072899999999999</v>
      </c>
      <c r="G36" s="13">
        <v>1.0342769999999999</v>
      </c>
      <c r="H36" s="13">
        <v>20.48565</v>
      </c>
      <c r="I36" s="13">
        <v>0.46919100000000002</v>
      </c>
      <c r="J36" s="13">
        <v>22.943538</v>
      </c>
      <c r="K36" s="13">
        <v>1.8763570000000001</v>
      </c>
      <c r="L36" s="13">
        <v>3.4676999999999999E-2</v>
      </c>
      <c r="M36" s="13">
        <v>0</v>
      </c>
      <c r="N36" s="13">
        <v>2.8874E-2</v>
      </c>
      <c r="O36" s="13">
        <v>0</v>
      </c>
      <c r="P36" s="7">
        <f t="shared" si="14"/>
        <v>101.02554000000001</v>
      </c>
      <c r="Q36" s="14">
        <f t="shared" si="15"/>
        <v>1.9757149164563457</v>
      </c>
      <c r="R36" s="14">
        <f t="shared" si="16"/>
        <v>5.5290986264456173E-3</v>
      </c>
      <c r="S36" s="14">
        <f t="shared" si="17"/>
        <v>4.4638258865325291E-2</v>
      </c>
      <c r="T36" s="14">
        <f t="shared" si="18"/>
        <v>0.62736528620282916</v>
      </c>
      <c r="U36" s="14">
        <f t="shared" si="19"/>
        <v>1.4552910146248621E-2</v>
      </c>
      <c r="V36" s="14">
        <f t="shared" si="20"/>
        <v>1.2525295670314041</v>
      </c>
      <c r="W36" s="14">
        <f t="shared" si="21"/>
        <v>7.3621802771178899E-2</v>
      </c>
      <c r="X36" s="14">
        <f t="shared" si="22"/>
        <v>2.4620870153289416E-3</v>
      </c>
      <c r="Y36" s="14">
        <f t="shared" si="23"/>
        <v>0</v>
      </c>
      <c r="Z36" s="14">
        <f t="shared" si="24"/>
        <v>8.3598125140343178E-4</v>
      </c>
      <c r="AA36" s="14">
        <f t="shared" si="25"/>
        <v>0</v>
      </c>
      <c r="AB36" s="14">
        <f t="shared" si="26"/>
        <v>3.9972499083665101</v>
      </c>
      <c r="AC36" s="24">
        <f t="shared" si="27"/>
        <v>66.627639565931617</v>
      </c>
      <c r="AD36" s="43" t="s">
        <v>82</v>
      </c>
      <c r="AE36" s="15" t="s">
        <v>68</v>
      </c>
    </row>
    <row r="37" spans="4:31" ht="15" customHeight="1">
      <c r="D37" s="11" t="s">
        <v>20</v>
      </c>
      <c r="E37" s="13">
        <v>53.870004000000002</v>
      </c>
      <c r="F37" s="13">
        <v>0.37058200000000002</v>
      </c>
      <c r="G37" s="13">
        <v>1.601348</v>
      </c>
      <c r="H37" s="13">
        <v>17.96077</v>
      </c>
      <c r="I37" s="13">
        <v>0.36296499999999998</v>
      </c>
      <c r="J37" s="13">
        <v>24.348596000000001</v>
      </c>
      <c r="K37" s="13">
        <v>1.668887</v>
      </c>
      <c r="L37" s="13">
        <v>2.4784E-2</v>
      </c>
      <c r="M37" s="13">
        <v>0</v>
      </c>
      <c r="N37" s="13">
        <v>0.116439</v>
      </c>
      <c r="O37" s="13">
        <v>4.7239000000000003E-2</v>
      </c>
      <c r="P37" s="7">
        <f t="shared" si="14"/>
        <v>100.37161400000001</v>
      </c>
      <c r="Q37" s="14">
        <f t="shared" si="15"/>
        <v>1.961966576275963</v>
      </c>
      <c r="R37" s="14">
        <f t="shared" si="16"/>
        <v>1.0152158546247068E-2</v>
      </c>
      <c r="S37" s="14">
        <f t="shared" si="17"/>
        <v>6.8736269154312662E-2</v>
      </c>
      <c r="T37" s="14">
        <f t="shared" si="18"/>
        <v>0.54704813556304444</v>
      </c>
      <c r="U37" s="14">
        <f t="shared" si="19"/>
        <v>1.1196822119426674E-2</v>
      </c>
      <c r="V37" s="14">
        <f t="shared" si="20"/>
        <v>1.3219997598423538</v>
      </c>
      <c r="W37" s="14">
        <f t="shared" si="21"/>
        <v>6.5125003936409465E-2</v>
      </c>
      <c r="X37" s="14">
        <f t="shared" si="22"/>
        <v>1.750101087130267E-3</v>
      </c>
      <c r="Y37" s="14">
        <f t="shared" si="23"/>
        <v>0</v>
      </c>
      <c r="Z37" s="14">
        <f t="shared" si="24"/>
        <v>3.3528792053014694E-3</v>
      </c>
      <c r="AA37" s="14">
        <f t="shared" si="25"/>
        <v>1.3840358113584768E-3</v>
      </c>
      <c r="AB37" s="14">
        <f t="shared" si="26"/>
        <v>3.9927117415415476</v>
      </c>
      <c r="AC37" s="24">
        <f t="shared" si="27"/>
        <v>70.731186883555523</v>
      </c>
      <c r="AD37" s="43"/>
      <c r="AE37" s="15" t="s">
        <v>75</v>
      </c>
    </row>
    <row r="38" spans="4:31" ht="15" customHeight="1">
      <c r="D38" s="11" t="s">
        <v>25</v>
      </c>
      <c r="E38" s="13">
        <v>53.759419999999999</v>
      </c>
      <c r="F38" s="13">
        <v>0.42023899999999997</v>
      </c>
      <c r="G38" s="13">
        <v>1.085464</v>
      </c>
      <c r="H38" s="13">
        <v>20.076326999999999</v>
      </c>
      <c r="I38" s="13">
        <v>0.46245999999999998</v>
      </c>
      <c r="J38" s="13">
        <v>22.956621999999999</v>
      </c>
      <c r="K38" s="13">
        <v>1.9402140000000001</v>
      </c>
      <c r="L38" s="13">
        <v>4.6160000000000003E-3</v>
      </c>
      <c r="M38" s="13">
        <v>0</v>
      </c>
      <c r="N38" s="13">
        <v>0</v>
      </c>
      <c r="O38" s="13">
        <v>5.9030000000000003E-3</v>
      </c>
      <c r="P38" s="7">
        <f t="shared" si="14"/>
        <v>100.711265</v>
      </c>
      <c r="Q38" s="14">
        <f t="shared" si="15"/>
        <v>1.9720677937585396</v>
      </c>
      <c r="R38" s="14">
        <f t="shared" si="16"/>
        <v>1.1595596495442626E-2</v>
      </c>
      <c r="S38" s="14">
        <f t="shared" si="17"/>
        <v>4.6928678844630901E-2</v>
      </c>
      <c r="T38" s="14">
        <f t="shared" si="18"/>
        <v>0.61589619473450696</v>
      </c>
      <c r="U38" s="14">
        <f t="shared" si="19"/>
        <v>1.4369010892844623E-2</v>
      </c>
      <c r="V38" s="14">
        <f t="shared" si="20"/>
        <v>1.2554172883710453</v>
      </c>
      <c r="W38" s="14">
        <f t="shared" si="21"/>
        <v>7.6259356136833267E-2</v>
      </c>
      <c r="X38" s="14">
        <f t="shared" si="22"/>
        <v>3.28307046092529E-4</v>
      </c>
      <c r="Y38" s="14">
        <f t="shared" si="23"/>
        <v>0</v>
      </c>
      <c r="Z38" s="14">
        <f t="shared" si="24"/>
        <v>0</v>
      </c>
      <c r="AA38" s="14">
        <f t="shared" si="25"/>
        <v>1.7419756681223223E-4</v>
      </c>
      <c r="AB38" s="14">
        <f t="shared" si="26"/>
        <v>3.993036423846748</v>
      </c>
      <c r="AC38" s="24">
        <f t="shared" si="27"/>
        <v>67.08749227241222</v>
      </c>
      <c r="AD38" s="45" t="s">
        <v>84</v>
      </c>
      <c r="AE38" s="15" t="s">
        <v>68</v>
      </c>
    </row>
    <row r="39" spans="4:31" ht="15" customHeight="1">
      <c r="D39" s="11" t="s">
        <v>20</v>
      </c>
      <c r="E39" s="13">
        <v>53.438783000000001</v>
      </c>
      <c r="F39" s="13">
        <v>0.37372699999999998</v>
      </c>
      <c r="G39" s="13">
        <v>1.072279</v>
      </c>
      <c r="H39" s="13">
        <v>19.740394999999999</v>
      </c>
      <c r="I39" s="13">
        <v>0.54769400000000001</v>
      </c>
      <c r="J39" s="13">
        <v>22.424626</v>
      </c>
      <c r="K39" s="13">
        <v>2.0701939999999999</v>
      </c>
      <c r="L39" s="13">
        <v>1.3859E-2</v>
      </c>
      <c r="M39" s="13">
        <v>0</v>
      </c>
      <c r="N39" s="13">
        <v>8.1709999999999994E-3</v>
      </c>
      <c r="O39" s="13">
        <v>4.4283000000000003E-2</v>
      </c>
      <c r="P39" s="7">
        <f t="shared" si="14"/>
        <v>99.73401100000001</v>
      </c>
      <c r="Q39" s="14">
        <f t="shared" si="15"/>
        <v>1.9790309298954427</v>
      </c>
      <c r="R39" s="14">
        <f t="shared" si="16"/>
        <v>1.0410700947017935E-2</v>
      </c>
      <c r="S39" s="14">
        <f t="shared" si="17"/>
        <v>4.6801466407048485E-2</v>
      </c>
      <c r="T39" s="14">
        <f t="shared" si="18"/>
        <v>0.61137525255450786</v>
      </c>
      <c r="U39" s="14">
        <f t="shared" si="19"/>
        <v>1.7179852825760362E-2</v>
      </c>
      <c r="V39" s="14">
        <f t="shared" si="20"/>
        <v>1.2380383192147117</v>
      </c>
      <c r="W39" s="14">
        <f t="shared" si="21"/>
        <v>8.2145410146644976E-2</v>
      </c>
      <c r="X39" s="14">
        <f t="shared" si="22"/>
        <v>9.9511908359857407E-4</v>
      </c>
      <c r="Y39" s="14">
        <f t="shared" si="23"/>
        <v>0</v>
      </c>
      <c r="Z39" s="14">
        <f t="shared" si="24"/>
        <v>2.392467664560159E-4</v>
      </c>
      <c r="AA39" s="14">
        <f t="shared" si="25"/>
        <v>1.3192742713959149E-3</v>
      </c>
      <c r="AB39" s="14">
        <f t="shared" si="26"/>
        <v>3.9875355721125842</v>
      </c>
      <c r="AC39" s="24">
        <f t="shared" si="27"/>
        <v>66.942210120711778</v>
      </c>
      <c r="AD39" s="43"/>
      <c r="AE39" s="15" t="s">
        <v>75</v>
      </c>
    </row>
    <row r="40" spans="4:31" ht="15" customHeight="1">
      <c r="D40" s="11" t="s">
        <v>26</v>
      </c>
      <c r="E40" s="13">
        <v>53.600895000000001</v>
      </c>
      <c r="F40" s="13">
        <v>0.32540400000000003</v>
      </c>
      <c r="G40" s="13">
        <v>0.90661899999999995</v>
      </c>
      <c r="H40" s="13">
        <v>21.177987999999999</v>
      </c>
      <c r="I40" s="13">
        <v>0.462063</v>
      </c>
      <c r="J40" s="13">
        <v>22.046709</v>
      </c>
      <c r="K40" s="13">
        <v>1.977897</v>
      </c>
      <c r="L40" s="13">
        <v>7.0190000000000001E-3</v>
      </c>
      <c r="M40" s="13">
        <v>0</v>
      </c>
      <c r="N40" s="13">
        <v>4.4386000000000002E-2</v>
      </c>
      <c r="O40" s="13">
        <v>6.7868999999999999E-2</v>
      </c>
      <c r="P40" s="7">
        <f t="shared" si="14"/>
        <v>100.616849</v>
      </c>
      <c r="Q40" s="14">
        <f t="shared" si="15"/>
        <v>1.9791539720473845</v>
      </c>
      <c r="R40" s="14">
        <f t="shared" si="16"/>
        <v>9.0377412219546892E-3</v>
      </c>
      <c r="S40" s="14">
        <f t="shared" si="17"/>
        <v>3.9453723326136933E-2</v>
      </c>
      <c r="T40" s="14">
        <f t="shared" si="18"/>
        <v>0.65395555436552899</v>
      </c>
      <c r="U40" s="14">
        <f t="shared" si="19"/>
        <v>1.4450875769027092E-2</v>
      </c>
      <c r="V40" s="14">
        <f t="shared" si="20"/>
        <v>1.2135681402310818</v>
      </c>
      <c r="W40" s="14">
        <f t="shared" si="21"/>
        <v>7.8250558652273566E-2</v>
      </c>
      <c r="X40" s="14">
        <f t="shared" si="22"/>
        <v>5.0249288957420325E-4</v>
      </c>
      <c r="Y40" s="14">
        <f t="shared" si="23"/>
        <v>0</v>
      </c>
      <c r="Z40" s="14">
        <f t="shared" si="24"/>
        <v>1.2957714097233133E-3</v>
      </c>
      <c r="AA40" s="14">
        <f t="shared" si="25"/>
        <v>2.0159558948337226E-3</v>
      </c>
      <c r="AB40" s="14">
        <f t="shared" si="26"/>
        <v>3.9916847858075184</v>
      </c>
      <c r="AC40" s="24">
        <f t="shared" si="27"/>
        <v>64.982743926749222</v>
      </c>
      <c r="AD40" s="45" t="s">
        <v>84</v>
      </c>
      <c r="AE40" s="15" t="s">
        <v>68</v>
      </c>
    </row>
    <row r="41" spans="4:31" ht="15" customHeight="1">
      <c r="D41" s="11" t="s">
        <v>20</v>
      </c>
      <c r="E41" s="13">
        <v>54.348689</v>
      </c>
      <c r="F41" s="13">
        <v>0.33579700000000001</v>
      </c>
      <c r="G41" s="13">
        <v>1.0830850000000001</v>
      </c>
      <c r="H41" s="13">
        <v>17.650241999999999</v>
      </c>
      <c r="I41" s="13">
        <v>0.41903800000000002</v>
      </c>
      <c r="J41" s="13">
        <v>24.114581999999999</v>
      </c>
      <c r="K41" s="13">
        <v>1.8437399999999999</v>
      </c>
      <c r="L41" s="13">
        <v>4.5032000000000003E-2</v>
      </c>
      <c r="M41" s="13">
        <v>0</v>
      </c>
      <c r="N41" s="13">
        <v>3.9633000000000002E-2</v>
      </c>
      <c r="O41" s="13">
        <v>5.0243999999999997E-2</v>
      </c>
      <c r="P41" s="7">
        <f t="shared" si="14"/>
        <v>99.930081999999999</v>
      </c>
      <c r="Q41" s="14">
        <f t="shared" si="15"/>
        <v>1.9848695211909431</v>
      </c>
      <c r="R41" s="14">
        <f t="shared" si="16"/>
        <v>9.2246346857936031E-3</v>
      </c>
      <c r="S41" s="14">
        <f t="shared" si="17"/>
        <v>4.6618797728119235E-2</v>
      </c>
      <c r="T41" s="14">
        <f t="shared" si="18"/>
        <v>0.53907544339281865</v>
      </c>
      <c r="U41" s="14">
        <f t="shared" si="19"/>
        <v>1.2962289949857125E-2</v>
      </c>
      <c r="V41" s="14">
        <f t="shared" si="20"/>
        <v>1.3129115969834293</v>
      </c>
      <c r="W41" s="14">
        <f t="shared" si="21"/>
        <v>7.2147087270192659E-2</v>
      </c>
      <c r="X41" s="14">
        <f t="shared" si="22"/>
        <v>3.1886823914979408E-3</v>
      </c>
      <c r="Y41" s="14">
        <f t="shared" si="23"/>
        <v>0</v>
      </c>
      <c r="Z41" s="14">
        <f t="shared" si="24"/>
        <v>1.1443916526013081E-3</v>
      </c>
      <c r="AA41" s="14">
        <f t="shared" si="25"/>
        <v>1.4761453833988664E-3</v>
      </c>
      <c r="AB41" s="14">
        <f t="shared" si="26"/>
        <v>3.9836185906286516</v>
      </c>
      <c r="AC41" s="24">
        <f t="shared" si="27"/>
        <v>70.89205098955226</v>
      </c>
      <c r="AD41" s="43"/>
      <c r="AE41" s="15" t="s">
        <v>75</v>
      </c>
    </row>
    <row r="42" spans="4:31" ht="15" customHeight="1">
      <c r="D42" s="11" t="s">
        <v>27</v>
      </c>
      <c r="E42" s="13">
        <v>53.167026999999997</v>
      </c>
      <c r="F42" s="13">
        <v>0.32700499999999999</v>
      </c>
      <c r="G42" s="13">
        <v>0.96804699999999999</v>
      </c>
      <c r="H42" s="13">
        <v>21.512836</v>
      </c>
      <c r="I42" s="13">
        <v>0.62076200000000004</v>
      </c>
      <c r="J42" s="13">
        <v>22.025634</v>
      </c>
      <c r="K42" s="13">
        <v>1.9382490000000001</v>
      </c>
      <c r="L42" s="13">
        <v>2.4649000000000001E-2</v>
      </c>
      <c r="M42" s="13">
        <v>0</v>
      </c>
      <c r="N42" s="13">
        <v>1.0342E-2</v>
      </c>
      <c r="O42" s="13">
        <v>0</v>
      </c>
      <c r="P42" s="7">
        <f t="shared" si="14"/>
        <v>100.59455099999998</v>
      </c>
      <c r="Q42" s="14">
        <f t="shared" si="15"/>
        <v>1.9691209089593309</v>
      </c>
      <c r="R42" s="14">
        <f t="shared" si="16"/>
        <v>9.1099055602705606E-3</v>
      </c>
      <c r="S42" s="14">
        <f t="shared" si="17"/>
        <v>4.2255387483261041E-2</v>
      </c>
      <c r="T42" s="14">
        <f t="shared" si="18"/>
        <v>0.66632125663397268</v>
      </c>
      <c r="U42" s="14">
        <f t="shared" si="19"/>
        <v>1.947334528514726E-2</v>
      </c>
      <c r="V42" s="14">
        <f t="shared" si="20"/>
        <v>1.2161055812823929</v>
      </c>
      <c r="W42" s="14">
        <f t="shared" si="21"/>
        <v>7.6915844076925977E-2</v>
      </c>
      <c r="X42" s="14">
        <f t="shared" si="22"/>
        <v>1.7700129747946838E-3</v>
      </c>
      <c r="Y42" s="14">
        <f t="shared" si="23"/>
        <v>0</v>
      </c>
      <c r="Z42" s="14">
        <f t="shared" si="24"/>
        <v>3.028373133797304E-4</v>
      </c>
      <c r="AA42" s="14">
        <f t="shared" si="25"/>
        <v>0</v>
      </c>
      <c r="AB42" s="14">
        <f t="shared" si="26"/>
        <v>4.0013750795694767</v>
      </c>
      <c r="AC42" s="24">
        <f t="shared" si="27"/>
        <v>64.603072841252342</v>
      </c>
      <c r="AD42" s="45" t="s">
        <v>84</v>
      </c>
      <c r="AE42" s="15" t="s">
        <v>68</v>
      </c>
    </row>
    <row r="43" spans="4:31" ht="15" customHeight="1">
      <c r="D43" s="11" t="s">
        <v>20</v>
      </c>
      <c r="E43" s="13">
        <v>54.820143999999999</v>
      </c>
      <c r="F43" s="13">
        <v>0.26971600000000001</v>
      </c>
      <c r="G43" s="13">
        <v>0.91225699999999998</v>
      </c>
      <c r="H43" s="13">
        <v>16.111743000000001</v>
      </c>
      <c r="I43" s="13">
        <v>0.330708</v>
      </c>
      <c r="J43" s="13">
        <v>24.630459999999999</v>
      </c>
      <c r="K43" s="13">
        <v>1.885429</v>
      </c>
      <c r="L43" s="13">
        <v>0</v>
      </c>
      <c r="M43" s="13">
        <v>0</v>
      </c>
      <c r="N43" s="13">
        <v>1.8041999999999999E-2</v>
      </c>
      <c r="O43" s="13">
        <v>7.6949000000000004E-2</v>
      </c>
      <c r="P43" s="7">
        <f t="shared" si="14"/>
        <v>99.055447999999998</v>
      </c>
      <c r="Q43" s="14">
        <f t="shared" si="15"/>
        <v>2.0027457701822349</v>
      </c>
      <c r="R43" s="14">
        <f t="shared" si="16"/>
        <v>7.4117683180458648E-3</v>
      </c>
      <c r="S43" s="14">
        <f t="shared" si="17"/>
        <v>3.9278825496876855E-2</v>
      </c>
      <c r="T43" s="14">
        <f t="shared" si="18"/>
        <v>0.49224823881709218</v>
      </c>
      <c r="U43" s="14">
        <f t="shared" si="19"/>
        <v>1.0233301862193516E-2</v>
      </c>
      <c r="V43" s="14">
        <f t="shared" si="20"/>
        <v>1.3414393125358788</v>
      </c>
      <c r="W43" s="14">
        <f t="shared" si="21"/>
        <v>7.3802669017133019E-2</v>
      </c>
      <c r="X43" s="14">
        <f t="shared" si="22"/>
        <v>0</v>
      </c>
      <c r="Y43" s="14">
        <f t="shared" si="23"/>
        <v>0</v>
      </c>
      <c r="Z43" s="14">
        <f t="shared" si="24"/>
        <v>5.2112891794084447E-4</v>
      </c>
      <c r="AA43" s="14">
        <f t="shared" si="25"/>
        <v>2.261469144914346E-3</v>
      </c>
      <c r="AB43" s="14">
        <f t="shared" si="26"/>
        <v>3.9699424842923103</v>
      </c>
      <c r="AC43" s="24">
        <f t="shared" si="27"/>
        <v>73.155282727753104</v>
      </c>
      <c r="AD43" s="43"/>
      <c r="AE43" s="15" t="s">
        <v>75</v>
      </c>
    </row>
    <row r="44" spans="4:31" ht="15" customHeight="1">
      <c r="D44" s="11" t="s">
        <v>28</v>
      </c>
      <c r="E44" s="13">
        <v>53.049439</v>
      </c>
      <c r="F44" s="13">
        <v>0.28998600000000002</v>
      </c>
      <c r="G44" s="13">
        <v>1.06488</v>
      </c>
      <c r="H44" s="13">
        <v>21.510918</v>
      </c>
      <c r="I44" s="13">
        <v>0.46190300000000001</v>
      </c>
      <c r="J44" s="13">
        <v>21.787966999999998</v>
      </c>
      <c r="K44" s="13">
        <v>1.9030769999999999</v>
      </c>
      <c r="L44" s="13">
        <v>3.0509000000000001E-2</v>
      </c>
      <c r="M44" s="13">
        <v>0</v>
      </c>
      <c r="N44" s="13">
        <v>0</v>
      </c>
      <c r="O44" s="13">
        <v>8.8509999999999995E-3</v>
      </c>
      <c r="P44" s="7">
        <f t="shared" si="14"/>
        <v>100.10753</v>
      </c>
      <c r="Q44" s="14">
        <f t="shared" si="15"/>
        <v>1.9726477697594458</v>
      </c>
      <c r="R44" s="14">
        <f t="shared" si="16"/>
        <v>8.1110159536604276E-3</v>
      </c>
      <c r="S44" s="14">
        <f t="shared" si="17"/>
        <v>4.6668630664557093E-2</v>
      </c>
      <c r="T44" s="14">
        <f t="shared" si="18"/>
        <v>0.6689346446435942</v>
      </c>
      <c r="U44" s="14">
        <f t="shared" si="19"/>
        <v>1.4548056072814853E-2</v>
      </c>
      <c r="V44" s="14">
        <f t="shared" si="20"/>
        <v>1.2078091483634097</v>
      </c>
      <c r="W44" s="14">
        <f t="shared" si="21"/>
        <v>7.5823066562450386E-2</v>
      </c>
      <c r="X44" s="14">
        <f t="shared" si="22"/>
        <v>2.1996007574763944E-3</v>
      </c>
      <c r="Y44" s="14">
        <f t="shared" si="23"/>
        <v>0</v>
      </c>
      <c r="Z44" s="14">
        <f t="shared" si="24"/>
        <v>0</v>
      </c>
      <c r="AA44" s="14">
        <f t="shared" si="25"/>
        <v>2.6476655594545319E-4</v>
      </c>
      <c r="AB44" s="14">
        <f t="shared" si="26"/>
        <v>3.9970066993333542</v>
      </c>
      <c r="AC44" s="24">
        <f t="shared" si="27"/>
        <v>64.35663476623003</v>
      </c>
      <c r="AD44" s="45" t="s">
        <v>84</v>
      </c>
      <c r="AE44" s="15" t="s">
        <v>68</v>
      </c>
    </row>
    <row r="45" spans="4:31" ht="15" customHeight="1">
      <c r="D45" s="11" t="s">
        <v>20</v>
      </c>
      <c r="E45" s="13">
        <v>53.575116000000001</v>
      </c>
      <c r="F45" s="13">
        <v>0.32711200000000001</v>
      </c>
      <c r="G45" s="13">
        <v>1.1930719999999999</v>
      </c>
      <c r="H45" s="13">
        <v>18.360171999999999</v>
      </c>
      <c r="I45" s="13">
        <v>0.40431899999999998</v>
      </c>
      <c r="J45" s="13">
        <v>24.13794</v>
      </c>
      <c r="K45" s="13">
        <v>1.8672249999999999</v>
      </c>
      <c r="L45" s="13">
        <v>0</v>
      </c>
      <c r="M45" s="13">
        <v>0</v>
      </c>
      <c r="N45" s="13">
        <v>0</v>
      </c>
      <c r="O45" s="13">
        <v>0</v>
      </c>
      <c r="P45" s="7">
        <f t="shared" si="14"/>
        <v>99.864956000000006</v>
      </c>
      <c r="Q45" s="14">
        <f t="shared" si="15"/>
        <v>1.9668613429612416</v>
      </c>
      <c r="R45" s="14">
        <f t="shared" si="16"/>
        <v>9.0330949437360582E-3</v>
      </c>
      <c r="S45" s="14">
        <f t="shared" si="17"/>
        <v>5.1621772865299204E-2</v>
      </c>
      <c r="T45" s="14">
        <f t="shared" si="18"/>
        <v>0.56369393756704766</v>
      </c>
      <c r="U45" s="14">
        <f t="shared" si="19"/>
        <v>1.2572458426991838E-2</v>
      </c>
      <c r="V45" s="14">
        <f t="shared" si="20"/>
        <v>1.3210634705718702</v>
      </c>
      <c r="W45" s="14">
        <f t="shared" si="21"/>
        <v>7.3448598326186679E-2</v>
      </c>
      <c r="X45" s="14">
        <f t="shared" si="22"/>
        <v>0</v>
      </c>
      <c r="Y45" s="14">
        <f t="shared" si="23"/>
        <v>0</v>
      </c>
      <c r="Z45" s="14">
        <f t="shared" si="24"/>
        <v>0</v>
      </c>
      <c r="AA45" s="14">
        <f t="shared" si="25"/>
        <v>0</v>
      </c>
      <c r="AB45" s="14">
        <f t="shared" si="26"/>
        <v>3.9982946756623736</v>
      </c>
      <c r="AC45" s="24">
        <f t="shared" si="27"/>
        <v>70.091963287537325</v>
      </c>
      <c r="AD45" s="43"/>
      <c r="AE45" s="15" t="s">
        <v>75</v>
      </c>
    </row>
    <row r="46" spans="4:31" ht="15" customHeight="1">
      <c r="D46" s="11" t="s">
        <v>29</v>
      </c>
      <c r="E46" s="13">
        <v>53.305816999999998</v>
      </c>
      <c r="F46" s="13">
        <v>0.42448000000000002</v>
      </c>
      <c r="G46" s="13">
        <v>1.0150779999999999</v>
      </c>
      <c r="H46" s="13">
        <v>21.461886</v>
      </c>
      <c r="I46" s="13">
        <v>0.57329600000000003</v>
      </c>
      <c r="J46" s="13">
        <v>21.712637999999998</v>
      </c>
      <c r="K46" s="13">
        <v>2.043831</v>
      </c>
      <c r="L46" s="13">
        <v>2.1159000000000001E-2</v>
      </c>
      <c r="M46" s="13">
        <v>0</v>
      </c>
      <c r="N46" s="13">
        <v>7.3980000000000001E-3</v>
      </c>
      <c r="O46" s="13">
        <v>3.2480000000000002E-2</v>
      </c>
      <c r="P46" s="7">
        <f t="shared" si="14"/>
        <v>100.598063</v>
      </c>
      <c r="Q46" s="14">
        <f t="shared" si="15"/>
        <v>1.973161064091564</v>
      </c>
      <c r="R46" s="14">
        <f t="shared" si="16"/>
        <v>1.181883418329854E-2</v>
      </c>
      <c r="S46" s="14">
        <f t="shared" si="17"/>
        <v>4.4283606787391981E-2</v>
      </c>
      <c r="T46" s="14">
        <f t="shared" si="18"/>
        <v>0.66437274946534908</v>
      </c>
      <c r="U46" s="14">
        <f t="shared" si="19"/>
        <v>1.7974312075293264E-2</v>
      </c>
      <c r="V46" s="14">
        <f t="shared" si="20"/>
        <v>1.1981560374411995</v>
      </c>
      <c r="W46" s="14">
        <f t="shared" si="21"/>
        <v>8.1060475918421901E-2</v>
      </c>
      <c r="X46" s="14">
        <f t="shared" si="22"/>
        <v>1.5185538912751958E-3</v>
      </c>
      <c r="Y46" s="14">
        <f t="shared" si="23"/>
        <v>0</v>
      </c>
      <c r="Z46" s="14">
        <f t="shared" si="24"/>
        <v>2.165095730456464E-4</v>
      </c>
      <c r="AA46" s="14">
        <f t="shared" si="25"/>
        <v>9.6717706371664052E-4</v>
      </c>
      <c r="AB46" s="14">
        <f t="shared" si="26"/>
        <v>3.9935293204905555</v>
      </c>
      <c r="AC46" s="24">
        <f t="shared" si="27"/>
        <v>64.329531219283993</v>
      </c>
      <c r="AD46" s="45" t="s">
        <v>84</v>
      </c>
      <c r="AE46" s="15" t="s">
        <v>68</v>
      </c>
    </row>
    <row r="47" spans="4:31" ht="15" customHeight="1">
      <c r="D47" s="11" t="s">
        <v>20</v>
      </c>
      <c r="E47" s="13">
        <v>54.295211999999999</v>
      </c>
      <c r="F47" s="13">
        <v>0.31473299999999998</v>
      </c>
      <c r="G47" s="13">
        <v>1.451173</v>
      </c>
      <c r="H47" s="13">
        <v>19.299026999999999</v>
      </c>
      <c r="I47" s="13">
        <v>0.486209</v>
      </c>
      <c r="J47" s="13">
        <v>23.362843999999999</v>
      </c>
      <c r="K47" s="13">
        <v>1.9660150000000001</v>
      </c>
      <c r="L47" s="13">
        <v>3.2104000000000001E-2</v>
      </c>
      <c r="M47" s="13">
        <v>0</v>
      </c>
      <c r="N47" s="13">
        <v>1.8651999999999998E-2</v>
      </c>
      <c r="O47" s="13">
        <v>5.0320999999999998E-2</v>
      </c>
      <c r="P47" s="7">
        <f t="shared" si="14"/>
        <v>101.27628999999999</v>
      </c>
      <c r="Q47" s="14">
        <f t="shared" si="15"/>
        <v>1.971864382918264</v>
      </c>
      <c r="R47" s="14">
        <f t="shared" si="16"/>
        <v>8.5977985402439332E-3</v>
      </c>
      <c r="S47" s="14">
        <f t="shared" si="17"/>
        <v>6.2114119937174195E-2</v>
      </c>
      <c r="T47" s="14">
        <f t="shared" si="18"/>
        <v>0.58614750011278127</v>
      </c>
      <c r="U47" s="14">
        <f t="shared" si="19"/>
        <v>1.4956292019044302E-2</v>
      </c>
      <c r="V47" s="14">
        <f t="shared" si="20"/>
        <v>1.264893830080551</v>
      </c>
      <c r="W47" s="14">
        <f t="shared" si="21"/>
        <v>7.6503018414077986E-2</v>
      </c>
      <c r="X47" s="14">
        <f t="shared" si="22"/>
        <v>2.2605899551842901E-3</v>
      </c>
      <c r="Y47" s="14">
        <f t="shared" si="23"/>
        <v>0</v>
      </c>
      <c r="Z47" s="14">
        <f t="shared" si="24"/>
        <v>5.3556940529519363E-4</v>
      </c>
      <c r="AA47" s="14">
        <f t="shared" si="25"/>
        <v>1.4701674652319037E-3</v>
      </c>
      <c r="AB47" s="14">
        <f t="shared" si="26"/>
        <v>3.9893432688478483</v>
      </c>
      <c r="AC47" s="24">
        <f t="shared" si="27"/>
        <v>68.334175442124732</v>
      </c>
      <c r="AD47" s="43"/>
      <c r="AE47" s="15" t="s">
        <v>75</v>
      </c>
    </row>
    <row r="48" spans="4:31" ht="15" customHeight="1">
      <c r="D48" s="11" t="s">
        <v>30</v>
      </c>
      <c r="E48" s="13">
        <v>53.219306000000003</v>
      </c>
      <c r="F48" s="13">
        <v>0.33424100000000001</v>
      </c>
      <c r="G48" s="13">
        <v>1.0556730000000001</v>
      </c>
      <c r="H48" s="13">
        <v>21.994192999999999</v>
      </c>
      <c r="I48" s="13">
        <v>0.41826000000000002</v>
      </c>
      <c r="J48" s="13">
        <v>21.472650999999999</v>
      </c>
      <c r="K48" s="13">
        <v>2.0556489999999998</v>
      </c>
      <c r="L48" s="13">
        <v>0</v>
      </c>
      <c r="M48" s="13">
        <v>0</v>
      </c>
      <c r="N48" s="13">
        <v>3.4751999999999998E-2</v>
      </c>
      <c r="O48" s="13">
        <v>0</v>
      </c>
      <c r="P48" s="7">
        <f t="shared" si="14"/>
        <v>100.58472500000001</v>
      </c>
      <c r="Q48" s="14">
        <f t="shared" si="15"/>
        <v>1.9733977097361379</v>
      </c>
      <c r="R48" s="14">
        <f t="shared" si="16"/>
        <v>9.3225475863186955E-3</v>
      </c>
      <c r="S48" s="14">
        <f t="shared" si="17"/>
        <v>4.613499358620074E-2</v>
      </c>
      <c r="T48" s="14">
        <f t="shared" si="18"/>
        <v>0.68203936070314364</v>
      </c>
      <c r="U48" s="14">
        <f t="shared" si="19"/>
        <v>1.3136424653527533E-2</v>
      </c>
      <c r="V48" s="14">
        <f t="shared" si="20"/>
        <v>1.1869814561164196</v>
      </c>
      <c r="W48" s="14">
        <f t="shared" si="21"/>
        <v>8.1671514359577979E-2</v>
      </c>
      <c r="X48" s="14">
        <f t="shared" si="22"/>
        <v>0</v>
      </c>
      <c r="Y48" s="14">
        <f t="shared" si="23"/>
        <v>0</v>
      </c>
      <c r="Z48" s="14">
        <f t="shared" si="24"/>
        <v>1.0188260954118965E-3</v>
      </c>
      <c r="AA48" s="14">
        <f t="shared" si="25"/>
        <v>0</v>
      </c>
      <c r="AB48" s="14">
        <f t="shared" si="26"/>
        <v>3.9937028328367381</v>
      </c>
      <c r="AC48" s="24">
        <f t="shared" si="27"/>
        <v>63.508198808414434</v>
      </c>
      <c r="AD48" s="45" t="s">
        <v>84</v>
      </c>
      <c r="AE48" s="15" t="s">
        <v>68</v>
      </c>
    </row>
    <row r="49" spans="2:31" ht="15" customHeight="1">
      <c r="D49" s="11" t="s">
        <v>20</v>
      </c>
      <c r="E49" s="13">
        <v>54.462778999999998</v>
      </c>
      <c r="F49" s="13">
        <v>0.19168399999999999</v>
      </c>
      <c r="G49" s="13">
        <v>0.80061800000000005</v>
      </c>
      <c r="H49" s="13">
        <v>18.648706000000001</v>
      </c>
      <c r="I49" s="13">
        <v>0.33819900000000003</v>
      </c>
      <c r="J49" s="13">
        <v>24.042255999999998</v>
      </c>
      <c r="K49" s="13">
        <v>1.909357</v>
      </c>
      <c r="L49" s="13">
        <v>0</v>
      </c>
      <c r="M49" s="13">
        <v>0</v>
      </c>
      <c r="N49" s="13">
        <v>0</v>
      </c>
      <c r="O49" s="13">
        <v>4.1486000000000002E-2</v>
      </c>
      <c r="P49" s="7">
        <f t="shared" si="14"/>
        <v>100.435085</v>
      </c>
      <c r="Q49" s="14">
        <f t="shared" si="15"/>
        <v>1.98730242265472</v>
      </c>
      <c r="R49" s="14">
        <f t="shared" si="16"/>
        <v>5.2611356761254465E-3</v>
      </c>
      <c r="S49" s="14">
        <f t="shared" si="17"/>
        <v>3.4430644455056961E-2</v>
      </c>
      <c r="T49" s="14">
        <f t="shared" si="18"/>
        <v>0.569074152818282</v>
      </c>
      <c r="U49" s="14">
        <f t="shared" si="19"/>
        <v>1.0452541884120767E-2</v>
      </c>
      <c r="V49" s="14">
        <f t="shared" si="20"/>
        <v>1.3078328361763181</v>
      </c>
      <c r="W49" s="14">
        <f t="shared" si="21"/>
        <v>7.4649608790611166E-2</v>
      </c>
      <c r="X49" s="14">
        <f t="shared" si="22"/>
        <v>0</v>
      </c>
      <c r="Y49" s="14">
        <f t="shared" si="23"/>
        <v>0</v>
      </c>
      <c r="Z49" s="14">
        <f t="shared" si="24"/>
        <v>0</v>
      </c>
      <c r="AA49" s="14">
        <f t="shared" si="25"/>
        <v>1.2177769863918556E-3</v>
      </c>
      <c r="AB49" s="14">
        <f t="shared" si="26"/>
        <v>3.9902211194416264</v>
      </c>
      <c r="AC49" s="24">
        <f t="shared" si="27"/>
        <v>69.680215580468541</v>
      </c>
      <c r="AD49" s="43"/>
      <c r="AE49" s="15" t="s">
        <v>75</v>
      </c>
    </row>
    <row r="50" spans="2:31" ht="15" customHeight="1">
      <c r="D50" s="11" t="s">
        <v>31</v>
      </c>
      <c r="E50" s="13">
        <v>53.653168999999998</v>
      </c>
      <c r="F50" s="13">
        <v>0.36485099999999998</v>
      </c>
      <c r="G50" s="13">
        <v>0.91229800000000005</v>
      </c>
      <c r="H50" s="13">
        <v>20.576032999999999</v>
      </c>
      <c r="I50" s="13">
        <v>0.52678599999999998</v>
      </c>
      <c r="J50" s="13">
        <v>22.350380999999999</v>
      </c>
      <c r="K50" s="13">
        <v>1.9520770000000001</v>
      </c>
      <c r="L50" s="13">
        <v>6.1814000000000001E-2</v>
      </c>
      <c r="M50" s="13">
        <v>0</v>
      </c>
      <c r="N50" s="13">
        <v>4.5345999999999997E-2</v>
      </c>
      <c r="O50" s="13">
        <v>2.9606E-2</v>
      </c>
      <c r="P50" s="7">
        <f t="shared" si="14"/>
        <v>100.47236099999999</v>
      </c>
      <c r="Q50" s="14">
        <f t="shared" si="15"/>
        <v>1.9789667259935033</v>
      </c>
      <c r="R50" s="14">
        <f t="shared" si="16"/>
        <v>1.0122507996130794E-2</v>
      </c>
      <c r="S50" s="14">
        <f t="shared" si="17"/>
        <v>3.9658426034193069E-2</v>
      </c>
      <c r="T50" s="14">
        <f t="shared" si="18"/>
        <v>0.63468868425620228</v>
      </c>
      <c r="U50" s="14">
        <f t="shared" si="19"/>
        <v>1.6457458600830081E-2</v>
      </c>
      <c r="V50" s="14">
        <f t="shared" si="20"/>
        <v>1.2289689207047028</v>
      </c>
      <c r="W50" s="14">
        <f t="shared" si="21"/>
        <v>7.7146511473126664E-2</v>
      </c>
      <c r="X50" s="14">
        <f t="shared" si="22"/>
        <v>4.4205580586994132E-3</v>
      </c>
      <c r="Y50" s="14">
        <f t="shared" si="23"/>
        <v>0</v>
      </c>
      <c r="Z50" s="14">
        <f t="shared" si="24"/>
        <v>1.3223820360898275E-3</v>
      </c>
      <c r="AA50" s="14">
        <f t="shared" si="25"/>
        <v>8.7846585109729012E-4</v>
      </c>
      <c r="AB50" s="14">
        <f t="shared" si="26"/>
        <v>3.9926306410045753</v>
      </c>
      <c r="AC50" s="24">
        <f t="shared" si="27"/>
        <v>65.94392217933634</v>
      </c>
      <c r="AD50" s="45" t="s">
        <v>84</v>
      </c>
      <c r="AE50" s="15" t="s">
        <v>68</v>
      </c>
    </row>
    <row r="51" spans="2:31" ht="15" customHeight="1">
      <c r="D51" s="11" t="s">
        <v>20</v>
      </c>
      <c r="E51" s="13">
        <v>53.901684000000003</v>
      </c>
      <c r="F51" s="13">
        <v>0.30351899999999998</v>
      </c>
      <c r="G51" s="13">
        <v>1.3984209999999999</v>
      </c>
      <c r="H51" s="13">
        <v>17.411933999999999</v>
      </c>
      <c r="I51" s="13">
        <v>0.35361599999999999</v>
      </c>
      <c r="J51" s="13">
        <v>24.439602000000001</v>
      </c>
      <c r="K51" s="13">
        <v>1.932474</v>
      </c>
      <c r="L51" s="13">
        <v>3.1504999999999998E-2</v>
      </c>
      <c r="M51" s="13">
        <v>0</v>
      </c>
      <c r="N51" s="13">
        <v>7.0597999999999994E-2</v>
      </c>
      <c r="O51" s="13">
        <v>0</v>
      </c>
      <c r="P51" s="7">
        <f t="shared" si="14"/>
        <v>99.843352999999993</v>
      </c>
      <c r="Q51" s="14">
        <f t="shared" si="15"/>
        <v>1.9694676127566864</v>
      </c>
      <c r="R51" s="14">
        <f t="shared" si="16"/>
        <v>8.3418402054166851E-3</v>
      </c>
      <c r="S51" s="14">
        <f t="shared" si="17"/>
        <v>6.021990753172312E-2</v>
      </c>
      <c r="T51" s="14">
        <f t="shared" si="18"/>
        <v>0.53204640865373654</v>
      </c>
      <c r="U51" s="14">
        <f t="shared" si="19"/>
        <v>1.0943691705921471E-2</v>
      </c>
      <c r="V51" s="14">
        <f t="shared" si="20"/>
        <v>1.3312312213393342</v>
      </c>
      <c r="W51" s="14">
        <f t="shared" si="21"/>
        <v>7.5654785341547001E-2</v>
      </c>
      <c r="X51" s="14">
        <f t="shared" si="22"/>
        <v>2.2318917717203735E-3</v>
      </c>
      <c r="Y51" s="14">
        <f t="shared" si="23"/>
        <v>0</v>
      </c>
      <c r="Z51" s="14">
        <f t="shared" si="24"/>
        <v>2.0394532345400017E-3</v>
      </c>
      <c r="AA51" s="14">
        <f t="shared" si="25"/>
        <v>0</v>
      </c>
      <c r="AB51" s="14">
        <f t="shared" si="26"/>
        <v>3.9921768125406261</v>
      </c>
      <c r="AC51" s="24">
        <f t="shared" si="27"/>
        <v>71.445671858588511</v>
      </c>
      <c r="AD51" s="43"/>
      <c r="AE51" s="15" t="s">
        <v>75</v>
      </c>
    </row>
    <row r="52" spans="2:31" ht="15" customHeight="1">
      <c r="D52" s="11" t="s">
        <v>33</v>
      </c>
      <c r="E52" s="13">
        <v>53.601295</v>
      </c>
      <c r="F52" s="13">
        <v>0.26507799999999998</v>
      </c>
      <c r="G52" s="13">
        <v>0.98317399999999999</v>
      </c>
      <c r="H52" s="13">
        <v>19.296068000000002</v>
      </c>
      <c r="I52" s="13">
        <v>0.49024400000000001</v>
      </c>
      <c r="J52" s="13">
        <v>22.264951</v>
      </c>
      <c r="K52" s="13">
        <v>1.943211</v>
      </c>
      <c r="L52" s="13">
        <v>3.4617000000000002E-2</v>
      </c>
      <c r="M52" s="13">
        <v>0</v>
      </c>
      <c r="N52" s="13">
        <v>4.6241999999999998E-2</v>
      </c>
      <c r="O52" s="13">
        <v>2.3699999999999999E-2</v>
      </c>
      <c r="P52" s="7">
        <f t="shared" si="14"/>
        <v>98.948580000000021</v>
      </c>
      <c r="Q52" s="14">
        <f t="shared" si="15"/>
        <v>1.9941771231723582</v>
      </c>
      <c r="R52" s="14">
        <f t="shared" si="16"/>
        <v>7.4180816050999155E-3</v>
      </c>
      <c r="S52" s="14">
        <f t="shared" si="17"/>
        <v>4.310964733923648E-2</v>
      </c>
      <c r="T52" s="14">
        <f t="shared" si="18"/>
        <v>0.60036209223358139</v>
      </c>
      <c r="U52" s="14">
        <f t="shared" si="19"/>
        <v>1.544849468311933E-2</v>
      </c>
      <c r="V52" s="14">
        <f t="shared" si="20"/>
        <v>1.2348751377879608</v>
      </c>
      <c r="W52" s="14">
        <f t="shared" si="21"/>
        <v>7.7461275128224732E-2</v>
      </c>
      <c r="X52" s="14">
        <f t="shared" si="22"/>
        <v>2.4970372034969057E-3</v>
      </c>
      <c r="Y52" s="14">
        <f t="shared" si="23"/>
        <v>0</v>
      </c>
      <c r="Z52" s="14">
        <f t="shared" si="24"/>
        <v>1.3601910110568518E-3</v>
      </c>
      <c r="AA52" s="14">
        <f t="shared" si="25"/>
        <v>7.0931448500997365E-4</v>
      </c>
      <c r="AB52" s="14">
        <f t="shared" si="26"/>
        <v>3.9774183946491442</v>
      </c>
      <c r="AC52" s="24">
        <f t="shared" si="27"/>
        <v>67.286948934305656</v>
      </c>
      <c r="AD52" s="45" t="s">
        <v>84</v>
      </c>
      <c r="AE52" s="15" t="s">
        <v>68</v>
      </c>
    </row>
    <row r="53" spans="2:31" ht="15" customHeight="1">
      <c r="D53" s="11" t="s">
        <v>20</v>
      </c>
      <c r="E53" s="13">
        <v>54.193711</v>
      </c>
      <c r="F53" s="13">
        <v>0.235267</v>
      </c>
      <c r="G53" s="13">
        <v>1.0510999999999999</v>
      </c>
      <c r="H53" s="13">
        <v>17.452228000000002</v>
      </c>
      <c r="I53" s="13">
        <v>0.446629</v>
      </c>
      <c r="J53" s="13">
        <v>24.682319</v>
      </c>
      <c r="K53" s="13">
        <v>1.8272839999999999</v>
      </c>
      <c r="L53" s="13">
        <v>3.3773999999999998E-2</v>
      </c>
      <c r="M53" s="13">
        <v>0</v>
      </c>
      <c r="N53" s="13">
        <v>4.8800000000000003E-2</v>
      </c>
      <c r="O53" s="13">
        <v>2.0763E-2</v>
      </c>
      <c r="P53" s="7">
        <f t="shared" si="14"/>
        <v>99.991874999999993</v>
      </c>
      <c r="Q53" s="14">
        <f t="shared" si="15"/>
        <v>1.9774640903406966</v>
      </c>
      <c r="R53" s="14">
        <f t="shared" si="16"/>
        <v>6.4572886915883008E-3</v>
      </c>
      <c r="S53" s="14">
        <f t="shared" si="17"/>
        <v>4.5202180818438568E-2</v>
      </c>
      <c r="T53" s="14">
        <f t="shared" si="18"/>
        <v>0.53255759996549767</v>
      </c>
      <c r="U53" s="14">
        <f t="shared" si="19"/>
        <v>1.380359048698448E-2</v>
      </c>
      <c r="V53" s="14">
        <f t="shared" si="20"/>
        <v>1.3426367531285712</v>
      </c>
      <c r="W53" s="14">
        <f t="shared" si="21"/>
        <v>7.144009119555704E-2</v>
      </c>
      <c r="X53" s="14">
        <f t="shared" si="22"/>
        <v>2.3894027055970635E-3</v>
      </c>
      <c r="Y53" s="14">
        <f t="shared" si="23"/>
        <v>0</v>
      </c>
      <c r="Z53" s="14">
        <f t="shared" si="24"/>
        <v>1.4078435006720247E-3</v>
      </c>
      <c r="AA53" s="14">
        <f t="shared" si="25"/>
        <v>6.0946932735587154E-4</v>
      </c>
      <c r="AB53" s="14">
        <f t="shared" si="26"/>
        <v>3.993968310160958</v>
      </c>
      <c r="AC53" s="24">
        <f t="shared" si="27"/>
        <v>71.599871816658464</v>
      </c>
      <c r="AD53" s="43"/>
      <c r="AE53" s="15" t="s">
        <v>75</v>
      </c>
    </row>
    <row r="54" spans="2:31" ht="15" customHeight="1">
      <c r="D54" s="11" t="s">
        <v>34</v>
      </c>
      <c r="E54" s="13">
        <v>53.344887</v>
      </c>
      <c r="F54" s="13">
        <v>0.35038900000000001</v>
      </c>
      <c r="G54" s="13">
        <v>1.0148029999999999</v>
      </c>
      <c r="H54" s="13">
        <v>20.669906000000001</v>
      </c>
      <c r="I54" s="13">
        <v>0.51915100000000003</v>
      </c>
      <c r="J54" s="13">
        <v>22.252589</v>
      </c>
      <c r="K54" s="13">
        <v>1.968132</v>
      </c>
      <c r="L54" s="13">
        <v>3.9711000000000003E-2</v>
      </c>
      <c r="M54" s="13">
        <v>0</v>
      </c>
      <c r="N54" s="13">
        <v>0</v>
      </c>
      <c r="O54" s="13">
        <v>6.8071000000000007E-2</v>
      </c>
      <c r="P54" s="7">
        <f t="shared" si="14"/>
        <v>100.227639</v>
      </c>
      <c r="Q54" s="14">
        <f t="shared" si="15"/>
        <v>1.9743674560741082</v>
      </c>
      <c r="R54" s="14">
        <f t="shared" si="16"/>
        <v>9.7547270523475303E-3</v>
      </c>
      <c r="S54" s="14">
        <f t="shared" si="17"/>
        <v>4.4266232857952378E-2</v>
      </c>
      <c r="T54" s="14">
        <f t="shared" si="18"/>
        <v>0.63977855684675589</v>
      </c>
      <c r="U54" s="14">
        <f t="shared" si="19"/>
        <v>1.6274749488598274E-2</v>
      </c>
      <c r="V54" s="14">
        <f t="shared" si="20"/>
        <v>1.2278027075464066</v>
      </c>
      <c r="W54" s="14">
        <f t="shared" si="21"/>
        <v>7.8048694133811283E-2</v>
      </c>
      <c r="X54" s="14">
        <f t="shared" si="22"/>
        <v>2.8496606495139378E-3</v>
      </c>
      <c r="Y54" s="14">
        <f t="shared" si="23"/>
        <v>0</v>
      </c>
      <c r="Z54" s="14">
        <f t="shared" si="24"/>
        <v>0</v>
      </c>
      <c r="AA54" s="14">
        <f t="shared" si="25"/>
        <v>2.0267461198313894E-3</v>
      </c>
      <c r="AB54" s="14">
        <f t="shared" si="26"/>
        <v>3.9951695307693256</v>
      </c>
      <c r="AC54" s="24">
        <f t="shared" si="27"/>
        <v>65.74293343777785</v>
      </c>
      <c r="AD54" s="45" t="s">
        <v>84</v>
      </c>
      <c r="AE54" s="15" t="s">
        <v>68</v>
      </c>
    </row>
    <row r="55" spans="2:31" ht="15" customHeight="1">
      <c r="D55" s="11" t="s">
        <v>20</v>
      </c>
      <c r="E55" s="13">
        <v>53.758656999999999</v>
      </c>
      <c r="F55" s="13">
        <v>0.339337</v>
      </c>
      <c r="G55" s="13">
        <v>1.4333229999999999</v>
      </c>
      <c r="H55" s="13">
        <v>15.432993</v>
      </c>
      <c r="I55" s="13">
        <v>0.384154</v>
      </c>
      <c r="J55" s="13">
        <v>24.320976000000002</v>
      </c>
      <c r="K55" s="13">
        <v>2.2553939999999999</v>
      </c>
      <c r="L55" s="13">
        <v>2.1055000000000001E-2</v>
      </c>
      <c r="M55" s="13">
        <v>0</v>
      </c>
      <c r="N55" s="13">
        <v>4.2328999999999999E-2</v>
      </c>
      <c r="O55" s="13">
        <v>8.9084999999999998E-2</v>
      </c>
      <c r="P55" s="7">
        <f t="shared" si="14"/>
        <v>98.077302999999986</v>
      </c>
      <c r="Q55" s="14">
        <f t="shared" si="15"/>
        <v>1.9835979518576348</v>
      </c>
      <c r="R55" s="14">
        <f t="shared" si="16"/>
        <v>9.4181571018948692E-3</v>
      </c>
      <c r="S55" s="14">
        <f t="shared" si="17"/>
        <v>6.2331122487585419E-2</v>
      </c>
      <c r="T55" s="14">
        <f t="shared" si="18"/>
        <v>0.47622412638519318</v>
      </c>
      <c r="U55" s="14">
        <f t="shared" si="19"/>
        <v>1.2005936259387956E-2</v>
      </c>
      <c r="V55" s="14">
        <f t="shared" si="20"/>
        <v>1.3378243472218632</v>
      </c>
      <c r="W55" s="14">
        <f t="shared" si="21"/>
        <v>8.9166946675389713E-2</v>
      </c>
      <c r="X55" s="14">
        <f t="shared" si="22"/>
        <v>1.5062866386194658E-3</v>
      </c>
      <c r="Y55" s="14">
        <f t="shared" si="23"/>
        <v>0</v>
      </c>
      <c r="Z55" s="14">
        <f t="shared" si="24"/>
        <v>1.2348610512891872E-3</v>
      </c>
      <c r="AA55" s="14">
        <f t="shared" si="25"/>
        <v>2.6443069114844048E-3</v>
      </c>
      <c r="AB55" s="14">
        <f t="shared" si="26"/>
        <v>3.9759540425903421</v>
      </c>
      <c r="AC55" s="24">
        <f t="shared" si="27"/>
        <v>73.747993324661905</v>
      </c>
      <c r="AD55" s="43"/>
      <c r="AE55" s="15" t="s">
        <v>75</v>
      </c>
    </row>
    <row r="56" spans="2:31" ht="15" customHeight="1">
      <c r="D56" s="11" t="s">
        <v>35</v>
      </c>
      <c r="E56" s="13">
        <v>53.353583999999998</v>
      </c>
      <c r="F56" s="13">
        <v>0.30091099999999998</v>
      </c>
      <c r="G56" s="13">
        <v>0.99579899999999999</v>
      </c>
      <c r="H56" s="13">
        <v>20.426303000000001</v>
      </c>
      <c r="I56" s="13">
        <v>0.448936</v>
      </c>
      <c r="J56" s="13">
        <v>21.944573999999999</v>
      </c>
      <c r="K56" s="13">
        <v>1.91171</v>
      </c>
      <c r="L56" s="13">
        <v>4.7792000000000001E-2</v>
      </c>
      <c r="M56" s="13">
        <v>0</v>
      </c>
      <c r="N56" s="13">
        <v>3.1961000000000003E-2</v>
      </c>
      <c r="O56" s="13">
        <v>0</v>
      </c>
      <c r="P56" s="7">
        <f t="shared" si="14"/>
        <v>99.461569999999995</v>
      </c>
      <c r="Q56" s="14">
        <f t="shared" si="15"/>
        <v>1.9854977732677919</v>
      </c>
      <c r="R56" s="14">
        <f t="shared" si="16"/>
        <v>8.4231269057156149E-3</v>
      </c>
      <c r="S56" s="14">
        <f t="shared" si="17"/>
        <v>4.3675021694765719E-2</v>
      </c>
      <c r="T56" s="14">
        <f t="shared" si="18"/>
        <v>0.6356990610475578</v>
      </c>
      <c r="U56" s="14">
        <f t="shared" si="19"/>
        <v>1.4150626624196692E-2</v>
      </c>
      <c r="V56" s="14">
        <f t="shared" si="20"/>
        <v>1.2174350930637516</v>
      </c>
      <c r="W56" s="14">
        <f t="shared" si="21"/>
        <v>7.6226161756498767E-2</v>
      </c>
      <c r="X56" s="14">
        <f t="shared" si="22"/>
        <v>3.4483246666119393E-3</v>
      </c>
      <c r="Y56" s="14">
        <f t="shared" si="23"/>
        <v>0</v>
      </c>
      <c r="Z56" s="14">
        <f t="shared" si="24"/>
        <v>9.4037485701737287E-4</v>
      </c>
      <c r="AA56" s="14">
        <f t="shared" si="25"/>
        <v>0</v>
      </c>
      <c r="AB56" s="14">
        <f t="shared" si="26"/>
        <v>3.9854955638839082</v>
      </c>
      <c r="AC56" s="24">
        <f t="shared" si="27"/>
        <v>65.696004272695831</v>
      </c>
      <c r="AD56" s="45" t="s">
        <v>84</v>
      </c>
      <c r="AE56" s="15" t="s">
        <v>68</v>
      </c>
    </row>
    <row r="57" spans="2:31" ht="15" customHeight="1">
      <c r="D57" s="11" t="s">
        <v>20</v>
      </c>
      <c r="E57" s="13">
        <v>54.963493</v>
      </c>
      <c r="F57" s="13">
        <v>0.25356699999999999</v>
      </c>
      <c r="G57" s="13">
        <v>1.090363</v>
      </c>
      <c r="H57" s="13">
        <v>17.765087000000001</v>
      </c>
      <c r="I57" s="13">
        <v>0.34982099999999999</v>
      </c>
      <c r="J57" s="13">
        <v>25.002593000000001</v>
      </c>
      <c r="K57" s="13">
        <v>2.0465270000000002</v>
      </c>
      <c r="L57" s="13">
        <v>2.5926000000000001E-2</v>
      </c>
      <c r="M57" s="13">
        <v>0</v>
      </c>
      <c r="N57" s="13">
        <v>9.3864000000000003E-2</v>
      </c>
      <c r="O57" s="13">
        <v>9.7874000000000003E-2</v>
      </c>
      <c r="P57" s="7">
        <f t="shared" si="14"/>
        <v>101.689115</v>
      </c>
      <c r="Q57" s="14">
        <f t="shared" si="15"/>
        <v>1.9739047283189857</v>
      </c>
      <c r="R57" s="14">
        <f t="shared" si="16"/>
        <v>6.8497397134882265E-3</v>
      </c>
      <c r="S57" s="14">
        <f t="shared" si="17"/>
        <v>4.6150733278580401E-2</v>
      </c>
      <c r="T57" s="14">
        <f t="shared" si="18"/>
        <v>0.53355008711491958</v>
      </c>
      <c r="U57" s="14">
        <f t="shared" si="19"/>
        <v>1.0641017869530041E-2</v>
      </c>
      <c r="V57" s="14">
        <f t="shared" si="20"/>
        <v>1.3385967601960753</v>
      </c>
      <c r="W57" s="14">
        <f t="shared" si="21"/>
        <v>7.8749095688817397E-2</v>
      </c>
      <c r="X57" s="14">
        <f t="shared" si="22"/>
        <v>1.8052382069835839E-3</v>
      </c>
      <c r="Y57" s="14">
        <f t="shared" si="23"/>
        <v>0</v>
      </c>
      <c r="Z57" s="14">
        <f t="shared" si="24"/>
        <v>2.6651752018347725E-3</v>
      </c>
      <c r="AA57" s="14">
        <f t="shared" si="25"/>
        <v>2.8276212415961153E-3</v>
      </c>
      <c r="AB57" s="14">
        <f t="shared" si="26"/>
        <v>3.9957401968308113</v>
      </c>
      <c r="AC57" s="24">
        <f t="shared" si="27"/>
        <v>71.500628389206256</v>
      </c>
      <c r="AD57" s="43"/>
      <c r="AE57" s="15" t="s">
        <v>75</v>
      </c>
    </row>
    <row r="58" spans="2:31" ht="15" customHeight="1">
      <c r="B58" s="11">
        <v>7</v>
      </c>
      <c r="C58" s="12">
        <v>39486</v>
      </c>
      <c r="D58" s="11" t="s">
        <v>24</v>
      </c>
      <c r="E58" s="8">
        <v>53.650278</v>
      </c>
      <c r="F58" s="8">
        <v>0.34198800000000001</v>
      </c>
      <c r="G58" s="8">
        <v>1.0050699999999999</v>
      </c>
      <c r="H58" s="8">
        <v>21.583511999999999</v>
      </c>
      <c r="I58" s="8">
        <v>0.612784</v>
      </c>
      <c r="J58" s="8">
        <v>21.432236</v>
      </c>
      <c r="K58" s="8">
        <v>1.9866010000000001</v>
      </c>
      <c r="L58" s="8">
        <v>2.4E-2</v>
      </c>
      <c r="M58" s="8">
        <v>0</v>
      </c>
      <c r="N58" s="8">
        <v>2.4729000000000001E-2</v>
      </c>
      <c r="O58" s="8">
        <v>0</v>
      </c>
      <c r="P58" s="7">
        <f t="shared" ref="P58:P70" si="28">SUM(E58:O58)</f>
        <v>100.661198</v>
      </c>
      <c r="Q58" s="14">
        <f t="shared" ref="Q58:Q70" si="29">(E58/60.0843)*(6/(2*E58/60.0843+2*F58/79.8788+3*G58/101.9613+H58/71.8464+I58/70.93745+J58/40.304+K58/56.077+L58/61.9789+M58/94.195+3*N58/151.9904+O58/74.6894))</f>
        <v>1.9834626429619182</v>
      </c>
      <c r="R58" s="14">
        <f t="shared" ref="R58:R70" si="30">(F58/79.8788)*(6/(2*E58/60.0843+2*F58/79.8788+3*G58/101.9613+H58/71.8464+I58/70.93745+J58/40.304+K58/56.077+L58/61.9789+M58/94.195+3*N58/151.9904+O58/74.6894))</f>
        <v>9.5102599927080721E-3</v>
      </c>
      <c r="S58" s="14">
        <f t="shared" ref="S58:S70" si="31">2*(G58/101.9613)*(6/(2*E58/60.0843+2*F58/79.8788+3*G58/101.9613+H58/71.8464+I58/70.93745+J58/40.304+K58/56.077+L58/61.9789+M58/94.195+3*N58/151.9904+O58/74.6894))</f>
        <v>4.3792929310187259E-2</v>
      </c>
      <c r="T58" s="14">
        <f t="shared" ref="T58:T70" si="32">(H58/71.8464)*(6/(2*E58/60.0843+2*F58/79.8788+3*G58/101.9613+H58/71.8464+I58/70.93745+J58/40.304+K58/56.077+L58/61.9789+M58/94.195+3*N58/151.9904+O58/74.6894))</f>
        <v>0.66731387617336668</v>
      </c>
      <c r="U58" s="14">
        <f t="shared" ref="U58:U70" si="33">(I58/70.93745)*(6/(2*E58/60.0843+2*F58/79.8788+3*G58/101.9613+H58/71.8464+I58/70.93745+J58/40.304+K58/56.077+L58/61.9789+M58/94.195+3*N58/151.9904+O58/74.6894))</f>
        <v>1.918867109645557E-2</v>
      </c>
      <c r="V58" s="14">
        <f t="shared" ref="V58:V70" si="34">(J58/40.304)*(6/(2*E58/60.0843+2*F58/79.8788+3*G58/101.9613+H58/71.8464+I58/70.93745+J58/40.304+K58/56.077+L58/61.9789+M58/94.195+3*N58/151.9904+O58/74.6894))</f>
        <v>1.18122433945301</v>
      </c>
      <c r="W58" s="14">
        <f t="shared" ref="W58:W70" si="35">(K58/56.077)*(6/(2*E58/60.0843+2*F58/79.8788+3*G58/101.9613+H58/71.8464+I58/70.93745+J58/40.304+K58/56.077+L58/61.9789+M58/94.195+3*N58/151.9904+O58/74.6894))</f>
        <v>7.8693512843374072E-2</v>
      </c>
      <c r="X58" s="14">
        <f t="shared" ref="X58:X70" si="36">2*(L58/61.9789)*(6/(2*E58/60.0843+2*F58/79.8788+3*G58/101.9613+H58/71.8464+I58/70.93745+J58/40.304+K58/56.077+L58/61.9789+M58/94.195+3*N58/151.9904+O58/74.6894))</f>
        <v>1.7203247112170075E-3</v>
      </c>
      <c r="Y58" s="14">
        <f t="shared" ref="Y58:Y70" si="37">2*(M58/94.195)*(6/(2*E58/60.0843+2*F58/79.8788+3*G58/101.9613+H58/71.8464+I58/70.93745+J58/40.304+K58/56.077+L58/61.9789+M58/94.195+3*N58/151.9904+O58/74.6894))</f>
        <v>0</v>
      </c>
      <c r="Z58" s="14">
        <f t="shared" ref="Z58:Z70" si="38">2*(N58/151.9904)*(6/(2*E58/60.0843+2*F58/79.8788+3*G58/101.9613+H58/71.8464+I58/70.93745+J58/40.304+K58/56.077+L58/61.9789+M58/94.195+3*N58/151.9904+O58/74.6894))</f>
        <v>7.228254691009153E-4</v>
      </c>
      <c r="AA58" s="14">
        <f t="shared" ref="AA58:AA70" si="39">(O58/74.6894)*(6/(2*E58/60.0843+2*F58/79.8788+3*G58/101.9613+H58/71.8464+I58/70.93745+J58/40.304+K58/56.077+L58/61.9789+M58/94.195+3*N58/151.9904+O58/74.6894))</f>
        <v>0</v>
      </c>
      <c r="AB58" s="14">
        <f t="shared" ref="AB58:AB70" si="40">SUM(Q58:AA58)</f>
        <v>3.9856293820113375</v>
      </c>
      <c r="AC58" s="24">
        <f t="shared" ref="AC58:AC70" si="41">100*V58/(V58+T58)</f>
        <v>63.90045547707286</v>
      </c>
      <c r="AD58" s="45" t="s">
        <v>84</v>
      </c>
      <c r="AE58" s="15" t="s">
        <v>68</v>
      </c>
    </row>
    <row r="59" spans="2:31" ht="15" customHeight="1">
      <c r="D59" s="11" t="s">
        <v>20</v>
      </c>
      <c r="E59" s="8">
        <v>53.843719</v>
      </c>
      <c r="F59" s="8">
        <v>0.43474699999999999</v>
      </c>
      <c r="G59" s="8">
        <v>1.2170350000000001</v>
      </c>
      <c r="H59" s="8">
        <v>18.803664000000001</v>
      </c>
      <c r="I59" s="8">
        <v>0.38229999999999997</v>
      </c>
      <c r="J59" s="8">
        <v>23.257311000000001</v>
      </c>
      <c r="K59" s="8">
        <v>2.0653229999999998</v>
      </c>
      <c r="L59" s="8">
        <v>7.5798000000000004E-2</v>
      </c>
      <c r="M59" s="8">
        <v>0</v>
      </c>
      <c r="N59" s="8">
        <v>2.4996999999999998E-2</v>
      </c>
      <c r="O59" s="8">
        <v>3.9206999999999999E-2</v>
      </c>
      <c r="P59" s="7">
        <f t="shared" si="28"/>
        <v>100.14410100000002</v>
      </c>
      <c r="Q59" s="14">
        <f t="shared" si="29"/>
        <v>1.9751774692129878</v>
      </c>
      <c r="R59" s="14">
        <f t="shared" si="30"/>
        <v>1.1996018908060454E-2</v>
      </c>
      <c r="S59" s="14">
        <f t="shared" si="31"/>
        <v>5.2617447862009607E-2</v>
      </c>
      <c r="T59" s="14">
        <f t="shared" si="32"/>
        <v>0.57685883710822172</v>
      </c>
      <c r="U59" s="14">
        <f t="shared" si="33"/>
        <v>1.1878478200915411E-2</v>
      </c>
      <c r="V59" s="14">
        <f t="shared" si="34"/>
        <v>1.2718720686471803</v>
      </c>
      <c r="W59" s="14">
        <f t="shared" si="35"/>
        <v>8.1177428438530444E-2</v>
      </c>
      <c r="X59" s="14">
        <f t="shared" si="36"/>
        <v>5.391082250658083E-3</v>
      </c>
      <c r="Y59" s="14">
        <f t="shared" si="37"/>
        <v>0</v>
      </c>
      <c r="Z59" s="14">
        <f t="shared" si="38"/>
        <v>7.2499299050811285E-4</v>
      </c>
      <c r="AA59" s="14">
        <f t="shared" si="39"/>
        <v>1.1570089589508965E-3</v>
      </c>
      <c r="AB59" s="14">
        <f t="shared" si="40"/>
        <v>3.9888508325780232</v>
      </c>
      <c r="AC59" s="24">
        <f t="shared" si="41"/>
        <v>68.797036101232166</v>
      </c>
      <c r="AD59" s="43"/>
      <c r="AE59" s="15" t="s">
        <v>75</v>
      </c>
    </row>
    <row r="60" spans="2:31" ht="15" customHeight="1">
      <c r="D60" s="11" t="s">
        <v>29</v>
      </c>
      <c r="E60" s="8">
        <v>53.964697999999999</v>
      </c>
      <c r="F60" s="8">
        <v>0.33575899999999997</v>
      </c>
      <c r="G60" s="8">
        <v>0.916381</v>
      </c>
      <c r="H60" s="8">
        <v>21.647219</v>
      </c>
      <c r="I60" s="8">
        <v>0.54813599999999996</v>
      </c>
      <c r="J60" s="8">
        <v>21.772483999999999</v>
      </c>
      <c r="K60" s="8">
        <v>1.8432360000000001</v>
      </c>
      <c r="L60" s="8">
        <v>1.7850999999999999E-2</v>
      </c>
      <c r="M60" s="8">
        <v>0</v>
      </c>
      <c r="N60" s="8">
        <v>2.6790000000000001E-2</v>
      </c>
      <c r="O60" s="8">
        <v>0</v>
      </c>
      <c r="P60" s="7">
        <f t="shared" si="28"/>
        <v>101.072554</v>
      </c>
      <c r="Q60" s="14">
        <f t="shared" si="29"/>
        <v>1.9851629192049867</v>
      </c>
      <c r="R60" s="14">
        <f t="shared" si="30"/>
        <v>9.2905952479955638E-3</v>
      </c>
      <c r="S60" s="14">
        <f t="shared" si="31"/>
        <v>3.9729959010483124E-2</v>
      </c>
      <c r="T60" s="14">
        <f t="shared" si="32"/>
        <v>0.66595442393385429</v>
      </c>
      <c r="U60" s="14">
        <f t="shared" si="33"/>
        <v>1.7078910504602109E-2</v>
      </c>
      <c r="V60" s="14">
        <f t="shared" si="34"/>
        <v>1.1940080071825019</v>
      </c>
      <c r="W60" s="14">
        <f t="shared" si="35"/>
        <v>7.2651332070661143E-2</v>
      </c>
      <c r="X60" s="14">
        <f t="shared" si="36"/>
        <v>1.2731984195608198E-3</v>
      </c>
      <c r="Y60" s="14">
        <f t="shared" si="37"/>
        <v>0</v>
      </c>
      <c r="Z60" s="14">
        <f t="shared" si="38"/>
        <v>7.7917311794056072E-4</v>
      </c>
      <c r="AA60" s="14">
        <f t="shared" si="39"/>
        <v>0</v>
      </c>
      <c r="AB60" s="14">
        <f t="shared" si="40"/>
        <v>3.9859285186925861</v>
      </c>
      <c r="AC60" s="24">
        <f t="shared" si="41"/>
        <v>64.195275517788488</v>
      </c>
      <c r="AD60" s="45" t="s">
        <v>84</v>
      </c>
      <c r="AE60" s="15" t="s">
        <v>68</v>
      </c>
    </row>
    <row r="61" spans="2:31" ht="15" customHeight="1">
      <c r="D61" s="11" t="s">
        <v>20</v>
      </c>
      <c r="E61" s="8">
        <v>54.168481</v>
      </c>
      <c r="F61" s="8">
        <v>0.35992800000000003</v>
      </c>
      <c r="G61" s="8">
        <v>0.943824</v>
      </c>
      <c r="H61" s="8">
        <v>20.638245000000001</v>
      </c>
      <c r="I61" s="8">
        <v>0.61720299999999995</v>
      </c>
      <c r="J61" s="8">
        <v>22.079903999999999</v>
      </c>
      <c r="K61" s="8">
        <v>2.0055529999999999</v>
      </c>
      <c r="L61" s="8">
        <v>0</v>
      </c>
      <c r="M61" s="8">
        <v>0</v>
      </c>
      <c r="N61" s="8">
        <v>0</v>
      </c>
      <c r="O61" s="8">
        <v>0</v>
      </c>
      <c r="P61" s="7">
        <f t="shared" si="28"/>
        <v>100.81313800000001</v>
      </c>
      <c r="Q61" s="14">
        <f t="shared" si="29"/>
        <v>1.9891192431030909</v>
      </c>
      <c r="R61" s="14">
        <f t="shared" si="30"/>
        <v>9.9416682950806568E-3</v>
      </c>
      <c r="S61" s="14">
        <f t="shared" si="31"/>
        <v>4.084706116802176E-2</v>
      </c>
      <c r="T61" s="14">
        <f t="shared" si="32"/>
        <v>0.6337864053476957</v>
      </c>
      <c r="U61" s="14">
        <f t="shared" si="33"/>
        <v>1.919674619908859E-2</v>
      </c>
      <c r="V61" s="14">
        <f t="shared" si="34"/>
        <v>1.2087157973844138</v>
      </c>
      <c r="W61" s="14">
        <f t="shared" si="35"/>
        <v>7.8908636520425748E-2</v>
      </c>
      <c r="X61" s="14">
        <f t="shared" si="36"/>
        <v>0</v>
      </c>
      <c r="Y61" s="14">
        <f t="shared" si="37"/>
        <v>0</v>
      </c>
      <c r="Z61" s="14">
        <f t="shared" si="38"/>
        <v>0</v>
      </c>
      <c r="AA61" s="14">
        <f t="shared" si="39"/>
        <v>0</v>
      </c>
      <c r="AB61" s="14">
        <f t="shared" si="40"/>
        <v>3.9805155580178173</v>
      </c>
      <c r="AC61" s="24">
        <f t="shared" si="41"/>
        <v>65.601864442392483</v>
      </c>
      <c r="AD61" s="43"/>
      <c r="AE61" s="15" t="s">
        <v>75</v>
      </c>
    </row>
    <row r="62" spans="2:31" ht="15" customHeight="1">
      <c r="D62" s="11" t="s">
        <v>32</v>
      </c>
      <c r="E62" s="8">
        <v>54.248809999999999</v>
      </c>
      <c r="F62" s="8">
        <v>0.27690700000000001</v>
      </c>
      <c r="G62" s="8">
        <v>0.82892500000000002</v>
      </c>
      <c r="H62" s="8">
        <v>22.843665000000001</v>
      </c>
      <c r="I62" s="8">
        <v>0.55855299999999997</v>
      </c>
      <c r="J62" s="8">
        <v>21.344761999999999</v>
      </c>
      <c r="K62" s="8">
        <v>1.7812920000000001</v>
      </c>
      <c r="L62" s="8">
        <v>8.4209999999999997E-3</v>
      </c>
      <c r="M62" s="8">
        <v>0</v>
      </c>
      <c r="N62" s="8">
        <v>0</v>
      </c>
      <c r="O62" s="8">
        <v>9.2478000000000005E-2</v>
      </c>
      <c r="P62" s="7">
        <f t="shared" si="28"/>
        <v>101.983813</v>
      </c>
      <c r="Q62" s="14">
        <f t="shared" si="29"/>
        <v>1.9875237479851982</v>
      </c>
      <c r="R62" s="14">
        <f t="shared" si="30"/>
        <v>7.6310714350191749E-3</v>
      </c>
      <c r="S62" s="14">
        <f t="shared" si="31"/>
        <v>3.5792578491712315E-2</v>
      </c>
      <c r="T62" s="14">
        <f t="shared" si="32"/>
        <v>0.69991272149639339</v>
      </c>
      <c r="U62" s="14">
        <f t="shared" si="33"/>
        <v>1.7332927978890002E-2</v>
      </c>
      <c r="V62" s="14">
        <f t="shared" si="34"/>
        <v>1.165805991457636</v>
      </c>
      <c r="W62" s="14">
        <f t="shared" si="35"/>
        <v>6.9925158932280559E-2</v>
      </c>
      <c r="X62" s="14">
        <f t="shared" si="36"/>
        <v>5.981814144757154E-4</v>
      </c>
      <c r="Y62" s="14">
        <f t="shared" si="37"/>
        <v>0</v>
      </c>
      <c r="Z62" s="14">
        <f t="shared" si="38"/>
        <v>0</v>
      </c>
      <c r="AA62" s="14">
        <f t="shared" si="39"/>
        <v>2.7256028495590487E-3</v>
      </c>
      <c r="AB62" s="14">
        <f t="shared" si="40"/>
        <v>3.9872479820411639</v>
      </c>
      <c r="AC62" s="24">
        <f t="shared" si="41"/>
        <v>62.485624620862183</v>
      </c>
      <c r="AD62" s="45" t="s">
        <v>84</v>
      </c>
      <c r="AE62" s="15" t="s">
        <v>68</v>
      </c>
    </row>
    <row r="63" spans="2:31" ht="15" customHeight="1">
      <c r="D63" s="11" t="s">
        <v>20</v>
      </c>
      <c r="E63" s="8">
        <v>56.402338</v>
      </c>
      <c r="F63" s="8">
        <v>0.233598</v>
      </c>
      <c r="G63" s="8">
        <v>0.97215700000000005</v>
      </c>
      <c r="H63" s="8">
        <v>15.078006999999999</v>
      </c>
      <c r="I63" s="8">
        <v>0.42983399999999999</v>
      </c>
      <c r="J63" s="8">
        <v>26.890796000000002</v>
      </c>
      <c r="K63" s="8">
        <v>2.2136529999999999</v>
      </c>
      <c r="L63" s="8">
        <v>8.8260000000000005E-2</v>
      </c>
      <c r="M63" s="8">
        <v>0</v>
      </c>
      <c r="N63" s="8">
        <v>8.0630999999999994E-2</v>
      </c>
      <c r="O63" s="8">
        <v>1.7971999999999998E-2</v>
      </c>
      <c r="P63" s="7">
        <f t="shared" si="28"/>
        <v>102.407246</v>
      </c>
      <c r="Q63" s="14">
        <f t="shared" si="29"/>
        <v>1.9847859250775219</v>
      </c>
      <c r="R63" s="14">
        <f t="shared" si="30"/>
        <v>6.1832265455514217E-3</v>
      </c>
      <c r="S63" s="14">
        <f t="shared" si="31"/>
        <v>4.0318893953918529E-2</v>
      </c>
      <c r="T63" s="14">
        <f t="shared" si="32"/>
        <v>0.4437276577283164</v>
      </c>
      <c r="U63" s="14">
        <f t="shared" si="33"/>
        <v>1.281158207510542E-2</v>
      </c>
      <c r="V63" s="14">
        <f t="shared" si="34"/>
        <v>1.4106948422348784</v>
      </c>
      <c r="W63" s="14">
        <f t="shared" si="35"/>
        <v>8.346460513563575E-2</v>
      </c>
      <c r="X63" s="14">
        <f t="shared" si="36"/>
        <v>6.0218179962468433E-3</v>
      </c>
      <c r="Y63" s="14">
        <f t="shared" si="37"/>
        <v>0</v>
      </c>
      <c r="Z63" s="14">
        <f t="shared" si="38"/>
        <v>2.2433314986653038E-3</v>
      </c>
      <c r="AA63" s="14">
        <f t="shared" si="39"/>
        <v>5.0876240291798951E-4</v>
      </c>
      <c r="AB63" s="14">
        <f t="shared" si="40"/>
        <v>3.9907606446487582</v>
      </c>
      <c r="AC63" s="24">
        <f t="shared" si="41"/>
        <v>76.071922243333262</v>
      </c>
      <c r="AD63" s="43"/>
      <c r="AE63" s="15" t="s">
        <v>75</v>
      </c>
    </row>
    <row r="64" spans="2:31" ht="15" customHeight="1">
      <c r="D64" s="11" t="s">
        <v>35</v>
      </c>
      <c r="E64" s="8">
        <v>53.989362999999997</v>
      </c>
      <c r="F64" s="8">
        <v>0.34280100000000002</v>
      </c>
      <c r="G64" s="8">
        <v>0.91477299999999995</v>
      </c>
      <c r="H64" s="8">
        <v>22.290023999999999</v>
      </c>
      <c r="I64" s="8">
        <v>0.58110899999999999</v>
      </c>
      <c r="J64" s="8">
        <v>21.085811</v>
      </c>
      <c r="K64" s="8">
        <v>1.9429529999999999</v>
      </c>
      <c r="L64" s="8">
        <v>2.9951999999999999E-2</v>
      </c>
      <c r="M64" s="8">
        <v>0</v>
      </c>
      <c r="N64" s="8">
        <v>2.2259000000000001E-2</v>
      </c>
      <c r="O64" s="8">
        <v>3.8762999999999999E-2</v>
      </c>
      <c r="P64" s="7">
        <f t="shared" si="28"/>
        <v>101.237808</v>
      </c>
      <c r="Q64" s="14">
        <f t="shared" si="29"/>
        <v>1.9892011060856112</v>
      </c>
      <c r="R64" s="14">
        <f t="shared" si="30"/>
        <v>9.5004033189224017E-3</v>
      </c>
      <c r="S64" s="14">
        <f t="shared" si="31"/>
        <v>3.9722764341301738E-2</v>
      </c>
      <c r="T64" s="14">
        <f t="shared" si="32"/>
        <v>0.68681064654285295</v>
      </c>
      <c r="U64" s="14">
        <f t="shared" si="33"/>
        <v>1.8134831447236748E-2</v>
      </c>
      <c r="V64" s="14">
        <f t="shared" si="34"/>
        <v>1.1581735803221</v>
      </c>
      <c r="W64" s="14">
        <f t="shared" si="35"/>
        <v>7.6702411438583681E-2</v>
      </c>
      <c r="X64" s="14">
        <f t="shared" si="36"/>
        <v>2.1396535227550316E-3</v>
      </c>
      <c r="Y64" s="14">
        <f t="shared" si="37"/>
        <v>0</v>
      </c>
      <c r="Z64" s="14">
        <f t="shared" si="38"/>
        <v>6.4841190751465977E-4</v>
      </c>
      <c r="AA64" s="14">
        <f t="shared" si="39"/>
        <v>1.1489203055573501E-3</v>
      </c>
      <c r="AB64" s="14">
        <f t="shared" si="40"/>
        <v>3.9821827292324357</v>
      </c>
      <c r="AC64" s="24">
        <f t="shared" si="41"/>
        <v>62.774172454043139</v>
      </c>
      <c r="AD64" s="45" t="s">
        <v>84</v>
      </c>
      <c r="AE64" s="15" t="s">
        <v>68</v>
      </c>
    </row>
    <row r="65" spans="3:31" ht="15" customHeight="1">
      <c r="D65" s="11" t="s">
        <v>20</v>
      </c>
      <c r="E65" s="8">
        <v>53.601151999999999</v>
      </c>
      <c r="F65" s="8">
        <v>0.27996199999999999</v>
      </c>
      <c r="G65" s="8">
        <v>1.0129090000000001</v>
      </c>
      <c r="H65" s="8">
        <v>21.665507999999999</v>
      </c>
      <c r="I65" s="8">
        <v>0.55846200000000001</v>
      </c>
      <c r="J65" s="8">
        <v>21.169542</v>
      </c>
      <c r="K65" s="8">
        <v>1.9828079999999999</v>
      </c>
      <c r="L65" s="8">
        <v>2.9790000000000001E-2</v>
      </c>
      <c r="M65" s="8">
        <v>0</v>
      </c>
      <c r="N65" s="8">
        <v>4.1589000000000001E-2</v>
      </c>
      <c r="O65" s="8">
        <v>2.3848999999999999E-2</v>
      </c>
      <c r="P65" s="7">
        <f t="shared" si="28"/>
        <v>100.365571</v>
      </c>
      <c r="Q65" s="14">
        <f t="shared" si="29"/>
        <v>1.987844585370558</v>
      </c>
      <c r="R65" s="14">
        <f t="shared" si="30"/>
        <v>7.8097451988177E-3</v>
      </c>
      <c r="S65" s="14">
        <f t="shared" si="31"/>
        <v>4.42725330636815E-2</v>
      </c>
      <c r="T65" s="14">
        <f t="shared" si="32"/>
        <v>0.67194414501166122</v>
      </c>
      <c r="U65" s="14">
        <f t="shared" si="33"/>
        <v>1.7542333529215082E-2</v>
      </c>
      <c r="V65" s="14">
        <f t="shared" si="34"/>
        <v>1.17039544100353</v>
      </c>
      <c r="W65" s="14">
        <f t="shared" si="35"/>
        <v>7.8788929554222273E-2</v>
      </c>
      <c r="X65" s="14">
        <f t="shared" si="36"/>
        <v>2.1420319487541343E-3</v>
      </c>
      <c r="Y65" s="14">
        <f t="shared" si="37"/>
        <v>0</v>
      </c>
      <c r="Z65" s="14">
        <f t="shared" si="38"/>
        <v>1.2194433368940365E-3</v>
      </c>
      <c r="AA65" s="14">
        <f t="shared" si="39"/>
        <v>7.1150918738068078E-4</v>
      </c>
      <c r="AB65" s="14">
        <f t="shared" si="40"/>
        <v>3.9826706972047146</v>
      </c>
      <c r="AC65" s="24">
        <f t="shared" si="41"/>
        <v>63.527671548055167</v>
      </c>
      <c r="AD65" s="43"/>
      <c r="AE65" s="15" t="s">
        <v>75</v>
      </c>
    </row>
    <row r="66" spans="3:31" ht="15" customHeight="1">
      <c r="D66" s="11" t="s">
        <v>38</v>
      </c>
      <c r="E66" s="8">
        <v>53.165208999999997</v>
      </c>
      <c r="F66" s="8">
        <v>0.27066299999999999</v>
      </c>
      <c r="G66" s="8">
        <v>0.72233400000000003</v>
      </c>
      <c r="H66" s="8">
        <v>24.713570000000001</v>
      </c>
      <c r="I66" s="8">
        <v>0.72099899999999995</v>
      </c>
      <c r="J66" s="8">
        <v>20.070636</v>
      </c>
      <c r="K66" s="8">
        <v>1.6395729999999999</v>
      </c>
      <c r="L66" s="8">
        <v>2.3380999999999999E-2</v>
      </c>
      <c r="M66" s="8">
        <v>0</v>
      </c>
      <c r="N66" s="8">
        <v>0</v>
      </c>
      <c r="O66" s="8">
        <v>0</v>
      </c>
      <c r="P66" s="7">
        <f t="shared" si="28"/>
        <v>101.326365</v>
      </c>
      <c r="Q66" s="14">
        <f t="shared" si="29"/>
        <v>1.98139584601451</v>
      </c>
      <c r="R66" s="14">
        <f t="shared" si="30"/>
        <v>7.587559116428986E-3</v>
      </c>
      <c r="S66" s="14">
        <f t="shared" si="31"/>
        <v>3.1727614316939066E-2</v>
      </c>
      <c r="T66" s="14">
        <f t="shared" si="32"/>
        <v>0.77025619980561078</v>
      </c>
      <c r="U66" s="14">
        <f t="shared" si="33"/>
        <v>2.2759557713273947E-2</v>
      </c>
      <c r="V66" s="14">
        <f t="shared" si="34"/>
        <v>1.1151100066618134</v>
      </c>
      <c r="W66" s="14">
        <f t="shared" si="35"/>
        <v>6.5471262356707374E-2</v>
      </c>
      <c r="X66" s="14">
        <f t="shared" si="36"/>
        <v>1.6894834506169976E-3</v>
      </c>
      <c r="Y66" s="14">
        <f t="shared" si="37"/>
        <v>0</v>
      </c>
      <c r="Z66" s="14">
        <f t="shared" si="38"/>
        <v>0</v>
      </c>
      <c r="AA66" s="14">
        <f t="shared" si="39"/>
        <v>0</v>
      </c>
      <c r="AB66" s="14">
        <f t="shared" si="40"/>
        <v>3.9959975294359005</v>
      </c>
      <c r="AC66" s="24">
        <f t="shared" si="41"/>
        <v>59.1455390913776</v>
      </c>
      <c r="AD66" s="41" t="s">
        <v>83</v>
      </c>
      <c r="AE66" s="15" t="s">
        <v>68</v>
      </c>
    </row>
    <row r="67" spans="3:31" ht="15" customHeight="1">
      <c r="D67" s="11" t="s">
        <v>20</v>
      </c>
      <c r="E67" s="8">
        <v>55.400002000000001</v>
      </c>
      <c r="F67" s="8">
        <v>0.28201100000000001</v>
      </c>
      <c r="G67" s="8">
        <v>1.0645150000000001</v>
      </c>
      <c r="H67" s="8">
        <v>19.857430000000001</v>
      </c>
      <c r="I67" s="8">
        <v>0.54651899999999998</v>
      </c>
      <c r="J67" s="8">
        <v>23.677945000000001</v>
      </c>
      <c r="K67" s="8">
        <v>1.9245289999999999</v>
      </c>
      <c r="L67" s="8">
        <v>0</v>
      </c>
      <c r="M67" s="8">
        <v>0</v>
      </c>
      <c r="N67" s="8">
        <v>0</v>
      </c>
      <c r="O67" s="8">
        <v>8.9859999999999992E-3</v>
      </c>
      <c r="P67" s="7">
        <f t="shared" si="28"/>
        <v>102.76193700000002</v>
      </c>
      <c r="Q67" s="14">
        <f t="shared" si="29"/>
        <v>1.9839631357780974</v>
      </c>
      <c r="R67" s="14">
        <f t="shared" si="30"/>
        <v>7.5966014191081671E-3</v>
      </c>
      <c r="S67" s="14">
        <f t="shared" si="31"/>
        <v>4.4929464326251008E-2</v>
      </c>
      <c r="T67" s="14">
        <f t="shared" si="32"/>
        <v>0.59470672847284922</v>
      </c>
      <c r="U67" s="14">
        <f t="shared" si="33"/>
        <v>1.6577327442894405E-2</v>
      </c>
      <c r="V67" s="14">
        <f t="shared" si="34"/>
        <v>1.2640978159375069</v>
      </c>
      <c r="W67" s="14">
        <f t="shared" si="35"/>
        <v>7.3845580978163336E-2</v>
      </c>
      <c r="X67" s="14">
        <f t="shared" si="36"/>
        <v>0</v>
      </c>
      <c r="Y67" s="14">
        <f t="shared" si="37"/>
        <v>0</v>
      </c>
      <c r="Z67" s="14">
        <f t="shared" si="38"/>
        <v>0</v>
      </c>
      <c r="AA67" s="14">
        <f t="shared" si="39"/>
        <v>2.5887628479810866E-4</v>
      </c>
      <c r="AB67" s="14">
        <f t="shared" si="40"/>
        <v>3.9859755306396685</v>
      </c>
      <c r="AC67" s="24">
        <f t="shared" si="41"/>
        <v>68.00595682525082</v>
      </c>
      <c r="AD67" s="43"/>
      <c r="AE67" s="15" t="s">
        <v>75</v>
      </c>
    </row>
    <row r="68" spans="3:31" ht="15" customHeight="1">
      <c r="D68" s="11" t="s">
        <v>39</v>
      </c>
      <c r="E68" s="8">
        <v>54.103594999999999</v>
      </c>
      <c r="F68" s="8">
        <v>0.30402000000000001</v>
      </c>
      <c r="G68" s="8">
        <v>0.93175200000000002</v>
      </c>
      <c r="H68" s="8">
        <v>22.358422999999998</v>
      </c>
      <c r="I68" s="8">
        <v>0.52236499999999997</v>
      </c>
      <c r="J68" s="8">
        <v>21.595655000000001</v>
      </c>
      <c r="K68" s="8">
        <v>1.848522</v>
      </c>
      <c r="L68" s="8">
        <v>2.7578999999999999E-2</v>
      </c>
      <c r="M68" s="8">
        <v>0</v>
      </c>
      <c r="N68" s="8">
        <v>5.5071000000000002E-2</v>
      </c>
      <c r="O68" s="8">
        <v>0</v>
      </c>
      <c r="P68" s="7">
        <f t="shared" si="28"/>
        <v>101.746982</v>
      </c>
      <c r="Q68" s="14">
        <f t="shared" si="29"/>
        <v>1.982793862593454</v>
      </c>
      <c r="R68" s="14">
        <f t="shared" si="30"/>
        <v>8.3807535771334291E-3</v>
      </c>
      <c r="S68" s="14">
        <f t="shared" si="31"/>
        <v>4.0244581319493711E-2</v>
      </c>
      <c r="T68" s="14">
        <f t="shared" si="32"/>
        <v>0.68524930672846618</v>
      </c>
      <c r="U68" s="14">
        <f t="shared" si="33"/>
        <v>1.6214775715159516E-2</v>
      </c>
      <c r="V68" s="14">
        <f t="shared" si="34"/>
        <v>1.1798605467175756</v>
      </c>
      <c r="W68" s="14">
        <f t="shared" si="35"/>
        <v>7.2585905717959143E-2</v>
      </c>
      <c r="X68" s="14">
        <f t="shared" si="36"/>
        <v>1.9596436056887232E-3</v>
      </c>
      <c r="Y68" s="14">
        <f t="shared" si="37"/>
        <v>0</v>
      </c>
      <c r="Z68" s="14">
        <f t="shared" si="38"/>
        <v>1.5956926650524503E-3</v>
      </c>
      <c r="AA68" s="14">
        <f t="shared" si="39"/>
        <v>0</v>
      </c>
      <c r="AB68" s="14">
        <f t="shared" si="40"/>
        <v>3.9888850686399824</v>
      </c>
      <c r="AC68" s="24">
        <f t="shared" si="41"/>
        <v>63.259573935423923</v>
      </c>
      <c r="AD68" s="45" t="s">
        <v>84</v>
      </c>
      <c r="AE68" s="15" t="s">
        <v>68</v>
      </c>
    </row>
    <row r="69" spans="3:31" ht="15" customHeight="1">
      <c r="D69" s="11" t="s">
        <v>56</v>
      </c>
      <c r="E69" s="8">
        <v>54.189884999999997</v>
      </c>
      <c r="F69" s="8">
        <v>0.29936800000000002</v>
      </c>
      <c r="G69" s="8">
        <v>1.0932170000000001</v>
      </c>
      <c r="H69" s="8">
        <v>19.501456999999998</v>
      </c>
      <c r="I69" s="8">
        <v>0.59556299999999995</v>
      </c>
      <c r="J69" s="8">
        <v>23.049548000000001</v>
      </c>
      <c r="K69" s="8">
        <v>1.841439</v>
      </c>
      <c r="L69" s="8">
        <v>2.4486000000000001E-2</v>
      </c>
      <c r="M69" s="8">
        <v>0</v>
      </c>
      <c r="N69" s="8">
        <v>2.9259E-2</v>
      </c>
      <c r="O69" s="8">
        <v>0</v>
      </c>
      <c r="P69" s="7">
        <f t="shared" si="28"/>
        <v>100.62422199999999</v>
      </c>
      <c r="Q69" s="14">
        <f t="shared" si="29"/>
        <v>1.9829281404986763</v>
      </c>
      <c r="R69" s="14">
        <f t="shared" si="30"/>
        <v>8.2399314093140694E-3</v>
      </c>
      <c r="S69" s="14">
        <f t="shared" si="31"/>
        <v>4.7146641455152669E-2</v>
      </c>
      <c r="T69" s="14">
        <f t="shared" si="32"/>
        <v>0.59677662008007426</v>
      </c>
      <c r="U69" s="14">
        <f t="shared" si="33"/>
        <v>1.8458733033545314E-2</v>
      </c>
      <c r="V69" s="14">
        <f t="shared" si="34"/>
        <v>1.2573726681408166</v>
      </c>
      <c r="W69" s="14">
        <f t="shared" si="35"/>
        <v>7.2197526312197835E-2</v>
      </c>
      <c r="X69" s="14">
        <f t="shared" si="36"/>
        <v>1.7372156345594242E-3</v>
      </c>
      <c r="Y69" s="14">
        <f t="shared" si="37"/>
        <v>0</v>
      </c>
      <c r="Z69" s="14">
        <f t="shared" si="38"/>
        <v>8.4649241158420185E-4</v>
      </c>
      <c r="AA69" s="14">
        <f t="shared" si="39"/>
        <v>0</v>
      </c>
      <c r="AB69" s="14">
        <f t="shared" si="40"/>
        <v>3.9857039689759204</v>
      </c>
      <c r="AC69" s="24">
        <f t="shared" si="41"/>
        <v>67.813992979351823</v>
      </c>
      <c r="AD69" s="45" t="s">
        <v>84</v>
      </c>
      <c r="AE69" s="15" t="s">
        <v>68</v>
      </c>
    </row>
    <row r="70" spans="3:31" ht="15" customHeight="1">
      <c r="D70" s="11" t="s">
        <v>20</v>
      </c>
      <c r="E70" s="8">
        <v>53.692405999999998</v>
      </c>
      <c r="F70" s="8">
        <v>0.30803000000000003</v>
      </c>
      <c r="G70" s="8">
        <v>0.82614799999999999</v>
      </c>
      <c r="H70" s="8">
        <v>23.740356999999999</v>
      </c>
      <c r="I70" s="8">
        <v>0.66134000000000004</v>
      </c>
      <c r="J70" s="8">
        <v>20.505841</v>
      </c>
      <c r="K70" s="8">
        <v>1.772308</v>
      </c>
      <c r="L70" s="8">
        <v>3.4110000000000001E-2</v>
      </c>
      <c r="M70" s="8">
        <v>0</v>
      </c>
      <c r="N70" s="8">
        <v>0</v>
      </c>
      <c r="O70" s="8">
        <v>1.7930000000000001E-2</v>
      </c>
      <c r="P70" s="7">
        <f t="shared" si="28"/>
        <v>101.55847</v>
      </c>
      <c r="Q70" s="14">
        <f t="shared" si="29"/>
        <v>1.9856811296523789</v>
      </c>
      <c r="R70" s="14">
        <f t="shared" si="30"/>
        <v>8.5687827680866139E-3</v>
      </c>
      <c r="S70" s="14">
        <f t="shared" si="31"/>
        <v>3.6008923357916875E-2</v>
      </c>
      <c r="T70" s="14">
        <f t="shared" si="32"/>
        <v>0.73424311462486724</v>
      </c>
      <c r="U70" s="14">
        <f t="shared" si="33"/>
        <v>2.0716046029195381E-2</v>
      </c>
      <c r="V70" s="14">
        <f t="shared" si="34"/>
        <v>1.1305429977759394</v>
      </c>
      <c r="W70" s="14">
        <f t="shared" si="35"/>
        <v>7.0228286973059842E-2</v>
      </c>
      <c r="X70" s="14">
        <f t="shared" si="36"/>
        <v>2.4458256766537929E-3</v>
      </c>
      <c r="Y70" s="14">
        <f t="shared" si="37"/>
        <v>0</v>
      </c>
      <c r="Z70" s="14">
        <f t="shared" si="38"/>
        <v>0</v>
      </c>
      <c r="AA70" s="14">
        <f t="shared" si="39"/>
        <v>5.3343188080462499E-4</v>
      </c>
      <c r="AB70" s="14">
        <f t="shared" si="40"/>
        <v>3.9889685387389027</v>
      </c>
      <c r="AC70" s="24">
        <f t="shared" si="41"/>
        <v>60.625880376191205</v>
      </c>
      <c r="AD70" s="43"/>
      <c r="AE70" s="15" t="s">
        <v>75</v>
      </c>
    </row>
    <row r="71" spans="3:31" ht="15" customHeight="1">
      <c r="C71" s="12">
        <v>39531</v>
      </c>
      <c r="D71" s="11" t="s">
        <v>25</v>
      </c>
      <c r="E71" s="8">
        <v>53.736877</v>
      </c>
      <c r="F71" s="8">
        <v>0.29025200000000001</v>
      </c>
      <c r="G71" s="8">
        <v>1.124625</v>
      </c>
      <c r="H71" s="8">
        <v>22.134840000000001</v>
      </c>
      <c r="I71" s="8">
        <v>0.47950300000000001</v>
      </c>
      <c r="J71" s="8">
        <v>21.734235999999999</v>
      </c>
      <c r="K71" s="8">
        <v>1.805588</v>
      </c>
      <c r="L71" s="8">
        <v>4.3999999999999997E-2</v>
      </c>
      <c r="M71" s="8">
        <v>0</v>
      </c>
      <c r="N71" s="8">
        <v>8.9119999999999998E-3</v>
      </c>
      <c r="O71" s="8">
        <v>9.5638000000000001E-2</v>
      </c>
      <c r="P71" s="7">
        <f t="shared" ref="P71:P93" si="42">SUM(E71:O71)</f>
        <v>101.45447099999998</v>
      </c>
      <c r="Q71" s="14">
        <f t="shared" ref="Q71:Q93" si="43">(E71/60.0843)*(6/(2*E71/60.0843+2*F71/79.8788+3*G71/101.9613+H71/71.8464+I71/70.93745+J71/40.304+K71/56.077+L71/61.9789+M71/94.195+3*N71/151.9904+O71/74.6894))</f>
        <v>1.9746341649117642</v>
      </c>
      <c r="R71" s="14">
        <f t="shared" ref="R71:R93" si="44">(F71/79.8788)*(6/(2*E71/60.0843+2*F71/79.8788+3*G71/101.9613+H71/71.8464+I71/70.93745+J71/40.304+K71/56.077+L71/61.9789+M71/94.195+3*N71/151.9904+O71/74.6894))</f>
        <v>8.0226698162527126E-3</v>
      </c>
      <c r="S71" s="14">
        <f t="shared" ref="S71:S93" si="45">2*(G71/101.9613)*(6/(2*E71/60.0843+2*F71/79.8788+3*G71/101.9613+H71/71.8464+I71/70.93745+J71/40.304+K71/56.077+L71/61.9789+M71/94.195+3*N71/151.9904+O71/74.6894))</f>
        <v>4.870545386260957E-2</v>
      </c>
      <c r="T71" s="14">
        <f t="shared" ref="T71:T93" si="46">(H71/71.8464)*(6/(2*E71/60.0843+2*F71/79.8788+3*G71/101.9613+H71/71.8464+I71/70.93745+J71/40.304+K71/56.077+L71/61.9789+M71/94.195+3*N71/151.9904+O71/74.6894))</f>
        <v>0.68021562663247503</v>
      </c>
      <c r="U71" s="14">
        <f t="shared" ref="U71:U93" si="47">(I71/70.93745)*(6/(2*E71/60.0843+2*F71/79.8788+3*G71/101.9613+H71/71.8464+I71/70.93745+J71/40.304+K71/56.077+L71/61.9789+M71/94.195+3*N71/151.9904+O71/74.6894))</f>
        <v>1.4924197425582562E-2</v>
      </c>
      <c r="V71" s="14">
        <f t="shared" ref="V71:V93" si="48">(J71/40.304)*(6/(2*E71/60.0843+2*F71/79.8788+3*G71/101.9613+H71/71.8464+I71/70.93745+J71/40.304+K71/56.077+L71/61.9789+M71/94.195+3*N71/151.9904+O71/74.6894))</f>
        <v>1.1906152966983967</v>
      </c>
      <c r="W71" s="14">
        <f t="shared" ref="W71:W93" si="49">(K71/56.077)*(6/(2*E71/60.0843+2*F71/79.8788+3*G71/101.9613+H71/71.8464+I71/70.93745+J71/40.304+K71/56.077+L71/61.9789+M71/94.195+3*N71/151.9904+O71/74.6894))</f>
        <v>7.1090098763438067E-2</v>
      </c>
      <c r="X71" s="14">
        <f t="shared" ref="X71:X93" si="50">2*(L71/61.9789)*(6/(2*E71/60.0843+2*F71/79.8788+3*G71/101.9613+H71/71.8464+I71/70.93745+J71/40.304+K71/56.077+L71/61.9789+M71/94.195+3*N71/151.9904+O71/74.6894))</f>
        <v>3.1348303128822391E-3</v>
      </c>
      <c r="Y71" s="14">
        <f t="shared" ref="Y71:Y93" si="51">2*(M71/94.195)*(6/(2*E71/60.0843+2*F71/79.8788+3*G71/101.9613+H71/71.8464+I71/70.93745+J71/40.304+K71/56.077+L71/61.9789+M71/94.195+3*N71/151.9904+O71/74.6894))</f>
        <v>0</v>
      </c>
      <c r="Z71" s="14">
        <f t="shared" ref="Z71:Z93" si="52">2*(N71/151.9904)*(6/(2*E71/60.0843+2*F71/79.8788+3*G71/101.9613+H71/71.8464+I71/70.93745+J71/40.304+K71/56.077+L71/61.9789+M71/94.195+3*N71/151.9904+O71/74.6894))</f>
        <v>2.5891919323339335E-4</v>
      </c>
      <c r="AA71" s="14">
        <f t="shared" ref="AA71:AA93" si="53">(O71/74.6894)*(6/(2*E71/60.0843+2*F71/79.8788+3*G71/101.9613+H71/71.8464+I71/70.93745+J71/40.304+K71/56.077+L71/61.9789+M71/94.195+3*N71/151.9904+O71/74.6894))</f>
        <v>2.8271362838684241E-3</v>
      </c>
      <c r="AB71" s="14">
        <f t="shared" ref="AB71:AB93" si="54">SUM(Q71:AA71)</f>
        <v>3.9944283939005034</v>
      </c>
      <c r="AC71" s="24">
        <f t="shared" ref="AC71:AC93" si="55">100*V71/(V71+T71)</f>
        <v>63.640988709904207</v>
      </c>
      <c r="AD71" s="45" t="s">
        <v>84</v>
      </c>
      <c r="AE71" s="15" t="s">
        <v>68</v>
      </c>
    </row>
    <row r="72" spans="3:31" ht="15" customHeight="1">
      <c r="D72" s="11" t="s">
        <v>20</v>
      </c>
      <c r="E72" s="8">
        <v>55.222361999999997</v>
      </c>
      <c r="F72" s="8">
        <v>0.38063200000000003</v>
      </c>
      <c r="G72" s="8">
        <v>1.3005009999999999</v>
      </c>
      <c r="H72" s="8">
        <v>17.532070999999998</v>
      </c>
      <c r="I72" s="8">
        <v>0.35027999999999998</v>
      </c>
      <c r="J72" s="8">
        <v>25.326708</v>
      </c>
      <c r="K72" s="8">
        <v>1.8871</v>
      </c>
      <c r="L72" s="8">
        <v>3.4804000000000002E-2</v>
      </c>
      <c r="M72" s="8">
        <v>0</v>
      </c>
      <c r="N72" s="8">
        <v>6.1901999999999999E-2</v>
      </c>
      <c r="O72" s="8">
        <v>3.2976999999999999E-2</v>
      </c>
      <c r="P72" s="7">
        <f t="shared" si="42"/>
        <v>102.12933699999999</v>
      </c>
      <c r="Q72" s="14">
        <f t="shared" si="43"/>
        <v>1.970033006297351</v>
      </c>
      <c r="R72" s="14">
        <f t="shared" si="44"/>
        <v>1.0213939821712323E-2</v>
      </c>
      <c r="S72" s="14">
        <f t="shared" si="45"/>
        <v>5.4679539939010889E-2</v>
      </c>
      <c r="T72" s="14">
        <f t="shared" si="46"/>
        <v>0.52305545850334068</v>
      </c>
      <c r="U72" s="14">
        <f t="shared" si="47"/>
        <v>1.0584230715464752E-2</v>
      </c>
      <c r="V72" s="14">
        <f t="shared" si="48"/>
        <v>1.3469458076755645</v>
      </c>
      <c r="W72" s="14">
        <f t="shared" si="49"/>
        <v>7.2132282127971764E-2</v>
      </c>
      <c r="X72" s="14">
        <f t="shared" si="50"/>
        <v>2.4073255282874356E-3</v>
      </c>
      <c r="Y72" s="14">
        <f t="shared" si="51"/>
        <v>0</v>
      </c>
      <c r="Z72" s="14">
        <f t="shared" si="52"/>
        <v>1.7459751105909332E-3</v>
      </c>
      <c r="AA72" s="14">
        <f t="shared" si="53"/>
        <v>9.4639340098626862E-4</v>
      </c>
      <c r="AB72" s="14">
        <f t="shared" si="54"/>
        <v>3.9927439591202805</v>
      </c>
      <c r="AC72" s="24">
        <f t="shared" si="55"/>
        <v>72.029138805230133</v>
      </c>
      <c r="AD72" s="43"/>
      <c r="AE72" s="15" t="s">
        <v>75</v>
      </c>
    </row>
    <row r="73" spans="3:31" ht="15" customHeight="1">
      <c r="D73" s="11" t="s">
        <v>26</v>
      </c>
      <c r="E73" s="8">
        <v>54.428279000000003</v>
      </c>
      <c r="F73" s="8">
        <v>0.204928</v>
      </c>
      <c r="G73" s="8">
        <v>1.105513</v>
      </c>
      <c r="H73" s="8">
        <v>18.768153000000002</v>
      </c>
      <c r="I73" s="8">
        <v>0.45619599999999999</v>
      </c>
      <c r="J73" s="8">
        <v>22.859660000000002</v>
      </c>
      <c r="K73" s="8">
        <v>1.8143800000000001</v>
      </c>
      <c r="L73" s="8">
        <v>0</v>
      </c>
      <c r="M73" s="8">
        <v>0</v>
      </c>
      <c r="N73" s="8">
        <v>9.0299999999999998E-3</v>
      </c>
      <c r="O73" s="8">
        <v>1.8020999999999999E-2</v>
      </c>
      <c r="P73" s="7">
        <f t="shared" si="42"/>
        <v>99.664160000000024</v>
      </c>
      <c r="Q73" s="14">
        <f t="shared" si="43"/>
        <v>2.0004374018539268</v>
      </c>
      <c r="R73" s="14">
        <f t="shared" si="44"/>
        <v>5.6654073162922857E-3</v>
      </c>
      <c r="S73" s="14">
        <f t="shared" si="45"/>
        <v>4.7887245285946976E-2</v>
      </c>
      <c r="T73" s="14">
        <f t="shared" si="46"/>
        <v>0.57686991847248903</v>
      </c>
      <c r="U73" s="14">
        <f t="shared" si="47"/>
        <v>1.4201599786079405E-2</v>
      </c>
      <c r="V73" s="14">
        <f t="shared" si="48"/>
        <v>1.2525151451750214</v>
      </c>
      <c r="W73" s="14">
        <f t="shared" si="49"/>
        <v>7.145043014713949E-2</v>
      </c>
      <c r="X73" s="14">
        <f t="shared" si="50"/>
        <v>0</v>
      </c>
      <c r="Y73" s="14">
        <f t="shared" si="51"/>
        <v>0</v>
      </c>
      <c r="Z73" s="14">
        <f t="shared" si="52"/>
        <v>2.6239947239258297E-4</v>
      </c>
      <c r="AA73" s="14">
        <f t="shared" si="53"/>
        <v>5.3282094132391078E-4</v>
      </c>
      <c r="AB73" s="14">
        <f t="shared" si="54"/>
        <v>3.969822368450612</v>
      </c>
      <c r="AC73" s="24">
        <f t="shared" si="55"/>
        <v>68.466457394032744</v>
      </c>
      <c r="AD73" s="43" t="s">
        <v>81</v>
      </c>
      <c r="AE73" s="15" t="s">
        <v>68</v>
      </c>
    </row>
    <row r="74" spans="3:31" ht="15" customHeight="1">
      <c r="D74" s="11" t="s">
        <v>20</v>
      </c>
      <c r="E74" s="8">
        <v>54.017316999999998</v>
      </c>
      <c r="F74" s="8">
        <v>0.27482600000000001</v>
      </c>
      <c r="G74" s="8">
        <v>1.1326099999999999</v>
      </c>
      <c r="H74" s="8">
        <v>21.257335000000001</v>
      </c>
      <c r="I74" s="8">
        <v>0.38601400000000002</v>
      </c>
      <c r="J74" s="8">
        <v>22.411484000000002</v>
      </c>
      <c r="K74" s="8">
        <v>1.8576079999999999</v>
      </c>
      <c r="L74" s="8">
        <v>3.7817999999999997E-2</v>
      </c>
      <c r="M74" s="8">
        <v>0</v>
      </c>
      <c r="N74" s="8">
        <v>5.1874999999999998E-2</v>
      </c>
      <c r="O74" s="8">
        <v>1.2071E-2</v>
      </c>
      <c r="P74" s="7">
        <f t="shared" si="42"/>
        <v>101.438958</v>
      </c>
      <c r="Q74" s="14">
        <f t="shared" si="43"/>
        <v>1.9754799684488906</v>
      </c>
      <c r="R74" s="14">
        <f t="shared" si="44"/>
        <v>7.5600890623496262E-3</v>
      </c>
      <c r="S74" s="14">
        <f t="shared" si="45"/>
        <v>4.8817512956436278E-2</v>
      </c>
      <c r="T74" s="14">
        <f t="shared" si="46"/>
        <v>0.65013632456373804</v>
      </c>
      <c r="U74" s="14">
        <f t="shared" si="47"/>
        <v>1.195716191190572E-2</v>
      </c>
      <c r="V74" s="14">
        <f t="shared" si="48"/>
        <v>1.2218646249512388</v>
      </c>
      <c r="W74" s="14">
        <f t="shared" si="49"/>
        <v>7.2789699724963269E-2</v>
      </c>
      <c r="X74" s="14">
        <f t="shared" si="50"/>
        <v>2.6815463982784353E-3</v>
      </c>
      <c r="Y74" s="14">
        <f t="shared" si="51"/>
        <v>0</v>
      </c>
      <c r="Z74" s="14">
        <f t="shared" si="52"/>
        <v>1.4999354663861582E-3</v>
      </c>
      <c r="AA74" s="14">
        <f t="shared" si="53"/>
        <v>3.551279923006897E-4</v>
      </c>
      <c r="AB74" s="14">
        <f t="shared" si="54"/>
        <v>3.9931419914764876</v>
      </c>
      <c r="AC74" s="24">
        <f t="shared" si="55"/>
        <v>65.270513098180629</v>
      </c>
      <c r="AD74" s="43"/>
      <c r="AE74" s="15" t="s">
        <v>75</v>
      </c>
    </row>
    <row r="75" spans="3:31" ht="15" customHeight="1">
      <c r="D75" s="11" t="s">
        <v>27</v>
      </c>
      <c r="E75" s="8">
        <v>53.940964000000001</v>
      </c>
      <c r="F75" s="8">
        <v>0.26330900000000002</v>
      </c>
      <c r="G75" s="8">
        <v>1.1188009999999999</v>
      </c>
      <c r="H75" s="8">
        <v>20.047902000000001</v>
      </c>
      <c r="I75" s="8">
        <v>0.539462</v>
      </c>
      <c r="J75" s="8">
        <v>22.591525000000001</v>
      </c>
      <c r="K75" s="8">
        <v>1.9592909999999999</v>
      </c>
      <c r="L75" s="8">
        <v>3.0297999999999999E-2</v>
      </c>
      <c r="M75" s="8">
        <v>0</v>
      </c>
      <c r="N75" s="8">
        <v>5.2950000000000002E-3</v>
      </c>
      <c r="O75" s="8">
        <v>0</v>
      </c>
      <c r="P75" s="7">
        <f t="shared" si="42"/>
        <v>100.496847</v>
      </c>
      <c r="Q75" s="14">
        <f t="shared" si="43"/>
        <v>1.9819994404573316</v>
      </c>
      <c r="R75" s="14">
        <f t="shared" si="44"/>
        <v>7.2774629240628082E-3</v>
      </c>
      <c r="S75" s="14">
        <f t="shared" si="45"/>
        <v>4.844994710756189E-2</v>
      </c>
      <c r="T75" s="14">
        <f t="shared" si="46"/>
        <v>0.61604118646177608</v>
      </c>
      <c r="U75" s="14">
        <f t="shared" si="47"/>
        <v>1.6789243009314159E-2</v>
      </c>
      <c r="V75" s="14">
        <f t="shared" si="48"/>
        <v>1.2374943586769782</v>
      </c>
      <c r="W75" s="14">
        <f t="shared" si="49"/>
        <v>7.7136512848492281E-2</v>
      </c>
      <c r="X75" s="14">
        <f t="shared" si="50"/>
        <v>2.158469531279429E-3</v>
      </c>
      <c r="Y75" s="14">
        <f t="shared" si="51"/>
        <v>0</v>
      </c>
      <c r="Z75" s="14">
        <f t="shared" si="52"/>
        <v>1.538245424450571E-4</v>
      </c>
      <c r="AA75" s="14">
        <f t="shared" si="53"/>
        <v>0</v>
      </c>
      <c r="AB75" s="14">
        <f t="shared" si="54"/>
        <v>3.9875004455592418</v>
      </c>
      <c r="AC75" s="24">
        <f t="shared" si="55"/>
        <v>66.763993920836327</v>
      </c>
      <c r="AD75" s="43" t="s">
        <v>81</v>
      </c>
      <c r="AE75" s="15" t="s">
        <v>68</v>
      </c>
    </row>
    <row r="76" spans="3:31" ht="15" customHeight="1">
      <c r="D76" s="11" t="s">
        <v>20</v>
      </c>
      <c r="E76" s="8">
        <v>53.921002000000001</v>
      </c>
      <c r="F76" s="8">
        <v>0.29439799999999999</v>
      </c>
      <c r="G76" s="8">
        <v>0.92111100000000001</v>
      </c>
      <c r="H76" s="8">
        <v>21.191789</v>
      </c>
      <c r="I76" s="8">
        <v>0.58877900000000005</v>
      </c>
      <c r="J76" s="8">
        <v>22.015981</v>
      </c>
      <c r="K76" s="8">
        <v>1.6940409999999999</v>
      </c>
      <c r="L76" s="8">
        <v>6.2631999999999993E-2</v>
      </c>
      <c r="M76" s="8">
        <v>0</v>
      </c>
      <c r="N76" s="8">
        <v>0</v>
      </c>
      <c r="O76" s="8">
        <v>3.6353000000000003E-2</v>
      </c>
      <c r="P76" s="7">
        <f t="shared" si="42"/>
        <v>100.72608600000001</v>
      </c>
      <c r="Q76" s="14">
        <f t="shared" si="43"/>
        <v>1.986523287452169</v>
      </c>
      <c r="R76" s="14">
        <f t="shared" si="44"/>
        <v>8.1583068463583399E-3</v>
      </c>
      <c r="S76" s="14">
        <f t="shared" si="45"/>
        <v>3.9994780051108007E-2</v>
      </c>
      <c r="T76" s="14">
        <f t="shared" si="46"/>
        <v>0.6529190224608753</v>
      </c>
      <c r="U76" s="14">
        <f t="shared" si="47"/>
        <v>1.8372719781281327E-2</v>
      </c>
      <c r="V76" s="14">
        <f t="shared" si="48"/>
        <v>1.2091678851425227</v>
      </c>
      <c r="W76" s="14">
        <f t="shared" si="49"/>
        <v>6.6870698214007235E-2</v>
      </c>
      <c r="X76" s="14">
        <f t="shared" si="50"/>
        <v>4.4738263595146969E-3</v>
      </c>
      <c r="Y76" s="14">
        <f t="shared" si="51"/>
        <v>0</v>
      </c>
      <c r="Z76" s="14">
        <f t="shared" si="52"/>
        <v>0</v>
      </c>
      <c r="AA76" s="14">
        <f t="shared" si="53"/>
        <v>1.0774025478394993E-3</v>
      </c>
      <c r="AB76" s="14">
        <f t="shared" si="54"/>
        <v>3.9875579288556762</v>
      </c>
      <c r="AC76" s="24">
        <f t="shared" si="55"/>
        <v>64.936168135072933</v>
      </c>
      <c r="AD76" s="43"/>
      <c r="AE76" s="15" t="s">
        <v>75</v>
      </c>
    </row>
    <row r="77" spans="3:31" ht="15" customHeight="1">
      <c r="D77" s="11" t="s">
        <v>29</v>
      </c>
      <c r="E77" s="8">
        <v>53.422981999999998</v>
      </c>
      <c r="F77" s="8">
        <v>0.35397699999999999</v>
      </c>
      <c r="G77" s="8">
        <v>0.99999499999999997</v>
      </c>
      <c r="H77" s="8">
        <v>24.911432000000001</v>
      </c>
      <c r="I77" s="8">
        <v>0.80444199999999999</v>
      </c>
      <c r="J77" s="8">
        <v>19.633126000000001</v>
      </c>
      <c r="K77" s="8">
        <v>1.8577300000000001</v>
      </c>
      <c r="L77" s="8">
        <v>0</v>
      </c>
      <c r="M77" s="8">
        <v>0</v>
      </c>
      <c r="N77" s="8">
        <v>0</v>
      </c>
      <c r="O77" s="8">
        <v>0</v>
      </c>
      <c r="P77" s="7">
        <f t="shared" si="42"/>
        <v>101.983684</v>
      </c>
      <c r="Q77" s="14">
        <f t="shared" si="43"/>
        <v>1.9796072586240883</v>
      </c>
      <c r="R77" s="14">
        <f t="shared" si="44"/>
        <v>9.8663252832401488E-3</v>
      </c>
      <c r="S77" s="14">
        <f t="shared" si="45"/>
        <v>4.3672130341309227E-2</v>
      </c>
      <c r="T77" s="14">
        <f t="shared" si="46"/>
        <v>0.77197919925563474</v>
      </c>
      <c r="U77" s="14">
        <f t="shared" si="47"/>
        <v>2.524823836478798E-2</v>
      </c>
      <c r="V77" s="14">
        <f t="shared" si="48"/>
        <v>1.0845590957851972</v>
      </c>
      <c r="W77" s="14">
        <f t="shared" si="49"/>
        <v>7.375810326775932E-2</v>
      </c>
      <c r="X77" s="14">
        <f t="shared" si="50"/>
        <v>0</v>
      </c>
      <c r="Y77" s="14">
        <f t="shared" si="51"/>
        <v>0</v>
      </c>
      <c r="Z77" s="14">
        <f t="shared" si="52"/>
        <v>0</v>
      </c>
      <c r="AA77" s="14">
        <f t="shared" si="53"/>
        <v>0</v>
      </c>
      <c r="AB77" s="14">
        <f t="shared" si="54"/>
        <v>3.9886903509220164</v>
      </c>
      <c r="AC77" s="24">
        <f t="shared" si="55"/>
        <v>58.41835305429796</v>
      </c>
      <c r="AD77" s="41" t="s">
        <v>83</v>
      </c>
      <c r="AE77" s="15" t="s">
        <v>68</v>
      </c>
    </row>
    <row r="78" spans="3:31" ht="15" customHeight="1">
      <c r="D78" s="11" t="s">
        <v>20</v>
      </c>
      <c r="E78" s="8">
        <v>53.181474999999999</v>
      </c>
      <c r="F78" s="8">
        <v>0.30889800000000001</v>
      </c>
      <c r="G78" s="8">
        <v>0.98138899999999996</v>
      </c>
      <c r="H78" s="8">
        <v>23.761548000000001</v>
      </c>
      <c r="I78" s="8">
        <v>0.63117800000000002</v>
      </c>
      <c r="J78" s="8">
        <v>19.641545000000001</v>
      </c>
      <c r="K78" s="8">
        <v>1.84883</v>
      </c>
      <c r="L78" s="8">
        <v>4.3153999999999998E-2</v>
      </c>
      <c r="M78" s="8">
        <v>0</v>
      </c>
      <c r="N78" s="8">
        <v>0</v>
      </c>
      <c r="O78" s="8">
        <v>3.6430999999999998E-2</v>
      </c>
      <c r="P78" s="7">
        <f t="shared" si="42"/>
        <v>100.434448</v>
      </c>
      <c r="Q78" s="14">
        <f t="shared" si="43"/>
        <v>1.9905483288288506</v>
      </c>
      <c r="R78" s="14">
        <f t="shared" si="44"/>
        <v>8.6967486466461279E-3</v>
      </c>
      <c r="S78" s="14">
        <f t="shared" si="45"/>
        <v>4.3292151666698454E-2</v>
      </c>
      <c r="T78" s="14">
        <f t="shared" si="46"/>
        <v>0.74377756146297525</v>
      </c>
      <c r="U78" s="14">
        <f t="shared" si="47"/>
        <v>2.0010117276385766E-2</v>
      </c>
      <c r="V78" s="14">
        <f t="shared" si="48"/>
        <v>1.0959755104852826</v>
      </c>
      <c r="W78" s="14">
        <f t="shared" si="49"/>
        <v>7.4145630344430072E-2</v>
      </c>
      <c r="X78" s="14">
        <f t="shared" si="50"/>
        <v>3.1317028143158314E-3</v>
      </c>
      <c r="Y78" s="14">
        <f t="shared" si="51"/>
        <v>0</v>
      </c>
      <c r="Z78" s="14">
        <f t="shared" si="52"/>
        <v>0</v>
      </c>
      <c r="AA78" s="14">
        <f t="shared" si="53"/>
        <v>1.0969465727282671E-3</v>
      </c>
      <c r="AB78" s="14">
        <f t="shared" si="54"/>
        <v>3.980674698098313</v>
      </c>
      <c r="AC78" s="24">
        <f t="shared" si="55"/>
        <v>59.571880987521261</v>
      </c>
      <c r="AD78" s="43"/>
      <c r="AE78" s="15" t="s">
        <v>75</v>
      </c>
    </row>
    <row r="79" spans="3:31" ht="15" customHeight="1">
      <c r="D79" s="11" t="s">
        <v>30</v>
      </c>
      <c r="E79" s="8">
        <v>53.097451</v>
      </c>
      <c r="F79" s="8">
        <v>0.30712600000000001</v>
      </c>
      <c r="G79" s="8">
        <v>1.0504709999999999</v>
      </c>
      <c r="H79" s="8">
        <v>24.007541</v>
      </c>
      <c r="I79" s="8">
        <v>0.65063899999999997</v>
      </c>
      <c r="J79" s="8">
        <v>19.750810999999999</v>
      </c>
      <c r="K79" s="8">
        <v>1.95831</v>
      </c>
      <c r="L79" s="8">
        <v>6.3600000000000002E-3</v>
      </c>
      <c r="M79" s="8">
        <v>0</v>
      </c>
      <c r="N79" s="8">
        <v>9.7630000000000008E-3</v>
      </c>
      <c r="O79" s="8">
        <v>0</v>
      </c>
      <c r="P79" s="7">
        <f t="shared" si="42"/>
        <v>100.838472</v>
      </c>
      <c r="Q79" s="14">
        <f t="shared" si="43"/>
        <v>1.9824514439244196</v>
      </c>
      <c r="R79" s="14">
        <f t="shared" si="44"/>
        <v>8.6253145828255433E-3</v>
      </c>
      <c r="S79" s="14">
        <f t="shared" si="45"/>
        <v>4.6224113526211703E-2</v>
      </c>
      <c r="T79" s="14">
        <f t="shared" si="46"/>
        <v>0.74960514616072216</v>
      </c>
      <c r="U79" s="14">
        <f t="shared" si="47"/>
        <v>2.0575690142367178E-2</v>
      </c>
      <c r="V79" s="14">
        <f t="shared" si="48"/>
        <v>1.0993264442734041</v>
      </c>
      <c r="W79" s="14">
        <f t="shared" si="49"/>
        <v>7.834054019836513E-2</v>
      </c>
      <c r="X79" s="14">
        <f t="shared" si="50"/>
        <v>4.6039769348918467E-4</v>
      </c>
      <c r="Y79" s="14">
        <f t="shared" si="51"/>
        <v>0</v>
      </c>
      <c r="Z79" s="14">
        <f t="shared" si="52"/>
        <v>2.8819538305806442E-4</v>
      </c>
      <c r="AA79" s="14">
        <f t="shared" si="53"/>
        <v>0</v>
      </c>
      <c r="AB79" s="14">
        <f t="shared" si="54"/>
        <v>3.9858972858848625</v>
      </c>
      <c r="AC79" s="24">
        <f t="shared" si="55"/>
        <v>59.457388794751665</v>
      </c>
      <c r="AD79" s="41" t="s">
        <v>83</v>
      </c>
      <c r="AE79" s="15" t="s">
        <v>68</v>
      </c>
    </row>
    <row r="80" spans="3:31" ht="15" customHeight="1">
      <c r="D80" s="11" t="s">
        <v>20</v>
      </c>
      <c r="E80" s="8">
        <v>54.687863999999998</v>
      </c>
      <c r="F80" s="8">
        <v>0.38030900000000001</v>
      </c>
      <c r="G80" s="8">
        <v>1.6022050000000001</v>
      </c>
      <c r="H80" s="8">
        <v>18.163542</v>
      </c>
      <c r="I80" s="8">
        <v>0.49829200000000001</v>
      </c>
      <c r="J80" s="8">
        <v>23.869558000000001</v>
      </c>
      <c r="K80" s="8">
        <v>2.2573629999999998</v>
      </c>
      <c r="L80" s="8">
        <v>6.5656999999999993E-2</v>
      </c>
      <c r="M80" s="8">
        <v>0</v>
      </c>
      <c r="N80" s="8">
        <v>1.3043000000000001E-2</v>
      </c>
      <c r="O80" s="8">
        <v>0</v>
      </c>
      <c r="P80" s="7">
        <f t="shared" si="42"/>
        <v>101.53783299999999</v>
      </c>
      <c r="Q80" s="14">
        <f t="shared" si="43"/>
        <v>1.9710376533474854</v>
      </c>
      <c r="R80" s="14">
        <f t="shared" si="44"/>
        <v>1.0310269960101889E-2</v>
      </c>
      <c r="S80" s="14">
        <f t="shared" si="45"/>
        <v>6.8057764548179869E-2</v>
      </c>
      <c r="T80" s="14">
        <f t="shared" si="46"/>
        <v>0.54747021479315161</v>
      </c>
      <c r="U80" s="14">
        <f t="shared" si="47"/>
        <v>1.5211544337142726E-2</v>
      </c>
      <c r="V80" s="14">
        <f t="shared" si="48"/>
        <v>1.2825112773824074</v>
      </c>
      <c r="W80" s="14">
        <f t="shared" si="49"/>
        <v>8.7172920526376083E-2</v>
      </c>
      <c r="X80" s="14">
        <f t="shared" si="50"/>
        <v>4.5880921535010706E-3</v>
      </c>
      <c r="Y80" s="14">
        <f t="shared" si="51"/>
        <v>0</v>
      </c>
      <c r="Z80" s="14">
        <f t="shared" si="52"/>
        <v>3.7166896448425669E-4</v>
      </c>
      <c r="AA80" s="14">
        <f t="shared" si="53"/>
        <v>0</v>
      </c>
      <c r="AB80" s="14">
        <f t="shared" si="54"/>
        <v>3.9867314060128307</v>
      </c>
      <c r="AC80" s="24">
        <f t="shared" si="55"/>
        <v>70.083292255469971</v>
      </c>
      <c r="AD80" s="43"/>
      <c r="AE80" s="15" t="s">
        <v>75</v>
      </c>
    </row>
    <row r="81" spans="2:31" ht="15" customHeight="1">
      <c r="D81" s="11" t="s">
        <v>35</v>
      </c>
      <c r="E81" s="8">
        <v>54.216366999999998</v>
      </c>
      <c r="F81" s="8">
        <v>0.31375900000000001</v>
      </c>
      <c r="G81" s="8">
        <v>1.145556</v>
      </c>
      <c r="H81" s="8">
        <v>21.917677999999999</v>
      </c>
      <c r="I81" s="8">
        <v>0.56204799999999999</v>
      </c>
      <c r="J81" s="8">
        <v>21.602119999999999</v>
      </c>
      <c r="K81" s="8">
        <v>2.0102709999999999</v>
      </c>
      <c r="L81" s="8">
        <v>2.4545000000000001E-2</v>
      </c>
      <c r="M81" s="8">
        <v>0</v>
      </c>
      <c r="N81" s="8">
        <v>6.9620000000000001E-2</v>
      </c>
      <c r="O81" s="8">
        <v>0</v>
      </c>
      <c r="P81" s="7">
        <f t="shared" si="42"/>
        <v>101.861964</v>
      </c>
      <c r="Q81" s="14">
        <f t="shared" si="43"/>
        <v>1.9811129700028589</v>
      </c>
      <c r="R81" s="14">
        <f t="shared" si="44"/>
        <v>8.6239155470889551E-3</v>
      </c>
      <c r="S81" s="14">
        <f t="shared" si="45"/>
        <v>4.9334506767047398E-2</v>
      </c>
      <c r="T81" s="14">
        <f t="shared" si="46"/>
        <v>0.66977566627118801</v>
      </c>
      <c r="U81" s="14">
        <f t="shared" si="47"/>
        <v>1.7395530138350466E-2</v>
      </c>
      <c r="V81" s="14">
        <f t="shared" si="48"/>
        <v>1.1767604367144631</v>
      </c>
      <c r="W81" s="14">
        <f t="shared" si="49"/>
        <v>7.8706331518004741E-2</v>
      </c>
      <c r="X81" s="14">
        <f t="shared" si="50"/>
        <v>1.7389576386587441E-3</v>
      </c>
      <c r="Y81" s="14">
        <f t="shared" si="51"/>
        <v>0</v>
      </c>
      <c r="Z81" s="14">
        <f t="shared" si="52"/>
        <v>2.0113501921311741E-3</v>
      </c>
      <c r="AA81" s="14">
        <f t="shared" si="53"/>
        <v>0</v>
      </c>
      <c r="AB81" s="14">
        <f t="shared" si="54"/>
        <v>3.9854596647897913</v>
      </c>
      <c r="AC81" s="24">
        <f t="shared" si="55"/>
        <v>63.727995072057759</v>
      </c>
      <c r="AD81" s="45" t="s">
        <v>84</v>
      </c>
      <c r="AE81" s="15" t="s">
        <v>68</v>
      </c>
    </row>
    <row r="82" spans="2:31" ht="15" customHeight="1">
      <c r="D82" s="11" t="s">
        <v>20</v>
      </c>
      <c r="E82" s="8">
        <v>53.673285</v>
      </c>
      <c r="F82" s="8">
        <v>0.35753600000000002</v>
      </c>
      <c r="G82" s="8">
        <v>1.101979</v>
      </c>
      <c r="H82" s="8">
        <v>21.863099999999999</v>
      </c>
      <c r="I82" s="8">
        <v>0.53937800000000002</v>
      </c>
      <c r="J82" s="8">
        <v>21.097401999999999</v>
      </c>
      <c r="K82" s="8">
        <v>1.936687</v>
      </c>
      <c r="L82" s="8">
        <v>1.4758E-2</v>
      </c>
      <c r="M82" s="8">
        <v>0</v>
      </c>
      <c r="N82" s="8">
        <v>0</v>
      </c>
      <c r="O82" s="8">
        <v>0</v>
      </c>
      <c r="P82" s="7">
        <f t="shared" si="42"/>
        <v>100.58412500000001</v>
      </c>
      <c r="Q82" s="14">
        <f t="shared" si="43"/>
        <v>1.9864988836924404</v>
      </c>
      <c r="R82" s="14">
        <f t="shared" si="44"/>
        <v>9.9535820282921038E-3</v>
      </c>
      <c r="S82" s="14">
        <f t="shared" si="45"/>
        <v>4.8068337824082562E-2</v>
      </c>
      <c r="T82" s="14">
        <f t="shared" si="46"/>
        <v>0.67670266068461826</v>
      </c>
      <c r="U82" s="14">
        <f t="shared" si="47"/>
        <v>1.6908645171635352E-2</v>
      </c>
      <c r="V82" s="14">
        <f t="shared" si="48"/>
        <v>1.1640509316828964</v>
      </c>
      <c r="W82" s="14">
        <f t="shared" si="49"/>
        <v>7.6800813514815672E-2</v>
      </c>
      <c r="X82" s="14">
        <f t="shared" si="50"/>
        <v>1.0590215368899579E-3</v>
      </c>
      <c r="Y82" s="14">
        <f t="shared" si="51"/>
        <v>0</v>
      </c>
      <c r="Z82" s="14">
        <f t="shared" si="52"/>
        <v>0</v>
      </c>
      <c r="AA82" s="14">
        <f t="shared" si="53"/>
        <v>0</v>
      </c>
      <c r="AB82" s="14">
        <f t="shared" si="54"/>
        <v>3.9800428761356699</v>
      </c>
      <c r="AC82" s="24">
        <f t="shared" si="55"/>
        <v>63.237737875917098</v>
      </c>
      <c r="AD82" s="43"/>
      <c r="AE82" s="15" t="s">
        <v>75</v>
      </c>
    </row>
    <row r="83" spans="2:31" ht="15" customHeight="1">
      <c r="D83" s="11" t="s">
        <v>36</v>
      </c>
      <c r="E83" s="8">
        <v>53.697127000000002</v>
      </c>
      <c r="F83" s="8">
        <v>0.247172</v>
      </c>
      <c r="G83" s="8">
        <v>0.92195400000000005</v>
      </c>
      <c r="H83" s="8">
        <v>22.042479</v>
      </c>
      <c r="I83" s="8">
        <v>0.53883099999999995</v>
      </c>
      <c r="J83" s="8">
        <v>21.515222000000001</v>
      </c>
      <c r="K83" s="8">
        <v>1.9110180000000001</v>
      </c>
      <c r="L83" s="8">
        <v>1.5979E-2</v>
      </c>
      <c r="M83" s="8">
        <v>0</v>
      </c>
      <c r="N83" s="8">
        <v>2.0917000000000002E-2</v>
      </c>
      <c r="O83" s="8">
        <v>0</v>
      </c>
      <c r="P83" s="7">
        <f t="shared" si="42"/>
        <v>100.91069899999999</v>
      </c>
      <c r="Q83" s="14">
        <f t="shared" si="43"/>
        <v>1.983291398681293</v>
      </c>
      <c r="R83" s="14">
        <f t="shared" si="44"/>
        <v>6.8669553587719879E-3</v>
      </c>
      <c r="S83" s="14">
        <f t="shared" si="45"/>
        <v>4.0132883911744861E-2</v>
      </c>
      <c r="T83" s="14">
        <f t="shared" si="46"/>
        <v>0.68085073118155304</v>
      </c>
      <c r="U83" s="14">
        <f t="shared" si="47"/>
        <v>1.6856735998544342E-2</v>
      </c>
      <c r="V83" s="14">
        <f t="shared" si="48"/>
        <v>1.1846612030792263</v>
      </c>
      <c r="W83" s="14">
        <f t="shared" si="49"/>
        <v>7.5626933365238083E-2</v>
      </c>
      <c r="X83" s="14">
        <f t="shared" si="50"/>
        <v>1.1442797505989808E-3</v>
      </c>
      <c r="Y83" s="14">
        <f t="shared" si="51"/>
        <v>0</v>
      </c>
      <c r="Z83" s="14">
        <f t="shared" si="52"/>
        <v>6.1081503492741351E-4</v>
      </c>
      <c r="AA83" s="14">
        <f t="shared" si="53"/>
        <v>0</v>
      </c>
      <c r="AB83" s="14">
        <f t="shared" si="54"/>
        <v>3.9900419363618984</v>
      </c>
      <c r="AC83" s="24">
        <f t="shared" si="55"/>
        <v>63.503276571031726</v>
      </c>
      <c r="AD83" s="45" t="s">
        <v>84</v>
      </c>
      <c r="AE83" s="15" t="s">
        <v>68</v>
      </c>
    </row>
    <row r="84" spans="2:31" ht="15" customHeight="1">
      <c r="D84" s="11" t="s">
        <v>20</v>
      </c>
      <c r="E84" s="8">
        <v>54.826576000000003</v>
      </c>
      <c r="F84" s="8">
        <v>0.42406899999999997</v>
      </c>
      <c r="G84" s="8">
        <v>2.6662569999999999</v>
      </c>
      <c r="H84" s="8">
        <v>18.012017</v>
      </c>
      <c r="I84" s="8">
        <v>0.47722999999999999</v>
      </c>
      <c r="J84" s="8">
        <v>23.785799999999998</v>
      </c>
      <c r="K84" s="8">
        <v>2.429176</v>
      </c>
      <c r="L84" s="8">
        <v>0.16119</v>
      </c>
      <c r="M84" s="8">
        <v>0</v>
      </c>
      <c r="N84" s="8">
        <v>6.9833000000000006E-2</v>
      </c>
      <c r="O84" s="8">
        <v>9.3464000000000005E-2</v>
      </c>
      <c r="P84" s="7">
        <f t="shared" si="42"/>
        <v>102.94561200000001</v>
      </c>
      <c r="Q84" s="14">
        <f t="shared" si="43"/>
        <v>1.9482521557662518</v>
      </c>
      <c r="R84" s="14">
        <f t="shared" si="44"/>
        <v>1.133496128500989E-2</v>
      </c>
      <c r="S84" s="14">
        <f t="shared" si="45"/>
        <v>0.11166361592565263</v>
      </c>
      <c r="T84" s="14">
        <f t="shared" si="46"/>
        <v>0.53526935893392424</v>
      </c>
      <c r="U84" s="14">
        <f t="shared" si="47"/>
        <v>1.4363729273674127E-2</v>
      </c>
      <c r="V84" s="14">
        <f t="shared" si="48"/>
        <v>1.2600409505092756</v>
      </c>
      <c r="W84" s="14">
        <f t="shared" si="49"/>
        <v>9.2488823887225763E-2</v>
      </c>
      <c r="X84" s="14">
        <f t="shared" si="50"/>
        <v>1.110552959417783E-2</v>
      </c>
      <c r="Y84" s="14">
        <f t="shared" si="51"/>
        <v>0</v>
      </c>
      <c r="Z84" s="14">
        <f t="shared" si="52"/>
        <v>1.9619574493120961E-3</v>
      </c>
      <c r="AA84" s="14">
        <f t="shared" si="53"/>
        <v>2.6717784338407876E-3</v>
      </c>
      <c r="AB84" s="14">
        <f t="shared" si="54"/>
        <v>3.9891528610583449</v>
      </c>
      <c r="AC84" s="24">
        <f t="shared" si="55"/>
        <v>70.185134228971634</v>
      </c>
      <c r="AD84" s="43"/>
      <c r="AE84" s="15" t="s">
        <v>75</v>
      </c>
    </row>
    <row r="85" spans="2:31" ht="15" customHeight="1">
      <c r="D85" s="11" t="s">
        <v>39</v>
      </c>
      <c r="E85" s="8">
        <v>53.987116</v>
      </c>
      <c r="F85" s="8">
        <v>0.36854100000000001</v>
      </c>
      <c r="G85" s="8">
        <v>1.0109349999999999</v>
      </c>
      <c r="H85" s="8">
        <v>21.648174999999998</v>
      </c>
      <c r="I85" s="8">
        <v>0.53304700000000005</v>
      </c>
      <c r="J85" s="8">
        <v>21.575409000000001</v>
      </c>
      <c r="K85" s="8">
        <v>1.975984</v>
      </c>
      <c r="L85" s="8">
        <v>4.2686000000000002E-2</v>
      </c>
      <c r="M85" s="8">
        <v>0</v>
      </c>
      <c r="N85" s="8">
        <v>2.235E-3</v>
      </c>
      <c r="O85" s="8">
        <v>3.5926E-2</v>
      </c>
      <c r="P85" s="7">
        <f t="shared" si="42"/>
        <v>101.180054</v>
      </c>
      <c r="Q85" s="14">
        <f t="shared" si="43"/>
        <v>1.9845077721926374</v>
      </c>
      <c r="R85" s="14">
        <f t="shared" si="44"/>
        <v>1.01900885972219E-2</v>
      </c>
      <c r="S85" s="14">
        <f t="shared" si="45"/>
        <v>4.3796715917582781E-2</v>
      </c>
      <c r="T85" s="14">
        <f t="shared" si="46"/>
        <v>0.6654875884449406</v>
      </c>
      <c r="U85" s="14">
        <f t="shared" si="47"/>
        <v>1.6596389270413441E-2</v>
      </c>
      <c r="V85" s="14">
        <f t="shared" si="48"/>
        <v>1.1823187286436825</v>
      </c>
      <c r="W85" s="14">
        <f t="shared" si="49"/>
        <v>7.7825574257568989E-2</v>
      </c>
      <c r="X85" s="14">
        <f t="shared" si="50"/>
        <v>3.0422526185152092E-3</v>
      </c>
      <c r="Y85" s="14">
        <f t="shared" si="51"/>
        <v>0</v>
      </c>
      <c r="Z85" s="14">
        <f t="shared" si="52"/>
        <v>6.4955367939563356E-5</v>
      </c>
      <c r="AA85" s="14">
        <f t="shared" si="53"/>
        <v>1.0623645661354218E-3</v>
      </c>
      <c r="AB85" s="14">
        <f t="shared" si="54"/>
        <v>3.9848924298766382</v>
      </c>
      <c r="AC85" s="24">
        <f t="shared" si="55"/>
        <v>63.984992242397276</v>
      </c>
      <c r="AD85" s="45" t="s">
        <v>84</v>
      </c>
      <c r="AE85" s="15" t="s">
        <v>68</v>
      </c>
    </row>
    <row r="86" spans="2:31" ht="15" customHeight="1">
      <c r="D86" s="11" t="s">
        <v>56</v>
      </c>
      <c r="E86" s="8">
        <v>54.346246000000001</v>
      </c>
      <c r="F86" s="8">
        <v>0.21752199999999999</v>
      </c>
      <c r="G86" s="8">
        <v>1.054905</v>
      </c>
      <c r="H86" s="8">
        <v>21.346018999999998</v>
      </c>
      <c r="I86" s="8">
        <v>0.52603100000000003</v>
      </c>
      <c r="J86" s="8">
        <v>22.512604</v>
      </c>
      <c r="K86" s="8">
        <v>1.9350350000000001</v>
      </c>
      <c r="L86" s="8">
        <v>1.0917E-2</v>
      </c>
      <c r="M86" s="8">
        <v>0</v>
      </c>
      <c r="N86" s="8">
        <v>2.6127000000000001E-2</v>
      </c>
      <c r="O86" s="8">
        <v>6.2923000000000007E-2</v>
      </c>
      <c r="P86" s="7">
        <f t="shared" si="42"/>
        <v>102.038329</v>
      </c>
      <c r="Q86" s="14">
        <f t="shared" si="43"/>
        <v>1.9773247065236237</v>
      </c>
      <c r="R86" s="14">
        <f t="shared" si="44"/>
        <v>5.9530715751511558E-3</v>
      </c>
      <c r="S86" s="14">
        <f t="shared" si="45"/>
        <v>4.5235295410663637E-2</v>
      </c>
      <c r="T86" s="14">
        <f t="shared" si="46"/>
        <v>0.64950324952799177</v>
      </c>
      <c r="U86" s="14">
        <f t="shared" si="47"/>
        <v>1.6210828616744485E-2</v>
      </c>
      <c r="V86" s="14">
        <f t="shared" si="48"/>
        <v>1.2210881886208258</v>
      </c>
      <c r="W86" s="14">
        <f t="shared" si="49"/>
        <v>7.5435105391172666E-2</v>
      </c>
      <c r="X86" s="14">
        <f t="shared" si="50"/>
        <v>7.7012086559507186E-4</v>
      </c>
      <c r="Y86" s="14">
        <f t="shared" si="51"/>
        <v>0</v>
      </c>
      <c r="Z86" s="14">
        <f t="shared" si="52"/>
        <v>7.5157587550078698E-4</v>
      </c>
      <c r="AA86" s="14">
        <f t="shared" si="53"/>
        <v>1.8417042836711749E-3</v>
      </c>
      <c r="AB86" s="14">
        <f t="shared" si="54"/>
        <v>3.9941138466909405</v>
      </c>
      <c r="AC86" s="24">
        <f t="shared" si="55"/>
        <v>65.278187621196651</v>
      </c>
      <c r="AD86" s="45" t="s">
        <v>84</v>
      </c>
      <c r="AE86" s="15" t="s">
        <v>68</v>
      </c>
    </row>
    <row r="87" spans="2:31" ht="15" customHeight="1">
      <c r="D87" s="11" t="s">
        <v>20</v>
      </c>
      <c r="E87" s="8">
        <v>55.227446999999998</v>
      </c>
      <c r="F87" s="8">
        <v>0.21546699999999999</v>
      </c>
      <c r="G87" s="8">
        <v>0.95235099999999995</v>
      </c>
      <c r="H87" s="8">
        <v>18.733544999999999</v>
      </c>
      <c r="I87" s="8">
        <v>0.55357500000000004</v>
      </c>
      <c r="J87" s="8">
        <v>24.398153000000001</v>
      </c>
      <c r="K87" s="8">
        <v>1.950761</v>
      </c>
      <c r="L87" s="8">
        <v>5.0672000000000002E-2</v>
      </c>
      <c r="M87" s="8">
        <v>0</v>
      </c>
      <c r="N87" s="8">
        <v>4.1394E-2</v>
      </c>
      <c r="O87" s="8">
        <v>2.6995000000000002E-2</v>
      </c>
      <c r="P87" s="7">
        <f t="shared" si="42"/>
        <v>102.15035999999999</v>
      </c>
      <c r="Q87" s="14">
        <f t="shared" si="43"/>
        <v>1.9820773854137037</v>
      </c>
      <c r="R87" s="14">
        <f t="shared" si="44"/>
        <v>5.8166894511854925E-3</v>
      </c>
      <c r="S87" s="14">
        <f t="shared" si="45"/>
        <v>4.0282676490240504E-2</v>
      </c>
      <c r="T87" s="14">
        <f t="shared" si="46"/>
        <v>0.56226571273028902</v>
      </c>
      <c r="U87" s="14">
        <f t="shared" si="47"/>
        <v>1.6827807710603535E-2</v>
      </c>
      <c r="V87" s="14">
        <f t="shared" si="48"/>
        <v>1.3053754630172132</v>
      </c>
      <c r="W87" s="14">
        <f t="shared" si="49"/>
        <v>7.5014624132744526E-2</v>
      </c>
      <c r="X87" s="14">
        <f t="shared" si="50"/>
        <v>3.5259879384722664E-3</v>
      </c>
      <c r="Y87" s="14">
        <f t="shared" si="51"/>
        <v>0</v>
      </c>
      <c r="Z87" s="14">
        <f t="shared" si="52"/>
        <v>1.1745672240715613E-3</v>
      </c>
      <c r="AA87" s="14">
        <f t="shared" si="53"/>
        <v>7.7938313866662313E-4</v>
      </c>
      <c r="AB87" s="14">
        <f t="shared" si="54"/>
        <v>3.9931402972471903</v>
      </c>
      <c r="AC87" s="24">
        <f t="shared" si="55"/>
        <v>69.89433944637419</v>
      </c>
      <c r="AD87" s="43"/>
      <c r="AE87" s="15" t="s">
        <v>75</v>
      </c>
    </row>
    <row r="88" spans="2:31" ht="15" customHeight="1">
      <c r="D88" s="11" t="s">
        <v>57</v>
      </c>
      <c r="E88" s="8">
        <v>53.883833000000003</v>
      </c>
      <c r="F88" s="8">
        <v>0.36495300000000003</v>
      </c>
      <c r="G88" s="8">
        <v>1.1891039999999999</v>
      </c>
      <c r="H88" s="8">
        <v>21.057065000000001</v>
      </c>
      <c r="I88" s="8">
        <v>0.37923600000000002</v>
      </c>
      <c r="J88" s="8">
        <v>21.74935</v>
      </c>
      <c r="K88" s="8">
        <v>2.033712</v>
      </c>
      <c r="L88" s="8">
        <v>3.2689999999999997E-2</v>
      </c>
      <c r="M88" s="8">
        <v>0</v>
      </c>
      <c r="N88" s="8">
        <v>0</v>
      </c>
      <c r="O88" s="8">
        <v>0</v>
      </c>
      <c r="P88" s="7">
        <f t="shared" si="42"/>
        <v>100.68994300000001</v>
      </c>
      <c r="Q88" s="14">
        <f t="shared" si="43"/>
        <v>1.9836483459678358</v>
      </c>
      <c r="R88" s="14">
        <f t="shared" si="44"/>
        <v>1.010584458229657E-2</v>
      </c>
      <c r="S88" s="14">
        <f t="shared" si="45"/>
        <v>5.1591918813994234E-2</v>
      </c>
      <c r="T88" s="14">
        <f t="shared" si="46"/>
        <v>0.6482761358131911</v>
      </c>
      <c r="U88" s="14">
        <f t="shared" si="47"/>
        <v>1.1825001195563904E-2</v>
      </c>
      <c r="V88" s="14">
        <f t="shared" si="48"/>
        <v>1.1936179491121166</v>
      </c>
      <c r="W88" s="14">
        <f t="shared" si="49"/>
        <v>8.0218010790201036E-2</v>
      </c>
      <c r="X88" s="14">
        <f t="shared" si="50"/>
        <v>2.3332875353405526E-3</v>
      </c>
      <c r="Y88" s="14">
        <f t="shared" si="51"/>
        <v>0</v>
      </c>
      <c r="Z88" s="14">
        <f t="shared" si="52"/>
        <v>0</v>
      </c>
      <c r="AA88" s="14">
        <f t="shared" si="53"/>
        <v>0</v>
      </c>
      <c r="AB88" s="14">
        <f t="shared" si="54"/>
        <v>3.9816164938105398</v>
      </c>
      <c r="AC88" s="24">
        <f t="shared" si="55"/>
        <v>64.803832037959992</v>
      </c>
      <c r="AD88" s="45" t="s">
        <v>84</v>
      </c>
      <c r="AE88" s="15" t="s">
        <v>68</v>
      </c>
    </row>
    <row r="89" spans="2:31" ht="15" customHeight="1">
      <c r="D89" s="11" t="s">
        <v>20</v>
      </c>
      <c r="E89" s="8">
        <v>53.741342000000003</v>
      </c>
      <c r="F89" s="8">
        <v>0.398036</v>
      </c>
      <c r="G89" s="8">
        <v>1.091388</v>
      </c>
      <c r="H89" s="8">
        <v>20.852971</v>
      </c>
      <c r="I89" s="8">
        <v>0.51837900000000003</v>
      </c>
      <c r="J89" s="8">
        <v>21.88523</v>
      </c>
      <c r="K89" s="8">
        <v>1.8984570000000001</v>
      </c>
      <c r="L89" s="8">
        <v>2.0579E-2</v>
      </c>
      <c r="M89" s="8">
        <v>0</v>
      </c>
      <c r="N89" s="8">
        <v>7.4600000000000003E-4</v>
      </c>
      <c r="O89" s="8">
        <v>0</v>
      </c>
      <c r="P89" s="7">
        <f t="shared" si="42"/>
        <v>100.407128</v>
      </c>
      <c r="Q89" s="14">
        <f t="shared" si="43"/>
        <v>1.9834409128780692</v>
      </c>
      <c r="R89" s="14">
        <f t="shared" si="44"/>
        <v>1.1050007867225532E-2</v>
      </c>
      <c r="S89" s="14">
        <f t="shared" si="45"/>
        <v>4.7472879165922542E-2</v>
      </c>
      <c r="T89" s="14">
        <f t="shared" si="46"/>
        <v>0.64362765058444771</v>
      </c>
      <c r="U89" s="14">
        <f t="shared" si="47"/>
        <v>1.6204796918762553E-2</v>
      </c>
      <c r="V89" s="14">
        <f t="shared" si="48"/>
        <v>1.2041337549098459</v>
      </c>
      <c r="W89" s="14">
        <f t="shared" si="49"/>
        <v>7.5073689365076648E-2</v>
      </c>
      <c r="X89" s="14">
        <f t="shared" si="50"/>
        <v>1.4725910772516333E-3</v>
      </c>
      <c r="Y89" s="14">
        <f t="shared" si="51"/>
        <v>0</v>
      </c>
      <c r="Z89" s="14">
        <f t="shared" si="52"/>
        <v>2.1768295844393527E-5</v>
      </c>
      <c r="AA89" s="14">
        <f t="shared" si="53"/>
        <v>0</v>
      </c>
      <c r="AB89" s="14">
        <f t="shared" si="54"/>
        <v>3.9824980510624464</v>
      </c>
      <c r="AC89" s="24">
        <f t="shared" si="55"/>
        <v>65.167166676897267</v>
      </c>
      <c r="AD89" s="43"/>
      <c r="AE89" s="15" t="s">
        <v>75</v>
      </c>
    </row>
    <row r="90" spans="2:31" ht="15" customHeight="1">
      <c r="D90" s="11" t="s">
        <v>58</v>
      </c>
      <c r="E90" s="8">
        <v>54.044139000000001</v>
      </c>
      <c r="F90" s="8">
        <v>0.26597399999999999</v>
      </c>
      <c r="G90" s="8">
        <v>1.1749430000000001</v>
      </c>
      <c r="H90" s="8">
        <v>20.734114999999999</v>
      </c>
      <c r="I90" s="8">
        <v>0.49200100000000002</v>
      </c>
      <c r="J90" s="8">
        <v>22.632580999999998</v>
      </c>
      <c r="K90" s="8">
        <v>1.719214</v>
      </c>
      <c r="L90" s="8">
        <v>1.8067E-2</v>
      </c>
      <c r="M90" s="8">
        <v>0</v>
      </c>
      <c r="N90" s="8">
        <v>0</v>
      </c>
      <c r="O90" s="8">
        <v>0</v>
      </c>
      <c r="P90" s="7">
        <f t="shared" si="42"/>
        <v>101.081034</v>
      </c>
      <c r="Q90" s="14">
        <f t="shared" si="43"/>
        <v>1.9781691880307453</v>
      </c>
      <c r="R90" s="14">
        <f t="shared" si="44"/>
        <v>7.3229065054086287E-3</v>
      </c>
      <c r="S90" s="14">
        <f t="shared" si="45"/>
        <v>5.0685912133763028E-2</v>
      </c>
      <c r="T90" s="14">
        <f t="shared" si="46"/>
        <v>0.6346822134908684</v>
      </c>
      <c r="U90" s="14">
        <f t="shared" si="47"/>
        <v>1.5253385603235867E-2</v>
      </c>
      <c r="V90" s="14">
        <f t="shared" si="48"/>
        <v>1.2349852475156455</v>
      </c>
      <c r="W90" s="14">
        <f t="shared" si="49"/>
        <v>6.7425007572215825E-2</v>
      </c>
      <c r="X90" s="14">
        <f t="shared" si="50"/>
        <v>1.2821770901645468E-3</v>
      </c>
      <c r="Y90" s="14">
        <f t="shared" si="51"/>
        <v>0</v>
      </c>
      <c r="Z90" s="14">
        <f t="shared" si="52"/>
        <v>0</v>
      </c>
      <c r="AA90" s="14">
        <f t="shared" si="53"/>
        <v>0</v>
      </c>
      <c r="AB90" s="14">
        <f t="shared" si="54"/>
        <v>3.9898060379420466</v>
      </c>
      <c r="AC90" s="24">
        <f t="shared" si="55"/>
        <v>66.053738072266896</v>
      </c>
      <c r="AD90" s="45" t="s">
        <v>84</v>
      </c>
      <c r="AE90" s="15" t="s">
        <v>68</v>
      </c>
    </row>
    <row r="91" spans="2:31" ht="15" customHeight="1">
      <c r="D91" s="11" t="s">
        <v>20</v>
      </c>
      <c r="E91" s="8">
        <v>55.238235000000003</v>
      </c>
      <c r="F91" s="8">
        <v>0.169956</v>
      </c>
      <c r="G91" s="8">
        <v>0.63423200000000002</v>
      </c>
      <c r="H91" s="8">
        <v>17.236160999999999</v>
      </c>
      <c r="I91" s="8">
        <v>0.467366</v>
      </c>
      <c r="J91" s="8">
        <v>24.810572000000001</v>
      </c>
      <c r="K91" s="8">
        <v>1.9174020000000001</v>
      </c>
      <c r="L91" s="8">
        <v>3.6024E-2</v>
      </c>
      <c r="M91" s="8">
        <v>0</v>
      </c>
      <c r="N91" s="8">
        <v>6.0429999999999998E-2</v>
      </c>
      <c r="O91" s="8">
        <v>5.4005999999999998E-2</v>
      </c>
      <c r="P91" s="7">
        <f t="shared" si="42"/>
        <v>100.62438399999999</v>
      </c>
      <c r="Q91" s="14">
        <f t="shared" si="43"/>
        <v>1.9983065239421531</v>
      </c>
      <c r="R91" s="14">
        <f t="shared" si="44"/>
        <v>4.6247502872096592E-3</v>
      </c>
      <c r="S91" s="14">
        <f t="shared" si="45"/>
        <v>2.7041208752699487E-2</v>
      </c>
      <c r="T91" s="14">
        <f t="shared" si="46"/>
        <v>0.52145741694189096</v>
      </c>
      <c r="U91" s="14">
        <f t="shared" si="47"/>
        <v>1.4320720252491351E-2</v>
      </c>
      <c r="V91" s="14">
        <f t="shared" si="48"/>
        <v>1.3380487773768746</v>
      </c>
      <c r="W91" s="14">
        <f t="shared" si="49"/>
        <v>7.4321030555054596E-2</v>
      </c>
      <c r="X91" s="14">
        <f t="shared" si="50"/>
        <v>2.5267448213751455E-3</v>
      </c>
      <c r="Y91" s="14">
        <f t="shared" si="51"/>
        <v>0</v>
      </c>
      <c r="Z91" s="14">
        <f t="shared" si="52"/>
        <v>1.728421861518037E-3</v>
      </c>
      <c r="AA91" s="14">
        <f t="shared" si="53"/>
        <v>1.5716880829487862E-3</v>
      </c>
      <c r="AB91" s="14">
        <f t="shared" si="54"/>
        <v>3.9839472828742166</v>
      </c>
      <c r="AC91" s="24">
        <f t="shared" si="55"/>
        <v>71.95721000902995</v>
      </c>
      <c r="AD91" s="43"/>
      <c r="AE91" s="15" t="s">
        <v>75</v>
      </c>
    </row>
    <row r="92" spans="2:31" ht="15" customHeight="1">
      <c r="D92" s="11" t="s">
        <v>59</v>
      </c>
      <c r="E92" s="8">
        <v>53.782159</v>
      </c>
      <c r="F92" s="8">
        <v>0.32569399999999998</v>
      </c>
      <c r="G92" s="8">
        <v>1.002408</v>
      </c>
      <c r="H92" s="8">
        <v>21.695578000000001</v>
      </c>
      <c r="I92" s="8">
        <v>0.54418200000000005</v>
      </c>
      <c r="J92" s="8">
        <v>21.159603000000001</v>
      </c>
      <c r="K92" s="8">
        <v>1.8238780000000001</v>
      </c>
      <c r="L92" s="8">
        <v>2.3222E-2</v>
      </c>
      <c r="M92" s="8">
        <v>0</v>
      </c>
      <c r="N92" s="8">
        <v>1.9356999999999999E-2</v>
      </c>
      <c r="O92" s="8">
        <v>2.9936000000000001E-2</v>
      </c>
      <c r="P92" s="7">
        <f t="shared" si="42"/>
        <v>100.40601700000002</v>
      </c>
      <c r="Q92" s="14">
        <f t="shared" si="43"/>
        <v>1.9919427801157841</v>
      </c>
      <c r="R92" s="14">
        <f t="shared" si="44"/>
        <v>9.0735629892651562E-3</v>
      </c>
      <c r="S92" s="14">
        <f t="shared" si="45"/>
        <v>4.375611832272467E-2</v>
      </c>
      <c r="T92" s="14">
        <f t="shared" si="46"/>
        <v>0.67199469627668251</v>
      </c>
      <c r="U92" s="14">
        <f t="shared" si="47"/>
        <v>1.7071364375337975E-2</v>
      </c>
      <c r="V92" s="14">
        <f t="shared" si="48"/>
        <v>1.1683124303334336</v>
      </c>
      <c r="W92" s="14">
        <f t="shared" si="49"/>
        <v>7.2378677845150077E-2</v>
      </c>
      <c r="X92" s="14">
        <f t="shared" si="50"/>
        <v>1.6675750348306309E-3</v>
      </c>
      <c r="Y92" s="14">
        <f t="shared" si="51"/>
        <v>0</v>
      </c>
      <c r="Z92" s="14">
        <f t="shared" si="52"/>
        <v>5.6682829360689727E-4</v>
      </c>
      <c r="AA92" s="14">
        <f t="shared" si="53"/>
        <v>8.9193751738537823E-4</v>
      </c>
      <c r="AB92" s="14">
        <f t="shared" si="54"/>
        <v>3.9776559711042014</v>
      </c>
      <c r="AC92" s="24">
        <f t="shared" si="55"/>
        <v>63.48464413575843</v>
      </c>
      <c r="AD92" s="45" t="s">
        <v>84</v>
      </c>
      <c r="AE92" s="15" t="s">
        <v>68</v>
      </c>
    </row>
    <row r="93" spans="2:31" ht="15" customHeight="1">
      <c r="D93" s="11" t="s">
        <v>20</v>
      </c>
      <c r="E93" s="8">
        <v>54.111457000000001</v>
      </c>
      <c r="F93" s="8">
        <v>0.31051699999999999</v>
      </c>
      <c r="G93" s="8">
        <v>1.0177510000000001</v>
      </c>
      <c r="H93" s="8">
        <v>19.25057</v>
      </c>
      <c r="I93" s="8">
        <v>0.47016000000000002</v>
      </c>
      <c r="J93" s="8">
        <v>23.121683000000001</v>
      </c>
      <c r="K93" s="8">
        <v>2.089067</v>
      </c>
      <c r="L93" s="8">
        <v>3.2098000000000002E-2</v>
      </c>
      <c r="M93" s="8">
        <v>0</v>
      </c>
      <c r="N93" s="8">
        <v>3.8276999999999999E-2</v>
      </c>
      <c r="O93" s="8">
        <v>0</v>
      </c>
      <c r="P93" s="7">
        <f t="shared" si="42"/>
        <v>100.44158</v>
      </c>
      <c r="Q93" s="14">
        <f t="shared" si="43"/>
        <v>1.9824593512044537</v>
      </c>
      <c r="R93" s="14">
        <f t="shared" si="44"/>
        <v>8.5571652514798095E-3</v>
      </c>
      <c r="S93" s="14">
        <f t="shared" si="45"/>
        <v>4.394528026810491E-2</v>
      </c>
      <c r="T93" s="14">
        <f t="shared" si="46"/>
        <v>0.58981342112306456</v>
      </c>
      <c r="U93" s="14">
        <f t="shared" si="47"/>
        <v>1.4589693695804802E-2</v>
      </c>
      <c r="V93" s="14">
        <f t="shared" si="48"/>
        <v>1.262837185816458</v>
      </c>
      <c r="W93" s="14">
        <f t="shared" si="49"/>
        <v>8.2005629408963943E-2</v>
      </c>
      <c r="X93" s="14">
        <f t="shared" si="50"/>
        <v>2.2800279636228044E-3</v>
      </c>
      <c r="Y93" s="14">
        <f t="shared" si="51"/>
        <v>0</v>
      </c>
      <c r="Z93" s="14">
        <f t="shared" si="52"/>
        <v>1.1087351065824408E-3</v>
      </c>
      <c r="AA93" s="14">
        <f t="shared" si="53"/>
        <v>0</v>
      </c>
      <c r="AB93" s="14">
        <f t="shared" si="54"/>
        <v>3.987596489838535</v>
      </c>
      <c r="AC93" s="24">
        <f t="shared" si="55"/>
        <v>68.163807092725165</v>
      </c>
      <c r="AD93" s="43"/>
      <c r="AE93" s="15" t="s">
        <v>75</v>
      </c>
    </row>
    <row r="94" spans="2:31" ht="15" customHeight="1">
      <c r="B94" s="11">
        <v>9</v>
      </c>
      <c r="C94" s="12">
        <v>40499</v>
      </c>
      <c r="D94" s="11" t="s">
        <v>21</v>
      </c>
      <c r="E94" s="13">
        <v>52.613723</v>
      </c>
      <c r="F94" s="13">
        <v>0.342082</v>
      </c>
      <c r="G94" s="13">
        <v>1.205813</v>
      </c>
      <c r="H94" s="13">
        <v>21.369631999999999</v>
      </c>
      <c r="I94" s="13">
        <v>0.41297800000000001</v>
      </c>
      <c r="J94" s="13">
        <v>22.071466000000001</v>
      </c>
      <c r="K94" s="13">
        <v>1.9899469999999999</v>
      </c>
      <c r="L94" s="13">
        <v>1.6389000000000001E-2</v>
      </c>
      <c r="M94" s="13">
        <v>0</v>
      </c>
      <c r="N94" s="13">
        <v>2.7911999999999999E-2</v>
      </c>
      <c r="O94" s="13">
        <v>1.7503000000000001E-2</v>
      </c>
      <c r="P94" s="7">
        <f t="shared" ref="P94:P117" si="56">SUM(E94:O94)</f>
        <v>100.06744500000001</v>
      </c>
      <c r="Q94" s="14">
        <f>(E94/60.0843)*(6/(2*E94/60.0843+2*F94/79.8788+3*G94/101.9613+H94/71.8464+I94/70.93745+J94/40.304+K94/56.077+L94/61.9789+M94/94.195+3*N94/151.9904+O94/74.6894))</f>
        <v>1.958404827399771</v>
      </c>
      <c r="R94" s="14">
        <f>(F94/79.8788)*(6/(2*E94/60.0843+2*F94/79.8788+3*G94/101.9613+H94/71.8464+I94/70.93745+J94/40.304+K94/56.077+L94/61.9789+M94/94.195+3*N94/151.9904+O94/74.6894))</f>
        <v>9.5777419890896269E-3</v>
      </c>
      <c r="S94" s="14">
        <f>2*(G94/101.9613)*(6/(2*E94/60.0843+2*F94/79.8788+3*G94/101.9613+H94/71.8464+I94/70.93745+J94/40.304+K94/56.077+L94/61.9789+M94/94.195+3*N94/151.9904+O94/74.6894))</f>
        <v>5.2897973681907483E-2</v>
      </c>
      <c r="T94" s="14">
        <f>(H94/71.8464)*(6/(2*E94/60.0843+2*F94/79.8788+3*G94/101.9613+H94/71.8464+I94/70.93745+J94/40.304+K94/56.077+L94/61.9789+M94/94.195+3*N94/151.9904+O94/74.6894))</f>
        <v>0.66520648489501744</v>
      </c>
      <c r="U94" s="14">
        <f>(I94/70.93745)*(6/(2*E94/60.0843+2*F94/79.8788+3*G94/101.9613+H94/71.8464+I94/70.93745+J94/40.304+K94/56.077+L94/61.9789+M94/94.195+3*N94/151.9904+O94/74.6894))</f>
        <v>1.302014398052938E-2</v>
      </c>
      <c r="V94" s="14">
        <f>(J94/40.304)*(6/(2*E94/60.0843+2*F94/79.8788+3*G94/101.9613+H94/71.8464+I94/70.93745+J94/40.304+K94/56.077+L94/61.9789+M94/94.195+3*N94/151.9904+O94/74.6894))</f>
        <v>1.2247500699471789</v>
      </c>
      <c r="W94" s="14">
        <f>(K94/56.077)*(6/(2*E94/60.0843+2*F94/79.8788+3*G94/101.9613+H94/71.8464+I94/70.93745+J94/40.304+K94/56.077+L94/61.9789+M94/94.195+3*N94/151.9904+O94/74.6894))</f>
        <v>7.936356732149151E-2</v>
      </c>
      <c r="X94" s="14">
        <f>2*(L94/61.9789)*(6/(2*E94/60.0843+2*F94/79.8788+3*G94/101.9613+H94/71.8464+I94/70.93745+J94/40.304+K94/56.077+L94/61.9789+M94/94.195+3*N94/151.9904+O94/74.6894))</f>
        <v>1.1827774327321007E-3</v>
      </c>
      <c r="Y94" s="14">
        <f>2*(M94/94.195)*(6/(2*E94/60.0843+2*F94/79.8788+3*G94/101.9613+H94/71.8464+I94/70.93745+J94/40.304+K94/56.077+L94/61.9789+M94/94.195+3*N94/151.9904+O94/74.6894))</f>
        <v>0</v>
      </c>
      <c r="Z94" s="14">
        <f>2*(N94/151.9904)*(6/(2*E94/60.0843+2*F94/79.8788+3*G94/101.9613+H94/71.8464+I94/70.93745+J94/40.304+K94/56.077+L94/61.9789+M94/94.195+3*N94/151.9904+O94/74.6894))</f>
        <v>8.2142749775456023E-4</v>
      </c>
      <c r="AA94" s="14">
        <f>(O94/74.6894)*(6/(2*E94/60.0843+2*F94/79.8788+3*G94/101.9613+H94/71.8464+I94/70.93745+J94/40.304+K94/56.077+L94/61.9789+M94/94.195+3*N94/151.9904+O94/74.6894))</f>
        <v>5.2410459220223198E-4</v>
      </c>
      <c r="AB94" s="14">
        <f>SUM(Q94:AA94)</f>
        <v>4.0057491187376746</v>
      </c>
      <c r="AC94" s="24">
        <f t="shared" ref="AC94:AC117" si="57">100*V94/(V94+T94)</f>
        <v>64.803080621577593</v>
      </c>
      <c r="AD94" s="45" t="s">
        <v>84</v>
      </c>
      <c r="AE94" s="15" t="s">
        <v>68</v>
      </c>
    </row>
    <row r="95" spans="2:31" ht="15" customHeight="1">
      <c r="D95" s="11" t="s">
        <v>20</v>
      </c>
      <c r="E95" s="13">
        <v>54.685009000000001</v>
      </c>
      <c r="F95" s="13">
        <v>0.22139400000000001</v>
      </c>
      <c r="G95" s="13">
        <v>1.150417</v>
      </c>
      <c r="H95" s="13">
        <v>16.430416999999998</v>
      </c>
      <c r="I95" s="13">
        <v>0.32547799999999999</v>
      </c>
      <c r="J95" s="13">
        <v>26.467216000000001</v>
      </c>
      <c r="K95" s="13">
        <v>1.7157210000000001</v>
      </c>
      <c r="L95" s="13">
        <v>2.5381999999999998E-2</v>
      </c>
      <c r="M95" s="13">
        <v>0</v>
      </c>
      <c r="N95" s="13">
        <v>5.6769E-2</v>
      </c>
      <c r="O95" s="13">
        <v>8.7799999999999996E-3</v>
      </c>
      <c r="P95" s="7">
        <f t="shared" si="56"/>
        <v>101.086583</v>
      </c>
      <c r="Q95" s="14">
        <f t="shared" ref="Q95:Q117" si="58">(E95/60.0843)*(6/(2*E95/60.0843+2*F95/79.8788+3*G95/101.9613+H95/71.8464+I95/70.93745+J95/40.304+K95/56.077+L95/61.9789+M95/94.195+3*N95/151.9904+O95/74.6894))</f>
        <v>1.9630011636107609</v>
      </c>
      <c r="R95" s="14">
        <f t="shared" ref="R95:R117" si="59">(F95/79.8788)*(6/(2*E95/60.0843+2*F95/79.8788+3*G95/101.9613+H95/71.8464+I95/70.93745+J95/40.304+K95/56.077+L95/61.9789+M95/94.195+3*N95/151.9904+O95/74.6894))</f>
        <v>5.9778854668400515E-3</v>
      </c>
      <c r="S95" s="14">
        <f t="shared" ref="S95:S117" si="60">2*(G95/101.9613)*(6/(2*E95/60.0843+2*F95/79.8788+3*G95/101.9613+H95/71.8464+I95/70.93745+J95/40.304+K95/56.077+L95/61.9789+M95/94.195+3*N95/151.9904+O95/74.6894))</f>
        <v>4.8670207448967016E-2</v>
      </c>
      <c r="T95" s="14">
        <f t="shared" ref="T95:T117" si="61">(H95/71.8464)*(6/(2*E95/60.0843+2*F95/79.8788+3*G95/101.9613+H95/71.8464+I95/70.93745+J95/40.304+K95/56.077+L95/61.9789+M95/94.195+3*N95/151.9904+O95/74.6894))</f>
        <v>0.4932383644463863</v>
      </c>
      <c r="U95" s="14">
        <f t="shared" ref="U95:U117" si="62">(I95/70.93745)*(6/(2*E95/60.0843+2*F95/79.8788+3*G95/101.9613+H95/71.8464+I95/70.93745+J95/40.304+K95/56.077+L95/61.9789+M95/94.195+3*N95/151.9904+O95/74.6894))</f>
        <v>9.8959921223095351E-3</v>
      </c>
      <c r="V95" s="14">
        <f t="shared" ref="V95:V117" si="63">(J95/40.304)*(6/(2*E95/60.0843+2*F95/79.8788+3*G95/101.9613+H95/71.8464+I95/70.93745+J95/40.304+K95/56.077+L95/61.9789+M95/94.195+3*N95/151.9904+O95/74.6894))</f>
        <v>1.4163591303733585</v>
      </c>
      <c r="W95" s="14">
        <f t="shared" ref="W95:W117" si="64">(K95/56.077)*(6/(2*E95/60.0843+2*F95/79.8788+3*G95/101.9613+H95/71.8464+I95/70.93745+J95/40.304+K95/56.077+L95/61.9789+M95/94.195+3*N95/151.9904+O95/74.6894))</f>
        <v>6.5989550514983786E-2</v>
      </c>
      <c r="X95" s="14">
        <f t="shared" ref="X95:X117" si="65">2*(L95/61.9789)*(6/(2*E95/60.0843+2*F95/79.8788+3*G95/101.9613+H95/71.8464+I95/70.93745+J95/40.304+K95/56.077+L95/61.9789+M95/94.195+3*N95/151.9904+O95/74.6894))</f>
        <v>1.7665472022562443E-3</v>
      </c>
      <c r="Y95" s="14">
        <f t="shared" ref="Y95:Y117" si="66">2*(M95/94.195)*(6/(2*E95/60.0843+2*F95/79.8788+3*G95/101.9613+H95/71.8464+I95/70.93745+J95/40.304+K95/56.077+L95/61.9789+M95/94.195+3*N95/151.9904+O95/74.6894))</f>
        <v>0</v>
      </c>
      <c r="Z95" s="14">
        <f t="shared" ref="Z95:Z117" si="67">2*(N95/151.9904)*(6/(2*E95/60.0843+2*F95/79.8788+3*G95/101.9613+H95/71.8464+I95/70.93745+J95/40.304+K95/56.077+L95/61.9789+M95/94.195+3*N95/151.9904+O95/74.6894))</f>
        <v>1.6111588336305892E-3</v>
      </c>
      <c r="AA95" s="14">
        <f t="shared" ref="AA95:AA117" si="68">(O95/74.6894)*(6/(2*E95/60.0843+2*F95/79.8788+3*G95/101.9613+H95/71.8464+I95/70.93745+J95/40.304+K95/56.077+L95/61.9789+M95/94.195+3*N95/151.9904+O95/74.6894))</f>
        <v>2.5354136273516708E-4</v>
      </c>
      <c r="AB95" s="14">
        <f t="shared" ref="AB95:AB117" si="69">SUM(Q95:AA95)</f>
        <v>4.0067635413822273</v>
      </c>
      <c r="AC95" s="24">
        <f t="shared" si="57"/>
        <v>74.170558676138967</v>
      </c>
      <c r="AD95" s="43"/>
      <c r="AE95" s="15" t="s">
        <v>75</v>
      </c>
    </row>
    <row r="96" spans="2:31" ht="15" customHeight="1">
      <c r="D96" s="11" t="s">
        <v>22</v>
      </c>
      <c r="E96" s="13">
        <v>52.548921</v>
      </c>
      <c r="F96" s="13">
        <v>0.34301900000000002</v>
      </c>
      <c r="G96" s="13">
        <v>1.0592680000000001</v>
      </c>
      <c r="H96" s="13">
        <v>22.112463000000002</v>
      </c>
      <c r="I96" s="13">
        <v>0.468941</v>
      </c>
      <c r="J96" s="13">
        <v>22.020374</v>
      </c>
      <c r="K96" s="13">
        <v>2.0429149999999998</v>
      </c>
      <c r="L96" s="13">
        <v>2.1246999999999999E-2</v>
      </c>
      <c r="M96" s="13">
        <v>0</v>
      </c>
      <c r="N96" s="13">
        <v>1.6877E-2</v>
      </c>
      <c r="O96" s="13">
        <v>5.5462999999999998E-2</v>
      </c>
      <c r="P96" s="7">
        <f t="shared" si="56"/>
        <v>100.689488</v>
      </c>
      <c r="Q96" s="14">
        <f t="shared" si="58"/>
        <v>1.9525513853206027</v>
      </c>
      <c r="R96" s="14">
        <f t="shared" si="59"/>
        <v>9.5870792959389314E-3</v>
      </c>
      <c r="S96" s="14">
        <f t="shared" si="60"/>
        <v>4.6387413677785871E-2</v>
      </c>
      <c r="T96" s="14">
        <f t="shared" si="61"/>
        <v>0.68711872250725214</v>
      </c>
      <c r="U96" s="14">
        <f t="shared" si="62"/>
        <v>1.4758502982337494E-2</v>
      </c>
      <c r="V96" s="14">
        <f t="shared" si="63"/>
        <v>1.219765135146843</v>
      </c>
      <c r="W96" s="14">
        <f t="shared" si="64"/>
        <v>8.133270198534738E-2</v>
      </c>
      <c r="X96" s="14">
        <f t="shared" si="65"/>
        <v>1.5306765342035604E-3</v>
      </c>
      <c r="Y96" s="14">
        <f t="shared" si="66"/>
        <v>0</v>
      </c>
      <c r="Z96" s="14">
        <f t="shared" si="67"/>
        <v>4.9580255792626155E-4</v>
      </c>
      <c r="AA96" s="14">
        <f t="shared" si="68"/>
        <v>1.6578455244673259E-3</v>
      </c>
      <c r="AB96" s="14">
        <f t="shared" si="69"/>
        <v>4.0151852655327058</v>
      </c>
      <c r="AC96" s="24">
        <f t="shared" si="57"/>
        <v>63.966409398810164</v>
      </c>
      <c r="AD96" s="45" t="s">
        <v>84</v>
      </c>
      <c r="AE96" s="15" t="s">
        <v>68</v>
      </c>
    </row>
    <row r="97" spans="4:31" ht="15" customHeight="1">
      <c r="D97" s="11" t="s">
        <v>20</v>
      </c>
      <c r="E97" s="13">
        <v>53.926378</v>
      </c>
      <c r="F97" s="13">
        <v>0.26302399999999998</v>
      </c>
      <c r="G97" s="13">
        <v>0.86194000000000004</v>
      </c>
      <c r="H97" s="13">
        <v>16.678742</v>
      </c>
      <c r="I97" s="13">
        <v>0.37056800000000001</v>
      </c>
      <c r="J97" s="13">
        <v>25.678979999999999</v>
      </c>
      <c r="K97" s="13">
        <v>1.7395160000000001</v>
      </c>
      <c r="L97" s="13">
        <v>2.8899000000000001E-2</v>
      </c>
      <c r="M97" s="13">
        <v>0</v>
      </c>
      <c r="N97" s="13">
        <v>0</v>
      </c>
      <c r="O97" s="13">
        <v>0</v>
      </c>
      <c r="P97" s="7">
        <f t="shared" si="56"/>
        <v>99.548046999999997</v>
      </c>
      <c r="Q97" s="14">
        <f t="shared" si="58"/>
        <v>1.9704192830132814</v>
      </c>
      <c r="R97" s="14">
        <f t="shared" si="59"/>
        <v>7.2290669924876894E-3</v>
      </c>
      <c r="S97" s="14">
        <f t="shared" si="60"/>
        <v>3.7118470319472775E-2</v>
      </c>
      <c r="T97" s="14">
        <f t="shared" si="61"/>
        <v>0.50965546103056114</v>
      </c>
      <c r="U97" s="14">
        <f t="shared" si="62"/>
        <v>1.146860893373498E-2</v>
      </c>
      <c r="V97" s="14">
        <f t="shared" si="63"/>
        <v>1.3987755168562515</v>
      </c>
      <c r="W97" s="14">
        <f t="shared" si="64"/>
        <v>6.8102343868434848E-2</v>
      </c>
      <c r="X97" s="14">
        <f t="shared" si="65"/>
        <v>2.0473276405394863E-3</v>
      </c>
      <c r="Y97" s="14">
        <f t="shared" si="66"/>
        <v>0</v>
      </c>
      <c r="Z97" s="14">
        <f t="shared" si="67"/>
        <v>0</v>
      </c>
      <c r="AA97" s="14">
        <f t="shared" si="68"/>
        <v>0</v>
      </c>
      <c r="AB97" s="14">
        <f t="shared" si="69"/>
        <v>4.0048160786547635</v>
      </c>
      <c r="AC97" s="24">
        <f t="shared" si="57"/>
        <v>73.294530064959559</v>
      </c>
      <c r="AD97" s="43"/>
      <c r="AE97" s="15" t="s">
        <v>75</v>
      </c>
    </row>
    <row r="98" spans="4:31" ht="15" customHeight="1">
      <c r="D98" s="11" t="s">
        <v>23</v>
      </c>
      <c r="E98" s="13">
        <v>52.735823000000003</v>
      </c>
      <c r="F98" s="13">
        <v>0.315801</v>
      </c>
      <c r="G98" s="13">
        <v>1.0657920000000001</v>
      </c>
      <c r="H98" s="13">
        <v>21.824242000000002</v>
      </c>
      <c r="I98" s="13">
        <v>0.52406299999999995</v>
      </c>
      <c r="J98" s="13">
        <v>22.302161000000002</v>
      </c>
      <c r="K98" s="13">
        <v>1.9429000000000001</v>
      </c>
      <c r="L98" s="13">
        <v>3.4086999999999999E-2</v>
      </c>
      <c r="M98" s="13">
        <v>0</v>
      </c>
      <c r="N98" s="13">
        <v>2.6397E-2</v>
      </c>
      <c r="O98" s="13">
        <v>0.10203</v>
      </c>
      <c r="P98" s="7">
        <f t="shared" si="56"/>
        <v>100.873296</v>
      </c>
      <c r="Q98" s="14">
        <f t="shared" si="58"/>
        <v>1.9531560591843127</v>
      </c>
      <c r="R98" s="14">
        <f t="shared" si="59"/>
        <v>8.7978021691774658E-3</v>
      </c>
      <c r="S98" s="14">
        <f t="shared" si="60"/>
        <v>4.6522100026811147E-2</v>
      </c>
      <c r="T98" s="14">
        <f t="shared" si="61"/>
        <v>0.67596837791534137</v>
      </c>
      <c r="U98" s="14">
        <f t="shared" si="62"/>
        <v>1.6439937001307272E-2</v>
      </c>
      <c r="V98" s="14">
        <f t="shared" si="63"/>
        <v>1.2313769494011249</v>
      </c>
      <c r="W98" s="14">
        <f t="shared" si="64"/>
        <v>7.7100625183522301E-2</v>
      </c>
      <c r="X98" s="14">
        <f t="shared" si="65"/>
        <v>2.4477504283766213E-3</v>
      </c>
      <c r="Y98" s="14">
        <f t="shared" si="66"/>
        <v>0</v>
      </c>
      <c r="Z98" s="14">
        <f t="shared" si="67"/>
        <v>7.7296643060706664E-4</v>
      </c>
      <c r="AA98" s="14">
        <f t="shared" si="68"/>
        <v>3.0399128914087863E-3</v>
      </c>
      <c r="AB98" s="14">
        <f t="shared" si="69"/>
        <v>4.0156224806319898</v>
      </c>
      <c r="AC98" s="24">
        <f t="shared" si="57"/>
        <v>64.559727688829526</v>
      </c>
      <c r="AD98" s="45" t="s">
        <v>84</v>
      </c>
      <c r="AE98" s="15" t="s">
        <v>68</v>
      </c>
    </row>
    <row r="99" spans="4:31" ht="15" customHeight="1">
      <c r="D99" s="11" t="s">
        <v>20</v>
      </c>
      <c r="E99" s="13">
        <v>53.144705000000002</v>
      </c>
      <c r="F99" s="13">
        <v>0.31757299999999999</v>
      </c>
      <c r="G99" s="13">
        <v>1.076144</v>
      </c>
      <c r="H99" s="13">
        <v>18.028226</v>
      </c>
      <c r="I99" s="13">
        <v>0.38026900000000002</v>
      </c>
      <c r="J99" s="13">
        <v>24.257809999999999</v>
      </c>
      <c r="K99" s="13">
        <v>1.95381</v>
      </c>
      <c r="L99" s="13">
        <v>1.4666E-2</v>
      </c>
      <c r="M99" s="13">
        <v>0</v>
      </c>
      <c r="N99" s="13">
        <v>8.1539999999999998E-3</v>
      </c>
      <c r="O99" s="13">
        <v>5.8380000000000003E-3</v>
      </c>
      <c r="P99" s="7">
        <f t="shared" si="56"/>
        <v>99.187195000000003</v>
      </c>
      <c r="Q99" s="14">
        <f t="shared" si="58"/>
        <v>1.9640363518786648</v>
      </c>
      <c r="R99" s="14">
        <f t="shared" si="59"/>
        <v>8.828004923799742E-3</v>
      </c>
      <c r="S99" s="14">
        <f t="shared" si="60"/>
        <v>4.6872222569176815E-2</v>
      </c>
      <c r="T99" s="14">
        <f t="shared" si="61"/>
        <v>0.55718383579243025</v>
      </c>
      <c r="U99" s="14">
        <f t="shared" si="62"/>
        <v>1.1903258820231591E-2</v>
      </c>
      <c r="V99" s="14">
        <f t="shared" si="63"/>
        <v>1.3364538515318014</v>
      </c>
      <c r="W99" s="14">
        <f t="shared" si="64"/>
        <v>7.7365633009639126E-2</v>
      </c>
      <c r="X99" s="14">
        <f t="shared" si="65"/>
        <v>1.0508684153379873E-3</v>
      </c>
      <c r="Y99" s="14">
        <f t="shared" si="66"/>
        <v>0</v>
      </c>
      <c r="Z99" s="14">
        <f t="shared" si="67"/>
        <v>2.3825118632747882E-4</v>
      </c>
      <c r="AA99" s="14">
        <f t="shared" si="68"/>
        <v>1.7356240004414396E-4</v>
      </c>
      <c r="AB99" s="14">
        <f t="shared" si="69"/>
        <v>4.004105840527453</v>
      </c>
      <c r="AC99" s="24">
        <f t="shared" si="57"/>
        <v>70.576006195791962</v>
      </c>
      <c r="AD99" s="43"/>
      <c r="AE99" s="15" t="s">
        <v>75</v>
      </c>
    </row>
    <row r="100" spans="4:31" ht="15" customHeight="1">
      <c r="D100" s="11" t="s">
        <v>24</v>
      </c>
      <c r="E100" s="13">
        <v>52.094799000000002</v>
      </c>
      <c r="F100" s="13">
        <v>0.35888500000000001</v>
      </c>
      <c r="G100" s="13">
        <v>0.984317</v>
      </c>
      <c r="H100" s="13">
        <v>21.047446000000001</v>
      </c>
      <c r="I100" s="13">
        <v>0.49413099999999999</v>
      </c>
      <c r="J100" s="13">
        <v>23.200745999999999</v>
      </c>
      <c r="K100" s="13">
        <v>1.9935499999999999</v>
      </c>
      <c r="L100" s="13">
        <v>8.1530000000000005E-3</v>
      </c>
      <c r="M100" s="13">
        <v>0</v>
      </c>
      <c r="N100" s="13">
        <v>1.4681E-2</v>
      </c>
      <c r="O100" s="13">
        <v>6.9908999999999999E-2</v>
      </c>
      <c r="P100" s="7">
        <f t="shared" si="56"/>
        <v>100.26661699999997</v>
      </c>
      <c r="Q100" s="14">
        <f t="shared" si="58"/>
        <v>1.9378750196016188</v>
      </c>
      <c r="R100" s="14">
        <f t="shared" si="59"/>
        <v>1.0041906620142559E-2</v>
      </c>
      <c r="S100" s="14">
        <f t="shared" si="60"/>
        <v>4.3154095767151679E-2</v>
      </c>
      <c r="T100" s="14">
        <f t="shared" si="61"/>
        <v>0.65476701909947466</v>
      </c>
      <c r="U100" s="14">
        <f t="shared" si="62"/>
        <v>1.5568935938584445E-2</v>
      </c>
      <c r="V100" s="14">
        <f t="shared" si="63"/>
        <v>1.2866078680388342</v>
      </c>
      <c r="W100" s="14">
        <f t="shared" si="64"/>
        <v>7.9457475832572871E-2</v>
      </c>
      <c r="X100" s="14">
        <f t="shared" si="65"/>
        <v>5.8802525303381444E-4</v>
      </c>
      <c r="Y100" s="14">
        <f t="shared" si="66"/>
        <v>0</v>
      </c>
      <c r="Z100" s="14">
        <f t="shared" si="67"/>
        <v>4.3177936170253796E-4</v>
      </c>
      <c r="AA100" s="14">
        <f t="shared" si="68"/>
        <v>2.0920233272111745E-3</v>
      </c>
      <c r="AB100" s="14">
        <f t="shared" si="69"/>
        <v>4.0305841488403269</v>
      </c>
      <c r="AC100" s="24">
        <f t="shared" si="57"/>
        <v>66.273025192746957</v>
      </c>
      <c r="AD100" s="45" t="s">
        <v>84</v>
      </c>
      <c r="AE100" s="15" t="s">
        <v>68</v>
      </c>
    </row>
    <row r="101" spans="4:31" ht="15" customHeight="1">
      <c r="D101" s="11" t="s">
        <v>20</v>
      </c>
      <c r="E101" s="13">
        <v>52.380580000000002</v>
      </c>
      <c r="F101" s="13">
        <v>0.41570299999999999</v>
      </c>
      <c r="G101" s="13">
        <v>1.9477279999999999</v>
      </c>
      <c r="H101" s="13">
        <v>17.016052999999999</v>
      </c>
      <c r="I101" s="13">
        <v>0.43786999999999998</v>
      </c>
      <c r="J101" s="13">
        <v>24.401105999999999</v>
      </c>
      <c r="K101" s="13">
        <v>2.0828150000000001</v>
      </c>
      <c r="L101" s="13">
        <v>3.8221999999999999E-2</v>
      </c>
      <c r="M101" s="13">
        <v>0</v>
      </c>
      <c r="N101" s="13">
        <v>0.13209000000000001</v>
      </c>
      <c r="O101" s="13">
        <v>0.15231700000000001</v>
      </c>
      <c r="P101" s="7">
        <f t="shared" si="56"/>
        <v>99.004484000000005</v>
      </c>
      <c r="Q101" s="14">
        <f t="shared" si="58"/>
        <v>1.9357728450748122</v>
      </c>
      <c r="R101" s="14">
        <f t="shared" si="59"/>
        <v>1.1555712357841376E-2</v>
      </c>
      <c r="S101" s="14">
        <f t="shared" si="60"/>
        <v>8.483362701353328E-2</v>
      </c>
      <c r="T101" s="14">
        <f t="shared" si="61"/>
        <v>0.5258948452466008</v>
      </c>
      <c r="U101" s="14">
        <f t="shared" si="62"/>
        <v>1.3706125831834537E-2</v>
      </c>
      <c r="V101" s="14">
        <f t="shared" si="63"/>
        <v>1.3443317555905208</v>
      </c>
      <c r="W101" s="14">
        <f t="shared" si="64"/>
        <v>8.2472853514678854E-2</v>
      </c>
      <c r="X101" s="14">
        <f t="shared" si="65"/>
        <v>2.7387010979324569E-3</v>
      </c>
      <c r="Y101" s="14">
        <f t="shared" si="66"/>
        <v>0</v>
      </c>
      <c r="Z101" s="14">
        <f t="shared" si="67"/>
        <v>3.8594807052429337E-3</v>
      </c>
      <c r="AA101" s="14">
        <f t="shared" si="68"/>
        <v>4.5282928239284426E-3</v>
      </c>
      <c r="AB101" s="14">
        <f t="shared" si="69"/>
        <v>4.0096942392569259</v>
      </c>
      <c r="AC101" s="24">
        <f t="shared" si="57"/>
        <v>71.880688414376735</v>
      </c>
      <c r="AD101" s="43"/>
      <c r="AE101" s="15" t="s">
        <v>75</v>
      </c>
    </row>
    <row r="102" spans="4:31" ht="15" customHeight="1">
      <c r="D102" s="11" t="s">
        <v>25</v>
      </c>
      <c r="E102" s="13">
        <v>52.895778</v>
      </c>
      <c r="F102" s="13">
        <v>0.38184200000000001</v>
      </c>
      <c r="G102" s="13">
        <v>1.094198</v>
      </c>
      <c r="H102" s="13">
        <v>21.18336</v>
      </c>
      <c r="I102" s="13">
        <v>0.49537900000000001</v>
      </c>
      <c r="J102" s="13">
        <v>22.856839000000001</v>
      </c>
      <c r="K102" s="13">
        <v>1.9835039999999999</v>
      </c>
      <c r="L102" s="13">
        <v>3.1537999999999997E-2</v>
      </c>
      <c r="M102" s="13">
        <v>0</v>
      </c>
      <c r="N102" s="13">
        <v>5.5939000000000003E-2</v>
      </c>
      <c r="O102" s="13">
        <v>5.8402999999999997E-2</v>
      </c>
      <c r="P102" s="7">
        <f t="shared" si="56"/>
        <v>101.03677999999999</v>
      </c>
      <c r="Q102" s="14">
        <f t="shared" si="58"/>
        <v>1.9497277218753815</v>
      </c>
      <c r="R102" s="14">
        <f t="shared" si="59"/>
        <v>1.0586834586348289E-2</v>
      </c>
      <c r="S102" s="14">
        <f t="shared" si="60"/>
        <v>4.753401639075925E-2</v>
      </c>
      <c r="T102" s="14">
        <f t="shared" si="61"/>
        <v>0.65298589213635183</v>
      </c>
      <c r="U102" s="14">
        <f t="shared" si="62"/>
        <v>1.5465927953189787E-2</v>
      </c>
      <c r="V102" s="14">
        <f t="shared" si="63"/>
        <v>1.2559778558110899</v>
      </c>
      <c r="W102" s="14">
        <f t="shared" si="64"/>
        <v>7.8336158809836229E-2</v>
      </c>
      <c r="X102" s="14">
        <f t="shared" si="65"/>
        <v>2.2538979250103768E-3</v>
      </c>
      <c r="Y102" s="14">
        <f t="shared" si="66"/>
        <v>0</v>
      </c>
      <c r="Z102" s="14">
        <f t="shared" si="67"/>
        <v>1.630206045900959E-3</v>
      </c>
      <c r="AA102" s="14">
        <f t="shared" si="68"/>
        <v>1.7317697485765204E-3</v>
      </c>
      <c r="AB102" s="14">
        <f t="shared" si="69"/>
        <v>4.0162302812824446</v>
      </c>
      <c r="AC102" s="24">
        <f t="shared" si="57"/>
        <v>65.793698657795048</v>
      </c>
      <c r="AD102" s="45" t="s">
        <v>84</v>
      </c>
      <c r="AE102" s="15" t="s">
        <v>68</v>
      </c>
    </row>
    <row r="103" spans="4:31" ht="15" customHeight="1">
      <c r="D103" s="11" t="s">
        <v>20</v>
      </c>
      <c r="E103" s="13">
        <v>52.552413999999999</v>
      </c>
      <c r="F103" s="13">
        <v>0.38367000000000001</v>
      </c>
      <c r="G103" s="13">
        <v>1.3104169999999999</v>
      </c>
      <c r="H103" s="13">
        <v>21.038754000000001</v>
      </c>
      <c r="I103" s="13">
        <v>0.46171000000000001</v>
      </c>
      <c r="J103" s="13">
        <v>22.515343000000001</v>
      </c>
      <c r="K103" s="13">
        <v>1.9735670000000001</v>
      </c>
      <c r="L103" s="13">
        <v>7.1201E-2</v>
      </c>
      <c r="M103" s="13">
        <v>0</v>
      </c>
      <c r="N103" s="13">
        <v>4.0471E-2</v>
      </c>
      <c r="O103" s="13">
        <v>6.1303000000000003E-2</v>
      </c>
      <c r="P103" s="7">
        <f t="shared" si="56"/>
        <v>100.40885</v>
      </c>
      <c r="Q103" s="14">
        <f t="shared" si="58"/>
        <v>1.9484245455166636</v>
      </c>
      <c r="R103" s="14">
        <f t="shared" si="59"/>
        <v>1.069986351230259E-2</v>
      </c>
      <c r="S103" s="14">
        <f t="shared" si="60"/>
        <v>5.7260624185068852E-2</v>
      </c>
      <c r="T103" s="14">
        <f t="shared" si="61"/>
        <v>0.65232936863735258</v>
      </c>
      <c r="U103" s="14">
        <f t="shared" si="62"/>
        <v>1.4499253260858888E-2</v>
      </c>
      <c r="V103" s="14">
        <f t="shared" si="63"/>
        <v>1.2444640205373714</v>
      </c>
      <c r="W103" s="14">
        <f t="shared" si="64"/>
        <v>7.8400535789927894E-2</v>
      </c>
      <c r="X103" s="14">
        <f t="shared" si="65"/>
        <v>5.1182813178768417E-3</v>
      </c>
      <c r="Y103" s="14">
        <f t="shared" si="66"/>
        <v>0</v>
      </c>
      <c r="Z103" s="14">
        <f t="shared" si="67"/>
        <v>1.1863414399344312E-3</v>
      </c>
      <c r="AA103" s="14">
        <f t="shared" si="68"/>
        <v>1.8284146201132236E-3</v>
      </c>
      <c r="AB103" s="14">
        <f t="shared" si="69"/>
        <v>4.014211248817471</v>
      </c>
      <c r="AC103" s="24">
        <f t="shared" si="57"/>
        <v>65.608833710603832</v>
      </c>
      <c r="AD103" s="43"/>
      <c r="AE103" s="15" t="s">
        <v>75</v>
      </c>
    </row>
    <row r="104" spans="4:31" ht="15" customHeight="1">
      <c r="D104" s="11" t="s">
        <v>26</v>
      </c>
      <c r="E104" s="13">
        <v>53.083497000000001</v>
      </c>
      <c r="F104" s="13">
        <v>0.26962999999999998</v>
      </c>
      <c r="G104" s="13">
        <v>1.223411</v>
      </c>
      <c r="H104" s="13">
        <v>19.258475000000001</v>
      </c>
      <c r="I104" s="13">
        <v>0.45193499999999998</v>
      </c>
      <c r="J104" s="13">
        <v>23.508899</v>
      </c>
      <c r="K104" s="13">
        <v>1.6580220000000001</v>
      </c>
      <c r="L104" s="13">
        <v>4.3563999999999999E-2</v>
      </c>
      <c r="M104" s="13">
        <v>0</v>
      </c>
      <c r="N104" s="13">
        <v>2.5914E-2</v>
      </c>
      <c r="O104" s="13">
        <v>2.0483999999999999E-2</v>
      </c>
      <c r="P104" s="7">
        <f t="shared" si="56"/>
        <v>99.543831000000011</v>
      </c>
      <c r="Q104" s="14">
        <f t="shared" si="58"/>
        <v>1.9644020486802873</v>
      </c>
      <c r="R104" s="14">
        <f t="shared" si="59"/>
        <v>7.5053083347205469E-3</v>
      </c>
      <c r="S104" s="14">
        <f t="shared" si="60"/>
        <v>5.3357917547589173E-2</v>
      </c>
      <c r="T104" s="14">
        <f t="shared" si="61"/>
        <v>0.5960034054683645</v>
      </c>
      <c r="U104" s="14">
        <f t="shared" si="62"/>
        <v>1.4165511554228169E-2</v>
      </c>
      <c r="V104" s="14">
        <f t="shared" si="63"/>
        <v>1.2969283954011395</v>
      </c>
      <c r="W104" s="14">
        <f t="shared" si="64"/>
        <v>6.5741161985745741E-2</v>
      </c>
      <c r="X104" s="14">
        <f t="shared" si="65"/>
        <v>3.1256888236581232E-3</v>
      </c>
      <c r="Y104" s="14">
        <f t="shared" si="66"/>
        <v>0</v>
      </c>
      <c r="Z104" s="14">
        <f t="shared" si="67"/>
        <v>7.5819366446702426E-4</v>
      </c>
      <c r="AA104" s="14">
        <f t="shared" si="68"/>
        <v>6.0980033059275334E-4</v>
      </c>
      <c r="AB104" s="14">
        <f t="shared" si="69"/>
        <v>4.0025974317907931</v>
      </c>
      <c r="AC104" s="24">
        <f t="shared" si="57"/>
        <v>68.514269494833627</v>
      </c>
      <c r="AD104" s="45" t="s">
        <v>84</v>
      </c>
      <c r="AE104" s="15" t="s">
        <v>68</v>
      </c>
    </row>
    <row r="105" spans="4:31" ht="15" customHeight="1">
      <c r="D105" s="11" t="s">
        <v>27</v>
      </c>
      <c r="E105" s="13">
        <v>52.437973</v>
      </c>
      <c r="F105" s="13">
        <v>0.32103999999999999</v>
      </c>
      <c r="G105" s="13">
        <v>0.99490599999999996</v>
      </c>
      <c r="H105" s="13">
        <v>21.798625999999999</v>
      </c>
      <c r="I105" s="13">
        <v>0.46478700000000001</v>
      </c>
      <c r="J105" s="13">
        <v>21.792301999999999</v>
      </c>
      <c r="K105" s="13">
        <v>1.9767939999999999</v>
      </c>
      <c r="L105" s="13">
        <v>3.2738000000000003E-2</v>
      </c>
      <c r="M105" s="13">
        <v>0</v>
      </c>
      <c r="N105" s="13">
        <v>8.7299999999999999E-3</v>
      </c>
      <c r="O105" s="13">
        <v>0.127307</v>
      </c>
      <c r="P105" s="7">
        <f t="shared" si="56"/>
        <v>99.955202999999983</v>
      </c>
      <c r="Q105" s="14">
        <f t="shared" si="58"/>
        <v>1.9604029536788319</v>
      </c>
      <c r="R105" s="14">
        <f t="shared" si="59"/>
        <v>9.0279277176994466E-3</v>
      </c>
      <c r="S105" s="14">
        <f t="shared" si="60"/>
        <v>4.3836628006744337E-2</v>
      </c>
      <c r="T105" s="14">
        <f t="shared" si="61"/>
        <v>0.68152935532708159</v>
      </c>
      <c r="U105" s="14">
        <f t="shared" si="62"/>
        <v>1.4717663126517014E-2</v>
      </c>
      <c r="V105" s="14">
        <f t="shared" si="63"/>
        <v>1.2145500524043729</v>
      </c>
      <c r="W105" s="14">
        <f t="shared" si="64"/>
        <v>7.9183938820197031E-2</v>
      </c>
      <c r="X105" s="14">
        <f t="shared" si="65"/>
        <v>2.3730054429437863E-3</v>
      </c>
      <c r="Y105" s="14">
        <f t="shared" si="66"/>
        <v>0</v>
      </c>
      <c r="Z105" s="14">
        <f t="shared" si="67"/>
        <v>2.5804089518885253E-4</v>
      </c>
      <c r="AA105" s="14">
        <f t="shared" si="68"/>
        <v>3.8287214543957075E-3</v>
      </c>
      <c r="AB105" s="14">
        <f t="shared" si="69"/>
        <v>4.0097082868739715</v>
      </c>
      <c r="AC105" s="24">
        <f t="shared" si="57"/>
        <v>64.055864298294836</v>
      </c>
      <c r="AD105" s="45" t="s">
        <v>84</v>
      </c>
      <c r="AE105" s="15" t="s">
        <v>68</v>
      </c>
    </row>
    <row r="106" spans="4:31" ht="15" customHeight="1">
      <c r="D106" s="11" t="s">
        <v>20</v>
      </c>
      <c r="E106" s="13">
        <v>52.278942000000001</v>
      </c>
      <c r="F106" s="13">
        <v>0.39880399999999999</v>
      </c>
      <c r="G106" s="13">
        <v>1.009601</v>
      </c>
      <c r="H106" s="13">
        <v>20.927154999999999</v>
      </c>
      <c r="I106" s="13">
        <v>0.51363099999999995</v>
      </c>
      <c r="J106" s="13">
        <v>21.743269000000002</v>
      </c>
      <c r="K106" s="13">
        <v>2.0169380000000001</v>
      </c>
      <c r="L106" s="13">
        <v>3.7178000000000003E-2</v>
      </c>
      <c r="M106" s="13">
        <v>0</v>
      </c>
      <c r="N106" s="13">
        <v>2.189E-3</v>
      </c>
      <c r="O106" s="13">
        <v>3.1868E-2</v>
      </c>
      <c r="P106" s="7">
        <f t="shared" si="56"/>
        <v>98.959575000000001</v>
      </c>
      <c r="Q106" s="14">
        <f t="shared" si="58"/>
        <v>1.9663770086453076</v>
      </c>
      <c r="R106" s="14">
        <f t="shared" si="59"/>
        <v>1.1283114032139222E-2</v>
      </c>
      <c r="S106" s="14">
        <f t="shared" si="60"/>
        <v>4.4755396325760206E-2</v>
      </c>
      <c r="T106" s="14">
        <f t="shared" si="61"/>
        <v>0.65827321298568164</v>
      </c>
      <c r="U106" s="14">
        <f t="shared" si="62"/>
        <v>1.6363517241887424E-2</v>
      </c>
      <c r="V106" s="14">
        <f t="shared" si="63"/>
        <v>1.2192076873686515</v>
      </c>
      <c r="W106" s="14">
        <f t="shared" si="64"/>
        <v>8.1284694954977435E-2</v>
      </c>
      <c r="X106" s="14">
        <f t="shared" si="65"/>
        <v>2.7112724323441885E-3</v>
      </c>
      <c r="Y106" s="14">
        <f t="shared" si="66"/>
        <v>0</v>
      </c>
      <c r="Z106" s="14">
        <f t="shared" si="67"/>
        <v>6.5096944299469756E-5</v>
      </c>
      <c r="AA106" s="14">
        <f t="shared" si="68"/>
        <v>9.6426597264616463E-4</v>
      </c>
      <c r="AB106" s="14">
        <f t="shared" si="69"/>
        <v>4.0012852669036949</v>
      </c>
      <c r="AC106" s="24">
        <f t="shared" si="57"/>
        <v>64.938486838324309</v>
      </c>
      <c r="AD106" s="43"/>
      <c r="AE106" s="15" t="s">
        <v>75</v>
      </c>
    </row>
    <row r="107" spans="4:31" ht="15" customHeight="1">
      <c r="D107" s="11" t="s">
        <v>28</v>
      </c>
      <c r="E107" s="13">
        <v>52.410953999999997</v>
      </c>
      <c r="F107" s="13">
        <v>0.32535199999999997</v>
      </c>
      <c r="G107" s="13">
        <v>0.95724600000000004</v>
      </c>
      <c r="H107" s="13">
        <v>21.244374000000001</v>
      </c>
      <c r="I107" s="13">
        <v>0.54306399999999999</v>
      </c>
      <c r="J107" s="13">
        <v>22.042190000000002</v>
      </c>
      <c r="K107" s="13">
        <v>1.8990579999999999</v>
      </c>
      <c r="L107" s="13">
        <v>2.5613E-2</v>
      </c>
      <c r="M107" s="13">
        <v>0</v>
      </c>
      <c r="N107" s="13">
        <v>1.7503000000000001E-2</v>
      </c>
      <c r="O107" s="13">
        <v>6.3735E-2</v>
      </c>
      <c r="P107" s="7">
        <f t="shared" si="56"/>
        <v>99.529089000000013</v>
      </c>
      <c r="Q107" s="14">
        <f t="shared" si="58"/>
        <v>1.9626916798886462</v>
      </c>
      <c r="R107" s="14">
        <f t="shared" si="59"/>
        <v>9.1645885373314376E-3</v>
      </c>
      <c r="S107" s="14">
        <f t="shared" si="60"/>
        <v>4.2248297654259734E-2</v>
      </c>
      <c r="T107" s="14">
        <f t="shared" si="61"/>
        <v>0.66531903501228373</v>
      </c>
      <c r="U107" s="14">
        <f t="shared" si="62"/>
        <v>1.7225286885050262E-2</v>
      </c>
      <c r="V107" s="14">
        <f t="shared" si="63"/>
        <v>1.2305453222633862</v>
      </c>
      <c r="W107" s="14">
        <f t="shared" si="64"/>
        <v>7.6198159166868867E-2</v>
      </c>
      <c r="X107" s="14">
        <f t="shared" si="65"/>
        <v>1.8596773578333687E-3</v>
      </c>
      <c r="Y107" s="14">
        <f t="shared" si="66"/>
        <v>0</v>
      </c>
      <c r="Z107" s="14">
        <f t="shared" si="67"/>
        <v>5.1822379800212798E-4</v>
      </c>
      <c r="AA107" s="14">
        <f t="shared" si="68"/>
        <v>1.9200389631468912E-3</v>
      </c>
      <c r="AB107" s="14">
        <f t="shared" si="69"/>
        <v>4.0076903095268088</v>
      </c>
      <c r="AC107" s="24">
        <f t="shared" si="57"/>
        <v>64.906822977128087</v>
      </c>
      <c r="AD107" s="45" t="s">
        <v>84</v>
      </c>
      <c r="AE107" s="15" t="s">
        <v>68</v>
      </c>
    </row>
    <row r="108" spans="4:31" ht="15" customHeight="1">
      <c r="D108" s="11" t="s">
        <v>20</v>
      </c>
      <c r="E108" s="13">
        <v>52.370851999999999</v>
      </c>
      <c r="F108" s="13">
        <v>0.39645399999999997</v>
      </c>
      <c r="G108" s="13">
        <v>0.96837099999999998</v>
      </c>
      <c r="H108" s="13">
        <v>21.4893</v>
      </c>
      <c r="I108" s="13">
        <v>0.50093399999999999</v>
      </c>
      <c r="J108" s="13">
        <v>21.872644000000001</v>
      </c>
      <c r="K108" s="13">
        <v>2.0386989999999998</v>
      </c>
      <c r="L108" s="13">
        <v>3.023E-2</v>
      </c>
      <c r="M108" s="13">
        <v>0</v>
      </c>
      <c r="N108" s="13">
        <v>0</v>
      </c>
      <c r="O108" s="13">
        <v>5.7759999999999999E-3</v>
      </c>
      <c r="P108" s="7">
        <f t="shared" si="56"/>
        <v>99.673259999999999</v>
      </c>
      <c r="Q108" s="14">
        <f t="shared" si="58"/>
        <v>1.9605838520909991</v>
      </c>
      <c r="R108" s="14">
        <f t="shared" si="59"/>
        <v>1.1163954555454124E-2</v>
      </c>
      <c r="S108" s="14">
        <f t="shared" si="60"/>
        <v>4.2726094289598872E-2</v>
      </c>
      <c r="T108" s="14">
        <f t="shared" si="61"/>
        <v>0.67278150632333222</v>
      </c>
      <c r="U108" s="14">
        <f t="shared" si="62"/>
        <v>1.5884067531015105E-2</v>
      </c>
      <c r="V108" s="14">
        <f t="shared" si="63"/>
        <v>1.2207027478035848</v>
      </c>
      <c r="W108" s="14">
        <f t="shared" si="64"/>
        <v>8.1775861120078563E-2</v>
      </c>
      <c r="X108" s="14">
        <f t="shared" si="65"/>
        <v>2.1942245337728547E-3</v>
      </c>
      <c r="Y108" s="14">
        <f t="shared" si="66"/>
        <v>0</v>
      </c>
      <c r="Z108" s="14">
        <f t="shared" si="67"/>
        <v>0</v>
      </c>
      <c r="AA108" s="14">
        <f t="shared" si="68"/>
        <v>1.7395022779872739E-4</v>
      </c>
      <c r="AB108" s="14">
        <f t="shared" si="69"/>
        <v>4.0079862584756354</v>
      </c>
      <c r="AC108" s="24">
        <f t="shared" si="57"/>
        <v>64.46859777909529</v>
      </c>
      <c r="AD108" s="43"/>
      <c r="AE108" s="15" t="s">
        <v>75</v>
      </c>
    </row>
    <row r="109" spans="4:31" ht="15" customHeight="1">
      <c r="D109" s="11" t="s">
        <v>30</v>
      </c>
      <c r="E109" s="13">
        <v>52.541482000000002</v>
      </c>
      <c r="F109" s="13">
        <v>0.311222</v>
      </c>
      <c r="G109" s="13">
        <v>1.023037</v>
      </c>
      <c r="H109" s="13">
        <v>20.127656000000002</v>
      </c>
      <c r="I109" s="13">
        <v>0.50289799999999996</v>
      </c>
      <c r="J109" s="13">
        <v>21.858281000000002</v>
      </c>
      <c r="K109" s="13">
        <v>1.965117</v>
      </c>
      <c r="L109" s="13">
        <v>2.2887000000000001E-2</v>
      </c>
      <c r="M109" s="13">
        <v>0</v>
      </c>
      <c r="N109" s="13">
        <v>1.5976000000000001E-2</v>
      </c>
      <c r="O109" s="13">
        <v>1.4385E-2</v>
      </c>
      <c r="P109" s="7">
        <f t="shared" si="56"/>
        <v>98.382941000000017</v>
      </c>
      <c r="Q109" s="14">
        <f t="shared" si="58"/>
        <v>1.9781897692624164</v>
      </c>
      <c r="R109" s="14">
        <f t="shared" si="59"/>
        <v>8.8138447457087737E-3</v>
      </c>
      <c r="S109" s="14">
        <f t="shared" si="60"/>
        <v>4.5395479891453976E-2</v>
      </c>
      <c r="T109" s="14">
        <f t="shared" si="61"/>
        <v>0.63374541211387814</v>
      </c>
      <c r="U109" s="14">
        <f t="shared" si="62"/>
        <v>1.6037289705289892E-2</v>
      </c>
      <c r="V109" s="14">
        <f t="shared" si="63"/>
        <v>1.226858548919745</v>
      </c>
      <c r="W109" s="14">
        <f t="shared" si="64"/>
        <v>7.9273910100349482E-2</v>
      </c>
      <c r="X109" s="14">
        <f t="shared" si="65"/>
        <v>1.6707121849200931E-3</v>
      </c>
      <c r="Y109" s="14">
        <f t="shared" si="66"/>
        <v>0</v>
      </c>
      <c r="Z109" s="14">
        <f t="shared" si="67"/>
        <v>4.7556351510091513E-4</v>
      </c>
      <c r="AA109" s="14">
        <f t="shared" si="68"/>
        <v>4.3568994219601723E-4</v>
      </c>
      <c r="AB109" s="14">
        <f t="shared" si="69"/>
        <v>3.990896220381059</v>
      </c>
      <c r="AC109" s="24">
        <f t="shared" si="57"/>
        <v>65.938726059584823</v>
      </c>
      <c r="AD109" s="45" t="s">
        <v>84</v>
      </c>
      <c r="AE109" s="15" t="s">
        <v>68</v>
      </c>
    </row>
    <row r="110" spans="4:31" ht="15" customHeight="1">
      <c r="D110" s="11" t="s">
        <v>20</v>
      </c>
      <c r="E110" s="13">
        <v>51.869553000000003</v>
      </c>
      <c r="F110" s="13">
        <v>0.39699400000000001</v>
      </c>
      <c r="G110" s="13">
        <v>1.065364</v>
      </c>
      <c r="H110" s="13">
        <v>20.922937999999998</v>
      </c>
      <c r="I110" s="13">
        <v>0.50892800000000005</v>
      </c>
      <c r="J110" s="13">
        <v>21.487258000000001</v>
      </c>
      <c r="K110" s="13">
        <v>2.0167130000000002</v>
      </c>
      <c r="L110" s="13">
        <v>1.1526E-2</v>
      </c>
      <c r="M110" s="13">
        <v>0</v>
      </c>
      <c r="N110" s="13">
        <v>0</v>
      </c>
      <c r="O110" s="13">
        <v>0</v>
      </c>
      <c r="P110" s="7">
        <f t="shared" si="56"/>
        <v>98.279274000000001</v>
      </c>
      <c r="Q110" s="14">
        <f t="shared" si="58"/>
        <v>1.965337147145765</v>
      </c>
      <c r="R110" s="14">
        <f t="shared" si="59"/>
        <v>1.1314567939325277E-2</v>
      </c>
      <c r="S110" s="14">
        <f t="shared" si="60"/>
        <v>4.7574935959507646E-2</v>
      </c>
      <c r="T110" s="14">
        <f t="shared" si="61"/>
        <v>0.66298426274244082</v>
      </c>
      <c r="U110" s="14">
        <f t="shared" si="62"/>
        <v>1.6333014063987371E-2</v>
      </c>
      <c r="V110" s="14">
        <f t="shared" si="63"/>
        <v>1.2137197298341</v>
      </c>
      <c r="W110" s="14">
        <f t="shared" si="64"/>
        <v>8.1873789022040733E-2</v>
      </c>
      <c r="X110" s="14">
        <f t="shared" si="65"/>
        <v>8.4674045598014743E-4</v>
      </c>
      <c r="Y110" s="14">
        <f t="shared" si="66"/>
        <v>0</v>
      </c>
      <c r="Z110" s="14">
        <f t="shared" si="67"/>
        <v>0</v>
      </c>
      <c r="AA110" s="14">
        <f t="shared" si="68"/>
        <v>0</v>
      </c>
      <c r="AB110" s="14">
        <f t="shared" si="69"/>
        <v>3.9999841871631472</v>
      </c>
      <c r="AC110" s="24">
        <f t="shared" si="57"/>
        <v>64.672944408658452</v>
      </c>
      <c r="AD110" s="43"/>
      <c r="AE110" s="15" t="s">
        <v>75</v>
      </c>
    </row>
    <row r="111" spans="4:31" ht="15" customHeight="1">
      <c r="D111" s="11" t="s">
        <v>31</v>
      </c>
      <c r="E111" s="13">
        <v>52.336495999999997</v>
      </c>
      <c r="F111" s="13">
        <v>0.31952399999999997</v>
      </c>
      <c r="G111" s="13">
        <v>1.0537030000000001</v>
      </c>
      <c r="H111" s="13">
        <v>22.390899000000001</v>
      </c>
      <c r="I111" s="13">
        <v>0.56607399999999997</v>
      </c>
      <c r="J111" s="13">
        <v>22.059353999999999</v>
      </c>
      <c r="K111" s="13">
        <v>1.9262969999999999</v>
      </c>
      <c r="L111" s="13">
        <v>1.8581E-2</v>
      </c>
      <c r="M111" s="13">
        <v>0</v>
      </c>
      <c r="N111" s="13">
        <v>0</v>
      </c>
      <c r="O111" s="13">
        <v>0</v>
      </c>
      <c r="P111" s="7">
        <f t="shared" si="56"/>
        <v>100.670928</v>
      </c>
      <c r="Q111" s="14">
        <f t="shared" si="58"/>
        <v>1.948144585288921</v>
      </c>
      <c r="R111" s="14">
        <f t="shared" si="59"/>
        <v>8.9464245023085261E-3</v>
      </c>
      <c r="S111" s="14">
        <f t="shared" si="60"/>
        <v>4.6226434500733049E-2</v>
      </c>
      <c r="T111" s="14">
        <f t="shared" si="61"/>
        <v>0.69701811947928349</v>
      </c>
      <c r="U111" s="14">
        <f t="shared" si="62"/>
        <v>1.7847409326613592E-2</v>
      </c>
      <c r="V111" s="14">
        <f t="shared" si="63"/>
        <v>1.2241149132606921</v>
      </c>
      <c r="W111" s="14">
        <f t="shared" si="64"/>
        <v>7.6827380445962157E-2</v>
      </c>
      <c r="X111" s="14">
        <f t="shared" si="65"/>
        <v>1.3410123077825589E-3</v>
      </c>
      <c r="Y111" s="14">
        <f t="shared" si="66"/>
        <v>0</v>
      </c>
      <c r="Z111" s="14">
        <f t="shared" si="67"/>
        <v>0</v>
      </c>
      <c r="AA111" s="14">
        <f t="shared" si="68"/>
        <v>0</v>
      </c>
      <c r="AB111" s="14">
        <f t="shared" si="69"/>
        <v>4.0204662791122958</v>
      </c>
      <c r="AC111" s="24">
        <f t="shared" si="57"/>
        <v>63.718383495536692</v>
      </c>
      <c r="AD111" s="45" t="s">
        <v>84</v>
      </c>
      <c r="AE111" s="15" t="s">
        <v>68</v>
      </c>
    </row>
    <row r="112" spans="4:31" ht="15" customHeight="1">
      <c r="D112" s="11" t="s">
        <v>33</v>
      </c>
      <c r="E112" s="13">
        <v>52.338808999999998</v>
      </c>
      <c r="F112" s="13">
        <v>0.35935600000000001</v>
      </c>
      <c r="G112" s="13">
        <v>0.96041699999999997</v>
      </c>
      <c r="H112" s="13">
        <v>19.711673000000001</v>
      </c>
      <c r="I112" s="13">
        <v>0.51597999999999999</v>
      </c>
      <c r="J112" s="13">
        <v>22.465914000000001</v>
      </c>
      <c r="K112" s="13">
        <v>1.924272</v>
      </c>
      <c r="L112" s="13">
        <v>3.6311999999999997E-2</v>
      </c>
      <c r="M112" s="13">
        <v>0</v>
      </c>
      <c r="N112" s="13">
        <v>2.0289999999999999E-2</v>
      </c>
      <c r="O112" s="13">
        <v>0</v>
      </c>
      <c r="P112" s="7">
        <f t="shared" si="56"/>
        <v>98.333022999999997</v>
      </c>
      <c r="Q112" s="14">
        <f t="shared" si="58"/>
        <v>1.9694690758887379</v>
      </c>
      <c r="R112" s="14">
        <f t="shared" si="59"/>
        <v>1.0171375898621049E-2</v>
      </c>
      <c r="S112" s="14">
        <f t="shared" si="60"/>
        <v>4.2593252654505941E-2</v>
      </c>
      <c r="T112" s="14">
        <f t="shared" si="61"/>
        <v>0.6203043263632797</v>
      </c>
      <c r="U112" s="14">
        <f t="shared" si="62"/>
        <v>1.6445369337877696E-2</v>
      </c>
      <c r="V112" s="14">
        <f t="shared" si="63"/>
        <v>1.2602661688207328</v>
      </c>
      <c r="W112" s="14">
        <f t="shared" si="64"/>
        <v>7.7583260075510016E-2</v>
      </c>
      <c r="X112" s="14">
        <f t="shared" si="65"/>
        <v>2.6492481356036818E-3</v>
      </c>
      <c r="Y112" s="14">
        <f t="shared" si="66"/>
        <v>0</v>
      </c>
      <c r="Z112" s="14">
        <f t="shared" si="67"/>
        <v>6.0364585221405983E-4</v>
      </c>
      <c r="AA112" s="14">
        <f t="shared" si="68"/>
        <v>0</v>
      </c>
      <c r="AB112" s="14">
        <f t="shared" si="69"/>
        <v>4.000085723027083</v>
      </c>
      <c r="AC112" s="24">
        <f t="shared" si="57"/>
        <v>67.015098452739295</v>
      </c>
      <c r="AD112" s="45" t="s">
        <v>84</v>
      </c>
      <c r="AE112" s="15" t="s">
        <v>68</v>
      </c>
    </row>
    <row r="113" spans="2:31" ht="15" customHeight="1">
      <c r="D113" s="11" t="s">
        <v>20</v>
      </c>
      <c r="E113" s="13">
        <v>52.973377999999997</v>
      </c>
      <c r="F113" s="13">
        <v>0.37989699999999998</v>
      </c>
      <c r="G113" s="13">
        <v>1.302627</v>
      </c>
      <c r="H113" s="13">
        <v>20.797685000000001</v>
      </c>
      <c r="I113" s="13">
        <v>0.52690999999999999</v>
      </c>
      <c r="J113" s="13">
        <v>22.592628000000001</v>
      </c>
      <c r="K113" s="13">
        <v>1.926849</v>
      </c>
      <c r="L113" s="13">
        <v>0</v>
      </c>
      <c r="M113" s="13">
        <v>0</v>
      </c>
      <c r="N113" s="13">
        <v>1.6639999999999999E-2</v>
      </c>
      <c r="O113" s="13">
        <v>3.7289000000000003E-2</v>
      </c>
      <c r="P113" s="7">
        <f t="shared" si="56"/>
        <v>100.55390300000001</v>
      </c>
      <c r="Q113" s="14">
        <f t="shared" si="58"/>
        <v>1.956480251325218</v>
      </c>
      <c r="R113" s="14">
        <f t="shared" si="59"/>
        <v>1.0553903978717622E-2</v>
      </c>
      <c r="S113" s="14">
        <f t="shared" si="60"/>
        <v>5.6701364976849272E-2</v>
      </c>
      <c r="T113" s="14">
        <f t="shared" si="61"/>
        <v>0.64237523679369291</v>
      </c>
      <c r="U113" s="14">
        <f t="shared" si="62"/>
        <v>1.6483129652349948E-2</v>
      </c>
      <c r="V113" s="14">
        <f t="shared" si="63"/>
        <v>1.2439341989290396</v>
      </c>
      <c r="W113" s="14">
        <f t="shared" si="64"/>
        <v>7.6250328091089781E-2</v>
      </c>
      <c r="X113" s="14">
        <f t="shared" si="65"/>
        <v>0</v>
      </c>
      <c r="Y113" s="14">
        <f t="shared" si="66"/>
        <v>0</v>
      </c>
      <c r="Z113" s="14">
        <f t="shared" si="67"/>
        <v>4.8589895627240459E-4</v>
      </c>
      <c r="AA113" s="14">
        <f t="shared" si="68"/>
        <v>1.107900026273473E-3</v>
      </c>
      <c r="AB113" s="14">
        <f t="shared" si="69"/>
        <v>4.0043722127295034</v>
      </c>
      <c r="AC113" s="24">
        <f t="shared" si="57"/>
        <v>65.945394502701561</v>
      </c>
      <c r="AD113" s="43"/>
      <c r="AE113" s="15" t="s">
        <v>75</v>
      </c>
    </row>
    <row r="114" spans="2:31" ht="15" customHeight="1">
      <c r="D114" s="11" t="s">
        <v>34</v>
      </c>
      <c r="E114" s="13">
        <v>52.366328000000003</v>
      </c>
      <c r="F114" s="13">
        <v>0.28451799999999999</v>
      </c>
      <c r="G114" s="13">
        <v>1.050262</v>
      </c>
      <c r="H114" s="13">
        <v>21.463208000000002</v>
      </c>
      <c r="I114" s="13">
        <v>0.48289599999999999</v>
      </c>
      <c r="J114" s="13">
        <v>22.275735000000001</v>
      </c>
      <c r="K114" s="13">
        <v>2.0344389999999999</v>
      </c>
      <c r="L114" s="13">
        <v>4.4955000000000002E-2</v>
      </c>
      <c r="M114" s="13">
        <v>0</v>
      </c>
      <c r="N114" s="13">
        <v>3.1049E-2</v>
      </c>
      <c r="O114" s="13">
        <v>2.0081000000000002E-2</v>
      </c>
      <c r="P114" s="7">
        <f t="shared" si="56"/>
        <v>100.05347100000002</v>
      </c>
      <c r="Q114" s="14">
        <f t="shared" si="58"/>
        <v>1.9532340031439079</v>
      </c>
      <c r="R114" s="14">
        <f t="shared" si="59"/>
        <v>7.9825450032581582E-3</v>
      </c>
      <c r="S114" s="14">
        <f t="shared" si="60"/>
        <v>4.6169529028024743E-2</v>
      </c>
      <c r="T114" s="14">
        <f t="shared" si="61"/>
        <v>0.66950339383001534</v>
      </c>
      <c r="U114" s="14">
        <f t="shared" si="62"/>
        <v>1.5256018111977699E-2</v>
      </c>
      <c r="V114" s="14">
        <f t="shared" si="63"/>
        <v>1.2386455678017667</v>
      </c>
      <c r="W114" s="14">
        <f t="shared" si="64"/>
        <v>8.1306087169224897E-2</v>
      </c>
      <c r="X114" s="14">
        <f t="shared" si="65"/>
        <v>3.2510772866401571E-3</v>
      </c>
      <c r="Y114" s="14">
        <f t="shared" si="66"/>
        <v>0</v>
      </c>
      <c r="Z114" s="14">
        <f t="shared" si="67"/>
        <v>9.1563970221276861E-4</v>
      </c>
      <c r="AA114" s="14">
        <f t="shared" si="68"/>
        <v>6.0254505400680913E-4</v>
      </c>
      <c r="AB114" s="14">
        <f t="shared" si="69"/>
        <v>4.0168664061310357</v>
      </c>
      <c r="AC114" s="24">
        <f t="shared" si="57"/>
        <v>64.913462874644779</v>
      </c>
      <c r="AD114" s="45" t="s">
        <v>84</v>
      </c>
      <c r="AE114" s="15" t="s">
        <v>68</v>
      </c>
    </row>
    <row r="115" spans="2:31" ht="15" customHeight="1">
      <c r="D115" s="11" t="s">
        <v>20</v>
      </c>
      <c r="E115" s="13">
        <v>52.566980999999998</v>
      </c>
      <c r="F115" s="13">
        <v>0.30582700000000002</v>
      </c>
      <c r="G115" s="13">
        <v>1.2169669999999999</v>
      </c>
      <c r="H115" s="13">
        <v>20.975681000000002</v>
      </c>
      <c r="I115" s="13">
        <v>0.44698700000000002</v>
      </c>
      <c r="J115" s="13">
        <v>22.473724000000001</v>
      </c>
      <c r="K115" s="13">
        <v>2.000899</v>
      </c>
      <c r="L115" s="13">
        <v>4.7050000000000002E-2</v>
      </c>
      <c r="M115" s="13">
        <v>0</v>
      </c>
      <c r="N115" s="13">
        <v>0</v>
      </c>
      <c r="O115" s="13">
        <v>4.0212999999999999E-2</v>
      </c>
      <c r="P115" s="7">
        <f t="shared" si="56"/>
        <v>100.07432899999999</v>
      </c>
      <c r="Q115" s="14">
        <f t="shared" si="58"/>
        <v>1.9542724203164796</v>
      </c>
      <c r="R115" s="14">
        <f t="shared" si="59"/>
        <v>8.5521904959011408E-3</v>
      </c>
      <c r="S115" s="14">
        <f t="shared" si="60"/>
        <v>5.3322009363354295E-2</v>
      </c>
      <c r="T115" s="14">
        <f t="shared" si="61"/>
        <v>0.65214494332510009</v>
      </c>
      <c r="U115" s="14">
        <f t="shared" si="62"/>
        <v>1.4075129298460701E-2</v>
      </c>
      <c r="V115" s="14">
        <f t="shared" si="63"/>
        <v>1.2455465589184107</v>
      </c>
      <c r="W115" s="14">
        <f t="shared" si="64"/>
        <v>7.9702779845073957E-2</v>
      </c>
      <c r="X115" s="14">
        <f t="shared" si="65"/>
        <v>3.3913985700063281E-3</v>
      </c>
      <c r="Y115" s="14">
        <f t="shared" si="66"/>
        <v>0</v>
      </c>
      <c r="Z115" s="14">
        <f t="shared" si="67"/>
        <v>0</v>
      </c>
      <c r="AA115" s="14">
        <f t="shared" si="68"/>
        <v>1.202653658159864E-3</v>
      </c>
      <c r="AB115" s="14">
        <f t="shared" si="69"/>
        <v>4.0122100837909462</v>
      </c>
      <c r="AC115" s="24">
        <f t="shared" si="57"/>
        <v>65.634828287205067</v>
      </c>
      <c r="AD115" s="43"/>
      <c r="AE115" s="15" t="s">
        <v>75</v>
      </c>
    </row>
    <row r="116" spans="2:31" ht="15" customHeight="1">
      <c r="D116" s="11" t="s">
        <v>35</v>
      </c>
      <c r="E116" s="13">
        <v>54.089635999999999</v>
      </c>
      <c r="F116" s="13">
        <v>0.311276</v>
      </c>
      <c r="G116" s="13">
        <v>1.1017110000000001</v>
      </c>
      <c r="H116" s="13">
        <v>21.706016000000002</v>
      </c>
      <c r="I116" s="13">
        <v>0.50172600000000001</v>
      </c>
      <c r="J116" s="13">
        <v>23.094418999999998</v>
      </c>
      <c r="K116" s="13">
        <v>2.0169250000000001</v>
      </c>
      <c r="L116" s="13">
        <v>2.7570000000000001E-2</v>
      </c>
      <c r="M116" s="13">
        <v>0</v>
      </c>
      <c r="N116" s="13">
        <v>2.0254000000000001E-2</v>
      </c>
      <c r="O116" s="13">
        <v>0</v>
      </c>
      <c r="P116" s="7">
        <f t="shared" si="56"/>
        <v>102.869533</v>
      </c>
      <c r="Q116" s="14">
        <f t="shared" si="58"/>
        <v>1.9572506011210788</v>
      </c>
      <c r="R116" s="14">
        <f t="shared" si="59"/>
        <v>8.4724202042960571E-3</v>
      </c>
      <c r="S116" s="14">
        <f t="shared" si="60"/>
        <v>4.6984617909862615E-2</v>
      </c>
      <c r="T116" s="14">
        <f t="shared" si="61"/>
        <v>0.65685345573398668</v>
      </c>
      <c r="U116" s="14">
        <f t="shared" si="62"/>
        <v>1.5377453294681013E-2</v>
      </c>
      <c r="V116" s="14">
        <f t="shared" si="63"/>
        <v>1.2458113204940993</v>
      </c>
      <c r="W116" s="14">
        <f t="shared" si="64"/>
        <v>7.8198488660038076E-2</v>
      </c>
      <c r="X116" s="14">
        <f t="shared" si="65"/>
        <v>1.9342663644724592E-3</v>
      </c>
      <c r="Y116" s="14">
        <f t="shared" si="66"/>
        <v>0</v>
      </c>
      <c r="Z116" s="14">
        <f t="shared" si="67"/>
        <v>5.7945274627690837E-4</v>
      </c>
      <c r="AA116" s="14">
        <f t="shared" si="68"/>
        <v>0</v>
      </c>
      <c r="AB116" s="14">
        <f t="shared" si="69"/>
        <v>4.0114620765287921</v>
      </c>
      <c r="AC116" s="24">
        <f t="shared" si="57"/>
        <v>65.477184213387417</v>
      </c>
      <c r="AD116" s="45" t="s">
        <v>84</v>
      </c>
      <c r="AE116" s="15" t="s">
        <v>68</v>
      </c>
    </row>
    <row r="117" spans="2:31" ht="15" customHeight="1">
      <c r="D117" s="11" t="s">
        <v>20</v>
      </c>
      <c r="E117" s="13">
        <v>53.221411000000003</v>
      </c>
      <c r="F117" s="13">
        <v>0.31419200000000003</v>
      </c>
      <c r="G117" s="13">
        <v>1.1859329999999999</v>
      </c>
      <c r="H117" s="13">
        <v>21.008295</v>
      </c>
      <c r="I117" s="13">
        <v>0.53840100000000002</v>
      </c>
      <c r="J117" s="13">
        <v>22.682259999999999</v>
      </c>
      <c r="K117" s="13">
        <v>1.974723</v>
      </c>
      <c r="L117" s="13">
        <v>3.7798999999999999E-2</v>
      </c>
      <c r="M117" s="13">
        <v>0</v>
      </c>
      <c r="N117" s="13">
        <v>0</v>
      </c>
      <c r="O117" s="13">
        <v>0</v>
      </c>
      <c r="P117" s="7">
        <f t="shared" si="56"/>
        <v>100.963014</v>
      </c>
      <c r="Q117" s="14">
        <f t="shared" si="58"/>
        <v>1.9590252554725971</v>
      </c>
      <c r="R117" s="14">
        <f t="shared" si="59"/>
        <v>8.6991785995179111E-3</v>
      </c>
      <c r="S117" s="14">
        <f t="shared" si="60"/>
        <v>5.1448112002468023E-2</v>
      </c>
      <c r="T117" s="14">
        <f t="shared" si="61"/>
        <v>0.64669641252141952</v>
      </c>
      <c r="U117" s="14">
        <f t="shared" si="62"/>
        <v>1.6785911981857436E-2</v>
      </c>
      <c r="V117" s="14">
        <f t="shared" si="63"/>
        <v>1.2446660124047986</v>
      </c>
      <c r="W117" s="14">
        <f t="shared" si="64"/>
        <v>7.7881815932762929E-2</v>
      </c>
      <c r="X117" s="14">
        <f t="shared" si="65"/>
        <v>2.6976220224599595E-3</v>
      </c>
      <c r="Y117" s="14">
        <f t="shared" si="66"/>
        <v>0</v>
      </c>
      <c r="Z117" s="14">
        <f t="shared" si="67"/>
        <v>0</v>
      </c>
      <c r="AA117" s="14">
        <f t="shared" si="68"/>
        <v>0</v>
      </c>
      <c r="AB117" s="14">
        <f t="shared" si="69"/>
        <v>4.0079003209378818</v>
      </c>
      <c r="AC117" s="24">
        <f t="shared" si="57"/>
        <v>65.807906300843044</v>
      </c>
      <c r="AD117" s="43"/>
      <c r="AE117" s="15" t="s">
        <v>75</v>
      </c>
    </row>
    <row r="118" spans="2:31" ht="15" customHeight="1">
      <c r="B118" s="11">
        <v>14</v>
      </c>
      <c r="C118" s="12">
        <v>38747</v>
      </c>
      <c r="D118" s="11" t="s">
        <v>18</v>
      </c>
      <c r="E118" s="8">
        <v>54.172277000000001</v>
      </c>
      <c r="F118" s="8">
        <v>0.31420900000000002</v>
      </c>
      <c r="G118" s="8">
        <v>1.134687</v>
      </c>
      <c r="H118" s="8">
        <v>22.153144999999999</v>
      </c>
      <c r="I118" s="8">
        <v>0.61305900000000002</v>
      </c>
      <c r="J118" s="8">
        <v>21.838632</v>
      </c>
      <c r="K118" s="8">
        <v>1.8990130000000001</v>
      </c>
      <c r="L118" s="8">
        <v>2.1519E-2</v>
      </c>
      <c r="M118" s="8">
        <v>0</v>
      </c>
      <c r="N118" s="8">
        <v>0</v>
      </c>
      <c r="O118" s="8">
        <v>1.5862999999999999E-2</v>
      </c>
      <c r="P118" s="8">
        <f t="shared" ref="P118:P141" si="70">SUM(E118:O118)</f>
        <v>102.162404</v>
      </c>
      <c r="Q118" s="14">
        <f>(E118/60.0843)*(6/(2*E118/60.0843+2*F118/79.8788+3*G118/101.9613+H118/71.8464+I118/70.93745+J118/40.304+K118/56.077+L118/61.9789+M118/94.195+3*N118/151.9904+O118/74.6894))</f>
        <v>1.9759633510040113</v>
      </c>
      <c r="R118" s="14">
        <f>(F118/79.8788)*(6/(2*E118/60.0843+2*F118/79.8788+3*G118/101.9613+H118/71.8464+I118/70.93745+J118/40.304+K118/56.077+L118/61.9789+M118/94.195+3*N118/151.9904+O118/74.6894))</f>
        <v>8.6208460437593969E-3</v>
      </c>
      <c r="S118" s="14">
        <f>2*(G118/101.9613)*(6/(2*E118/60.0843+2*F118/79.8788+3*G118/101.9613+H118/71.8464+I118/70.93745+J118/40.304+K118/56.077+L118/61.9789+M118/94.195+3*N118/151.9904+O118/74.6894))</f>
        <v>4.8779069496589063E-2</v>
      </c>
      <c r="T118" s="14">
        <f>(H118/71.8464)*(6/(2*E118/60.0843+2*F118/79.8788+3*G118/101.9613+H118/71.8464+I118/70.93745+J118/40.304+K118/56.077+L118/61.9789+M118/94.195+3*N118/151.9904+O118/74.6894))</f>
        <v>0.67576108570836968</v>
      </c>
      <c r="U118" s="14">
        <f>(I118/70.93745)*(6/(2*E118/60.0843+2*F118/79.8788+3*G118/101.9613+H118/71.8464+I118/70.93745+J118/40.304+K118/56.077+L118/61.9789+M118/94.195+3*N118/151.9904+O118/74.6894))</f>
        <v>1.8940415430335002E-2</v>
      </c>
      <c r="V118" s="14">
        <f>(J118/40.304)*(6/(2*E118/60.0843+2*F118/79.8788+3*G118/101.9613+H118/71.8464+I118/70.93745+J118/40.304+K118/56.077+L118/61.9789+M118/94.195+3*N118/151.9904+O118/74.6894))</f>
        <v>1.1875176702700163</v>
      </c>
      <c r="W118" s="14">
        <f>(K118/56.077)*(6/(2*E118/60.0843+2*F118/79.8788+3*G118/101.9613+H118/71.8464+I118/70.93745+J118/40.304+K118/56.077+L118/61.9789+M118/94.195+3*N118/151.9904+O118/74.6894))</f>
        <v>7.4217439430249249E-2</v>
      </c>
      <c r="X118" s="14">
        <f>2*(L118/61.9789)*(6/(2*E118/60.0843+2*F118/79.8788+3*G118/101.9613+H118/71.8464+I118/70.93745+J118/40.304+K118/56.077+L118/61.9789+M118/94.195+3*N118/151.9904+O118/74.6894))</f>
        <v>1.5218470885255721E-3</v>
      </c>
      <c r="Y118" s="14">
        <f>2*(M118/94.195)*(6/(2*E118/60.0843+2*F118/79.8788+3*G118/101.9613+H118/71.8464+I118/70.93745+J118/40.304+K118/56.077+L118/61.9789+M118/94.195+3*N118/151.9904+O118/74.6894))</f>
        <v>0</v>
      </c>
      <c r="Z118" s="14">
        <f>2*(N118/151.9904)*(6/(2*E118/60.0843+2*F118/79.8788+3*G118/101.9613+H118/71.8464+I118/70.93745+J118/40.304+K118/56.077+L118/61.9789+M118/94.195+3*N118/151.9904+O118/74.6894))</f>
        <v>0</v>
      </c>
      <c r="AA118" s="14">
        <f>(O118/74.6894)*(6/(2*E118/60.0843+2*F118/79.8788+3*G118/101.9613+H118/71.8464+I118/70.93745+J118/40.304+K118/56.077+L118/61.9789+M118/94.195+3*N118/151.9904+O118/74.6894))</f>
        <v>4.6546727634191805E-4</v>
      </c>
      <c r="AB118" s="14">
        <f t="shared" ref="AB118:AB141" si="71">SUM(Q118:AA118)</f>
        <v>3.9917871917481977</v>
      </c>
      <c r="AC118" s="24">
        <f t="shared" ref="AC118:AC141" si="72">100*V118/(V118+T118)</f>
        <v>63.73268983289968</v>
      </c>
      <c r="AD118" s="45" t="s">
        <v>84</v>
      </c>
      <c r="AE118" s="15" t="s">
        <v>68</v>
      </c>
    </row>
    <row r="119" spans="2:31" ht="15" customHeight="1">
      <c r="B119" s="16"/>
      <c r="D119" s="11" t="s">
        <v>20</v>
      </c>
      <c r="E119" s="8">
        <v>55.895941999999998</v>
      </c>
      <c r="F119" s="8">
        <v>0.24008199999999999</v>
      </c>
      <c r="G119" s="8">
        <v>2.0512280000000001</v>
      </c>
      <c r="H119" s="8">
        <v>13.753511</v>
      </c>
      <c r="I119" s="8">
        <v>0.393484</v>
      </c>
      <c r="J119" s="8">
        <v>28.244612</v>
      </c>
      <c r="K119" s="8">
        <v>1.771307</v>
      </c>
      <c r="L119" s="8">
        <v>3.6442000000000002E-2</v>
      </c>
      <c r="M119" s="8">
        <v>0</v>
      </c>
      <c r="N119" s="8">
        <v>1.5028E-2</v>
      </c>
      <c r="O119" s="8">
        <v>0.116561</v>
      </c>
      <c r="P119" s="8">
        <f t="shared" si="70"/>
        <v>102.518197</v>
      </c>
      <c r="Q119" s="14">
        <f t="shared" ref="Q119:Q141" si="73">(E119/60.0843)*(6/(2*E119/60.0843+2*F119/79.8788+3*G119/101.9613+H119/71.8464+I119/70.93745+J119/40.304+K119/56.077+L119/61.9789+M119/94.195+3*N119/151.9904+O119/74.6894))</f>
        <v>1.9525175312637153</v>
      </c>
      <c r="R119" s="14">
        <f>(F119/79.8788)*(6/(2*E119/60.0843+2*F119/79.8788+3*G119/101.9613+H119/71.8464+I119/70.93745+J119/40.304+K119/56.077+L119/61.9789+M119/94.195+3*N119/151.9904+O119/74.6894))</f>
        <v>6.3081750541513363E-3</v>
      </c>
      <c r="S119" s="14">
        <f>2*(G119/101.9613)*(6/(2*E119/60.0843+2*F119/79.8788+3*G119/101.9613+H119/71.8464+I119/70.93745+J119/40.304+K119/56.077+L119/61.9789+M119/94.195+3*N119/151.9904+O119/74.6894))</f>
        <v>8.4447001998591772E-2</v>
      </c>
      <c r="T119" s="14">
        <f>(H119/71.8464)*(6/(2*E119/60.0843+2*F119/79.8788+3*G119/101.9613+H119/71.8464+I119/70.93745+J119/40.304+K119/56.077+L119/61.9789+M119/94.195+3*N119/151.9904+O119/74.6894))</f>
        <v>0.40177622651242895</v>
      </c>
      <c r="U119" s="14">
        <f>(I119/70.93745)*(6/(2*E119/60.0843+2*F119/79.8788+3*G119/101.9613+H119/71.8464+I119/70.93745+J119/40.304+K119/56.077+L119/61.9789+M119/94.195+3*N119/151.9904+O119/74.6894))</f>
        <v>1.1641988692260349E-2</v>
      </c>
      <c r="V119" s="14">
        <f>(J119/40.304)*(6/(2*E119/60.0843+2*F119/79.8788+3*G119/101.9613+H119/71.8464+I119/70.93745+J119/40.304+K119/56.077+L119/61.9789+M119/94.195+3*N119/151.9904+O119/74.6894))</f>
        <v>1.4708322076068081</v>
      </c>
      <c r="W119" s="14">
        <f>(K119/56.077)*(6/(2*E119/60.0843+2*F119/79.8788+3*G119/101.9613+H119/71.8464+I119/70.93745+J119/40.304+K119/56.077+L119/61.9789+M119/94.195+3*N119/151.9904+O119/74.6894))</f>
        <v>6.6295604572850109E-2</v>
      </c>
      <c r="X119" s="14">
        <f>2*(L119/61.9789)*(6/(2*E119/60.0843+2*F119/79.8788+3*G119/101.9613+H119/71.8464+I119/70.93745+J119/40.304+K119/56.077+L119/61.9789+M119/94.195+3*N119/151.9904+O119/74.6894))</f>
        <v>2.4681071127824975E-3</v>
      </c>
      <c r="Y119" s="14">
        <f>2*(M119/94.195)*(6/(2*E119/60.0843+2*F119/79.8788+3*G119/101.9613+H119/71.8464+I119/70.93745+J119/40.304+K119/56.077+L119/61.9789+M119/94.195+3*N119/151.9904+O119/74.6894))</f>
        <v>0</v>
      </c>
      <c r="Z119" s="14">
        <f>2*(N119/151.9904)*(6/(2*E119/60.0843+2*F119/79.8788+3*G119/101.9613+H119/71.8464+I119/70.93745+J119/40.304+K119/56.077+L119/61.9789+M119/94.195+3*N119/151.9904+O119/74.6894))</f>
        <v>4.1504070526364445E-4</v>
      </c>
      <c r="AA119" s="14">
        <f>(O119/74.6894)*(6/(2*E119/60.0843+2*F119/79.8788+3*G119/101.9613+H119/71.8464+I119/70.93745+J119/40.304+K119/56.077+L119/61.9789+M119/94.195+3*N119/151.9904+O119/74.6894))</f>
        <v>3.2754423677456468E-3</v>
      </c>
      <c r="AB119" s="14">
        <f t="shared" si="71"/>
        <v>3.9999773258865972</v>
      </c>
      <c r="AC119" s="24">
        <f t="shared" si="72"/>
        <v>78.544568143985714</v>
      </c>
      <c r="AD119" s="45" t="s">
        <v>84</v>
      </c>
      <c r="AE119" s="15" t="s">
        <v>75</v>
      </c>
    </row>
    <row r="120" spans="2:31" ht="15" customHeight="1">
      <c r="B120" s="16"/>
      <c r="D120" s="11" t="s">
        <v>22</v>
      </c>
      <c r="E120" s="8">
        <v>54.584860999999997</v>
      </c>
      <c r="F120" s="8">
        <v>0.28857100000000002</v>
      </c>
      <c r="G120" s="8">
        <v>1.0452710000000001</v>
      </c>
      <c r="H120" s="8">
        <v>21.176649999999999</v>
      </c>
      <c r="I120" s="8">
        <v>0.48753299999999999</v>
      </c>
      <c r="J120" s="8">
        <v>22.64321</v>
      </c>
      <c r="K120" s="8">
        <v>1.9217850000000001</v>
      </c>
      <c r="L120" s="8">
        <v>6.0800000000000003E-3</v>
      </c>
      <c r="M120" s="8">
        <v>0</v>
      </c>
      <c r="N120" s="8">
        <v>0</v>
      </c>
      <c r="O120" s="8">
        <v>2.9394E-2</v>
      </c>
      <c r="P120" s="8">
        <f t="shared" si="70"/>
        <v>102.18335499999998</v>
      </c>
      <c r="Q120" s="14">
        <f t="shared" si="73"/>
        <v>1.9798750779516103</v>
      </c>
      <c r="R120" s="14">
        <f t="shared" ref="R120:R141" si="74">(F120/79.8788)*(6/(2*E120/60.0843+2*F120/79.8788+3*G120/101.9613+H120/71.8464+I120/70.93745+J120/40.304+K120/56.077+L120/61.9789+M120/94.195+3*N120/151.9904+O120/74.6894))</f>
        <v>7.87313572972736E-3</v>
      </c>
      <c r="S120" s="14">
        <f t="shared" ref="S120:S141" si="75">2*(G120/101.9613)*(6/(2*E120/60.0843+2*F120/79.8788+3*G120/101.9613+H120/71.8464+I120/70.93745+J120/40.304+K120/56.077+L120/61.9789+M120/94.195+3*N120/151.9904+O120/74.6894))</f>
        <v>4.4683802046410273E-2</v>
      </c>
      <c r="T120" s="14">
        <f t="shared" ref="T120:T141" si="76">(H120/71.8464)*(6/(2*E120/60.0843+2*F120/79.8788+3*G120/101.9613+H120/71.8464+I120/70.93745+J120/40.304+K120/56.077+L120/61.9789+M120/94.195+3*N120/151.9904+O120/74.6894))</f>
        <v>0.64236050820150803</v>
      </c>
      <c r="U120" s="14">
        <f t="shared" ref="U120:U141" si="77">(I120/70.93745)*(6/(2*E120/60.0843+2*F120/79.8788+3*G120/101.9613+H120/71.8464+I120/70.93745+J120/40.304+K120/56.077+L120/61.9789+M120/94.195+3*N120/151.9904+O120/74.6894))</f>
        <v>1.4978041540963067E-2</v>
      </c>
      <c r="V120" s="14">
        <f t="shared" ref="V120:V141" si="78">(J120/40.304)*(6/(2*E120/60.0843+2*F120/79.8788+3*G120/101.9613+H120/71.8464+I120/70.93745+J120/40.304+K120/56.077+L120/61.9789+M120/94.195+3*N120/151.9904+O120/74.6894))</f>
        <v>1.2243805734577899</v>
      </c>
      <c r="W120" s="14">
        <f t="shared" ref="W120:W141" si="79">(K120/56.077)*(6/(2*E120/60.0843+2*F120/79.8788+3*G120/101.9613+H120/71.8464+I120/70.93745+J120/40.304+K120/56.077+L120/61.9789+M120/94.195+3*N120/151.9904+O120/74.6894))</f>
        <v>7.4687274883225185E-2</v>
      </c>
      <c r="X120" s="14">
        <f t="shared" ref="X120:X141" si="80">2*(L120/61.9789)*(6/(2*E120/60.0843+2*F120/79.8788+3*G120/101.9613+H120/71.8464+I120/70.93745+J120/40.304+K120/56.077+L120/61.9789+M120/94.195+3*N120/151.9904+O120/74.6894))</f>
        <v>4.2757893073921315E-4</v>
      </c>
      <c r="Y120" s="14">
        <f t="shared" ref="Y120:Y141" si="81">2*(M120/94.195)*(6/(2*E120/60.0843+2*F120/79.8788+3*G120/101.9613+H120/71.8464+I120/70.93745+J120/40.304+K120/56.077+L120/61.9789+M120/94.195+3*N120/151.9904+O120/74.6894))</f>
        <v>0</v>
      </c>
      <c r="Z120" s="14">
        <f t="shared" ref="Z120:Z141" si="82">2*(N120/151.9904)*(6/(2*E120/60.0843+2*F120/79.8788+3*G120/101.9613+H120/71.8464+I120/70.93745+J120/40.304+K120/56.077+L120/61.9789+M120/94.195+3*N120/151.9904+O120/74.6894))</f>
        <v>0</v>
      </c>
      <c r="AA120" s="14">
        <f t="shared" ref="AA120:AA141" si="83">(O120/74.6894)*(6/(2*E120/60.0843+2*F120/79.8788+3*G120/101.9613+H120/71.8464+I120/70.93745+J120/40.304+K120/56.077+L120/61.9789+M120/94.195+3*N120/151.9904+O120/74.6894))</f>
        <v>8.5768201885205579E-4</v>
      </c>
      <c r="AB120" s="14">
        <f t="shared" si="71"/>
        <v>3.9901236747608251</v>
      </c>
      <c r="AC120" s="24">
        <f t="shared" si="72"/>
        <v>65.589201710259132</v>
      </c>
      <c r="AD120" s="45" t="s">
        <v>84</v>
      </c>
      <c r="AE120" s="15" t="s">
        <v>68</v>
      </c>
    </row>
    <row r="121" spans="2:31" ht="15" customHeight="1">
      <c r="B121" s="16"/>
      <c r="D121" s="11" t="s">
        <v>20</v>
      </c>
      <c r="E121" s="8">
        <v>54.417306000000004</v>
      </c>
      <c r="F121" s="8">
        <v>0.31769799999999998</v>
      </c>
      <c r="G121" s="8">
        <v>1.145413</v>
      </c>
      <c r="H121" s="8">
        <v>19.635531</v>
      </c>
      <c r="I121" s="8">
        <v>0.50211899999999998</v>
      </c>
      <c r="J121" s="8">
        <v>22.509134</v>
      </c>
      <c r="K121" s="8">
        <v>1.8123720000000001</v>
      </c>
      <c r="L121" s="8">
        <v>2.1736999999999999E-2</v>
      </c>
      <c r="M121" s="8">
        <v>0</v>
      </c>
      <c r="N121" s="8">
        <v>3.3897999999999998E-2</v>
      </c>
      <c r="O121" s="8">
        <v>8.2035999999999998E-2</v>
      </c>
      <c r="P121" s="8">
        <f t="shared" si="70"/>
        <v>100.477244</v>
      </c>
      <c r="Q121" s="14">
        <f t="shared" si="73"/>
        <v>1.9931983405505727</v>
      </c>
      <c r="R121" s="14">
        <f t="shared" si="74"/>
        <v>8.7530101892762148E-3</v>
      </c>
      <c r="S121" s="14">
        <f t="shared" si="75"/>
        <v>4.9446006843313052E-2</v>
      </c>
      <c r="T121" s="14">
        <f t="shared" si="76"/>
        <v>0.60146744206054481</v>
      </c>
      <c r="U121" s="14">
        <f t="shared" si="77"/>
        <v>1.557778005259954E-2</v>
      </c>
      <c r="V121" s="14">
        <f t="shared" si="78"/>
        <v>1.229094065023318</v>
      </c>
      <c r="W121" s="14">
        <f t="shared" si="79"/>
        <v>7.1127420250120102E-2</v>
      </c>
      <c r="X121" s="14">
        <f t="shared" si="80"/>
        <v>1.5436904665011078E-3</v>
      </c>
      <c r="Y121" s="14">
        <f t="shared" si="81"/>
        <v>0</v>
      </c>
      <c r="Z121" s="14">
        <f t="shared" si="82"/>
        <v>9.8166294566130719E-4</v>
      </c>
      <c r="AA121" s="14">
        <f t="shared" si="83"/>
        <v>2.417241217007678E-3</v>
      </c>
      <c r="AB121" s="14">
        <f t="shared" si="71"/>
        <v>3.9736066595989143</v>
      </c>
      <c r="AC121" s="24">
        <f t="shared" si="72"/>
        <v>67.143008321053372</v>
      </c>
      <c r="AD121" s="43"/>
      <c r="AE121" s="15" t="s">
        <v>75</v>
      </c>
    </row>
    <row r="122" spans="2:31" ht="15" customHeight="1">
      <c r="B122" s="16"/>
      <c r="D122" s="11" t="s">
        <v>23</v>
      </c>
      <c r="E122" s="8">
        <v>54.265273000000001</v>
      </c>
      <c r="F122" s="8">
        <v>0.38905099999999998</v>
      </c>
      <c r="G122" s="8">
        <v>1.1830959999999999</v>
      </c>
      <c r="H122" s="8">
        <v>21.564240999999999</v>
      </c>
      <c r="I122" s="8">
        <v>0.50172600000000001</v>
      </c>
      <c r="J122" s="8">
        <v>22.806547999999999</v>
      </c>
      <c r="K122" s="8">
        <v>1.7791939999999999</v>
      </c>
      <c r="L122" s="8">
        <v>6.0539999999999997E-2</v>
      </c>
      <c r="M122" s="8">
        <v>0</v>
      </c>
      <c r="N122" s="8">
        <v>2.5322000000000001E-2</v>
      </c>
      <c r="O122" s="8">
        <v>3.6381999999999998E-2</v>
      </c>
      <c r="P122" s="8">
        <f t="shared" si="70"/>
        <v>102.61137300000001</v>
      </c>
      <c r="Q122" s="14">
        <f t="shared" si="73"/>
        <v>1.9650642493570745</v>
      </c>
      <c r="R122" s="14">
        <f t="shared" si="74"/>
        <v>1.0597191249715792E-2</v>
      </c>
      <c r="S122" s="14">
        <f t="shared" si="75"/>
        <v>5.0492908283079709E-2</v>
      </c>
      <c r="T122" s="14">
        <f t="shared" si="76"/>
        <v>0.65304774350414363</v>
      </c>
      <c r="U122" s="14">
        <f t="shared" si="77"/>
        <v>1.5388872543849902E-2</v>
      </c>
      <c r="V122" s="14">
        <f t="shared" si="78"/>
        <v>1.2311959365534142</v>
      </c>
      <c r="W122" s="14">
        <f t="shared" si="79"/>
        <v>6.9032611301459115E-2</v>
      </c>
      <c r="X122" s="14">
        <f t="shared" si="80"/>
        <v>4.2505420443600334E-3</v>
      </c>
      <c r="Y122" s="14">
        <f t="shared" si="81"/>
        <v>0</v>
      </c>
      <c r="Z122" s="14">
        <f t="shared" si="82"/>
        <v>7.2498264506329943E-4</v>
      </c>
      <c r="AA122" s="14">
        <f t="shared" si="83"/>
        <v>1.059847469157428E-3</v>
      </c>
      <c r="AB122" s="14">
        <f t="shared" si="71"/>
        <v>4.0008548849513179</v>
      </c>
      <c r="AC122" s="24">
        <f t="shared" si="72"/>
        <v>65.341651378966276</v>
      </c>
      <c r="AD122" s="45" t="s">
        <v>84</v>
      </c>
      <c r="AE122" s="15" t="s">
        <v>68</v>
      </c>
    </row>
    <row r="123" spans="2:31" ht="15" customHeight="1">
      <c r="B123" s="16"/>
      <c r="D123" s="11" t="s">
        <v>20</v>
      </c>
      <c r="E123" s="8">
        <v>54.441946999999999</v>
      </c>
      <c r="F123" s="8">
        <v>0.388403</v>
      </c>
      <c r="G123" s="8">
        <v>1.1060209999999999</v>
      </c>
      <c r="H123" s="8">
        <v>20.873873</v>
      </c>
      <c r="I123" s="8">
        <v>0.474771</v>
      </c>
      <c r="J123" s="8">
        <v>22.730969000000002</v>
      </c>
      <c r="K123" s="8">
        <v>2.0440700000000001</v>
      </c>
      <c r="L123" s="8">
        <v>7.1386000000000005E-2</v>
      </c>
      <c r="M123" s="8">
        <v>0</v>
      </c>
      <c r="N123" s="8">
        <v>8.744E-3</v>
      </c>
      <c r="O123" s="8">
        <v>0</v>
      </c>
      <c r="P123" s="8">
        <f t="shared" si="70"/>
        <v>102.140184</v>
      </c>
      <c r="Q123" s="14">
        <f t="shared" si="73"/>
        <v>1.9744571494521068</v>
      </c>
      <c r="R123" s="14">
        <f t="shared" si="74"/>
        <v>1.05956136498931E-2</v>
      </c>
      <c r="S123" s="14">
        <f t="shared" si="75"/>
        <v>4.7275167359225378E-2</v>
      </c>
      <c r="T123" s="14">
        <f t="shared" si="76"/>
        <v>0.63310113969645065</v>
      </c>
      <c r="U123" s="14">
        <f t="shared" si="77"/>
        <v>1.4584235922838152E-2</v>
      </c>
      <c r="V123" s="14">
        <f t="shared" si="78"/>
        <v>1.2289801543005037</v>
      </c>
      <c r="W123" s="14">
        <f t="shared" si="79"/>
        <v>7.9430274412023993E-2</v>
      </c>
      <c r="X123" s="14">
        <f t="shared" si="80"/>
        <v>5.0196593964397648E-3</v>
      </c>
      <c r="Y123" s="14">
        <f t="shared" si="81"/>
        <v>0</v>
      </c>
      <c r="Z123" s="14">
        <f t="shared" si="82"/>
        <v>2.507258180832584E-4</v>
      </c>
      <c r="AA123" s="14">
        <f t="shared" si="83"/>
        <v>0</v>
      </c>
      <c r="AB123" s="14">
        <f t="shared" si="71"/>
        <v>3.9936941200075653</v>
      </c>
      <c r="AC123" s="24">
        <f t="shared" si="72"/>
        <v>66.00034908586079</v>
      </c>
      <c r="AD123" s="43"/>
      <c r="AE123" s="15" t="s">
        <v>75</v>
      </c>
    </row>
    <row r="124" spans="2:31" ht="15" customHeight="1">
      <c r="B124" s="16"/>
      <c r="D124" s="11" t="s">
        <v>24</v>
      </c>
      <c r="E124" s="8">
        <v>54.237783</v>
      </c>
      <c r="F124" s="8">
        <v>0.34940199999999999</v>
      </c>
      <c r="G124" s="8">
        <v>1.118676</v>
      </c>
      <c r="H124" s="8">
        <v>19.669476</v>
      </c>
      <c r="I124" s="8">
        <v>0.45396799999999998</v>
      </c>
      <c r="J124" s="8">
        <v>22.806984</v>
      </c>
      <c r="K124" s="8">
        <v>2.1362679999999998</v>
      </c>
      <c r="L124" s="8">
        <v>2.9454999999999999E-2</v>
      </c>
      <c r="M124" s="8">
        <v>0</v>
      </c>
      <c r="N124" s="8">
        <v>8.0199999999999998E-4</v>
      </c>
      <c r="O124" s="8">
        <v>0</v>
      </c>
      <c r="P124" s="8">
        <f t="shared" si="70"/>
        <v>100.802814</v>
      </c>
      <c r="Q124" s="14">
        <f t="shared" si="73"/>
        <v>1.9827217759099653</v>
      </c>
      <c r="R124" s="14">
        <f t="shared" si="74"/>
        <v>9.6075954482386858E-3</v>
      </c>
      <c r="S124" s="14">
        <f t="shared" si="75"/>
        <v>4.8196977685727935E-2</v>
      </c>
      <c r="T124" s="14">
        <f t="shared" si="76"/>
        <v>0.60132412995220186</v>
      </c>
      <c r="U124" s="14">
        <f t="shared" si="77"/>
        <v>1.4056283927756857E-2</v>
      </c>
      <c r="V124" s="14">
        <f t="shared" si="78"/>
        <v>1.2429125145185553</v>
      </c>
      <c r="W124" s="14">
        <f t="shared" si="79"/>
        <v>8.3674247704761354E-2</v>
      </c>
      <c r="X124" s="14">
        <f t="shared" si="80"/>
        <v>2.087690003584036E-3</v>
      </c>
      <c r="Y124" s="14">
        <f t="shared" si="81"/>
        <v>0</v>
      </c>
      <c r="Z124" s="14">
        <f t="shared" si="82"/>
        <v>2.3179766621403291E-5</v>
      </c>
      <c r="AA124" s="14">
        <f t="shared" si="83"/>
        <v>0</v>
      </c>
      <c r="AB124" s="14">
        <f t="shared" si="71"/>
        <v>3.9846043949174126</v>
      </c>
      <c r="AC124" s="24">
        <f t="shared" si="72"/>
        <v>67.39441590887786</v>
      </c>
      <c r="AD124" s="45" t="s">
        <v>84</v>
      </c>
      <c r="AE124" s="15" t="s">
        <v>68</v>
      </c>
    </row>
    <row r="125" spans="2:31" ht="15" customHeight="1">
      <c r="B125" s="16"/>
      <c r="D125" s="11" t="s">
        <v>20</v>
      </c>
      <c r="E125" s="8">
        <v>54.494244000000002</v>
      </c>
      <c r="F125" s="8">
        <v>0.46122099999999999</v>
      </c>
      <c r="G125" s="8">
        <v>1.095383</v>
      </c>
      <c r="H125" s="8">
        <v>20.725095</v>
      </c>
      <c r="I125" s="8">
        <v>0.38154399999999999</v>
      </c>
      <c r="J125" s="8">
        <v>22.750509999999998</v>
      </c>
      <c r="K125" s="8">
        <v>2.1926649999999999</v>
      </c>
      <c r="L125" s="8">
        <v>2.8596E-2</v>
      </c>
      <c r="M125" s="8">
        <v>0</v>
      </c>
      <c r="N125" s="8">
        <v>6.6753000000000007E-2</v>
      </c>
      <c r="O125" s="8">
        <v>4.6925000000000001E-2</v>
      </c>
      <c r="P125" s="8">
        <f t="shared" si="70"/>
        <v>102.242936</v>
      </c>
      <c r="Q125" s="14">
        <f t="shared" si="73"/>
        <v>1.9734270891436216</v>
      </c>
      <c r="R125" s="14">
        <f t="shared" si="74"/>
        <v>1.2563452452483609E-2</v>
      </c>
      <c r="S125" s="14">
        <f t="shared" si="75"/>
        <v>4.6751127310121376E-2</v>
      </c>
      <c r="T125" s="14">
        <f t="shared" si="76"/>
        <v>0.62765786820008673</v>
      </c>
      <c r="U125" s="14">
        <f t="shared" si="77"/>
        <v>1.1703089194389251E-2</v>
      </c>
      <c r="V125" s="14">
        <f t="shared" si="78"/>
        <v>1.2282151381675852</v>
      </c>
      <c r="W125" s="14">
        <f t="shared" si="79"/>
        <v>8.5078333006523496E-2</v>
      </c>
      <c r="X125" s="14">
        <f t="shared" si="80"/>
        <v>2.007811231378828E-3</v>
      </c>
      <c r="Y125" s="14">
        <f t="shared" si="81"/>
        <v>0</v>
      </c>
      <c r="Z125" s="14">
        <f t="shared" si="82"/>
        <v>1.9112437820304608E-3</v>
      </c>
      <c r="AA125" s="14">
        <f t="shared" si="83"/>
        <v>1.3670259852874228E-3</v>
      </c>
      <c r="AB125" s="14">
        <f t="shared" si="71"/>
        <v>3.990682178473508</v>
      </c>
      <c r="AC125" s="24">
        <f t="shared" si="72"/>
        <v>66.179912847132613</v>
      </c>
      <c r="AD125" s="43"/>
      <c r="AE125" s="15" t="s">
        <v>75</v>
      </c>
    </row>
    <row r="126" spans="2:31" ht="15" customHeight="1">
      <c r="B126" s="16"/>
      <c r="D126" s="11" t="s">
        <v>26</v>
      </c>
      <c r="E126" s="8">
        <v>54.487901999999998</v>
      </c>
      <c r="F126" s="8">
        <v>0.27613399999999999</v>
      </c>
      <c r="G126" s="8">
        <v>0.98942099999999999</v>
      </c>
      <c r="H126" s="8">
        <v>21.890789000000002</v>
      </c>
      <c r="I126" s="8">
        <v>0.53171500000000005</v>
      </c>
      <c r="J126" s="8">
        <v>22.546189999999999</v>
      </c>
      <c r="K126" s="8">
        <v>1.7706310000000001</v>
      </c>
      <c r="L126" s="8">
        <v>0</v>
      </c>
      <c r="M126" s="8">
        <v>0</v>
      </c>
      <c r="N126" s="8">
        <v>6.9768999999999998E-2</v>
      </c>
      <c r="O126" s="8">
        <v>0</v>
      </c>
      <c r="P126" s="8">
        <f t="shared" si="70"/>
        <v>102.56255099999998</v>
      </c>
      <c r="Q126" s="14">
        <f t="shared" si="73"/>
        <v>1.9755234823962193</v>
      </c>
      <c r="R126" s="14">
        <f t="shared" si="74"/>
        <v>7.5306327408368231E-3</v>
      </c>
      <c r="S126" s="14">
        <f t="shared" si="75"/>
        <v>4.2278431946471802E-2</v>
      </c>
      <c r="T126" s="14">
        <f t="shared" si="76"/>
        <v>0.6637423354895593</v>
      </c>
      <c r="U126" s="14">
        <f t="shared" si="77"/>
        <v>1.6328506200985932E-2</v>
      </c>
      <c r="V126" s="14">
        <f t="shared" si="78"/>
        <v>1.2186195144838283</v>
      </c>
      <c r="W126" s="14">
        <f t="shared" si="79"/>
        <v>6.8783838463570557E-2</v>
      </c>
      <c r="X126" s="14">
        <f t="shared" si="80"/>
        <v>0</v>
      </c>
      <c r="Y126" s="14">
        <f t="shared" si="81"/>
        <v>0</v>
      </c>
      <c r="Z126" s="14">
        <f t="shared" si="82"/>
        <v>1.9999514454908532E-3</v>
      </c>
      <c r="AA126" s="14">
        <f t="shared" si="83"/>
        <v>0</v>
      </c>
      <c r="AB126" s="14">
        <f t="shared" si="71"/>
        <v>3.994806693166963</v>
      </c>
      <c r="AC126" s="24">
        <f t="shared" si="72"/>
        <v>64.738855311004997</v>
      </c>
      <c r="AD126" s="45" t="s">
        <v>84</v>
      </c>
      <c r="AE126" s="15" t="s">
        <v>68</v>
      </c>
    </row>
    <row r="127" spans="2:31" ht="15" customHeight="1">
      <c r="B127" s="16"/>
      <c r="D127" s="11" t="s">
        <v>20</v>
      </c>
      <c r="E127" s="8">
        <v>55.812322999999999</v>
      </c>
      <c r="F127" s="8">
        <v>0.21359600000000001</v>
      </c>
      <c r="G127" s="8">
        <v>0.98698799999999998</v>
      </c>
      <c r="H127" s="8">
        <v>15.244141000000001</v>
      </c>
      <c r="I127" s="8">
        <v>0.32912200000000003</v>
      </c>
      <c r="J127" s="8">
        <v>26.483371999999999</v>
      </c>
      <c r="K127" s="8">
        <v>1.980281</v>
      </c>
      <c r="L127" s="8">
        <v>1.8891000000000002E-2</v>
      </c>
      <c r="M127" s="8">
        <v>0</v>
      </c>
      <c r="N127" s="8">
        <v>2.5637E-2</v>
      </c>
      <c r="O127" s="8">
        <v>3.5130000000000002E-2</v>
      </c>
      <c r="P127" s="8">
        <f t="shared" si="70"/>
        <v>101.129481</v>
      </c>
      <c r="Q127" s="14">
        <f t="shared" si="73"/>
        <v>1.9885899473821294</v>
      </c>
      <c r="R127" s="14">
        <f t="shared" si="74"/>
        <v>5.7245022457113664E-3</v>
      </c>
      <c r="S127" s="14">
        <f t="shared" si="75"/>
        <v>4.1446002672717849E-2</v>
      </c>
      <c r="T127" s="14">
        <f t="shared" si="76"/>
        <v>0.45422819860901786</v>
      </c>
      <c r="U127" s="14">
        <f t="shared" si="77"/>
        <v>9.9324751531150047E-3</v>
      </c>
      <c r="V127" s="14">
        <f t="shared" si="78"/>
        <v>1.4066993194689346</v>
      </c>
      <c r="W127" s="14">
        <f t="shared" si="79"/>
        <v>7.5599373323888774E-2</v>
      </c>
      <c r="X127" s="14">
        <f t="shared" si="80"/>
        <v>1.3050201763438625E-3</v>
      </c>
      <c r="Y127" s="14">
        <f t="shared" si="81"/>
        <v>0</v>
      </c>
      <c r="Z127" s="14">
        <f t="shared" si="82"/>
        <v>7.2219950712060753E-4</v>
      </c>
      <c r="AA127" s="14">
        <f t="shared" si="83"/>
        <v>1.0069208314333626E-3</v>
      </c>
      <c r="AB127" s="14">
        <f t="shared" si="71"/>
        <v>3.9852539593704126</v>
      </c>
      <c r="AC127" s="24">
        <f t="shared" si="72"/>
        <v>75.591300886443733</v>
      </c>
      <c r="AD127" s="43"/>
      <c r="AE127" s="15" t="s">
        <v>75</v>
      </c>
    </row>
    <row r="128" spans="2:31" ht="15" customHeight="1">
      <c r="B128" s="16"/>
      <c r="D128" s="11" t="s">
        <v>27</v>
      </c>
      <c r="E128" s="8">
        <v>54.360509</v>
      </c>
      <c r="F128" s="8">
        <v>0.34056900000000001</v>
      </c>
      <c r="G128" s="8">
        <v>0.92206900000000003</v>
      </c>
      <c r="H128" s="8">
        <v>22.402404000000001</v>
      </c>
      <c r="I128" s="8">
        <v>0.81253600000000004</v>
      </c>
      <c r="J128" s="8">
        <v>22.115687999999999</v>
      </c>
      <c r="K128" s="8">
        <v>1.9695579999999999</v>
      </c>
      <c r="L128" s="8">
        <v>3.1088999999999999E-2</v>
      </c>
      <c r="M128" s="8">
        <v>0</v>
      </c>
      <c r="N128" s="8">
        <v>3.7021999999999999E-2</v>
      </c>
      <c r="O128" s="8">
        <v>2.5312999999999999E-2</v>
      </c>
      <c r="P128" s="8">
        <f t="shared" si="70"/>
        <v>103.016757</v>
      </c>
      <c r="Q128" s="14">
        <f t="shared" si="73"/>
        <v>1.9712403684699695</v>
      </c>
      <c r="R128" s="14">
        <f t="shared" si="74"/>
        <v>9.2894640398604768E-3</v>
      </c>
      <c r="S128" s="14">
        <f t="shared" si="75"/>
        <v>3.9407159215526684E-2</v>
      </c>
      <c r="T128" s="14">
        <f t="shared" si="76"/>
        <v>0.67937050623824435</v>
      </c>
      <c r="U128" s="14">
        <f t="shared" si="77"/>
        <v>2.4956525092486262E-2</v>
      </c>
      <c r="V128" s="14">
        <f t="shared" si="78"/>
        <v>1.1955545041943962</v>
      </c>
      <c r="W128" s="14">
        <f t="shared" si="79"/>
        <v>7.6524601813121471E-2</v>
      </c>
      <c r="X128" s="14">
        <f t="shared" si="80"/>
        <v>2.185797677154773E-3</v>
      </c>
      <c r="Y128" s="14">
        <f t="shared" si="81"/>
        <v>0</v>
      </c>
      <c r="Z128" s="14">
        <f t="shared" si="82"/>
        <v>1.0614286108494215E-3</v>
      </c>
      <c r="AA128" s="14">
        <f t="shared" si="83"/>
        <v>7.3841706395078846E-4</v>
      </c>
      <c r="AB128" s="14">
        <f t="shared" si="71"/>
        <v>4.0003287724155605</v>
      </c>
      <c r="AC128" s="24">
        <f t="shared" si="72"/>
        <v>63.765457153858165</v>
      </c>
      <c r="AD128" s="45" t="s">
        <v>84</v>
      </c>
      <c r="AE128" s="15" t="s">
        <v>68</v>
      </c>
    </row>
    <row r="129" spans="2:31" ht="15" customHeight="1">
      <c r="B129" s="16"/>
      <c r="D129" s="11" t="s">
        <v>20</v>
      </c>
      <c r="E129" s="8">
        <v>56.439256999999998</v>
      </c>
      <c r="F129" s="8">
        <v>0.25246600000000002</v>
      </c>
      <c r="G129" s="8">
        <v>1.183559</v>
      </c>
      <c r="H129" s="8">
        <v>15.922980000000001</v>
      </c>
      <c r="I129" s="8">
        <v>0.32031500000000002</v>
      </c>
      <c r="J129" s="8">
        <v>27.030816999999999</v>
      </c>
      <c r="K129" s="8">
        <v>1.9457169999999999</v>
      </c>
      <c r="L129" s="8">
        <v>3.6727999999999997E-2</v>
      </c>
      <c r="M129" s="8">
        <v>0</v>
      </c>
      <c r="N129" s="8">
        <v>0.110676</v>
      </c>
      <c r="O129" s="8">
        <v>5.4140000000000001E-2</v>
      </c>
      <c r="P129" s="8">
        <f t="shared" si="70"/>
        <v>103.29665499999999</v>
      </c>
      <c r="Q129" s="14">
        <f t="shared" si="73"/>
        <v>1.9742024517172492</v>
      </c>
      <c r="R129" s="14">
        <f t="shared" si="74"/>
        <v>6.6426714462532923E-3</v>
      </c>
      <c r="S129" s="14">
        <f t="shared" si="75"/>
        <v>4.8792823343810743E-2</v>
      </c>
      <c r="T129" s="14">
        <f t="shared" si="76"/>
        <v>0.46579062447770925</v>
      </c>
      <c r="U129" s="14">
        <f t="shared" si="77"/>
        <v>9.4901506995516954E-3</v>
      </c>
      <c r="V129" s="14">
        <f t="shared" si="78"/>
        <v>1.409556300588054</v>
      </c>
      <c r="W129" s="14">
        <f t="shared" si="79"/>
        <v>7.2923298836365447E-2</v>
      </c>
      <c r="X129" s="14">
        <f t="shared" si="80"/>
        <v>2.4908915323209957E-3</v>
      </c>
      <c r="Y129" s="14">
        <f t="shared" si="81"/>
        <v>0</v>
      </c>
      <c r="Z129" s="14">
        <f t="shared" si="82"/>
        <v>3.0608263917943977E-3</v>
      </c>
      <c r="AA129" s="14">
        <f t="shared" si="83"/>
        <v>1.5234587017457616E-3</v>
      </c>
      <c r="AB129" s="14">
        <f t="shared" si="71"/>
        <v>3.9944734977348544</v>
      </c>
      <c r="AC129" s="24">
        <f t="shared" si="72"/>
        <v>75.162428975034842</v>
      </c>
      <c r="AD129" s="43"/>
      <c r="AE129" s="15" t="s">
        <v>75</v>
      </c>
    </row>
    <row r="130" spans="2:31" ht="15" customHeight="1">
      <c r="B130" s="16"/>
      <c r="D130" s="11" t="s">
        <v>29</v>
      </c>
      <c r="E130" s="8">
        <v>54.920673000000001</v>
      </c>
      <c r="F130" s="8">
        <v>0.33457100000000001</v>
      </c>
      <c r="G130" s="8">
        <v>1.08989</v>
      </c>
      <c r="H130" s="8">
        <v>21.282145</v>
      </c>
      <c r="I130" s="8">
        <v>0.51976800000000001</v>
      </c>
      <c r="J130" s="8">
        <v>23.15625</v>
      </c>
      <c r="K130" s="8">
        <v>2.0660810000000001</v>
      </c>
      <c r="L130" s="8">
        <v>0</v>
      </c>
      <c r="M130" s="8">
        <v>0</v>
      </c>
      <c r="N130" s="8">
        <v>7.6519999999999999E-3</v>
      </c>
      <c r="O130" s="8">
        <v>7.6650999999999997E-2</v>
      </c>
      <c r="P130" s="8">
        <f t="shared" si="70"/>
        <v>103.45368099999997</v>
      </c>
      <c r="Q130" s="14">
        <f t="shared" si="73"/>
        <v>1.969483264445312</v>
      </c>
      <c r="R130" s="14">
        <f t="shared" si="74"/>
        <v>9.0247298964080524E-3</v>
      </c>
      <c r="S130" s="14">
        <f t="shared" si="75"/>
        <v>4.6063268372037128E-2</v>
      </c>
      <c r="T130" s="14">
        <f t="shared" si="76"/>
        <v>0.63824560974341882</v>
      </c>
      <c r="U130" s="14">
        <f t="shared" si="77"/>
        <v>1.5787429190347136E-2</v>
      </c>
      <c r="V130" s="14">
        <f t="shared" si="78"/>
        <v>1.2379341101627319</v>
      </c>
      <c r="W130" s="14">
        <f t="shared" si="79"/>
        <v>7.938528756791674E-2</v>
      </c>
      <c r="X130" s="14">
        <f t="shared" si="80"/>
        <v>0</v>
      </c>
      <c r="Y130" s="14">
        <f t="shared" si="81"/>
        <v>0</v>
      </c>
      <c r="Z130" s="14">
        <f t="shared" si="82"/>
        <v>2.169532944259211E-4</v>
      </c>
      <c r="AA130" s="14">
        <f t="shared" si="83"/>
        <v>2.2112421524504563E-3</v>
      </c>
      <c r="AB130" s="14">
        <f t="shared" si="71"/>
        <v>3.9983518948250487</v>
      </c>
      <c r="AC130" s="24">
        <f t="shared" si="72"/>
        <v>65.981637954420236</v>
      </c>
      <c r="AD130" s="45" t="s">
        <v>84</v>
      </c>
      <c r="AE130" s="15" t="s">
        <v>68</v>
      </c>
    </row>
    <row r="131" spans="2:31" ht="15" customHeight="1">
      <c r="B131" s="16"/>
      <c r="D131" s="11" t="s">
        <v>20</v>
      </c>
      <c r="E131" s="8">
        <v>54.833995999999999</v>
      </c>
      <c r="F131" s="8">
        <v>0.72800200000000004</v>
      </c>
      <c r="G131" s="8">
        <v>4.4672809999999998</v>
      </c>
      <c r="H131" s="8">
        <v>17.148164000000001</v>
      </c>
      <c r="I131" s="8">
        <v>0.37908799999999998</v>
      </c>
      <c r="J131" s="8">
        <v>16.52599</v>
      </c>
      <c r="K131" s="8">
        <v>5.6204859999999996</v>
      </c>
      <c r="L131" s="8">
        <v>0.57402900000000001</v>
      </c>
      <c r="M131" s="8">
        <v>0.28179500000000002</v>
      </c>
      <c r="N131" s="8">
        <v>5.9678000000000002E-2</v>
      </c>
      <c r="O131" s="8">
        <v>0</v>
      </c>
      <c r="P131" s="8">
        <f t="shared" si="70"/>
        <v>100.61850900000002</v>
      </c>
      <c r="Q131" s="14">
        <f t="shared" si="73"/>
        <v>1.996525015971113</v>
      </c>
      <c r="R131" s="14">
        <f t="shared" si="74"/>
        <v>1.9938243999988982E-2</v>
      </c>
      <c r="S131" s="14">
        <f t="shared" si="75"/>
        <v>0.19170073095897061</v>
      </c>
      <c r="T131" s="14">
        <f t="shared" si="76"/>
        <v>0.52215384751637872</v>
      </c>
      <c r="U131" s="14">
        <f t="shared" si="77"/>
        <v>1.1690964192483338E-2</v>
      </c>
      <c r="V131" s="14">
        <f t="shared" si="78"/>
        <v>0.89702635191737634</v>
      </c>
      <c r="W131" s="14">
        <f t="shared" si="79"/>
        <v>0.21926785324460288</v>
      </c>
      <c r="X131" s="14">
        <f t="shared" si="80"/>
        <v>4.0523395768823842E-2</v>
      </c>
      <c r="Y131" s="14">
        <f t="shared" si="81"/>
        <v>1.3089446856637307E-2</v>
      </c>
      <c r="Z131" s="14">
        <f t="shared" si="82"/>
        <v>1.7179636238456824E-3</v>
      </c>
      <c r="AA131" s="14">
        <f t="shared" si="83"/>
        <v>0</v>
      </c>
      <c r="AB131" s="14">
        <f t="shared" si="71"/>
        <v>3.9136338140502209</v>
      </c>
      <c r="AC131" s="24">
        <f t="shared" si="72"/>
        <v>63.207361001463006</v>
      </c>
      <c r="AD131" s="43"/>
      <c r="AE131" s="15" t="s">
        <v>75</v>
      </c>
    </row>
    <row r="132" spans="2:31" ht="15" customHeight="1">
      <c r="B132" s="16"/>
      <c r="D132" s="11" t="s">
        <v>30</v>
      </c>
      <c r="E132" s="8">
        <v>54.377704999999999</v>
      </c>
      <c r="F132" s="8">
        <v>0.318218</v>
      </c>
      <c r="G132" s="8">
        <v>1.0796749999999999</v>
      </c>
      <c r="H132" s="8">
        <v>20.611846</v>
      </c>
      <c r="I132" s="8">
        <v>0.464169</v>
      </c>
      <c r="J132" s="8">
        <v>23.270744000000001</v>
      </c>
      <c r="K132" s="8">
        <v>1.9458390000000001</v>
      </c>
      <c r="L132" s="8">
        <v>4.0066999999999998E-2</v>
      </c>
      <c r="M132" s="8">
        <v>0</v>
      </c>
      <c r="N132" s="8">
        <v>6.8780000000000004E-3</v>
      </c>
      <c r="O132" s="8">
        <v>3.1870000000000002E-3</v>
      </c>
      <c r="P132" s="8">
        <f t="shared" si="70"/>
        <v>102.11832799999999</v>
      </c>
      <c r="Q132" s="14">
        <f t="shared" si="73"/>
        <v>1.9702138766428026</v>
      </c>
      <c r="R132" s="14">
        <f t="shared" si="74"/>
        <v>8.6725480566499872E-3</v>
      </c>
      <c r="S132" s="14">
        <f t="shared" si="75"/>
        <v>4.6104273412367544E-2</v>
      </c>
      <c r="T132" s="14">
        <f t="shared" si="76"/>
        <v>0.62454736769133523</v>
      </c>
      <c r="U132" s="14">
        <f t="shared" si="77"/>
        <v>1.4244724843203913E-2</v>
      </c>
      <c r="V132" s="14">
        <f t="shared" si="78"/>
        <v>1.2569431152461108</v>
      </c>
      <c r="W132" s="14">
        <f t="shared" si="79"/>
        <v>7.5539766313871062E-2</v>
      </c>
      <c r="X132" s="14">
        <f t="shared" si="80"/>
        <v>2.814663379369415E-3</v>
      </c>
      <c r="Y132" s="14">
        <f t="shared" si="81"/>
        <v>0</v>
      </c>
      <c r="Z132" s="14">
        <f t="shared" si="82"/>
        <v>1.9702871018735933E-4</v>
      </c>
      <c r="AA132" s="14">
        <f t="shared" si="83"/>
        <v>9.2891633057804016E-5</v>
      </c>
      <c r="AB132" s="14">
        <f t="shared" si="71"/>
        <v>3.9993702559289561</v>
      </c>
      <c r="AC132" s="24">
        <f t="shared" si="72"/>
        <v>66.805712101383008</v>
      </c>
      <c r="AD132" s="45" t="s">
        <v>84</v>
      </c>
      <c r="AE132" s="15" t="s">
        <v>68</v>
      </c>
    </row>
    <row r="133" spans="2:31" ht="15" customHeight="1">
      <c r="B133" s="16"/>
      <c r="D133" s="11" t="s">
        <v>20</v>
      </c>
      <c r="E133" s="8">
        <v>54.865456000000002</v>
      </c>
      <c r="F133" s="8">
        <v>0.348522</v>
      </c>
      <c r="G133" s="8">
        <v>1.3855459999999999</v>
      </c>
      <c r="H133" s="8">
        <v>19.195575000000002</v>
      </c>
      <c r="I133" s="8">
        <v>0.51244999999999996</v>
      </c>
      <c r="J133" s="8">
        <v>24.188122</v>
      </c>
      <c r="K133" s="8">
        <v>2.1722060000000001</v>
      </c>
      <c r="L133" s="8">
        <v>4.8521000000000002E-2</v>
      </c>
      <c r="M133" s="8">
        <v>0</v>
      </c>
      <c r="N133" s="8">
        <v>9.7757999999999998E-2</v>
      </c>
      <c r="O133" s="8">
        <v>8.8757000000000003E-2</v>
      </c>
      <c r="P133" s="8">
        <f t="shared" si="70"/>
        <v>102.90291300000001</v>
      </c>
      <c r="Q133" s="14">
        <f t="shared" si="73"/>
        <v>1.9616679588592365</v>
      </c>
      <c r="R133" s="14">
        <f t="shared" si="74"/>
        <v>9.3731631611107171E-3</v>
      </c>
      <c r="S133" s="14">
        <f t="shared" si="75"/>
        <v>5.8385242966818712E-2</v>
      </c>
      <c r="T133" s="14">
        <f t="shared" si="76"/>
        <v>0.57396264109395423</v>
      </c>
      <c r="U133" s="14">
        <f t="shared" si="77"/>
        <v>1.5518989384067995E-2</v>
      </c>
      <c r="V133" s="14">
        <f t="shared" si="78"/>
        <v>1.2892629774540094</v>
      </c>
      <c r="W133" s="14">
        <f t="shared" si="79"/>
        <v>8.3215408326418536E-2</v>
      </c>
      <c r="X133" s="14">
        <f t="shared" si="80"/>
        <v>3.3635925803908221E-3</v>
      </c>
      <c r="Y133" s="14">
        <f t="shared" si="81"/>
        <v>0</v>
      </c>
      <c r="Z133" s="14">
        <f t="shared" si="82"/>
        <v>2.7634630175475119E-3</v>
      </c>
      <c r="AA133" s="14">
        <f t="shared" si="83"/>
        <v>2.5528844341099984E-3</v>
      </c>
      <c r="AB133" s="14">
        <f t="shared" si="71"/>
        <v>4.0000663212776644</v>
      </c>
      <c r="AC133" s="24">
        <f t="shared" si="72"/>
        <v>69.195215255721379</v>
      </c>
      <c r="AD133" s="43"/>
      <c r="AE133" s="15" t="s">
        <v>75</v>
      </c>
    </row>
    <row r="134" spans="2:31" ht="15" customHeight="1">
      <c r="B134" s="16"/>
      <c r="D134" s="11" t="s">
        <v>31</v>
      </c>
      <c r="E134" s="8">
        <v>54.151761999999998</v>
      </c>
      <c r="F134" s="8">
        <v>0.34215000000000001</v>
      </c>
      <c r="G134" s="8">
        <v>1.003371</v>
      </c>
      <c r="H134" s="8">
        <v>21.979724999999998</v>
      </c>
      <c r="I134" s="8">
        <v>0.52682200000000001</v>
      </c>
      <c r="J134" s="8">
        <v>21.990192</v>
      </c>
      <c r="K134" s="8">
        <v>2.0866639999999999</v>
      </c>
      <c r="L134" s="8">
        <v>5.2385000000000001E-2</v>
      </c>
      <c r="M134" s="8">
        <v>0</v>
      </c>
      <c r="N134" s="8">
        <v>0</v>
      </c>
      <c r="O134" s="8">
        <v>0</v>
      </c>
      <c r="P134" s="8">
        <f t="shared" si="70"/>
        <v>102.133071</v>
      </c>
      <c r="Q134" s="14">
        <f t="shared" si="73"/>
        <v>1.9752757157427565</v>
      </c>
      <c r="R134" s="14">
        <f t="shared" si="74"/>
        <v>9.3877421057817576E-3</v>
      </c>
      <c r="S134" s="14">
        <f t="shared" si="75"/>
        <v>4.313524948903167E-2</v>
      </c>
      <c r="T134" s="14">
        <f t="shared" si="76"/>
        <v>0.67049166063295296</v>
      </c>
      <c r="U134" s="14">
        <f t="shared" si="77"/>
        <v>1.6276629129970275E-2</v>
      </c>
      <c r="V134" s="14">
        <f t="shared" si="78"/>
        <v>1.1957957599219535</v>
      </c>
      <c r="W134" s="14">
        <f t="shared" si="79"/>
        <v>8.1553741404472649E-2</v>
      </c>
      <c r="X134" s="14">
        <f t="shared" si="80"/>
        <v>3.7048379600524489E-3</v>
      </c>
      <c r="Y134" s="14">
        <f t="shared" si="81"/>
        <v>0</v>
      </c>
      <c r="Z134" s="14">
        <f t="shared" si="82"/>
        <v>0</v>
      </c>
      <c r="AA134" s="14">
        <f t="shared" si="83"/>
        <v>0</v>
      </c>
      <c r="AB134" s="14">
        <f t="shared" si="71"/>
        <v>3.9956213363869715</v>
      </c>
      <c r="AC134" s="24">
        <f t="shared" si="72"/>
        <v>64.073504796297968</v>
      </c>
      <c r="AD134" s="45" t="s">
        <v>84</v>
      </c>
      <c r="AE134" s="15" t="s">
        <v>68</v>
      </c>
    </row>
    <row r="135" spans="2:31" ht="15" customHeight="1">
      <c r="B135" s="16"/>
      <c r="D135" s="11" t="s">
        <v>20</v>
      </c>
      <c r="E135" s="8">
        <v>55.622273999999997</v>
      </c>
      <c r="F135" s="8">
        <v>0.20999200000000001</v>
      </c>
      <c r="G135" s="8">
        <v>1.0794600000000001</v>
      </c>
      <c r="H135" s="8">
        <v>16.235313000000001</v>
      </c>
      <c r="I135" s="8">
        <v>0.41051700000000002</v>
      </c>
      <c r="J135" s="8">
        <v>26.241088000000001</v>
      </c>
      <c r="K135" s="8">
        <v>2.0032290000000001</v>
      </c>
      <c r="L135" s="8">
        <v>0</v>
      </c>
      <c r="M135" s="8">
        <v>0</v>
      </c>
      <c r="N135" s="8">
        <v>8.3557000000000006E-2</v>
      </c>
      <c r="O135" s="8">
        <v>0</v>
      </c>
      <c r="P135" s="8">
        <f t="shared" si="70"/>
        <v>101.88543</v>
      </c>
      <c r="Q135" s="14">
        <f t="shared" si="73"/>
        <v>1.9775753895386292</v>
      </c>
      <c r="R135" s="14">
        <f t="shared" si="74"/>
        <v>5.6158633605178677E-3</v>
      </c>
      <c r="S135" s="14">
        <f t="shared" si="75"/>
        <v>4.5232073834209234E-2</v>
      </c>
      <c r="T135" s="14">
        <f t="shared" si="76"/>
        <v>0.48272630850236231</v>
      </c>
      <c r="U135" s="14">
        <f t="shared" si="77"/>
        <v>1.2362345820191202E-2</v>
      </c>
      <c r="V135" s="14">
        <f t="shared" si="78"/>
        <v>1.3908458596764526</v>
      </c>
      <c r="W135" s="14">
        <f t="shared" si="79"/>
        <v>7.6311702283773736E-2</v>
      </c>
      <c r="X135" s="14">
        <f t="shared" si="80"/>
        <v>0</v>
      </c>
      <c r="Y135" s="14">
        <f t="shared" si="81"/>
        <v>0</v>
      </c>
      <c r="Z135" s="14">
        <f t="shared" si="82"/>
        <v>2.3487781117423091E-3</v>
      </c>
      <c r="AA135" s="14">
        <f t="shared" si="83"/>
        <v>0</v>
      </c>
      <c r="AB135" s="14">
        <f t="shared" si="71"/>
        <v>3.9930183211278787</v>
      </c>
      <c r="AC135" s="24">
        <f t="shared" si="72"/>
        <v>74.234976549017006</v>
      </c>
      <c r="AD135" s="43"/>
      <c r="AE135" s="15" t="s">
        <v>75</v>
      </c>
    </row>
    <row r="136" spans="2:31" ht="15" customHeight="1">
      <c r="B136" s="16"/>
      <c r="D136" s="11" t="s">
        <v>32</v>
      </c>
      <c r="E136" s="8">
        <v>54.307549999999999</v>
      </c>
      <c r="F136" s="8">
        <v>0.30235699999999999</v>
      </c>
      <c r="G136" s="8">
        <v>1.0481579999999999</v>
      </c>
      <c r="H136" s="8">
        <v>19.977157999999999</v>
      </c>
      <c r="I136" s="8">
        <v>0.467721</v>
      </c>
      <c r="J136" s="8">
        <v>22.763262999999998</v>
      </c>
      <c r="K136" s="8">
        <v>1.9463220000000001</v>
      </c>
      <c r="L136" s="8">
        <v>0</v>
      </c>
      <c r="M136" s="8">
        <v>0</v>
      </c>
      <c r="N136" s="8">
        <v>1.9878E-2</v>
      </c>
      <c r="O136" s="8">
        <v>9.2343999999999996E-2</v>
      </c>
      <c r="P136" s="8">
        <f t="shared" si="70"/>
        <v>100.92475099999999</v>
      </c>
      <c r="Q136" s="14">
        <f t="shared" si="73"/>
        <v>1.9851184448499664</v>
      </c>
      <c r="R136" s="14">
        <f t="shared" si="74"/>
        <v>8.3133433072833177E-3</v>
      </c>
      <c r="S136" s="14">
        <f t="shared" si="75"/>
        <v>4.5155286781156538E-2</v>
      </c>
      <c r="T136" s="14">
        <f t="shared" si="76"/>
        <v>0.61068311531781483</v>
      </c>
      <c r="U136" s="14">
        <f t="shared" si="77"/>
        <v>1.4480998768174439E-2</v>
      </c>
      <c r="V136" s="14">
        <f t="shared" si="78"/>
        <v>1.2404337833637062</v>
      </c>
      <c r="W136" s="14">
        <f t="shared" si="79"/>
        <v>7.6228458889307002E-2</v>
      </c>
      <c r="X136" s="14">
        <f t="shared" si="80"/>
        <v>0</v>
      </c>
      <c r="Y136" s="14">
        <f t="shared" si="81"/>
        <v>0</v>
      </c>
      <c r="Z136" s="14">
        <f t="shared" si="82"/>
        <v>5.7447845243274514E-4</v>
      </c>
      <c r="AA136" s="14">
        <f t="shared" si="83"/>
        <v>2.7154194961146686E-3</v>
      </c>
      <c r="AB136" s="14">
        <f t="shared" si="71"/>
        <v>3.983703329225956</v>
      </c>
      <c r="AC136" s="24">
        <f t="shared" si="72"/>
        <v>67.010018883584252</v>
      </c>
      <c r="AD136" s="45" t="s">
        <v>84</v>
      </c>
      <c r="AE136" s="15" t="s">
        <v>68</v>
      </c>
    </row>
    <row r="137" spans="2:31" ht="15" customHeight="1">
      <c r="B137" s="16"/>
      <c r="D137" s="11" t="s">
        <v>20</v>
      </c>
      <c r="E137" s="8">
        <v>54.144841</v>
      </c>
      <c r="F137" s="8">
        <v>0.36150300000000002</v>
      </c>
      <c r="G137" s="8">
        <v>1.232451</v>
      </c>
      <c r="H137" s="8">
        <v>20.748621</v>
      </c>
      <c r="I137" s="8">
        <v>0.40559200000000001</v>
      </c>
      <c r="J137" s="8">
        <v>22.656348000000001</v>
      </c>
      <c r="K137" s="8">
        <v>2.0273029999999999</v>
      </c>
      <c r="L137" s="8">
        <v>2.4816999999999999E-2</v>
      </c>
      <c r="M137" s="8">
        <v>0</v>
      </c>
      <c r="N137" s="8">
        <v>3.8189999999999999E-3</v>
      </c>
      <c r="O137" s="8">
        <v>0</v>
      </c>
      <c r="P137" s="8">
        <f t="shared" si="70"/>
        <v>101.60529499999998</v>
      </c>
      <c r="Q137" s="14">
        <f t="shared" si="73"/>
        <v>1.9726810172267266</v>
      </c>
      <c r="R137" s="14">
        <f t="shared" si="74"/>
        <v>9.9069771745799711E-3</v>
      </c>
      <c r="S137" s="14">
        <f t="shared" si="75"/>
        <v>5.2920639273409974E-2</v>
      </c>
      <c r="T137" s="14">
        <f t="shared" si="76"/>
        <v>0.63218620463151998</v>
      </c>
      <c r="U137" s="14">
        <f t="shared" si="77"/>
        <v>1.2516260575582016E-2</v>
      </c>
      <c r="V137" s="14">
        <f t="shared" si="78"/>
        <v>1.2305592951682918</v>
      </c>
      <c r="W137" s="14">
        <f t="shared" si="79"/>
        <v>7.9139751075725004E-2</v>
      </c>
      <c r="X137" s="14">
        <f t="shared" si="80"/>
        <v>1.7530576604229393E-3</v>
      </c>
      <c r="Y137" s="14">
        <f t="shared" si="81"/>
        <v>0</v>
      </c>
      <c r="Z137" s="14">
        <f t="shared" si="82"/>
        <v>1.1000800396122865E-4</v>
      </c>
      <c r="AA137" s="14">
        <f t="shared" si="83"/>
        <v>0</v>
      </c>
      <c r="AB137" s="14">
        <f t="shared" si="71"/>
        <v>3.9917732107902193</v>
      </c>
      <c r="AC137" s="24">
        <f t="shared" si="72"/>
        <v>66.061590018633211</v>
      </c>
      <c r="AD137" s="43"/>
      <c r="AE137" s="15" t="s">
        <v>75</v>
      </c>
    </row>
    <row r="138" spans="2:31" ht="15" customHeight="1">
      <c r="B138" s="16"/>
      <c r="D138" s="11" t="s">
        <v>33</v>
      </c>
      <c r="E138" s="8">
        <v>54.343992</v>
      </c>
      <c r="F138" s="8">
        <v>0.32247100000000001</v>
      </c>
      <c r="G138" s="8">
        <v>1.070255</v>
      </c>
      <c r="H138" s="8">
        <v>20.654572999999999</v>
      </c>
      <c r="I138" s="8">
        <v>0.47241699999999998</v>
      </c>
      <c r="J138" s="8">
        <v>23.169577</v>
      </c>
      <c r="K138" s="8">
        <v>2.0423070000000001</v>
      </c>
      <c r="L138" s="8">
        <v>2.2436000000000001E-2</v>
      </c>
      <c r="M138" s="8">
        <v>0</v>
      </c>
      <c r="N138" s="8">
        <v>4.1315999999999999E-2</v>
      </c>
      <c r="O138" s="8">
        <v>0</v>
      </c>
      <c r="P138" s="8">
        <f t="shared" si="70"/>
        <v>102.13934399999998</v>
      </c>
      <c r="Q138" s="14">
        <f t="shared" si="73"/>
        <v>1.9697207200595173</v>
      </c>
      <c r="R138" s="14">
        <f t="shared" si="74"/>
        <v>8.7917079732681824E-3</v>
      </c>
      <c r="S138" s="14">
        <f t="shared" si="75"/>
        <v>4.5718925895089545E-2</v>
      </c>
      <c r="T138" s="14">
        <f t="shared" si="76"/>
        <v>0.62607351321636606</v>
      </c>
      <c r="U138" s="14">
        <f t="shared" si="77"/>
        <v>1.4503207690356098E-2</v>
      </c>
      <c r="V138" s="14">
        <f t="shared" si="78"/>
        <v>1.2519416172344275</v>
      </c>
      <c r="W138" s="14">
        <f t="shared" si="79"/>
        <v>7.931409547818434E-2</v>
      </c>
      <c r="X138" s="14">
        <f t="shared" si="80"/>
        <v>1.5766877176975247E-3</v>
      </c>
      <c r="Y138" s="14">
        <f t="shared" si="81"/>
        <v>0</v>
      </c>
      <c r="Z138" s="14">
        <f t="shared" si="82"/>
        <v>1.1839850757419234E-3</v>
      </c>
      <c r="AA138" s="14">
        <f t="shared" si="83"/>
        <v>0</v>
      </c>
      <c r="AB138" s="14">
        <f t="shared" si="71"/>
        <v>3.9988244603406482</v>
      </c>
      <c r="AC138" s="24">
        <f t="shared" si="72"/>
        <v>66.663020810376267</v>
      </c>
      <c r="AD138" s="45" t="s">
        <v>84</v>
      </c>
      <c r="AE138" s="15" t="s">
        <v>68</v>
      </c>
    </row>
    <row r="139" spans="2:31" ht="15" customHeight="1">
      <c r="B139" s="16"/>
      <c r="D139" s="11" t="s">
        <v>20</v>
      </c>
      <c r="E139" s="8">
        <v>53.993910999999997</v>
      </c>
      <c r="F139" s="8">
        <v>0.348441</v>
      </c>
      <c r="G139" s="8">
        <v>1.2622990000000001</v>
      </c>
      <c r="H139" s="8">
        <v>20.420216</v>
      </c>
      <c r="I139" s="8">
        <v>0.50655899999999998</v>
      </c>
      <c r="J139" s="8">
        <v>22.626372</v>
      </c>
      <c r="K139" s="8">
        <v>2.0635650000000001</v>
      </c>
      <c r="L139" s="8">
        <v>3.0641000000000002E-2</v>
      </c>
      <c r="M139" s="8">
        <v>0</v>
      </c>
      <c r="N139" s="8">
        <v>5.3460000000000001E-3</v>
      </c>
      <c r="O139" s="8">
        <v>0</v>
      </c>
      <c r="P139" s="8">
        <f t="shared" si="70"/>
        <v>101.25735</v>
      </c>
      <c r="Q139" s="14">
        <f t="shared" si="73"/>
        <v>1.9726471668607211</v>
      </c>
      <c r="R139" s="14">
        <f t="shared" si="74"/>
        <v>9.5755417052686299E-3</v>
      </c>
      <c r="S139" s="14">
        <f t="shared" si="75"/>
        <v>5.4352872662054394E-2</v>
      </c>
      <c r="T139" s="14">
        <f t="shared" si="76"/>
        <v>0.62390857180488668</v>
      </c>
      <c r="U139" s="14">
        <f t="shared" si="77"/>
        <v>1.567545283677655E-2</v>
      </c>
      <c r="V139" s="14">
        <f t="shared" si="78"/>
        <v>1.2323452786246907</v>
      </c>
      <c r="W139" s="14">
        <f t="shared" si="79"/>
        <v>8.0779100729801115E-2</v>
      </c>
      <c r="X139" s="14">
        <f t="shared" si="80"/>
        <v>2.170474555649852E-3</v>
      </c>
      <c r="Y139" s="14">
        <f t="shared" si="81"/>
        <v>0</v>
      </c>
      <c r="Z139" s="14">
        <f t="shared" si="82"/>
        <v>1.5442173397186665E-4</v>
      </c>
      <c r="AA139" s="14">
        <f t="shared" si="83"/>
        <v>0</v>
      </c>
      <c r="AB139" s="14">
        <f t="shared" si="71"/>
        <v>3.9916088815138204</v>
      </c>
      <c r="AC139" s="24">
        <f t="shared" si="72"/>
        <v>66.388833528318301</v>
      </c>
      <c r="AD139" s="43"/>
      <c r="AE139" s="15" t="s">
        <v>75</v>
      </c>
    </row>
    <row r="140" spans="2:31" ht="15" customHeight="1">
      <c r="B140" s="16"/>
      <c r="D140" s="11" t="s">
        <v>34</v>
      </c>
      <c r="E140" s="8">
        <v>54.267913</v>
      </c>
      <c r="F140" s="8">
        <v>0.28127999999999997</v>
      </c>
      <c r="G140" s="8">
        <v>1.13727</v>
      </c>
      <c r="H140" s="8">
        <v>21.384574000000001</v>
      </c>
      <c r="I140" s="8">
        <v>0.50249100000000002</v>
      </c>
      <c r="J140" s="8">
        <v>22.981358</v>
      </c>
      <c r="K140" s="8">
        <v>2.1022630000000002</v>
      </c>
      <c r="L140" s="8">
        <v>6.2877000000000002E-2</v>
      </c>
      <c r="M140" s="8">
        <v>0</v>
      </c>
      <c r="N140" s="8">
        <v>4.4977000000000003E-2</v>
      </c>
      <c r="O140" s="8">
        <v>0</v>
      </c>
      <c r="P140" s="8">
        <f t="shared" si="70"/>
        <v>102.76500300000001</v>
      </c>
      <c r="Q140" s="14">
        <f t="shared" si="73"/>
        <v>1.9626060844411908</v>
      </c>
      <c r="R140" s="14">
        <f t="shared" si="74"/>
        <v>7.6517072910682587E-3</v>
      </c>
      <c r="S140" s="14">
        <f t="shared" si="75"/>
        <v>4.8474042731475077E-2</v>
      </c>
      <c r="T140" s="14">
        <f t="shared" si="76"/>
        <v>0.6467651610658316</v>
      </c>
      <c r="U140" s="14">
        <f t="shared" si="77"/>
        <v>1.539230787721564E-2</v>
      </c>
      <c r="V140" s="14">
        <f t="shared" si="78"/>
        <v>1.2390207074910322</v>
      </c>
      <c r="W140" s="14">
        <f t="shared" si="79"/>
        <v>8.1461668617801589E-2</v>
      </c>
      <c r="X140" s="14">
        <f t="shared" si="80"/>
        <v>4.4088870267632889E-3</v>
      </c>
      <c r="Y140" s="14">
        <f t="shared" si="81"/>
        <v>0</v>
      </c>
      <c r="Z140" s="14">
        <f t="shared" si="82"/>
        <v>1.286042582004809E-3</v>
      </c>
      <c r="AA140" s="14">
        <f t="shared" si="83"/>
        <v>0</v>
      </c>
      <c r="AB140" s="14">
        <f t="shared" si="71"/>
        <v>4.0070666091243829</v>
      </c>
      <c r="AC140" s="24">
        <f t="shared" si="72"/>
        <v>65.703149448204215</v>
      </c>
      <c r="AD140" s="45" t="s">
        <v>84</v>
      </c>
      <c r="AE140" s="15" t="s">
        <v>68</v>
      </c>
    </row>
    <row r="141" spans="2:31" ht="15" customHeight="1">
      <c r="B141" s="16"/>
      <c r="D141" s="11" t="s">
        <v>20</v>
      </c>
      <c r="E141" s="8">
        <v>53.897882000000003</v>
      </c>
      <c r="F141" s="8">
        <v>0.27843400000000001</v>
      </c>
      <c r="G141" s="8">
        <v>1.2329079999999999</v>
      </c>
      <c r="H141" s="8">
        <v>21.200657</v>
      </c>
      <c r="I141" s="8">
        <v>0.58838500000000005</v>
      </c>
      <c r="J141" s="8">
        <v>22.785108000000001</v>
      </c>
      <c r="K141" s="8">
        <v>2.0688979999999999</v>
      </c>
      <c r="L141" s="8">
        <v>1.4253E-2</v>
      </c>
      <c r="M141" s="8">
        <v>0</v>
      </c>
      <c r="N141" s="8">
        <v>0</v>
      </c>
      <c r="O141" s="8">
        <v>5.0957000000000002E-2</v>
      </c>
      <c r="P141" s="8">
        <f t="shared" si="70"/>
        <v>102.117482</v>
      </c>
      <c r="Q141" s="14">
        <f t="shared" si="73"/>
        <v>1.9615689622679766</v>
      </c>
      <c r="R141" s="14">
        <f t="shared" si="74"/>
        <v>7.6222576054073834E-3</v>
      </c>
      <c r="S141" s="14">
        <f t="shared" si="75"/>
        <v>5.2883256401273317E-2</v>
      </c>
      <c r="T141" s="14">
        <f t="shared" si="76"/>
        <v>0.64526364280436732</v>
      </c>
      <c r="U141" s="14">
        <f t="shared" si="77"/>
        <v>1.8137561893504739E-2</v>
      </c>
      <c r="V141" s="14">
        <f t="shared" si="78"/>
        <v>1.2362201808407773</v>
      </c>
      <c r="W141" s="14">
        <f t="shared" si="79"/>
        <v>8.0676527279341395E-2</v>
      </c>
      <c r="X141" s="14">
        <f t="shared" si="80"/>
        <v>1.0057390303425055E-3</v>
      </c>
      <c r="Y141" s="14">
        <f t="shared" si="81"/>
        <v>0</v>
      </c>
      <c r="Z141" s="14">
        <f t="shared" si="82"/>
        <v>0</v>
      </c>
      <c r="AA141" s="14">
        <f t="shared" si="83"/>
        <v>1.491893318159286E-3</v>
      </c>
      <c r="AB141" s="14">
        <f t="shared" si="71"/>
        <v>4.0048700214411506</v>
      </c>
      <c r="AC141" s="24">
        <f t="shared" si="72"/>
        <v>65.704534118489093</v>
      </c>
      <c r="AD141" s="43"/>
      <c r="AE141" s="15" t="s">
        <v>75</v>
      </c>
    </row>
    <row r="142" spans="2:31" ht="15" customHeight="1">
      <c r="C142" s="12">
        <v>40568</v>
      </c>
      <c r="D142" s="11" t="s">
        <v>18</v>
      </c>
      <c r="E142" s="8">
        <v>52.687865000000002</v>
      </c>
      <c r="F142" s="8">
        <v>0.32773200000000002</v>
      </c>
      <c r="G142" s="8">
        <v>1.1802280000000001</v>
      </c>
      <c r="H142" s="8">
        <v>21.191904000000001</v>
      </c>
      <c r="I142" s="8">
        <v>0.41287600000000002</v>
      </c>
      <c r="J142" s="8">
        <v>22.401095999999999</v>
      </c>
      <c r="K142" s="8">
        <v>1.8919790000000001</v>
      </c>
      <c r="L142" s="8">
        <v>4.6016000000000001E-2</v>
      </c>
      <c r="M142" s="8">
        <v>0</v>
      </c>
      <c r="N142" s="8">
        <v>3.8775999999999998E-2</v>
      </c>
      <c r="O142" s="8">
        <v>0</v>
      </c>
      <c r="P142" s="9">
        <f t="shared" ref="P142:P175" si="84">SUM(E142:O142)</f>
        <v>100.178472</v>
      </c>
      <c r="Q142" s="17">
        <f t="shared" ref="Q142:Q175" si="85">(E142/60.0843)*(6/(2*E142/60.0843+2*F142/79.8788+3*G142/101.9613+H142/71.8464+I142/70.93745+J142/40.304+K142/56.077+L142/61.9789+M142/94.195+3*N142/151.9904+O142/74.6894))</f>
        <v>1.9569553836953786</v>
      </c>
      <c r="R142" s="17">
        <f t="shared" ref="R142:R175" si="86">(F142/79.8788)*(6/(2*E142/60.0843+2*F142/79.8788+3*G142/101.9613+H142/71.8464+I142/70.93745+J142/40.304+K142/56.077+L142/61.9789+M142/94.195+3*N142/151.9904+O142/74.6894))</f>
        <v>9.1562711665503747E-3</v>
      </c>
      <c r="S142" s="17">
        <f t="shared" ref="S142:S175" si="87">2*(G142/101.9613)*(6/(2*E142/60.0843+2*F142/79.8788+3*G142/101.9613+H142/71.8464+I142/70.93745+J142/40.304+K142/56.077+L142/61.9789+M142/94.195+3*N142/151.9904+O142/74.6894))</f>
        <v>5.1664457680331108E-2</v>
      </c>
      <c r="T142" s="17">
        <f t="shared" ref="T142:T175" si="88">(H142/71.8464)*(6/(2*E142/60.0843+2*F142/79.8788+3*G142/101.9613+H142/71.8464+I142/70.93745+J142/40.304+K142/56.077+L142/61.9789+M142/94.195+3*N142/151.9904+O142/74.6894))</f>
        <v>0.65825822703229553</v>
      </c>
      <c r="U142" s="17">
        <f t="shared" ref="U142:U175" si="89">(I142/70.93745)*(6/(2*E142/60.0843+2*F142/79.8788+3*G142/101.9613+H142/71.8464+I142/70.93745+J142/40.304+K142/56.077+L142/61.9789+M142/94.195+3*N142/151.9904+O142/74.6894))</f>
        <v>1.2988990389278782E-2</v>
      </c>
      <c r="V142" s="17">
        <f t="shared" ref="V142:V175" si="90">(J142/40.304)*(6/(2*E142/60.0843+2*F142/79.8788+3*G142/101.9613+H142/71.8464+I142/70.93745+J142/40.304+K142/56.077+L142/61.9789+M142/94.195+3*N142/151.9904+O142/74.6894))</f>
        <v>1.2403734073180328</v>
      </c>
      <c r="W142" s="17">
        <f t="shared" ref="W142:W175" si="91">(K142/56.077)*(6/(2*E142/60.0843+2*F142/79.8788+3*G142/101.9613+H142/71.8464+I142/70.93745+J142/40.304+K142/56.077+L142/61.9789+M142/94.195+3*N142/151.9904+O142/74.6894))</f>
        <v>7.5294433403568395E-2</v>
      </c>
      <c r="X142" s="17">
        <f t="shared" ref="X142:X175" si="92">2*(L142/61.9789)*(6/(2*E142/60.0843+2*F142/79.8788+3*G142/101.9613+H142/71.8464+I142/70.93745+J142/40.304+K142/56.077+L142/61.9789+M142/94.195+3*N142/151.9904+O142/74.6894))</f>
        <v>3.3138002437548739E-3</v>
      </c>
      <c r="Y142" s="17">
        <f t="shared" ref="Y142:Y175" si="93">2*(M142/94.195)*(6/(2*E142/60.0843+2*F142/79.8788+3*G142/101.9613+H142/71.8464+I142/70.93745+J142/40.304+K142/56.077+L142/61.9789+M142/94.195+3*N142/151.9904+O142/74.6894))</f>
        <v>0</v>
      </c>
      <c r="Z142" s="17">
        <f t="shared" ref="Z142:Z175" si="94">2*(N142/151.9904)*(6/(2*E142/60.0843+2*F142/79.8788+3*G142/101.9613+H142/71.8464+I142/70.93745+J142/40.304+K142/56.077+L142/61.9789+M142/94.195+3*N142/151.9904+O142/74.6894))</f>
        <v>1.1386969937280387E-3</v>
      </c>
      <c r="AA142" s="17">
        <f t="shared" ref="AA142:AA175" si="95">(O142/74.6894)*(6/(2*E142/60.0843+2*F142/79.8788+3*G142/101.9613+H142/71.8464+I142/70.93745+J142/40.304+K142/56.077+L142/61.9789+M142/94.195+3*N142/151.9904+O142/74.6894))</f>
        <v>0</v>
      </c>
      <c r="AB142" s="17">
        <f t="shared" ref="AB142:AB175" si="96">SUM(Q142:AA142)</f>
        <v>4.0091436679229187</v>
      </c>
      <c r="AC142" s="25">
        <f t="shared" ref="AC142:AC175" si="97">100*V142/(V142+T142)</f>
        <v>65.329860983932377</v>
      </c>
      <c r="AD142" s="45" t="s">
        <v>84</v>
      </c>
      <c r="AE142" s="15" t="s">
        <v>68</v>
      </c>
    </row>
    <row r="143" spans="2:31" ht="15" customHeight="1">
      <c r="B143" s="16"/>
      <c r="D143" s="11" t="s">
        <v>21</v>
      </c>
      <c r="E143" s="8">
        <v>52.489024000000001</v>
      </c>
      <c r="F143" s="8">
        <v>0.26692100000000002</v>
      </c>
      <c r="G143" s="8">
        <v>1.037164</v>
      </c>
      <c r="H143" s="8">
        <v>20.614442</v>
      </c>
      <c r="I143" s="8">
        <v>0.56134899999999999</v>
      </c>
      <c r="J143" s="8">
        <v>22.132839000000001</v>
      </c>
      <c r="K143" s="8">
        <v>2.0494509999999999</v>
      </c>
      <c r="L143" s="8">
        <v>2.0693E-2</v>
      </c>
      <c r="M143" s="8">
        <v>0</v>
      </c>
      <c r="N143" s="8">
        <v>5.1359999999999999E-3</v>
      </c>
      <c r="O143" s="8">
        <v>0</v>
      </c>
      <c r="P143" s="9">
        <f t="shared" si="84"/>
        <v>99.177019000000001</v>
      </c>
      <c r="Q143" s="17">
        <f t="shared" si="85"/>
        <v>1.9665508611787605</v>
      </c>
      <c r="R143" s="17">
        <f t="shared" si="86"/>
        <v>7.5222697433298281E-3</v>
      </c>
      <c r="S143" s="17">
        <f t="shared" si="87"/>
        <v>4.5797287601376628E-2</v>
      </c>
      <c r="T143" s="17">
        <f t="shared" si="88"/>
        <v>0.64589848123547244</v>
      </c>
      <c r="U143" s="17">
        <f t="shared" si="89"/>
        <v>1.7813738475782916E-2</v>
      </c>
      <c r="V143" s="17">
        <f t="shared" si="90"/>
        <v>1.2361940993809735</v>
      </c>
      <c r="W143" s="17">
        <f t="shared" si="91"/>
        <v>8.227169768712507E-2</v>
      </c>
      <c r="X143" s="17">
        <f t="shared" si="92"/>
        <v>1.5031671661925991E-3</v>
      </c>
      <c r="Y143" s="17">
        <f t="shared" si="93"/>
        <v>0</v>
      </c>
      <c r="Z143" s="17">
        <f t="shared" si="94"/>
        <v>1.5213759420283938E-4</v>
      </c>
      <c r="AA143" s="17">
        <f t="shared" si="95"/>
        <v>0</v>
      </c>
      <c r="AB143" s="17">
        <f t="shared" si="96"/>
        <v>4.0037037400632158</v>
      </c>
      <c r="AC143" s="25">
        <f t="shared" si="97"/>
        <v>65.681896422761525</v>
      </c>
      <c r="AD143" s="45" t="s">
        <v>84</v>
      </c>
      <c r="AE143" s="15" t="s">
        <v>68</v>
      </c>
    </row>
    <row r="144" spans="2:31" ht="15" customHeight="1">
      <c r="B144" s="16"/>
      <c r="D144" s="11" t="s">
        <v>20</v>
      </c>
      <c r="E144" s="8">
        <v>54.249215</v>
      </c>
      <c r="F144" s="8">
        <v>0.20552200000000001</v>
      </c>
      <c r="G144" s="8">
        <v>1.3445609999999999</v>
      </c>
      <c r="H144" s="8">
        <v>15.687509</v>
      </c>
      <c r="I144" s="8">
        <v>0.390266</v>
      </c>
      <c r="J144" s="8">
        <v>26.357961</v>
      </c>
      <c r="K144" s="8">
        <v>1.862727</v>
      </c>
      <c r="L144" s="8">
        <v>1.5181E-2</v>
      </c>
      <c r="M144" s="8">
        <v>0</v>
      </c>
      <c r="N144" s="8">
        <v>0.11652899999999999</v>
      </c>
      <c r="O144" s="8">
        <v>0</v>
      </c>
      <c r="P144" s="9">
        <f t="shared" si="84"/>
        <v>100.229471</v>
      </c>
      <c r="Q144" s="17">
        <f t="shared" si="85"/>
        <v>1.9599052754459176</v>
      </c>
      <c r="R144" s="17">
        <f t="shared" si="86"/>
        <v>5.585080216975488E-3</v>
      </c>
      <c r="S144" s="17">
        <f t="shared" si="87"/>
        <v>5.7250300585640033E-2</v>
      </c>
      <c r="T144" s="17">
        <f t="shared" si="88"/>
        <v>0.47397082054914591</v>
      </c>
      <c r="U144" s="17">
        <f t="shared" si="89"/>
        <v>1.1942294422220126E-2</v>
      </c>
      <c r="V144" s="17">
        <f t="shared" si="90"/>
        <v>1.4196009799178886</v>
      </c>
      <c r="W144" s="17">
        <f t="shared" si="91"/>
        <v>7.2105279970062081E-2</v>
      </c>
      <c r="X144" s="17">
        <f t="shared" si="92"/>
        <v>1.0633816001113521E-3</v>
      </c>
      <c r="Y144" s="17">
        <f t="shared" si="93"/>
        <v>0</v>
      </c>
      <c r="Z144" s="17">
        <f t="shared" si="94"/>
        <v>3.3285147575874427E-3</v>
      </c>
      <c r="AA144" s="17">
        <f t="shared" si="95"/>
        <v>0</v>
      </c>
      <c r="AB144" s="17">
        <f t="shared" si="96"/>
        <v>4.0047519274655494</v>
      </c>
      <c r="AC144" s="25">
        <f t="shared" si="97"/>
        <v>74.96948251805162</v>
      </c>
      <c r="AD144" s="44"/>
      <c r="AE144" s="15" t="s">
        <v>75</v>
      </c>
    </row>
    <row r="145" spans="2:31" ht="15" customHeight="1">
      <c r="B145" s="16"/>
      <c r="D145" s="11" t="s">
        <v>22</v>
      </c>
      <c r="E145" s="8">
        <v>52.205210999999998</v>
      </c>
      <c r="F145" s="8">
        <v>0.28189399999999998</v>
      </c>
      <c r="G145" s="8">
        <v>1.0056339999999999</v>
      </c>
      <c r="H145" s="8">
        <v>20.422364999999999</v>
      </c>
      <c r="I145" s="8">
        <v>0.42950899999999997</v>
      </c>
      <c r="J145" s="8">
        <v>22.389312</v>
      </c>
      <c r="K145" s="8">
        <v>1.949039</v>
      </c>
      <c r="L145" s="8">
        <v>2.1857999999999999E-2</v>
      </c>
      <c r="M145" s="8">
        <v>0</v>
      </c>
      <c r="N145" s="8">
        <v>1.7656000000000002E-2</v>
      </c>
      <c r="O145" s="8">
        <v>6.6928000000000001E-2</v>
      </c>
      <c r="P145" s="9">
        <f t="shared" si="84"/>
        <v>98.789406</v>
      </c>
      <c r="Q145" s="17">
        <f t="shared" si="85"/>
        <v>1.9623945114157104</v>
      </c>
      <c r="R145" s="17">
        <f t="shared" si="86"/>
        <v>7.9705404701837269E-3</v>
      </c>
      <c r="S145" s="17">
        <f t="shared" si="87"/>
        <v>4.4552086780175491E-2</v>
      </c>
      <c r="T145" s="17">
        <f t="shared" si="88"/>
        <v>0.64199920904877972</v>
      </c>
      <c r="U145" s="17">
        <f t="shared" si="89"/>
        <v>1.3675089166638595E-2</v>
      </c>
      <c r="V145" s="17">
        <f t="shared" si="90"/>
        <v>1.2546600485625363</v>
      </c>
      <c r="W145" s="17">
        <f t="shared" si="91"/>
        <v>7.8499922616152198E-2</v>
      </c>
      <c r="X145" s="17">
        <f t="shared" si="92"/>
        <v>1.5930522641137699E-3</v>
      </c>
      <c r="Y145" s="17">
        <f t="shared" si="93"/>
        <v>0</v>
      </c>
      <c r="Z145" s="17">
        <f t="shared" si="94"/>
        <v>5.2473451200374702E-4</v>
      </c>
      <c r="AA145" s="17">
        <f t="shared" si="95"/>
        <v>2.0238687637786079E-3</v>
      </c>
      <c r="AB145" s="17">
        <f t="shared" si="96"/>
        <v>4.0078930636000729</v>
      </c>
      <c r="AC145" s="25">
        <f t="shared" si="97"/>
        <v>66.151051831137863</v>
      </c>
      <c r="AD145" s="45" t="s">
        <v>84</v>
      </c>
      <c r="AE145" s="15" t="s">
        <v>68</v>
      </c>
    </row>
    <row r="146" spans="2:31" ht="15" customHeight="1">
      <c r="B146" s="16"/>
      <c r="D146" s="11" t="s">
        <v>23</v>
      </c>
      <c r="E146" s="8">
        <v>52.757227</v>
      </c>
      <c r="F146" s="8">
        <v>0.31808500000000001</v>
      </c>
      <c r="G146" s="8">
        <v>1.1746570000000001</v>
      </c>
      <c r="H146" s="8">
        <v>20.385082000000001</v>
      </c>
      <c r="I146" s="8">
        <v>0.54075200000000001</v>
      </c>
      <c r="J146" s="8">
        <v>22.920912999999999</v>
      </c>
      <c r="K146" s="8">
        <v>2.0410949999999999</v>
      </c>
      <c r="L146" s="8">
        <v>3.6692000000000002E-2</v>
      </c>
      <c r="M146" s="8">
        <v>0</v>
      </c>
      <c r="N146" s="8">
        <v>2.6513999999999999E-2</v>
      </c>
      <c r="O146" s="8">
        <v>1.1641E-2</v>
      </c>
      <c r="P146" s="9">
        <f t="shared" si="84"/>
        <v>100.212658</v>
      </c>
      <c r="Q146" s="17">
        <f t="shared" si="85"/>
        <v>1.9538659500761784</v>
      </c>
      <c r="R146" s="17">
        <f t="shared" si="86"/>
        <v>8.8610557230761819E-3</v>
      </c>
      <c r="S146" s="17">
        <f t="shared" si="87"/>
        <v>5.1271911953992097E-2</v>
      </c>
      <c r="T146" s="17">
        <f t="shared" si="88"/>
        <v>0.6313661020943907</v>
      </c>
      <c r="U146" s="17">
        <f t="shared" si="89"/>
        <v>1.6962754308197589E-2</v>
      </c>
      <c r="V146" s="17">
        <f t="shared" si="90"/>
        <v>1.265486663608778</v>
      </c>
      <c r="W146" s="17">
        <f t="shared" si="91"/>
        <v>8.0993889869030042E-2</v>
      </c>
      <c r="X146" s="17">
        <f t="shared" si="92"/>
        <v>2.6347009406112063E-3</v>
      </c>
      <c r="Y146" s="17">
        <f t="shared" si="93"/>
        <v>0</v>
      </c>
      <c r="Z146" s="17">
        <f t="shared" si="94"/>
        <v>7.7635955024818828E-4</v>
      </c>
      <c r="AA146" s="17">
        <f t="shared" si="95"/>
        <v>3.4682079442934286E-4</v>
      </c>
      <c r="AB146" s="17">
        <f t="shared" si="96"/>
        <v>4.0125662089189316</v>
      </c>
      <c r="AC146" s="25">
        <f t="shared" si="97"/>
        <v>66.7150706944647</v>
      </c>
      <c r="AD146" s="45" t="s">
        <v>84</v>
      </c>
      <c r="AE146" s="15" t="s">
        <v>68</v>
      </c>
    </row>
    <row r="147" spans="2:31" ht="15" customHeight="1">
      <c r="B147" s="16"/>
      <c r="D147" s="11" t="s">
        <v>20</v>
      </c>
      <c r="E147" s="8">
        <v>53.605168999999997</v>
      </c>
      <c r="F147" s="8">
        <v>0.25190499999999999</v>
      </c>
      <c r="G147" s="8">
        <v>2.160161</v>
      </c>
      <c r="H147" s="8">
        <v>12.740919999999999</v>
      </c>
      <c r="I147" s="8">
        <v>0.34701100000000001</v>
      </c>
      <c r="J147" s="8">
        <v>27.088906999999999</v>
      </c>
      <c r="K147" s="8">
        <v>1.718583</v>
      </c>
      <c r="L147" s="8">
        <v>4.0008000000000002E-2</v>
      </c>
      <c r="M147" s="8">
        <v>0</v>
      </c>
      <c r="N147" s="8">
        <v>7.9981999999999998E-2</v>
      </c>
      <c r="O147" s="8">
        <v>4.9674999999999997E-2</v>
      </c>
      <c r="P147" s="9">
        <f t="shared" si="84"/>
        <v>98.082320999999993</v>
      </c>
      <c r="Q147" s="17">
        <f t="shared" si="85"/>
        <v>1.9521694313840074</v>
      </c>
      <c r="R147" s="17">
        <f t="shared" si="86"/>
        <v>6.900445023168846E-3</v>
      </c>
      <c r="S147" s="17">
        <f t="shared" si="87"/>
        <v>9.271555382739699E-2</v>
      </c>
      <c r="T147" s="17">
        <f t="shared" si="88"/>
        <v>0.38803207058789368</v>
      </c>
      <c r="U147" s="17">
        <f t="shared" si="89"/>
        <v>1.0703837650931965E-2</v>
      </c>
      <c r="V147" s="17">
        <f t="shared" si="90"/>
        <v>1.4706698068167525</v>
      </c>
      <c r="W147" s="17">
        <f t="shared" si="91"/>
        <v>6.7059078934490826E-2</v>
      </c>
      <c r="X147" s="17">
        <f t="shared" si="92"/>
        <v>2.8249113098514906E-3</v>
      </c>
      <c r="Y147" s="17">
        <f t="shared" si="93"/>
        <v>0</v>
      </c>
      <c r="Z147" s="17">
        <f t="shared" si="94"/>
        <v>2.3029151759686455E-3</v>
      </c>
      <c r="AA147" s="17">
        <f t="shared" si="95"/>
        <v>1.4552940356044567E-3</v>
      </c>
      <c r="AB147" s="17">
        <f t="shared" si="96"/>
        <v>3.9948333447460671</v>
      </c>
      <c r="AC147" s="25">
        <f t="shared" si="97"/>
        <v>79.1234906842773</v>
      </c>
      <c r="AD147" s="45" t="s">
        <v>84</v>
      </c>
      <c r="AE147" s="15" t="s">
        <v>75</v>
      </c>
    </row>
    <row r="148" spans="2:31" ht="15" customHeight="1">
      <c r="B148" s="16"/>
      <c r="D148" s="11" t="s">
        <v>24</v>
      </c>
      <c r="E148" s="8">
        <v>52.949423000000003</v>
      </c>
      <c r="F148" s="8">
        <v>0.31487599999999999</v>
      </c>
      <c r="G148" s="8">
        <v>0.942886</v>
      </c>
      <c r="H148" s="8">
        <v>21.462537000000001</v>
      </c>
      <c r="I148" s="8">
        <v>0.53689600000000004</v>
      </c>
      <c r="J148" s="8">
        <v>22.50873</v>
      </c>
      <c r="K148" s="8">
        <v>1.816587</v>
      </c>
      <c r="L148" s="8">
        <v>1.0439E-2</v>
      </c>
      <c r="M148" s="8">
        <v>0</v>
      </c>
      <c r="N148" s="8">
        <v>1.5424E-2</v>
      </c>
      <c r="O148" s="8">
        <v>6.1133E-2</v>
      </c>
      <c r="P148" s="9">
        <f t="shared" si="84"/>
        <v>100.618931</v>
      </c>
      <c r="Q148" s="17">
        <f t="shared" si="85"/>
        <v>1.9608167876466498</v>
      </c>
      <c r="R148" s="17">
        <f t="shared" si="86"/>
        <v>8.7709133052784275E-3</v>
      </c>
      <c r="S148" s="17">
        <f t="shared" si="87"/>
        <v>4.1151968025556374E-2</v>
      </c>
      <c r="T148" s="17">
        <f t="shared" si="88"/>
        <v>0.66468034328531378</v>
      </c>
      <c r="U148" s="17">
        <f t="shared" si="89"/>
        <v>1.6840360575611793E-2</v>
      </c>
      <c r="V148" s="17">
        <f t="shared" si="90"/>
        <v>1.2426236987755039</v>
      </c>
      <c r="W148" s="17">
        <f t="shared" si="91"/>
        <v>7.2078911691932535E-2</v>
      </c>
      <c r="X148" s="17">
        <f t="shared" si="92"/>
        <v>7.4951757292921243E-4</v>
      </c>
      <c r="Y148" s="17">
        <f t="shared" si="93"/>
        <v>0</v>
      </c>
      <c r="Z148" s="17">
        <f t="shared" si="94"/>
        <v>4.5159346097958829E-4</v>
      </c>
      <c r="AA148" s="17">
        <f t="shared" si="95"/>
        <v>1.8211827515139756E-3</v>
      </c>
      <c r="AB148" s="17">
        <f t="shared" si="96"/>
        <v>4.0099852770912703</v>
      </c>
      <c r="AC148" s="25">
        <f t="shared" si="97"/>
        <v>65.15079249938907</v>
      </c>
      <c r="AD148" s="45" t="s">
        <v>84</v>
      </c>
      <c r="AE148" s="15" t="s">
        <v>68</v>
      </c>
    </row>
    <row r="149" spans="2:31" ht="15" customHeight="1">
      <c r="B149" s="16"/>
      <c r="D149" s="11" t="s">
        <v>20</v>
      </c>
      <c r="E149" s="8">
        <v>52.456896999999998</v>
      </c>
      <c r="F149" s="8">
        <v>0.37519599999999997</v>
      </c>
      <c r="G149" s="8">
        <v>1.169797</v>
      </c>
      <c r="H149" s="8">
        <v>21.039684000000001</v>
      </c>
      <c r="I149" s="8">
        <v>0.54489100000000001</v>
      </c>
      <c r="J149" s="8">
        <v>22.703150999999998</v>
      </c>
      <c r="K149" s="8">
        <v>2.0431539999999999</v>
      </c>
      <c r="L149" s="8">
        <v>2.5437000000000001E-2</v>
      </c>
      <c r="M149" s="8">
        <v>0</v>
      </c>
      <c r="N149" s="8">
        <v>0</v>
      </c>
      <c r="O149" s="8">
        <v>3.4959999999999998E-2</v>
      </c>
      <c r="P149" s="9">
        <f t="shared" si="84"/>
        <v>100.39316699999999</v>
      </c>
      <c r="Q149" s="17">
        <f t="shared" si="85"/>
        <v>1.946569072816341</v>
      </c>
      <c r="R149" s="17">
        <f t="shared" si="86"/>
        <v>1.0472609152448815E-2</v>
      </c>
      <c r="S149" s="17">
        <f t="shared" si="87"/>
        <v>5.1160333009177682E-2</v>
      </c>
      <c r="T149" s="17">
        <f t="shared" si="88"/>
        <v>0.6529236935242434</v>
      </c>
      <c r="U149" s="17">
        <f t="shared" si="89"/>
        <v>1.7126250411133814E-2</v>
      </c>
      <c r="V149" s="17">
        <f t="shared" si="90"/>
        <v>1.2559322583751664</v>
      </c>
      <c r="W149" s="17">
        <f t="shared" si="91"/>
        <v>8.1235256915123941E-2</v>
      </c>
      <c r="X149" s="17">
        <f t="shared" si="92"/>
        <v>1.8301228749280929E-3</v>
      </c>
      <c r="Y149" s="17">
        <f t="shared" si="93"/>
        <v>0</v>
      </c>
      <c r="Z149" s="17">
        <f t="shared" si="94"/>
        <v>0</v>
      </c>
      <c r="AA149" s="17">
        <f t="shared" si="95"/>
        <v>1.0436158855229461E-3</v>
      </c>
      <c r="AB149" s="17">
        <f t="shared" si="96"/>
        <v>4.0182932129640863</v>
      </c>
      <c r="AC149" s="25">
        <f t="shared" si="97"/>
        <v>65.795025398613717</v>
      </c>
      <c r="AD149" s="44"/>
      <c r="AE149" s="15" t="s">
        <v>75</v>
      </c>
    </row>
    <row r="150" spans="2:31" ht="15" customHeight="1">
      <c r="B150" s="16"/>
      <c r="D150" s="11" t="s">
        <v>25</v>
      </c>
      <c r="E150" s="8">
        <v>52.735393999999999</v>
      </c>
      <c r="F150" s="8">
        <v>0.243146</v>
      </c>
      <c r="G150" s="8">
        <v>1.0399719999999999</v>
      </c>
      <c r="H150" s="8">
        <v>21.032658000000001</v>
      </c>
      <c r="I150" s="8">
        <v>0.470775</v>
      </c>
      <c r="J150" s="8">
        <v>22.534759000000001</v>
      </c>
      <c r="K150" s="8">
        <v>1.8657760000000001</v>
      </c>
      <c r="L150" s="8">
        <v>1.2714E-2</v>
      </c>
      <c r="M150" s="8">
        <v>0</v>
      </c>
      <c r="N150" s="8">
        <v>3.6053000000000002E-2</v>
      </c>
      <c r="O150" s="8">
        <v>2.3310000000000001E-2</v>
      </c>
      <c r="P150" s="9">
        <f t="shared" si="84"/>
        <v>99.994556999999986</v>
      </c>
      <c r="Q150" s="17">
        <f t="shared" si="85"/>
        <v>1.9612685798073344</v>
      </c>
      <c r="R150" s="17">
        <f t="shared" si="86"/>
        <v>6.8019193632003613E-3</v>
      </c>
      <c r="S150" s="17">
        <f t="shared" si="87"/>
        <v>4.5583971444430736E-2</v>
      </c>
      <c r="T150" s="17">
        <f t="shared" si="88"/>
        <v>0.65416157418988874</v>
      </c>
      <c r="U150" s="17">
        <f t="shared" si="89"/>
        <v>1.4829745600618388E-2</v>
      </c>
      <c r="V150" s="17">
        <f t="shared" si="90"/>
        <v>1.2493975480651629</v>
      </c>
      <c r="W150" s="17">
        <f t="shared" si="91"/>
        <v>7.4348226306760287E-2</v>
      </c>
      <c r="X150" s="17">
        <f t="shared" si="92"/>
        <v>9.1677807878552133E-4</v>
      </c>
      <c r="Y150" s="17">
        <f t="shared" si="93"/>
        <v>0</v>
      </c>
      <c r="Z150" s="17">
        <f t="shared" si="94"/>
        <v>1.0601104801085343E-3</v>
      </c>
      <c r="AA150" s="17">
        <f t="shared" si="95"/>
        <v>6.973955702974003E-4</v>
      </c>
      <c r="AB150" s="17">
        <f t="shared" si="96"/>
        <v>4.0090658489065873</v>
      </c>
      <c r="AC150" s="25">
        <f t="shared" si="97"/>
        <v>65.634817088584242</v>
      </c>
      <c r="AD150" s="45" t="s">
        <v>84</v>
      </c>
      <c r="AE150" s="15" t="s">
        <v>68</v>
      </c>
    </row>
    <row r="151" spans="2:31" ht="15" customHeight="1">
      <c r="B151" s="16"/>
      <c r="D151" s="11" t="s">
        <v>26</v>
      </c>
      <c r="E151" s="8">
        <v>52.836852999999998</v>
      </c>
      <c r="F151" s="8">
        <v>0.33043400000000001</v>
      </c>
      <c r="G151" s="8">
        <v>0.92494500000000002</v>
      </c>
      <c r="H151" s="8">
        <v>20.211507000000001</v>
      </c>
      <c r="I151" s="8">
        <v>0.42706300000000003</v>
      </c>
      <c r="J151" s="8">
        <v>23.176978999999999</v>
      </c>
      <c r="K151" s="8">
        <v>1.9833289999999999</v>
      </c>
      <c r="L151" s="8">
        <v>4.5909999999999996E-3</v>
      </c>
      <c r="M151" s="8">
        <v>0</v>
      </c>
      <c r="N151" s="8">
        <v>2.4376999999999999E-2</v>
      </c>
      <c r="O151" s="8">
        <v>8.7537000000000004E-2</v>
      </c>
      <c r="P151" s="9">
        <f t="shared" si="84"/>
        <v>100.007615</v>
      </c>
      <c r="Q151" s="17">
        <f t="shared" si="85"/>
        <v>1.9587231594254557</v>
      </c>
      <c r="R151" s="17">
        <f t="shared" si="86"/>
        <v>9.2140447487972076E-3</v>
      </c>
      <c r="S151" s="17">
        <f t="shared" si="87"/>
        <v>4.0411750410020202E-2</v>
      </c>
      <c r="T151" s="17">
        <f t="shared" si="88"/>
        <v>0.62660059924961609</v>
      </c>
      <c r="U151" s="17">
        <f t="shared" si="89"/>
        <v>1.3409528114379947E-2</v>
      </c>
      <c r="V151" s="17">
        <f t="shared" si="90"/>
        <v>1.2808721960294034</v>
      </c>
      <c r="W151" s="17">
        <f t="shared" si="91"/>
        <v>7.8778391979130086E-2</v>
      </c>
      <c r="X151" s="17">
        <f t="shared" si="92"/>
        <v>3.2998222433502743E-4</v>
      </c>
      <c r="Y151" s="17">
        <f t="shared" si="93"/>
        <v>0</v>
      </c>
      <c r="Z151" s="17">
        <f t="shared" si="94"/>
        <v>7.1448187558397489E-4</v>
      </c>
      <c r="AA151" s="17">
        <f t="shared" si="95"/>
        <v>2.6105367383914011E-3</v>
      </c>
      <c r="AB151" s="17">
        <f t="shared" si="96"/>
        <v>4.0116646707951134</v>
      </c>
      <c r="AC151" s="25">
        <f t="shared" si="97"/>
        <v>67.150220920557942</v>
      </c>
      <c r="AD151" s="45" t="s">
        <v>84</v>
      </c>
      <c r="AE151" s="15" t="s">
        <v>68</v>
      </c>
    </row>
    <row r="152" spans="2:31" ht="15" customHeight="1">
      <c r="B152" s="16"/>
      <c r="D152" s="11" t="s">
        <v>20</v>
      </c>
      <c r="E152" s="8">
        <v>53.082966999999996</v>
      </c>
      <c r="F152" s="8">
        <v>0.25768999999999997</v>
      </c>
      <c r="G152" s="8">
        <v>1.018049</v>
      </c>
      <c r="H152" s="8">
        <v>16.541974</v>
      </c>
      <c r="I152" s="8">
        <v>0.48836499999999999</v>
      </c>
      <c r="J152" s="8">
        <v>24.628954</v>
      </c>
      <c r="K152" s="8">
        <v>1.8279449999999999</v>
      </c>
      <c r="L152" s="8">
        <v>1.9938000000000001E-2</v>
      </c>
      <c r="M152" s="8">
        <v>0</v>
      </c>
      <c r="N152" s="8">
        <v>9.5641000000000004E-2</v>
      </c>
      <c r="O152" s="8">
        <v>7.8973000000000002E-2</v>
      </c>
      <c r="P152" s="9">
        <f t="shared" si="84"/>
        <v>98.040496000000005</v>
      </c>
      <c r="Q152" s="17">
        <f t="shared" si="85"/>
        <v>1.9724643801015878</v>
      </c>
      <c r="R152" s="17">
        <f t="shared" si="86"/>
        <v>7.2024627272486152E-3</v>
      </c>
      <c r="S152" s="17">
        <f t="shared" si="87"/>
        <v>4.4583924970173071E-2</v>
      </c>
      <c r="T152" s="17">
        <f t="shared" si="88"/>
        <v>0.51404046518876689</v>
      </c>
      <c r="U152" s="17">
        <f t="shared" si="89"/>
        <v>1.5370356642135758E-2</v>
      </c>
      <c r="V152" s="17">
        <f t="shared" si="90"/>
        <v>1.3643091862663239</v>
      </c>
      <c r="W152" s="17">
        <f t="shared" si="91"/>
        <v>7.2776864148986459E-2</v>
      </c>
      <c r="X152" s="17">
        <f t="shared" si="92"/>
        <v>1.436424186372133E-3</v>
      </c>
      <c r="Y152" s="17">
        <f t="shared" si="93"/>
        <v>0</v>
      </c>
      <c r="Z152" s="17">
        <f t="shared" si="94"/>
        <v>2.8097839796213599E-3</v>
      </c>
      <c r="AA152" s="17">
        <f t="shared" si="95"/>
        <v>2.3606665782353463E-3</v>
      </c>
      <c r="AB152" s="17">
        <f t="shared" si="96"/>
        <v>3.9973545147894516</v>
      </c>
      <c r="AC152" s="25">
        <f t="shared" si="97"/>
        <v>72.633398430874792</v>
      </c>
      <c r="AD152" s="44"/>
      <c r="AE152" s="15" t="s">
        <v>75</v>
      </c>
    </row>
    <row r="153" spans="2:31" ht="15" customHeight="1">
      <c r="B153" s="16"/>
      <c r="D153" s="11" t="s">
        <v>27</v>
      </c>
      <c r="E153" s="8">
        <v>55.292928000000003</v>
      </c>
      <c r="F153" s="8">
        <v>0.26339200000000002</v>
      </c>
      <c r="G153" s="8">
        <v>6.7636479999999999</v>
      </c>
      <c r="H153" s="8">
        <v>15.568966</v>
      </c>
      <c r="I153" s="8">
        <v>0.32124599999999998</v>
      </c>
      <c r="J153" s="8">
        <v>24.298725999999998</v>
      </c>
      <c r="K153" s="8">
        <v>1.6947460000000001</v>
      </c>
      <c r="L153" s="8">
        <v>5.7318000000000001E-2</v>
      </c>
      <c r="M153" s="8">
        <v>0</v>
      </c>
      <c r="N153" s="8">
        <v>7.5197E-2</v>
      </c>
      <c r="O153" s="8">
        <v>9.0769000000000002E-2</v>
      </c>
      <c r="P153" s="9">
        <f t="shared" si="84"/>
        <v>104.426936</v>
      </c>
      <c r="Q153" s="17">
        <f t="shared" si="85"/>
        <v>1.9013081505829357</v>
      </c>
      <c r="R153" s="17">
        <f t="shared" si="86"/>
        <v>6.8126327123478143E-3</v>
      </c>
      <c r="S153" s="17">
        <f t="shared" si="87"/>
        <v>0.27410664037218574</v>
      </c>
      <c r="T153" s="17">
        <f t="shared" si="88"/>
        <v>0.44771194942910031</v>
      </c>
      <c r="U153" s="17">
        <f t="shared" si="89"/>
        <v>9.3563419010618976E-3</v>
      </c>
      <c r="V153" s="17">
        <f t="shared" si="90"/>
        <v>1.2456019549241804</v>
      </c>
      <c r="W153" s="17">
        <f t="shared" si="91"/>
        <v>6.244012636398983E-2</v>
      </c>
      <c r="X153" s="17">
        <f t="shared" si="92"/>
        <v>3.8213875748642867E-3</v>
      </c>
      <c r="Y153" s="17">
        <f t="shared" si="93"/>
        <v>0</v>
      </c>
      <c r="Z153" s="17">
        <f t="shared" si="94"/>
        <v>2.0443642598170636E-3</v>
      </c>
      <c r="AA153" s="17">
        <f t="shared" si="95"/>
        <v>2.510860055664602E-3</v>
      </c>
      <c r="AB153" s="17">
        <f t="shared" si="96"/>
        <v>3.9557144081761479</v>
      </c>
      <c r="AC153" s="25">
        <f t="shared" si="97"/>
        <v>73.560014579807472</v>
      </c>
      <c r="AD153" s="44" t="s">
        <v>81</v>
      </c>
      <c r="AE153" s="15" t="s">
        <v>68</v>
      </c>
    </row>
    <row r="154" spans="2:31" ht="15" customHeight="1">
      <c r="B154" s="16"/>
      <c r="D154" s="11" t="s">
        <v>20</v>
      </c>
      <c r="E154" s="8">
        <v>52.716982000000002</v>
      </c>
      <c r="F154" s="8">
        <v>0.35456100000000002</v>
      </c>
      <c r="G154" s="8">
        <v>1.280554</v>
      </c>
      <c r="H154" s="8">
        <v>20.18103</v>
      </c>
      <c r="I154" s="8">
        <v>0.468418</v>
      </c>
      <c r="J154" s="8">
        <v>22.882417</v>
      </c>
      <c r="K154" s="8">
        <v>2.007946</v>
      </c>
      <c r="L154" s="8">
        <v>0</v>
      </c>
      <c r="M154" s="8">
        <v>0</v>
      </c>
      <c r="N154" s="8">
        <v>6.8042000000000005E-2</v>
      </c>
      <c r="O154" s="8">
        <v>0</v>
      </c>
      <c r="P154" s="9">
        <f t="shared" si="84"/>
        <v>99.959950000000021</v>
      </c>
      <c r="Q154" s="17">
        <f t="shared" si="85"/>
        <v>1.9542923946678552</v>
      </c>
      <c r="R154" s="17">
        <f t="shared" si="86"/>
        <v>9.8868840316867247E-3</v>
      </c>
      <c r="S154" s="17">
        <f t="shared" si="87"/>
        <v>5.5949026865445964E-2</v>
      </c>
      <c r="T154" s="17">
        <f t="shared" si="88"/>
        <v>0.62565990530952342</v>
      </c>
      <c r="U154" s="17">
        <f t="shared" si="89"/>
        <v>1.4708148673214164E-2</v>
      </c>
      <c r="V154" s="17">
        <f t="shared" si="90"/>
        <v>1.2646016789517043</v>
      </c>
      <c r="W154" s="17">
        <f t="shared" si="91"/>
        <v>7.9756716423349291E-2</v>
      </c>
      <c r="X154" s="17">
        <f t="shared" si="92"/>
        <v>0</v>
      </c>
      <c r="Y154" s="17">
        <f t="shared" si="93"/>
        <v>0</v>
      </c>
      <c r="Z154" s="17">
        <f t="shared" si="94"/>
        <v>1.9943019633042358E-3</v>
      </c>
      <c r="AA154" s="17">
        <f t="shared" si="95"/>
        <v>0</v>
      </c>
      <c r="AB154" s="17">
        <f t="shared" si="96"/>
        <v>4.0068490568860842</v>
      </c>
      <c r="AC154" s="25">
        <f t="shared" si="97"/>
        <v>66.900882368931477</v>
      </c>
      <c r="AD154" s="44"/>
      <c r="AE154" s="15" t="s">
        <v>75</v>
      </c>
    </row>
    <row r="155" spans="2:31" ht="15" customHeight="1">
      <c r="B155" s="16"/>
      <c r="D155" s="11" t="s">
        <v>28</v>
      </c>
      <c r="E155" s="8">
        <v>52.682859000000001</v>
      </c>
      <c r="F155" s="8">
        <v>0.37219400000000002</v>
      </c>
      <c r="G155" s="8">
        <v>1.0578829999999999</v>
      </c>
      <c r="H155" s="8">
        <v>20.981069000000002</v>
      </c>
      <c r="I155" s="8">
        <v>0.46063100000000001</v>
      </c>
      <c r="J155" s="8">
        <v>22.372152</v>
      </c>
      <c r="K155" s="8">
        <v>1.9841390000000001</v>
      </c>
      <c r="L155" s="8">
        <v>4.0529000000000003E-2</v>
      </c>
      <c r="M155" s="8">
        <v>0</v>
      </c>
      <c r="N155" s="8">
        <v>1.6965000000000001E-2</v>
      </c>
      <c r="O155" s="8">
        <v>0</v>
      </c>
      <c r="P155" s="9">
        <f t="shared" si="84"/>
        <v>99.968421000000006</v>
      </c>
      <c r="Q155" s="17">
        <f t="shared" si="85"/>
        <v>1.9600560819796122</v>
      </c>
      <c r="R155" s="17">
        <f t="shared" si="86"/>
        <v>1.041592883910672E-2</v>
      </c>
      <c r="S155" s="17">
        <f t="shared" si="87"/>
        <v>4.6386588990377654E-2</v>
      </c>
      <c r="T155" s="17">
        <f t="shared" si="88"/>
        <v>0.65280394237135009</v>
      </c>
      <c r="U155" s="17">
        <f t="shared" si="89"/>
        <v>1.4515692441247924E-2</v>
      </c>
      <c r="V155" s="17">
        <f t="shared" si="90"/>
        <v>1.2408514128697514</v>
      </c>
      <c r="W155" s="17">
        <f t="shared" si="91"/>
        <v>7.9094719504614844E-2</v>
      </c>
      <c r="X155" s="17">
        <f t="shared" si="92"/>
        <v>2.9235611906267053E-3</v>
      </c>
      <c r="Y155" s="17">
        <f t="shared" si="93"/>
        <v>0</v>
      </c>
      <c r="Z155" s="17">
        <f t="shared" si="94"/>
        <v>4.9903139647975282E-4</v>
      </c>
      <c r="AA155" s="17">
        <f t="shared" si="95"/>
        <v>0</v>
      </c>
      <c r="AB155" s="17">
        <f t="shared" si="96"/>
        <v>4.0075469595831672</v>
      </c>
      <c r="AC155" s="25">
        <f t="shared" si="97"/>
        <v>65.526781810397878</v>
      </c>
      <c r="AD155" s="45" t="s">
        <v>84</v>
      </c>
      <c r="AE155" s="15" t="s">
        <v>68</v>
      </c>
    </row>
    <row r="156" spans="2:31" ht="15" customHeight="1">
      <c r="B156" s="16"/>
      <c r="D156" s="11" t="s">
        <v>20</v>
      </c>
      <c r="E156" s="8">
        <v>52.704929999999997</v>
      </c>
      <c r="F156" s="8">
        <v>0.35228500000000001</v>
      </c>
      <c r="G156" s="8">
        <v>1.1976880000000001</v>
      </c>
      <c r="H156" s="8">
        <v>20.975297999999999</v>
      </c>
      <c r="I156" s="8">
        <v>0.46437</v>
      </c>
      <c r="J156" s="8">
        <v>22.262454000000002</v>
      </c>
      <c r="K156" s="8">
        <v>2.108371</v>
      </c>
      <c r="L156" s="8">
        <v>5.21E-2</v>
      </c>
      <c r="M156" s="8">
        <v>0</v>
      </c>
      <c r="N156" s="8">
        <v>2.2130000000000001E-3</v>
      </c>
      <c r="O156" s="8">
        <v>0</v>
      </c>
      <c r="P156" s="9">
        <f t="shared" si="84"/>
        <v>100.119709</v>
      </c>
      <c r="Q156" s="17">
        <f t="shared" si="85"/>
        <v>1.9581697131499425</v>
      </c>
      <c r="R156" s="17">
        <f t="shared" si="86"/>
        <v>9.8451585334757407E-3</v>
      </c>
      <c r="S156" s="17">
        <f t="shared" si="87"/>
        <v>5.244431580883737E-2</v>
      </c>
      <c r="T156" s="17">
        <f t="shared" si="88"/>
        <v>0.65172326096578781</v>
      </c>
      <c r="U156" s="17">
        <f t="shared" si="89"/>
        <v>1.4613312657911376E-2</v>
      </c>
      <c r="V156" s="17">
        <f t="shared" si="90"/>
        <v>1.233062184569252</v>
      </c>
      <c r="W156" s="17">
        <f t="shared" si="91"/>
        <v>8.3930992034236152E-2</v>
      </c>
      <c r="X156" s="17">
        <f t="shared" si="92"/>
        <v>3.7530465312528936E-3</v>
      </c>
      <c r="Y156" s="17">
        <f t="shared" si="93"/>
        <v>0</v>
      </c>
      <c r="Z156" s="17">
        <f t="shared" si="94"/>
        <v>6.5006284729494221E-5</v>
      </c>
      <c r="AA156" s="17">
        <f t="shared" si="95"/>
        <v>0</v>
      </c>
      <c r="AB156" s="17">
        <f t="shared" si="96"/>
        <v>4.0076069905354261</v>
      </c>
      <c r="AC156" s="25">
        <f t="shared" si="97"/>
        <v>65.421885949422673</v>
      </c>
      <c r="AD156" s="44"/>
      <c r="AE156" s="15" t="s">
        <v>75</v>
      </c>
    </row>
    <row r="157" spans="2:31" ht="15" customHeight="1">
      <c r="B157" s="16"/>
      <c r="D157" s="11" t="s">
        <v>29</v>
      </c>
      <c r="E157" s="8">
        <v>52.534740999999997</v>
      </c>
      <c r="F157" s="8">
        <v>0.29836699999999999</v>
      </c>
      <c r="G157" s="8">
        <v>1.0592729999999999</v>
      </c>
      <c r="H157" s="8">
        <v>20.610092999999999</v>
      </c>
      <c r="I157" s="8">
        <v>0.53556700000000002</v>
      </c>
      <c r="J157" s="8">
        <v>22.421735999999999</v>
      </c>
      <c r="K157" s="8">
        <v>2.0146289999999998</v>
      </c>
      <c r="L157" s="8">
        <v>2.4287E-2</v>
      </c>
      <c r="M157" s="8">
        <v>0</v>
      </c>
      <c r="N157" s="8">
        <v>1.4779E-2</v>
      </c>
      <c r="O157" s="8">
        <v>1.7537000000000001E-2</v>
      </c>
      <c r="P157" s="9">
        <f t="shared" si="84"/>
        <v>99.531008999999997</v>
      </c>
      <c r="Q157" s="17">
        <f t="shared" si="85"/>
        <v>1.9612249926415863</v>
      </c>
      <c r="R157" s="17">
        <f t="shared" si="86"/>
        <v>8.3783998938833353E-3</v>
      </c>
      <c r="S157" s="17">
        <f t="shared" si="87"/>
        <v>4.6606271801626659E-2</v>
      </c>
      <c r="T157" s="17">
        <f t="shared" si="88"/>
        <v>0.64345290951513001</v>
      </c>
      <c r="U157" s="17">
        <f t="shared" si="89"/>
        <v>1.6934799761503645E-2</v>
      </c>
      <c r="V157" s="17">
        <f t="shared" si="90"/>
        <v>1.2478515246191617</v>
      </c>
      <c r="W157" s="17">
        <f t="shared" si="91"/>
        <v>8.0584615640251225E-2</v>
      </c>
      <c r="X157" s="17">
        <f t="shared" si="92"/>
        <v>1.7579310364823327E-3</v>
      </c>
      <c r="Y157" s="17">
        <f t="shared" si="93"/>
        <v>0</v>
      </c>
      <c r="Z157" s="17">
        <f t="shared" si="94"/>
        <v>4.3621512129233804E-4</v>
      </c>
      <c r="AA157" s="17">
        <f t="shared" si="95"/>
        <v>5.2666949039445693E-4</v>
      </c>
      <c r="AB157" s="17">
        <f t="shared" si="96"/>
        <v>4.0077543295213118</v>
      </c>
      <c r="AC157" s="25">
        <f t="shared" si="97"/>
        <v>65.978353463245682</v>
      </c>
      <c r="AD157" s="45" t="s">
        <v>84</v>
      </c>
      <c r="AE157" s="15" t="s">
        <v>68</v>
      </c>
    </row>
    <row r="158" spans="2:31" ht="15" customHeight="1">
      <c r="B158" s="16"/>
      <c r="D158" s="11" t="s">
        <v>20</v>
      </c>
      <c r="E158" s="8">
        <v>52.787118999999997</v>
      </c>
      <c r="F158" s="8">
        <v>0.32597900000000002</v>
      </c>
      <c r="G158" s="8">
        <v>0.98908399999999996</v>
      </c>
      <c r="H158" s="8">
        <v>20.418013999999999</v>
      </c>
      <c r="I158" s="8">
        <v>0.51308900000000002</v>
      </c>
      <c r="J158" s="8">
        <v>22.451585999999999</v>
      </c>
      <c r="K158" s="8">
        <v>2.0312299999999999</v>
      </c>
      <c r="L158" s="8">
        <v>3.3467999999999998E-2</v>
      </c>
      <c r="M158" s="8">
        <v>0</v>
      </c>
      <c r="N158" s="8">
        <v>2.3653E-2</v>
      </c>
      <c r="O158" s="8">
        <v>4.9667999999999997E-2</v>
      </c>
      <c r="P158" s="9">
        <f t="shared" si="84"/>
        <v>99.622889999999984</v>
      </c>
      <c r="Q158" s="17">
        <f t="shared" si="85"/>
        <v>1.9663634123730804</v>
      </c>
      <c r="R158" s="17">
        <f t="shared" si="86"/>
        <v>9.1338720173218067E-3</v>
      </c>
      <c r="S158" s="17">
        <f t="shared" si="87"/>
        <v>4.3423481366307352E-2</v>
      </c>
      <c r="T158" s="17">
        <f t="shared" si="88"/>
        <v>0.63607059097820895</v>
      </c>
      <c r="U158" s="17">
        <f t="shared" si="89"/>
        <v>1.6188774069275526E-2</v>
      </c>
      <c r="V158" s="17">
        <f t="shared" si="90"/>
        <v>1.246796877797087</v>
      </c>
      <c r="W158" s="17">
        <f t="shared" si="91"/>
        <v>8.1072051207226659E-2</v>
      </c>
      <c r="X158" s="17">
        <f t="shared" si="92"/>
        <v>2.4172007631558783E-3</v>
      </c>
      <c r="Y158" s="17">
        <f t="shared" si="93"/>
        <v>0</v>
      </c>
      <c r="Z158" s="17">
        <f t="shared" si="94"/>
        <v>6.9662154213993724E-4</v>
      </c>
      <c r="AA158" s="17">
        <f t="shared" si="95"/>
        <v>1.4883824231475043E-3</v>
      </c>
      <c r="AB158" s="17">
        <f t="shared" si="96"/>
        <v>4.0036512645369511</v>
      </c>
      <c r="AC158" s="25">
        <f t="shared" si="97"/>
        <v>66.217983924702963</v>
      </c>
      <c r="AD158" s="44"/>
      <c r="AE158" s="15" t="s">
        <v>75</v>
      </c>
    </row>
    <row r="159" spans="2:31" ht="15" customHeight="1">
      <c r="B159" s="16"/>
      <c r="D159" s="11" t="s">
        <v>30</v>
      </c>
      <c r="E159" s="8">
        <v>52.752465000000001</v>
      </c>
      <c r="F159" s="8">
        <v>0.37816699999999998</v>
      </c>
      <c r="G159" s="8">
        <v>1.227501</v>
      </c>
      <c r="H159" s="8">
        <v>20.43028</v>
      </c>
      <c r="I159" s="8">
        <v>0.420464</v>
      </c>
      <c r="J159" s="8">
        <v>22.616406999999999</v>
      </c>
      <c r="K159" s="8">
        <v>1.9149160000000001</v>
      </c>
      <c r="L159" s="8">
        <v>2.3990999999999998E-2</v>
      </c>
      <c r="M159" s="8">
        <v>0</v>
      </c>
      <c r="N159" s="8">
        <v>4.546E-2</v>
      </c>
      <c r="O159" s="8">
        <v>2.898E-3</v>
      </c>
      <c r="P159" s="9">
        <f t="shared" si="84"/>
        <v>99.81254899999999</v>
      </c>
      <c r="Q159" s="17">
        <f t="shared" si="85"/>
        <v>1.9594445590087619</v>
      </c>
      <c r="R159" s="17">
        <f t="shared" si="86"/>
        <v>1.0565822832745294E-2</v>
      </c>
      <c r="S159" s="17">
        <f t="shared" si="87"/>
        <v>5.373629432542297E-2</v>
      </c>
      <c r="T159" s="17">
        <f t="shared" si="88"/>
        <v>0.63462990740296443</v>
      </c>
      <c r="U159" s="17">
        <f t="shared" si="89"/>
        <v>1.3228313312370819E-2</v>
      </c>
      <c r="V159" s="17">
        <f t="shared" si="90"/>
        <v>1.2523527930348641</v>
      </c>
      <c r="W159" s="17">
        <f t="shared" si="91"/>
        <v>7.6210740939100713E-2</v>
      </c>
      <c r="X159" s="17">
        <f t="shared" si="92"/>
        <v>1.7277691295419992E-3</v>
      </c>
      <c r="Y159" s="17">
        <f t="shared" si="93"/>
        <v>0</v>
      </c>
      <c r="Z159" s="17">
        <f t="shared" si="94"/>
        <v>1.3350406727370705E-3</v>
      </c>
      <c r="AA159" s="17">
        <f t="shared" si="95"/>
        <v>8.6594565674974247E-5</v>
      </c>
      <c r="AB159" s="17">
        <f t="shared" si="96"/>
        <v>4.0033178352241849</v>
      </c>
      <c r="AC159" s="25">
        <f t="shared" si="97"/>
        <v>66.368006063027821</v>
      </c>
      <c r="AD159" s="45" t="s">
        <v>84</v>
      </c>
      <c r="AE159" s="15" t="s">
        <v>68</v>
      </c>
    </row>
    <row r="160" spans="2:31" ht="15" customHeight="1">
      <c r="B160" s="16"/>
      <c r="D160" s="11" t="s">
        <v>20</v>
      </c>
      <c r="E160" s="8">
        <v>53.444493000000001</v>
      </c>
      <c r="F160" s="8">
        <v>0.41059299999999999</v>
      </c>
      <c r="G160" s="8">
        <v>1.2351829999999999</v>
      </c>
      <c r="H160" s="8">
        <v>18.562080000000002</v>
      </c>
      <c r="I160" s="8">
        <v>0.51706799999999997</v>
      </c>
      <c r="J160" s="8">
        <v>23.851177</v>
      </c>
      <c r="K160" s="8">
        <v>2.3161900000000002</v>
      </c>
      <c r="L160" s="8">
        <v>5.1499999999999997E-2</v>
      </c>
      <c r="M160" s="8">
        <v>0</v>
      </c>
      <c r="N160" s="8">
        <v>7.3057999999999998E-2</v>
      </c>
      <c r="O160" s="8">
        <v>0</v>
      </c>
      <c r="P160" s="9">
        <f t="shared" si="84"/>
        <v>100.461342</v>
      </c>
      <c r="Q160" s="17">
        <f t="shared" si="85"/>
        <v>1.9573560444333939</v>
      </c>
      <c r="R160" s="17">
        <f t="shared" si="86"/>
        <v>1.1311179249851862E-2</v>
      </c>
      <c r="S160" s="17">
        <f t="shared" si="87"/>
        <v>5.3315540098979756E-2</v>
      </c>
      <c r="T160" s="17">
        <f t="shared" si="88"/>
        <v>0.56852491758813528</v>
      </c>
      <c r="U160" s="17">
        <f t="shared" si="89"/>
        <v>1.6039837501782304E-2</v>
      </c>
      <c r="V160" s="17">
        <f t="shared" si="90"/>
        <v>1.3022355313893177</v>
      </c>
      <c r="W160" s="17">
        <f t="shared" si="91"/>
        <v>9.0890247530605206E-2</v>
      </c>
      <c r="X160" s="17">
        <f t="shared" si="92"/>
        <v>3.6569686414331523E-3</v>
      </c>
      <c r="Y160" s="17">
        <f t="shared" si="93"/>
        <v>0</v>
      </c>
      <c r="Z160" s="17">
        <f t="shared" si="94"/>
        <v>2.1154827696532623E-3</v>
      </c>
      <c r="AA160" s="17">
        <f t="shared" si="95"/>
        <v>0</v>
      </c>
      <c r="AB160" s="17">
        <f t="shared" si="96"/>
        <v>4.0054457492031519</v>
      </c>
      <c r="AC160" s="25">
        <f t="shared" si="97"/>
        <v>69.609956320228619</v>
      </c>
      <c r="AD160" s="44"/>
      <c r="AE160" s="15" t="s">
        <v>75</v>
      </c>
    </row>
    <row r="161" spans="2:31" ht="15" customHeight="1">
      <c r="B161" s="16"/>
      <c r="D161" s="11" t="s">
        <v>31</v>
      </c>
      <c r="E161" s="8">
        <v>52.2834</v>
      </c>
      <c r="F161" s="8">
        <v>0.27269599999999999</v>
      </c>
      <c r="G161" s="8">
        <v>1.1576960000000001</v>
      </c>
      <c r="H161" s="8">
        <v>20.730889999999999</v>
      </c>
      <c r="I161" s="8">
        <v>0.57066600000000001</v>
      </c>
      <c r="J161" s="8">
        <v>22.727620999999999</v>
      </c>
      <c r="K161" s="8">
        <v>2.0452059999999999</v>
      </c>
      <c r="L161" s="8">
        <v>5.9556999999999999E-2</v>
      </c>
      <c r="M161" s="8">
        <v>0</v>
      </c>
      <c r="N161" s="8">
        <v>1.1702000000000001E-2</v>
      </c>
      <c r="O161" s="8">
        <v>2.0254999999999999E-2</v>
      </c>
      <c r="P161" s="9">
        <f t="shared" si="84"/>
        <v>99.879688999999999</v>
      </c>
      <c r="Q161" s="17">
        <f t="shared" si="85"/>
        <v>1.9483875995291922</v>
      </c>
      <c r="R161" s="17">
        <f t="shared" si="86"/>
        <v>7.6439841225520427E-3</v>
      </c>
      <c r="S161" s="17">
        <f t="shared" si="87"/>
        <v>5.0846575071578068E-2</v>
      </c>
      <c r="T161" s="17">
        <f t="shared" si="88"/>
        <v>0.64607877826348969</v>
      </c>
      <c r="U161" s="17">
        <f t="shared" si="89"/>
        <v>1.8012706230024472E-2</v>
      </c>
      <c r="V161" s="17">
        <f t="shared" si="90"/>
        <v>1.2626365855502251</v>
      </c>
      <c r="W161" s="17">
        <f t="shared" si="91"/>
        <v>8.1662905373546132E-2</v>
      </c>
      <c r="X161" s="17">
        <f t="shared" si="92"/>
        <v>4.3031995471619873E-3</v>
      </c>
      <c r="Y161" s="17">
        <f t="shared" si="93"/>
        <v>0</v>
      </c>
      <c r="Z161" s="17">
        <f t="shared" si="94"/>
        <v>3.4478349851356537E-4</v>
      </c>
      <c r="AA161" s="17">
        <f t="shared" si="95"/>
        <v>6.0721965051005087E-4</v>
      </c>
      <c r="AB161" s="17">
        <f t="shared" si="96"/>
        <v>4.0205243368367931</v>
      </c>
      <c r="AC161" s="25">
        <f t="shared" si="97"/>
        <v>66.151119726275482</v>
      </c>
      <c r="AD161" s="45" t="s">
        <v>84</v>
      </c>
      <c r="AE161" s="15" t="s">
        <v>68</v>
      </c>
    </row>
    <row r="162" spans="2:31" ht="15" customHeight="1">
      <c r="B162" s="16"/>
      <c r="D162" s="11" t="s">
        <v>20</v>
      </c>
      <c r="E162" s="8">
        <v>53.625416999999999</v>
      </c>
      <c r="F162" s="8">
        <v>0.31043799999999999</v>
      </c>
      <c r="G162" s="8">
        <v>1.5414509999999999</v>
      </c>
      <c r="H162" s="8">
        <v>17.394337</v>
      </c>
      <c r="I162" s="8">
        <v>0.32878400000000002</v>
      </c>
      <c r="J162" s="8">
        <v>25.023681</v>
      </c>
      <c r="K162" s="8">
        <v>2.16791</v>
      </c>
      <c r="L162" s="8">
        <v>3.5214000000000002E-2</v>
      </c>
      <c r="M162" s="8">
        <v>0</v>
      </c>
      <c r="N162" s="8">
        <v>5.7709999999999997E-2</v>
      </c>
      <c r="O162" s="8">
        <v>0</v>
      </c>
      <c r="P162" s="9">
        <f t="shared" si="84"/>
        <v>100.484942</v>
      </c>
      <c r="Q162" s="17">
        <f t="shared" si="85"/>
        <v>1.9500360932885785</v>
      </c>
      <c r="R162" s="17">
        <f t="shared" si="86"/>
        <v>8.4913417106366323E-3</v>
      </c>
      <c r="S162" s="17">
        <f t="shared" si="87"/>
        <v>6.6062853533096294E-2</v>
      </c>
      <c r="T162" s="17">
        <f t="shared" si="88"/>
        <v>0.52897584545375753</v>
      </c>
      <c r="U162" s="17">
        <f t="shared" si="89"/>
        <v>1.0126703055317435E-2</v>
      </c>
      <c r="V162" s="17">
        <f t="shared" si="90"/>
        <v>1.3565506638701736</v>
      </c>
      <c r="W162" s="17">
        <f t="shared" si="91"/>
        <v>8.4467463001039231E-2</v>
      </c>
      <c r="X162" s="17">
        <f t="shared" si="92"/>
        <v>2.4827584276987907E-3</v>
      </c>
      <c r="Y162" s="17">
        <f t="shared" si="93"/>
        <v>0</v>
      </c>
      <c r="Z162" s="17">
        <f t="shared" si="94"/>
        <v>1.6591967385257496E-3</v>
      </c>
      <c r="AA162" s="17">
        <f t="shared" si="95"/>
        <v>0</v>
      </c>
      <c r="AB162" s="17">
        <f t="shared" si="96"/>
        <v>4.0088529190788247</v>
      </c>
      <c r="AC162" s="25">
        <f t="shared" si="97"/>
        <v>71.945456993684729</v>
      </c>
      <c r="AD162" s="44"/>
      <c r="AE162" s="15" t="s">
        <v>75</v>
      </c>
    </row>
    <row r="163" spans="2:31" ht="15" customHeight="1">
      <c r="B163" s="16"/>
      <c r="D163" s="11" t="s">
        <v>33</v>
      </c>
      <c r="E163" s="8">
        <v>52.591543999999999</v>
      </c>
      <c r="F163" s="8">
        <v>0.34179500000000002</v>
      </c>
      <c r="G163" s="8">
        <v>0.91850600000000004</v>
      </c>
      <c r="H163" s="8">
        <v>22.135498999999999</v>
      </c>
      <c r="I163" s="8">
        <v>0.452239</v>
      </c>
      <c r="J163" s="8">
        <v>22.001397999999998</v>
      </c>
      <c r="K163" s="8">
        <v>2.069531</v>
      </c>
      <c r="L163" s="8">
        <v>1.2756999999999999E-2</v>
      </c>
      <c r="M163" s="8">
        <v>0</v>
      </c>
      <c r="N163" s="8">
        <v>0</v>
      </c>
      <c r="O163" s="8">
        <v>0</v>
      </c>
      <c r="P163" s="9">
        <f t="shared" si="84"/>
        <v>100.52326899999998</v>
      </c>
      <c r="Q163" s="17">
        <f t="shared" si="85"/>
        <v>1.9569583593999977</v>
      </c>
      <c r="R163" s="17">
        <f t="shared" si="86"/>
        <v>9.5666710895569562E-3</v>
      </c>
      <c r="S163" s="17">
        <f t="shared" si="87"/>
        <v>4.0281283357075377E-2</v>
      </c>
      <c r="T163" s="17">
        <f t="shared" si="88"/>
        <v>0.68882828861927337</v>
      </c>
      <c r="U163" s="17">
        <f t="shared" si="89"/>
        <v>1.4253420863542487E-2</v>
      </c>
      <c r="V163" s="17">
        <f t="shared" si="90"/>
        <v>1.2204747438657466</v>
      </c>
      <c r="W163" s="17">
        <f t="shared" si="91"/>
        <v>8.251137679976972E-2</v>
      </c>
      <c r="X163" s="17">
        <f t="shared" si="92"/>
        <v>9.2036767389231939E-4</v>
      </c>
      <c r="Y163" s="17">
        <f t="shared" si="93"/>
        <v>0</v>
      </c>
      <c r="Z163" s="17">
        <f t="shared" si="94"/>
        <v>0</v>
      </c>
      <c r="AA163" s="17">
        <f t="shared" si="95"/>
        <v>0</v>
      </c>
      <c r="AB163" s="17">
        <f t="shared" si="96"/>
        <v>4.0137945116688538</v>
      </c>
      <c r="AC163" s="25">
        <f t="shared" si="97"/>
        <v>63.922526864541723</v>
      </c>
      <c r="AD163" s="45" t="s">
        <v>84</v>
      </c>
      <c r="AE163" s="15" t="s">
        <v>68</v>
      </c>
    </row>
    <row r="164" spans="2:31" ht="15" customHeight="1">
      <c r="B164" s="16"/>
      <c r="D164" s="11" t="s">
        <v>20</v>
      </c>
      <c r="E164" s="8">
        <v>53.250807999999999</v>
      </c>
      <c r="F164" s="8">
        <v>0.37544</v>
      </c>
      <c r="G164" s="8">
        <v>1.2826280000000001</v>
      </c>
      <c r="H164" s="8">
        <v>19.184733999999999</v>
      </c>
      <c r="I164" s="8">
        <v>0.43484800000000001</v>
      </c>
      <c r="J164" s="8">
        <v>23.568349999999999</v>
      </c>
      <c r="K164" s="8">
        <v>2.10392</v>
      </c>
      <c r="L164" s="8">
        <v>4.0448999999999999E-2</v>
      </c>
      <c r="M164" s="8">
        <v>0</v>
      </c>
      <c r="N164" s="8">
        <v>0</v>
      </c>
      <c r="O164" s="8">
        <v>0</v>
      </c>
      <c r="P164" s="9">
        <f t="shared" si="84"/>
        <v>100.24117699999999</v>
      </c>
      <c r="Q164" s="17">
        <f t="shared" si="85"/>
        <v>1.9580519417361721</v>
      </c>
      <c r="R164" s="17">
        <f t="shared" si="86"/>
        <v>1.0384079908145346E-2</v>
      </c>
      <c r="S164" s="17">
        <f t="shared" si="87"/>
        <v>5.558458406700597E-2</v>
      </c>
      <c r="T164" s="17">
        <f t="shared" si="88"/>
        <v>0.58994263323183616</v>
      </c>
      <c r="U164" s="17">
        <f t="shared" si="89"/>
        <v>1.3543188288237409E-2</v>
      </c>
      <c r="V164" s="17">
        <f t="shared" si="90"/>
        <v>1.2919331471194857</v>
      </c>
      <c r="W164" s="17">
        <f t="shared" si="91"/>
        <v>8.2890252490842337E-2</v>
      </c>
      <c r="X164" s="17">
        <f t="shared" si="92"/>
        <v>2.8837189609065834E-3</v>
      </c>
      <c r="Y164" s="17">
        <f t="shared" si="93"/>
        <v>0</v>
      </c>
      <c r="Z164" s="17">
        <f t="shared" si="94"/>
        <v>0</v>
      </c>
      <c r="AA164" s="17">
        <f t="shared" si="95"/>
        <v>0</v>
      </c>
      <c r="AB164" s="17">
        <f t="shared" si="96"/>
        <v>4.005213545802631</v>
      </c>
      <c r="AC164" s="25">
        <f t="shared" si="97"/>
        <v>68.651350987592735</v>
      </c>
      <c r="AD164" s="44"/>
      <c r="AE164" s="15" t="s">
        <v>75</v>
      </c>
    </row>
    <row r="165" spans="2:31" ht="15" customHeight="1">
      <c r="B165" s="16"/>
      <c r="D165" s="11" t="s">
        <v>34</v>
      </c>
      <c r="E165" s="8">
        <v>52.400540999999997</v>
      </c>
      <c r="F165" s="8">
        <v>0.289603</v>
      </c>
      <c r="G165" s="8">
        <v>1.0152779999999999</v>
      </c>
      <c r="H165" s="8">
        <v>22.293617000000001</v>
      </c>
      <c r="I165" s="8">
        <v>0.45177600000000001</v>
      </c>
      <c r="J165" s="8">
        <v>21.837980000000002</v>
      </c>
      <c r="K165" s="8">
        <v>1.8799969999999999</v>
      </c>
      <c r="L165" s="8">
        <v>4.6439999999999997E-3</v>
      </c>
      <c r="M165" s="8">
        <v>0</v>
      </c>
      <c r="N165" s="8">
        <v>3.1990999999999999E-2</v>
      </c>
      <c r="O165" s="8">
        <v>0</v>
      </c>
      <c r="P165" s="9">
        <f t="shared" si="84"/>
        <v>100.205427</v>
      </c>
      <c r="Q165" s="17">
        <f t="shared" si="85"/>
        <v>1.9568196966557767</v>
      </c>
      <c r="R165" s="17">
        <f t="shared" si="86"/>
        <v>8.13481293849329E-3</v>
      </c>
      <c r="S165" s="17">
        <f t="shared" si="87"/>
        <v>4.4684371459938865E-2</v>
      </c>
      <c r="T165" s="17">
        <f t="shared" si="88"/>
        <v>0.69622813617498303</v>
      </c>
      <c r="U165" s="17">
        <f t="shared" si="89"/>
        <v>1.4289717047678558E-2</v>
      </c>
      <c r="V165" s="17">
        <f t="shared" si="90"/>
        <v>1.2157390314615131</v>
      </c>
      <c r="W165" s="17">
        <f t="shared" si="91"/>
        <v>7.5222615657573488E-2</v>
      </c>
      <c r="X165" s="17">
        <f t="shared" si="92"/>
        <v>3.3624388030575989E-4</v>
      </c>
      <c r="Y165" s="17">
        <f t="shared" si="93"/>
        <v>0</v>
      </c>
      <c r="Z165" s="17">
        <f t="shared" si="94"/>
        <v>9.4453422643371761E-4</v>
      </c>
      <c r="AA165" s="17">
        <f t="shared" si="95"/>
        <v>0</v>
      </c>
      <c r="AB165" s="17">
        <f t="shared" si="96"/>
        <v>4.0123991595026958</v>
      </c>
      <c r="AC165" s="25">
        <f t="shared" si="97"/>
        <v>63.585769255879292</v>
      </c>
      <c r="AD165" s="45" t="s">
        <v>84</v>
      </c>
      <c r="AE165" s="15" t="s">
        <v>68</v>
      </c>
    </row>
    <row r="166" spans="2:31" ht="15" customHeight="1">
      <c r="B166" s="16"/>
      <c r="D166" s="11" t="s">
        <v>20</v>
      </c>
      <c r="E166" s="8">
        <v>52.454650000000001</v>
      </c>
      <c r="F166" s="8">
        <v>0.39144499999999999</v>
      </c>
      <c r="G166" s="8">
        <v>1.255471</v>
      </c>
      <c r="H166" s="8">
        <v>18.892474</v>
      </c>
      <c r="I166" s="8">
        <v>0.467968</v>
      </c>
      <c r="J166" s="8">
        <v>23.033093000000001</v>
      </c>
      <c r="K166" s="8">
        <v>2.1084640000000001</v>
      </c>
      <c r="L166" s="8">
        <v>1.6875000000000001E-2</v>
      </c>
      <c r="M166" s="8">
        <v>0</v>
      </c>
      <c r="N166" s="8">
        <v>6.6882999999999998E-2</v>
      </c>
      <c r="O166" s="8">
        <v>0</v>
      </c>
      <c r="P166" s="9">
        <f t="shared" si="84"/>
        <v>98.687323000000006</v>
      </c>
      <c r="Q166" s="17">
        <f t="shared" si="85"/>
        <v>1.9596317343357623</v>
      </c>
      <c r="R166" s="17">
        <f t="shared" si="86"/>
        <v>1.0999949574478463E-2</v>
      </c>
      <c r="S166" s="17">
        <f t="shared" si="87"/>
        <v>5.5278060028934137E-2</v>
      </c>
      <c r="T166" s="17">
        <f t="shared" si="88"/>
        <v>0.59024905095946523</v>
      </c>
      <c r="U166" s="17">
        <f t="shared" si="89"/>
        <v>1.4807851827631724E-2</v>
      </c>
      <c r="V166" s="17">
        <f t="shared" si="90"/>
        <v>1.2827900631516855</v>
      </c>
      <c r="W166" s="17">
        <f t="shared" si="91"/>
        <v>8.4398143701754413E-2</v>
      </c>
      <c r="X166" s="17">
        <f t="shared" si="92"/>
        <v>1.2223100684656679E-3</v>
      </c>
      <c r="Y166" s="17">
        <f t="shared" si="93"/>
        <v>0</v>
      </c>
      <c r="Z166" s="17">
        <f t="shared" si="94"/>
        <v>1.9755183075667194E-3</v>
      </c>
      <c r="AA166" s="17">
        <f t="shared" si="95"/>
        <v>0</v>
      </c>
      <c r="AB166" s="17">
        <f t="shared" si="96"/>
        <v>4.0013526819557441</v>
      </c>
      <c r="AC166" s="25">
        <f t="shared" si="97"/>
        <v>68.487094235639205</v>
      </c>
      <c r="AD166" s="44"/>
      <c r="AE166" s="15" t="s">
        <v>75</v>
      </c>
    </row>
    <row r="167" spans="2:31" ht="15" customHeight="1">
      <c r="B167" s="16"/>
      <c r="D167" s="11" t="s">
        <v>35</v>
      </c>
      <c r="E167" s="8">
        <v>52.427536000000003</v>
      </c>
      <c r="F167" s="8">
        <v>0.323994</v>
      </c>
      <c r="G167" s="8">
        <v>1.1408879999999999</v>
      </c>
      <c r="H167" s="8">
        <v>18.963322000000002</v>
      </c>
      <c r="I167" s="8">
        <v>0.54863300000000004</v>
      </c>
      <c r="J167" s="8">
        <v>21.998583</v>
      </c>
      <c r="K167" s="8">
        <v>2.001172</v>
      </c>
      <c r="L167" s="8">
        <v>2.0327000000000001E-2</v>
      </c>
      <c r="M167" s="8">
        <v>0</v>
      </c>
      <c r="N167" s="8">
        <v>0</v>
      </c>
      <c r="O167" s="8">
        <v>0</v>
      </c>
      <c r="P167" s="9">
        <f t="shared" si="84"/>
        <v>97.42445499999998</v>
      </c>
      <c r="Q167" s="17">
        <f t="shared" si="85"/>
        <v>1.9828648306903371</v>
      </c>
      <c r="R167" s="17">
        <f t="shared" si="86"/>
        <v>9.2172232015991021E-3</v>
      </c>
      <c r="S167" s="17">
        <f t="shared" si="87"/>
        <v>5.0854842365276265E-2</v>
      </c>
      <c r="T167" s="17">
        <f t="shared" si="88"/>
        <v>0.59979670593390455</v>
      </c>
      <c r="U167" s="17">
        <f t="shared" si="89"/>
        <v>1.7575230218152414E-2</v>
      </c>
      <c r="V167" s="17">
        <f t="shared" si="90"/>
        <v>1.2403413604236111</v>
      </c>
      <c r="W167" s="17">
        <f t="shared" si="91"/>
        <v>8.1095044155916104E-2</v>
      </c>
      <c r="X167" s="17">
        <f t="shared" si="92"/>
        <v>1.4905758732580495E-3</v>
      </c>
      <c r="Y167" s="17">
        <f t="shared" si="93"/>
        <v>0</v>
      </c>
      <c r="Z167" s="17">
        <f t="shared" si="94"/>
        <v>0</v>
      </c>
      <c r="AA167" s="17">
        <f t="shared" si="95"/>
        <v>0</v>
      </c>
      <c r="AB167" s="17">
        <f t="shared" si="96"/>
        <v>3.9832358128620551</v>
      </c>
      <c r="AC167" s="25">
        <f t="shared" si="97"/>
        <v>67.404798753977218</v>
      </c>
      <c r="AD167" s="45" t="s">
        <v>84</v>
      </c>
      <c r="AE167" s="15" t="s">
        <v>68</v>
      </c>
    </row>
    <row r="168" spans="2:31" ht="15" customHeight="1">
      <c r="B168" s="16"/>
      <c r="D168" s="11" t="s">
        <v>36</v>
      </c>
      <c r="E168" s="8">
        <v>52.447695000000003</v>
      </c>
      <c r="F168" s="8">
        <v>0.33686700000000003</v>
      </c>
      <c r="G168" s="8">
        <v>0.899779</v>
      </c>
      <c r="H168" s="8">
        <v>21.474381999999999</v>
      </c>
      <c r="I168" s="8">
        <v>0.43354199999999998</v>
      </c>
      <c r="J168" s="8">
        <v>22.467102000000001</v>
      </c>
      <c r="K168" s="8">
        <v>1.7875000000000001</v>
      </c>
      <c r="L168" s="8">
        <v>0</v>
      </c>
      <c r="M168" s="8">
        <v>0</v>
      </c>
      <c r="N168" s="8">
        <v>2.4767999999999998E-2</v>
      </c>
      <c r="O168" s="8">
        <v>2.8879999999999999E-3</v>
      </c>
      <c r="P168" s="9">
        <f t="shared" si="84"/>
        <v>99.874522999999996</v>
      </c>
      <c r="Q168" s="17">
        <f t="shared" si="85"/>
        <v>1.9575000043640678</v>
      </c>
      <c r="R168" s="17">
        <f t="shared" si="86"/>
        <v>9.4572159979880808E-3</v>
      </c>
      <c r="S168" s="17">
        <f t="shared" si="87"/>
        <v>3.9579185786838535E-2</v>
      </c>
      <c r="T168" s="17">
        <f t="shared" si="88"/>
        <v>0.670273475765083</v>
      </c>
      <c r="U168" s="17">
        <f t="shared" si="89"/>
        <v>1.3705408205951364E-2</v>
      </c>
      <c r="V168" s="17">
        <f t="shared" si="90"/>
        <v>1.2500727208366418</v>
      </c>
      <c r="W168" s="17">
        <f t="shared" si="91"/>
        <v>7.1482157154073508E-2</v>
      </c>
      <c r="X168" s="17">
        <f t="shared" si="92"/>
        <v>0</v>
      </c>
      <c r="Y168" s="17">
        <f t="shared" si="93"/>
        <v>0</v>
      </c>
      <c r="Z168" s="17">
        <f t="shared" si="94"/>
        <v>7.3087170338195361E-4</v>
      </c>
      <c r="AA168" s="17">
        <f t="shared" si="95"/>
        <v>8.6711078807043469E-5</v>
      </c>
      <c r="AB168" s="17">
        <f t="shared" si="96"/>
        <v>4.0128877508928333</v>
      </c>
      <c r="AC168" s="25">
        <f t="shared" si="97"/>
        <v>65.09621666389063</v>
      </c>
      <c r="AD168" s="45" t="s">
        <v>84</v>
      </c>
      <c r="AE168" s="15" t="s">
        <v>68</v>
      </c>
    </row>
    <row r="169" spans="2:31" ht="15" customHeight="1">
      <c r="B169" s="16"/>
      <c r="D169" s="11" t="s">
        <v>20</v>
      </c>
      <c r="E169" s="8">
        <v>52.756326999999999</v>
      </c>
      <c r="F169" s="8">
        <v>0.39267000000000002</v>
      </c>
      <c r="G169" s="8">
        <v>1.176016</v>
      </c>
      <c r="H169" s="8">
        <v>21.168987000000001</v>
      </c>
      <c r="I169" s="8">
        <v>0.54390899999999998</v>
      </c>
      <c r="J169" s="8">
        <v>22.650777000000001</v>
      </c>
      <c r="K169" s="8">
        <v>1.9735419999999999</v>
      </c>
      <c r="L169" s="8">
        <v>2.4097E-2</v>
      </c>
      <c r="M169" s="8">
        <v>0</v>
      </c>
      <c r="N169" s="8">
        <v>8.7559999999999999E-3</v>
      </c>
      <c r="O169" s="8">
        <v>5.4884000000000002E-2</v>
      </c>
      <c r="P169" s="9">
        <f t="shared" si="84"/>
        <v>100.749965</v>
      </c>
      <c r="Q169" s="17">
        <f t="shared" si="85"/>
        <v>1.9502516244013586</v>
      </c>
      <c r="R169" s="17">
        <f t="shared" si="86"/>
        <v>1.0918759323716979E-2</v>
      </c>
      <c r="S169" s="17">
        <f t="shared" si="87"/>
        <v>5.1237150011157653E-2</v>
      </c>
      <c r="T169" s="17">
        <f t="shared" si="88"/>
        <v>0.65444351271510326</v>
      </c>
      <c r="U169" s="17">
        <f t="shared" si="89"/>
        <v>1.7030514759867593E-2</v>
      </c>
      <c r="V169" s="17">
        <f t="shared" si="90"/>
        <v>1.2482801283935445</v>
      </c>
      <c r="W169" s="17">
        <f t="shared" si="91"/>
        <v>7.8169746619337427E-2</v>
      </c>
      <c r="X169" s="17">
        <f t="shared" si="92"/>
        <v>1.7271347086997197E-3</v>
      </c>
      <c r="Y169" s="17">
        <f t="shared" si="93"/>
        <v>0</v>
      </c>
      <c r="Z169" s="17">
        <f t="shared" si="94"/>
        <v>2.559155605562684E-4</v>
      </c>
      <c r="AA169" s="17">
        <f t="shared" si="95"/>
        <v>1.6321643500731369E-3</v>
      </c>
      <c r="AB169" s="17">
        <f t="shared" si="96"/>
        <v>4.0139466508434154</v>
      </c>
      <c r="AC169" s="25">
        <f t="shared" si="97"/>
        <v>65.604909794793798</v>
      </c>
      <c r="AD169" s="44"/>
      <c r="AE169" s="15" t="s">
        <v>75</v>
      </c>
    </row>
    <row r="170" spans="2:31" ht="15" customHeight="1">
      <c r="B170" s="16"/>
      <c r="D170" s="11" t="s">
        <v>37</v>
      </c>
      <c r="E170" s="8">
        <v>52.399957000000001</v>
      </c>
      <c r="F170" s="8">
        <v>0.378384</v>
      </c>
      <c r="G170" s="8">
        <v>1.1773629999999999</v>
      </c>
      <c r="H170" s="8">
        <v>21.062981000000001</v>
      </c>
      <c r="I170" s="8">
        <v>0.48122799999999999</v>
      </c>
      <c r="J170" s="8">
        <v>22.470275999999998</v>
      </c>
      <c r="K170" s="8">
        <v>1.9768920000000001</v>
      </c>
      <c r="L170" s="8">
        <v>2.6370999999999999E-2</v>
      </c>
      <c r="M170" s="8">
        <v>0</v>
      </c>
      <c r="N170" s="8">
        <v>2.1149999999999999E-2</v>
      </c>
      <c r="O170" s="8">
        <v>2.5985999999999999E-2</v>
      </c>
      <c r="P170" s="9">
        <f t="shared" si="84"/>
        <v>100.02058800000002</v>
      </c>
      <c r="Q170" s="17">
        <f t="shared" si="85"/>
        <v>1.9508452267085274</v>
      </c>
      <c r="R170" s="17">
        <f t="shared" si="86"/>
        <v>1.0596297003151319E-2</v>
      </c>
      <c r="S170" s="17">
        <f t="shared" si="87"/>
        <v>5.1660416792939076E-2</v>
      </c>
      <c r="T170" s="17">
        <f t="shared" si="88"/>
        <v>0.65579441654769866</v>
      </c>
      <c r="U170" s="17">
        <f t="shared" si="89"/>
        <v>1.5174982763803488E-2</v>
      </c>
      <c r="V170" s="17">
        <f t="shared" si="90"/>
        <v>1.2471340803238196</v>
      </c>
      <c r="W170" s="17">
        <f t="shared" si="91"/>
        <v>7.8858963186360154E-2</v>
      </c>
      <c r="X170" s="17">
        <f t="shared" si="92"/>
        <v>1.9035558388110377E-3</v>
      </c>
      <c r="Y170" s="17">
        <f t="shared" si="93"/>
        <v>0</v>
      </c>
      <c r="Z170" s="17">
        <f t="shared" si="94"/>
        <v>6.2255410346079558E-4</v>
      </c>
      <c r="AA170" s="17">
        <f t="shared" si="95"/>
        <v>7.7827549095565302E-4</v>
      </c>
      <c r="AB170" s="17">
        <f t="shared" si="96"/>
        <v>4.013368768759527</v>
      </c>
      <c r="AC170" s="25">
        <f t="shared" si="97"/>
        <v>65.537621743231654</v>
      </c>
      <c r="AD170" s="45" t="s">
        <v>84</v>
      </c>
      <c r="AE170" s="15" t="s">
        <v>68</v>
      </c>
    </row>
    <row r="171" spans="2:31" ht="15" customHeight="1">
      <c r="B171" s="16"/>
      <c r="D171" s="11" t="s">
        <v>20</v>
      </c>
      <c r="E171" s="8">
        <v>52.959150000000001</v>
      </c>
      <c r="F171" s="8">
        <v>0.36655799999999999</v>
      </c>
      <c r="G171" s="8">
        <v>1.300935</v>
      </c>
      <c r="H171" s="8">
        <v>19.800459</v>
      </c>
      <c r="I171" s="8">
        <v>0.43579400000000001</v>
      </c>
      <c r="J171" s="8">
        <v>22.558748999999999</v>
      </c>
      <c r="K171" s="8">
        <v>2.0055900000000002</v>
      </c>
      <c r="L171" s="8">
        <v>3.5241000000000001E-2</v>
      </c>
      <c r="M171" s="8">
        <v>0</v>
      </c>
      <c r="N171" s="8">
        <v>1.0293E-2</v>
      </c>
      <c r="O171" s="8">
        <v>0</v>
      </c>
      <c r="P171" s="9">
        <f t="shared" si="84"/>
        <v>99.472769000000014</v>
      </c>
      <c r="Q171" s="17">
        <f t="shared" si="85"/>
        <v>1.967242677720064</v>
      </c>
      <c r="R171" s="17">
        <f t="shared" si="86"/>
        <v>1.0242102261096279E-2</v>
      </c>
      <c r="S171" s="17">
        <f t="shared" si="87"/>
        <v>5.6954516180646314E-2</v>
      </c>
      <c r="T171" s="17">
        <f t="shared" si="88"/>
        <v>0.61510347898537698</v>
      </c>
      <c r="U171" s="17">
        <f t="shared" si="89"/>
        <v>1.3711457163172043E-2</v>
      </c>
      <c r="V171" s="17">
        <f t="shared" si="90"/>
        <v>1.2492368866056409</v>
      </c>
      <c r="W171" s="17">
        <f t="shared" si="91"/>
        <v>7.9824337193616812E-2</v>
      </c>
      <c r="X171" s="17">
        <f t="shared" si="92"/>
        <v>2.5381208245055025E-3</v>
      </c>
      <c r="Y171" s="17">
        <f t="shared" si="93"/>
        <v>0</v>
      </c>
      <c r="Z171" s="17">
        <f t="shared" si="94"/>
        <v>3.0229693776580497E-4</v>
      </c>
      <c r="AA171" s="17">
        <f t="shared" si="95"/>
        <v>0</v>
      </c>
      <c r="AB171" s="17">
        <f t="shared" si="96"/>
        <v>3.9951558738718846</v>
      </c>
      <c r="AC171" s="25">
        <f t="shared" si="97"/>
        <v>67.006910844287717</v>
      </c>
      <c r="AD171" s="44"/>
      <c r="AE171" s="15" t="s">
        <v>75</v>
      </c>
    </row>
    <row r="172" spans="2:31" ht="15" customHeight="1">
      <c r="B172" s="16"/>
      <c r="D172" s="11" t="s">
        <v>38</v>
      </c>
      <c r="E172" s="8">
        <v>52.968848000000001</v>
      </c>
      <c r="F172" s="8">
        <v>0.27426699999999998</v>
      </c>
      <c r="G172" s="8">
        <v>1.0773809999999999</v>
      </c>
      <c r="H172" s="8">
        <v>20.561709</v>
      </c>
      <c r="I172" s="8">
        <v>0.47973900000000003</v>
      </c>
      <c r="J172" s="8">
        <v>22.577687000000001</v>
      </c>
      <c r="K172" s="8">
        <v>1.7851840000000001</v>
      </c>
      <c r="L172" s="8">
        <v>2.5177999999999999E-2</v>
      </c>
      <c r="M172" s="8">
        <v>0</v>
      </c>
      <c r="N172" s="8">
        <v>0</v>
      </c>
      <c r="O172" s="8">
        <v>0</v>
      </c>
      <c r="P172" s="9">
        <f t="shared" si="84"/>
        <v>99.749992999999989</v>
      </c>
      <c r="Q172" s="17">
        <f t="shared" si="85"/>
        <v>1.9684645009738591</v>
      </c>
      <c r="R172" s="17">
        <f t="shared" si="86"/>
        <v>7.6667285980994426E-3</v>
      </c>
      <c r="S172" s="17">
        <f t="shared" si="87"/>
        <v>4.7188047649025476E-2</v>
      </c>
      <c r="T172" s="17">
        <f t="shared" si="88"/>
        <v>0.63903149330941189</v>
      </c>
      <c r="U172" s="17">
        <f t="shared" si="89"/>
        <v>1.5100715244082359E-2</v>
      </c>
      <c r="V172" s="17">
        <f t="shared" si="90"/>
        <v>1.2508330942907693</v>
      </c>
      <c r="W172" s="17">
        <f t="shared" si="91"/>
        <v>7.1083086874478979E-2</v>
      </c>
      <c r="X172" s="17">
        <f t="shared" si="92"/>
        <v>1.8141593276048877E-3</v>
      </c>
      <c r="Y172" s="17">
        <f t="shared" si="93"/>
        <v>0</v>
      </c>
      <c r="Z172" s="17">
        <f t="shared" si="94"/>
        <v>0</v>
      </c>
      <c r="AA172" s="17">
        <f t="shared" si="95"/>
        <v>0</v>
      </c>
      <c r="AB172" s="17">
        <f t="shared" si="96"/>
        <v>4.0011818262673318</v>
      </c>
      <c r="AC172" s="25">
        <f t="shared" si="97"/>
        <v>66.186387241591888</v>
      </c>
      <c r="AD172" s="45" t="s">
        <v>84</v>
      </c>
      <c r="AE172" s="15" t="s">
        <v>68</v>
      </c>
    </row>
    <row r="173" spans="2:31" ht="15" customHeight="1">
      <c r="B173" s="16"/>
      <c r="D173" s="11" t="s">
        <v>20</v>
      </c>
      <c r="E173" s="8">
        <v>52.610408999999997</v>
      </c>
      <c r="F173" s="8">
        <v>0.37576500000000002</v>
      </c>
      <c r="G173" s="8">
        <v>1.1292439999999999</v>
      </c>
      <c r="H173" s="8">
        <v>20.157757</v>
      </c>
      <c r="I173" s="8">
        <v>0.446658</v>
      </c>
      <c r="J173" s="8">
        <v>22.685222</v>
      </c>
      <c r="K173" s="8">
        <v>2.0272079999999999</v>
      </c>
      <c r="L173" s="8">
        <v>4.1098000000000003E-2</v>
      </c>
      <c r="M173" s="8">
        <v>0</v>
      </c>
      <c r="N173" s="8">
        <v>2.0559999999999998E-2</v>
      </c>
      <c r="O173" s="8">
        <v>4.3504000000000001E-2</v>
      </c>
      <c r="P173" s="9">
        <f t="shared" si="84"/>
        <v>99.537424999999999</v>
      </c>
      <c r="Q173" s="17">
        <f t="shared" si="85"/>
        <v>1.9593173243445032</v>
      </c>
      <c r="R173" s="17">
        <f t="shared" si="86"/>
        <v>1.0526376522399277E-2</v>
      </c>
      <c r="S173" s="17">
        <f t="shared" si="87"/>
        <v>4.9565161964203699E-2</v>
      </c>
      <c r="T173" s="17">
        <f t="shared" si="88"/>
        <v>0.62781443936466441</v>
      </c>
      <c r="U173" s="17">
        <f t="shared" si="89"/>
        <v>1.4089437358943812E-2</v>
      </c>
      <c r="V173" s="17">
        <f t="shared" si="90"/>
        <v>1.2594733716144419</v>
      </c>
      <c r="W173" s="17">
        <f t="shared" si="91"/>
        <v>8.0892386085437001E-2</v>
      </c>
      <c r="X173" s="17">
        <f t="shared" si="92"/>
        <v>2.9675696834520833E-3</v>
      </c>
      <c r="Y173" s="17">
        <f t="shared" si="93"/>
        <v>0</v>
      </c>
      <c r="Z173" s="17">
        <f t="shared" si="94"/>
        <v>6.0538416141898261E-4</v>
      </c>
      <c r="AA173" s="17">
        <f t="shared" si="95"/>
        <v>1.3033598125472413E-3</v>
      </c>
      <c r="AB173" s="17">
        <f t="shared" si="96"/>
        <v>4.0065548109120126</v>
      </c>
      <c r="AC173" s="25">
        <f t="shared" si="97"/>
        <v>66.734568214110368</v>
      </c>
      <c r="AD173" s="44"/>
      <c r="AE173" s="15" t="s">
        <v>75</v>
      </c>
    </row>
    <row r="174" spans="2:31" ht="15" customHeight="1">
      <c r="B174" s="16"/>
      <c r="D174" s="11" t="s">
        <v>39</v>
      </c>
      <c r="E174" s="8">
        <v>52.764887000000002</v>
      </c>
      <c r="F174" s="8">
        <v>0.30045899999999998</v>
      </c>
      <c r="G174" s="8">
        <v>1.0418689999999999</v>
      </c>
      <c r="H174" s="8">
        <v>20.819005000000001</v>
      </c>
      <c r="I174" s="8">
        <v>0.542014</v>
      </c>
      <c r="J174" s="8">
        <v>22.192277000000001</v>
      </c>
      <c r="K174" s="8">
        <v>1.9455819999999999</v>
      </c>
      <c r="L174" s="8">
        <v>4.5948000000000003E-2</v>
      </c>
      <c r="M174" s="8">
        <v>0</v>
      </c>
      <c r="N174" s="8">
        <v>3.6600000000000001E-3</v>
      </c>
      <c r="O174" s="8">
        <v>0</v>
      </c>
      <c r="P174" s="9">
        <f t="shared" si="84"/>
        <v>99.655700999999993</v>
      </c>
      <c r="Q174" s="17">
        <f t="shared" si="85"/>
        <v>1.9674848311186643</v>
      </c>
      <c r="R174" s="17">
        <f t="shared" si="86"/>
        <v>8.4271567423684478E-3</v>
      </c>
      <c r="S174" s="17">
        <f t="shared" si="87"/>
        <v>4.5786256186181117E-2</v>
      </c>
      <c r="T174" s="17">
        <f t="shared" si="88"/>
        <v>0.64920572925060882</v>
      </c>
      <c r="U174" s="17">
        <f t="shared" si="89"/>
        <v>1.7118366401269972E-2</v>
      </c>
      <c r="V174" s="17">
        <f t="shared" si="90"/>
        <v>1.2336191445996147</v>
      </c>
      <c r="W174" s="17">
        <f t="shared" si="91"/>
        <v>7.773062399511281E-2</v>
      </c>
      <c r="X174" s="17">
        <f t="shared" si="92"/>
        <v>3.3218508596661919E-3</v>
      </c>
      <c r="Y174" s="17">
        <f t="shared" si="93"/>
        <v>0</v>
      </c>
      <c r="Z174" s="17">
        <f t="shared" si="94"/>
        <v>1.0790021481549495E-4</v>
      </c>
      <c r="AA174" s="17">
        <f t="shared" si="95"/>
        <v>0</v>
      </c>
      <c r="AB174" s="17">
        <f t="shared" si="96"/>
        <v>4.0028018593683026</v>
      </c>
      <c r="AC174" s="25">
        <f t="shared" si="97"/>
        <v>65.5195903630147</v>
      </c>
      <c r="AD174" s="45" t="s">
        <v>84</v>
      </c>
      <c r="AE174" s="15" t="s">
        <v>68</v>
      </c>
    </row>
    <row r="175" spans="2:31" ht="15" customHeight="1">
      <c r="B175" s="16"/>
      <c r="D175" s="11" t="s">
        <v>20</v>
      </c>
      <c r="E175" s="8">
        <v>54.641252999999999</v>
      </c>
      <c r="F175" s="8">
        <v>0.24907499999999999</v>
      </c>
      <c r="G175" s="8">
        <v>1.9326049999999999</v>
      </c>
      <c r="H175" s="8">
        <v>15.411034000000001</v>
      </c>
      <c r="I175" s="8">
        <v>0.51539599999999997</v>
      </c>
      <c r="J175" s="8">
        <v>26.068546999999999</v>
      </c>
      <c r="K175" s="8">
        <v>2.23611</v>
      </c>
      <c r="L175" s="8">
        <v>0.19437599999999999</v>
      </c>
      <c r="M175" s="8">
        <v>0</v>
      </c>
      <c r="N175" s="8">
        <v>4.7760999999999998E-2</v>
      </c>
      <c r="O175" s="8">
        <v>0.107546</v>
      </c>
      <c r="P175" s="9">
        <f t="shared" si="84"/>
        <v>101.40370299999999</v>
      </c>
      <c r="Q175" s="17">
        <f t="shared" si="85"/>
        <v>1.9516093588773433</v>
      </c>
      <c r="R175" s="17">
        <f t="shared" si="86"/>
        <v>6.6916290095410018E-3</v>
      </c>
      <c r="S175" s="17">
        <f t="shared" si="87"/>
        <v>8.135251406081094E-2</v>
      </c>
      <c r="T175" s="17">
        <f t="shared" si="88"/>
        <v>0.46032018058978319</v>
      </c>
      <c r="U175" s="17">
        <f t="shared" si="89"/>
        <v>1.5591888452797941E-2</v>
      </c>
      <c r="V175" s="17">
        <f t="shared" si="90"/>
        <v>1.3880398136709655</v>
      </c>
      <c r="W175" s="17">
        <f t="shared" si="91"/>
        <v>8.5573962067509127E-2</v>
      </c>
      <c r="X175" s="17">
        <f t="shared" si="92"/>
        <v>1.34605256645821E-2</v>
      </c>
      <c r="Y175" s="17">
        <f t="shared" si="93"/>
        <v>0</v>
      </c>
      <c r="Z175" s="17">
        <f t="shared" si="94"/>
        <v>1.348715961424806E-3</v>
      </c>
      <c r="AA175" s="17">
        <f t="shared" si="95"/>
        <v>3.0900715795326933E-3</v>
      </c>
      <c r="AB175" s="17">
        <f t="shared" si="96"/>
        <v>4.0070786599342911</v>
      </c>
      <c r="AC175" s="25">
        <f t="shared" si="97"/>
        <v>75.095750718523419</v>
      </c>
      <c r="AD175" s="44"/>
      <c r="AE175" s="15" t="s">
        <v>75</v>
      </c>
    </row>
    <row r="176" spans="2:31" ht="15" customHeight="1">
      <c r="B176" s="11">
        <v>16</v>
      </c>
      <c r="C176" s="18">
        <v>39506</v>
      </c>
      <c r="D176" s="19" t="s">
        <v>21</v>
      </c>
      <c r="E176" s="9">
        <v>53.635705000000002</v>
      </c>
      <c r="F176" s="9">
        <v>0.27184700000000001</v>
      </c>
      <c r="G176" s="9">
        <v>0.94221600000000005</v>
      </c>
      <c r="H176" s="9">
        <v>20.521011999999999</v>
      </c>
      <c r="I176" s="9">
        <v>0.48648400000000003</v>
      </c>
      <c r="J176" s="9">
        <v>21.912886</v>
      </c>
      <c r="K176" s="9">
        <v>1.87432</v>
      </c>
      <c r="L176" s="9">
        <v>2.2780000000000002E-2</v>
      </c>
      <c r="M176" s="9">
        <v>0</v>
      </c>
      <c r="N176" s="9">
        <v>0</v>
      </c>
      <c r="O176" s="9">
        <v>1.8044000000000001E-2</v>
      </c>
      <c r="P176" s="9">
        <f>SUM(E176:O176)</f>
        <v>99.685293999999999</v>
      </c>
      <c r="Q176" s="17">
        <f>(E176/60.0843)*(6/(2*E176/60.0843+2*F176/79.8788+3*G176/101.9613+H176/71.8464+I176/70.93745+J176/40.304+K176/56.077+L176/61.9789+M176/94.195+3*N176/151.9904+O176/74.6894))</f>
        <v>1.9910340107295119</v>
      </c>
      <c r="R176" s="17">
        <f>(F176/79.8788)*(6/(2*E176/60.0843+2*F176/79.8788+3*G176/101.9613+H176/71.8464+I176/70.93745+J176/40.304+K176/56.077+L176/61.9789+M176/94.195+3*N176/151.9904+O176/74.6894))</f>
        <v>7.5906454025895234E-3</v>
      </c>
      <c r="S176" s="17">
        <f>2*(G176/101.9613)*(6/(2*E176/60.0843+2*F176/79.8788+3*G176/101.9613+H176/71.8464+I176/70.93745+J176/40.304+K176/56.077+L176/61.9789+M176/94.195+3*N176/151.9904+O176/74.6894))</f>
        <v>4.1222165020553508E-2</v>
      </c>
      <c r="T176" s="17">
        <f>(H176/71.8464)*(6/(2*E176/60.0843+2*F176/79.8788+3*G176/101.9613+H176/71.8464+I176/70.93745+J176/40.304+K176/56.077+L176/61.9789+M176/94.195+3*N176/151.9904+O176/74.6894))</f>
        <v>0.63705870371272655</v>
      </c>
      <c r="U176" s="17">
        <f>(I176/70.93745)*(6/(2*E176/60.0843+2*F176/79.8788+3*G176/101.9613+H176/71.8464+I176/70.93745+J176/40.304+K176/56.077+L176/61.9789+M176/94.195+3*N176/151.9904+O176/74.6894))</f>
        <v>1.5296028342142514E-2</v>
      </c>
      <c r="V176" s="17">
        <f>(J176/40.304)*(6/(2*E176/60.0843+2*F176/79.8788+3*G176/101.9613+H176/71.8464+I176/70.93745+J176/40.304+K176/56.077+L176/61.9789+M176/94.195+3*N176/151.9904+O176/74.6894))</f>
        <v>1.2126546049491773</v>
      </c>
      <c r="W176" s="17">
        <f>(K176/56.077)*(6/(2*E176/60.0843+2*F176/79.8788+3*G176/101.9613+H176/71.8464+I176/70.93745+J176/40.304+K176/56.077+L176/61.9789+M176/94.195+3*N176/151.9904+O176/74.6894))</f>
        <v>7.4549486903821183E-2</v>
      </c>
      <c r="X176" s="17">
        <f>2*(L176/61.9789)*(6/(2*E176/60.0843+2*F176/79.8788+3*G176/101.9613+H176/71.8464+I176/70.93745+J176/40.304+K176/56.077+L176/61.9789+M176/94.195+3*N176/151.9904+O176/74.6894))</f>
        <v>1.639553310314163E-3</v>
      </c>
      <c r="Y176" s="17">
        <f>2*(M176/94.195)*(6/(2*E176/60.0843+2*F176/79.8788+3*G176/101.9613+H176/71.8464+I176/70.93745+J176/40.304+K176/56.077+L176/61.9789+M176/94.195+3*N176/151.9904+O176/74.6894))</f>
        <v>0</v>
      </c>
      <c r="Z176" s="17">
        <f>2*(N176/151.9904)*(6/(2*E176/60.0843+2*F176/79.8788+3*G176/101.9613+H176/71.8464+I176/70.93745+J176/40.304+K176/56.077+L176/61.9789+M176/94.195+3*N176/151.9904+O176/74.6894))</f>
        <v>0</v>
      </c>
      <c r="AA176" s="17">
        <f>(O176/74.6894)*(6/(2*E176/60.0843+2*F176/79.8788+3*G176/101.9613+H176/71.8464+I176/70.93745+J176/40.304+K176/56.077+L176/61.9789+M176/94.195+3*N176/151.9904+O176/74.6894))</f>
        <v>5.3883964194322324E-4</v>
      </c>
      <c r="AB176" s="17">
        <f>SUM(Q176:AA176)</f>
        <v>3.9815840380127798</v>
      </c>
      <c r="AC176" s="25">
        <f>100*V176/(V176+T176)</f>
        <v>65.559057139855938</v>
      </c>
      <c r="AD176" s="45" t="s">
        <v>84</v>
      </c>
      <c r="AE176" s="15" t="s">
        <v>68</v>
      </c>
    </row>
    <row r="177" spans="3:31" ht="15" customHeight="1">
      <c r="C177" s="18"/>
      <c r="D177" s="19" t="s">
        <v>20</v>
      </c>
      <c r="E177" s="9">
        <v>54.618585000000003</v>
      </c>
      <c r="F177" s="9">
        <v>0.28181800000000001</v>
      </c>
      <c r="G177" s="9">
        <v>1.6059110000000001</v>
      </c>
      <c r="H177" s="9">
        <v>14.674687</v>
      </c>
      <c r="I177" s="9">
        <v>0.46700399999999997</v>
      </c>
      <c r="J177" s="9">
        <v>25.592618999999999</v>
      </c>
      <c r="K177" s="9">
        <v>2.016359</v>
      </c>
      <c r="L177" s="9">
        <v>1.126E-3</v>
      </c>
      <c r="M177" s="9">
        <v>0</v>
      </c>
      <c r="N177" s="9">
        <v>6.7184999999999995E-2</v>
      </c>
      <c r="O177" s="9">
        <v>4.2290000000000001E-2</v>
      </c>
      <c r="P177" s="9">
        <f>SUM(E177:O177)</f>
        <v>99.367583999999994</v>
      </c>
      <c r="Q177" s="17">
        <f>(E177/60.0843)*(6/(2*E177/60.0843+2*F177/79.8788+3*G177/101.9613+H177/71.8464+I177/70.93745+J177/40.304+K177/56.077+L177/61.9789+M177/94.195+3*N177/151.9904+O177/74.6894))</f>
        <v>1.9789806368674487</v>
      </c>
      <c r="R177" s="17">
        <f>(F177/79.8788)*(6/(2*E177/60.0843+2*F177/79.8788+3*G177/101.9613+H177/71.8464+I177/70.93745+J177/40.304+K177/56.077+L177/61.9789+M177/94.195+3*N177/151.9904+O177/74.6894))</f>
        <v>7.6806734765050497E-3</v>
      </c>
      <c r="S177" s="17">
        <f>2*(G177/101.9613)*(6/(2*E177/60.0843+2*F177/79.8788+3*G177/101.9613+H177/71.8464+I177/70.93745+J177/40.304+K177/56.077+L177/61.9789+M177/94.195+3*N177/151.9904+O177/74.6894))</f>
        <v>6.8576957086617416E-2</v>
      </c>
      <c r="T177" s="17">
        <f>(H177/71.8464)*(6/(2*E177/60.0843+2*F177/79.8788+3*G177/101.9613+H177/71.8464+I177/70.93745+J177/40.304+K177/56.077+L177/61.9789+M177/94.195+3*N177/151.9904+O177/74.6894))</f>
        <v>0.44465782675496263</v>
      </c>
      <c r="U177" s="17">
        <f>(I177/70.93745)*(6/(2*E177/60.0843+2*F177/79.8788+3*G177/101.9613+H177/71.8464+I177/70.93745+J177/40.304+K177/56.077+L177/61.9789+M177/94.195+3*N177/151.9904+O177/74.6894))</f>
        <v>1.4332011030284782E-2</v>
      </c>
      <c r="V177" s="17">
        <f>(J177/40.304)*(6/(2*E177/60.0843+2*F177/79.8788+3*G177/101.9613+H177/71.8464+I177/70.93745+J177/40.304+K177/56.077+L177/61.9789+M177/94.195+3*N177/151.9904+O177/74.6894))</f>
        <v>1.3823839640850799</v>
      </c>
      <c r="W177" s="17">
        <f>(K177/56.077)*(6/(2*E177/60.0843+2*F177/79.8788+3*G177/101.9613+H177/71.8464+I177/70.93745+J177/40.304+K177/56.077+L177/61.9789+M177/94.195+3*N177/151.9904+O177/74.6894))</f>
        <v>7.8278986192428138E-2</v>
      </c>
      <c r="X177" s="17">
        <f>2*(L177/61.9789)*(6/(2*E177/60.0843+2*F177/79.8788+3*G177/101.9613+H177/71.8464+I177/70.93745+J177/40.304+K177/56.077+L177/61.9789+M177/94.195+3*N177/151.9904+O177/74.6894))</f>
        <v>7.9101847710578478E-5</v>
      </c>
      <c r="Y177" s="17">
        <f>2*(M177/94.195)*(6/(2*E177/60.0843+2*F177/79.8788+3*G177/101.9613+H177/71.8464+I177/70.93745+J177/40.304+K177/56.077+L177/61.9789+M177/94.195+3*N177/151.9904+O177/74.6894))</f>
        <v>0</v>
      </c>
      <c r="Z177" s="17">
        <f>2*(N177/151.9904)*(6/(2*E177/60.0843+2*F177/79.8788+3*G177/101.9613+H177/71.8464+I177/70.93745+J177/40.304+K177/56.077+L177/61.9789+M177/94.195+3*N177/151.9904+O177/74.6894))</f>
        <v>1.9246344948107381E-3</v>
      </c>
      <c r="AA177" s="17">
        <f>(O177/74.6894)*(6/(2*E177/60.0843+2*F177/79.8788+3*G177/101.9613+H177/71.8464+I177/70.93745+J177/40.304+K177/56.077+L177/61.9789+M177/94.195+3*N177/151.9904+O177/74.6894))</f>
        <v>1.2326529533392006E-3</v>
      </c>
      <c r="AB177" s="17">
        <f>SUM(Q177:AA177)</f>
        <v>3.9781274447891875</v>
      </c>
      <c r="AC177" s="25">
        <f>100*V177/(V177+T177)</f>
        <v>75.662416208305956</v>
      </c>
      <c r="AD177" s="44"/>
      <c r="AE177" s="15" t="s">
        <v>75</v>
      </c>
    </row>
    <row r="178" spans="3:31" ht="15" customHeight="1">
      <c r="C178" s="12">
        <v>40499</v>
      </c>
      <c r="D178" s="11" t="s">
        <v>18</v>
      </c>
      <c r="E178" s="8">
        <v>51.884543999999998</v>
      </c>
      <c r="F178" s="8">
        <v>0.31020700000000001</v>
      </c>
      <c r="G178" s="8">
        <v>0.82166099999999997</v>
      </c>
      <c r="H178" s="8">
        <v>21.741406999999999</v>
      </c>
      <c r="I178" s="8">
        <v>0.49623299999999998</v>
      </c>
      <c r="J178" s="8">
        <v>22.278063</v>
      </c>
      <c r="K178" s="8">
        <v>1.8248880000000001</v>
      </c>
      <c r="L178" s="8">
        <v>2.9537999999999998E-2</v>
      </c>
      <c r="M178" s="8">
        <v>0</v>
      </c>
      <c r="N178" s="8">
        <v>2.5745000000000001E-2</v>
      </c>
      <c r="O178" s="8">
        <v>7.3165999999999995E-2</v>
      </c>
      <c r="P178" s="9">
        <f t="shared" ref="P178:P189" si="98">SUM(E178:O178)</f>
        <v>99.485452000000009</v>
      </c>
      <c r="Q178" s="17">
        <f t="shared" ref="Q178:Q189" si="99">(E178/60.0843)*(6/(2*E178/60.0843+2*F178/79.8788+3*G178/101.9613+H178/71.8464+I178/70.93745+J178/40.304+K178/56.077+L178/61.9789+M178/94.195+3*N178/151.9904+O178/74.6894))</f>
        <v>1.9508439035125642</v>
      </c>
      <c r="R178" s="17">
        <f t="shared" ref="R178:R189" si="100">(F178/79.8788)*(6/(2*E178/60.0843+2*F178/79.8788+3*G178/101.9613+H178/71.8464+I178/70.93745+J178/40.304+K178/56.077+L178/61.9789+M178/94.195+3*N178/151.9904+O178/74.6894))</f>
        <v>8.7733526053442069E-3</v>
      </c>
      <c r="S178" s="17">
        <f t="shared" ref="S178:S189" si="101">2*(G178/101.9613)*(6/(2*E178/60.0843+2*F178/79.8788+3*G178/101.9613+H178/71.8464+I178/70.93745+J178/40.304+K178/56.077+L178/61.9789+M178/94.195+3*N178/151.9904+O178/74.6894))</f>
        <v>3.6411018542204326E-2</v>
      </c>
      <c r="T178" s="17">
        <f t="shared" ref="T178:T189" si="102">(H178/71.8464)*(6/(2*E178/60.0843+2*F178/79.8788+3*G178/101.9613+H178/71.8464+I178/70.93745+J178/40.304+K178/56.077+L178/61.9789+M178/94.195+3*N178/151.9904+O178/74.6894))</f>
        <v>0.68364108808050816</v>
      </c>
      <c r="U178" s="17">
        <f t="shared" ref="U178:U189" si="103">(I178/70.93745)*(6/(2*E178/60.0843+2*F178/79.8788+3*G178/101.9613+H178/71.8464+I178/70.93745+J178/40.304+K178/56.077+L178/61.9789+M178/94.195+3*N178/151.9904+O178/74.6894))</f>
        <v>1.5803584089708042E-2</v>
      </c>
      <c r="V178" s="17">
        <f t="shared" ref="V178:V189" si="104">(J178/40.304)*(6/(2*E178/60.0843+2*F178/79.8788+3*G178/101.9613+H178/71.8464+I178/70.93745+J178/40.304+K178/56.077+L178/61.9789+M178/94.195+3*N178/151.9904+O178/74.6894))</f>
        <v>1.2487479838962559</v>
      </c>
      <c r="W178" s="17">
        <f t="shared" ref="W178:W189" si="105">(K178/56.077)*(6/(2*E178/60.0843+2*F178/79.8788+3*G178/101.9613+H178/71.8464+I178/70.93745+J178/40.304+K178/56.077+L178/61.9789+M178/94.195+3*N178/151.9904+O178/74.6894))</f>
        <v>7.351855561863628E-2</v>
      </c>
      <c r="X178" s="17">
        <f t="shared" ref="X178:X189" si="106">2*(L178/61.9789)*(6/(2*E178/60.0843+2*F178/79.8788+3*G178/101.9613+H178/71.8464+I178/70.93745+J178/40.304+K178/56.077+L178/61.9789+M178/94.195+3*N178/151.9904+O178/74.6894))</f>
        <v>2.1533406561158367E-3</v>
      </c>
      <c r="Y178" s="17">
        <f t="shared" ref="Y178:Y189" si="107">2*(M178/94.195)*(6/(2*E178/60.0843+2*F178/79.8788+3*G178/101.9613+H178/71.8464+I178/70.93745+J178/40.304+K178/56.077+L178/61.9789+M178/94.195+3*N178/151.9904+O178/74.6894))</f>
        <v>0</v>
      </c>
      <c r="Z178" s="17">
        <f t="shared" ref="Z178:Z189" si="108">2*(N178/151.9904)*(6/(2*E178/60.0843+2*F178/79.8788+3*G178/101.9613+H178/71.8464+I178/70.93745+J178/40.304+K178/56.077+L178/61.9789+M178/94.195+3*N178/151.9904+O178/74.6894))</f>
        <v>7.6533620110620041E-4</v>
      </c>
      <c r="AA178" s="17">
        <f t="shared" ref="AA178:AA189" si="109">(O178/74.6894)*(6/(2*E178/60.0843+2*F178/79.8788+3*G178/101.9613+H178/71.8464+I178/70.93745+J178/40.304+K178/56.077+L178/61.9789+M178/94.195+3*N178/151.9904+O178/74.6894))</f>
        <v>2.2130736360508568E-3</v>
      </c>
      <c r="AB178" s="17">
        <f t="shared" ref="AB178:AB189" si="110">SUM(Q178:AA178)</f>
        <v>4.0228712368384949</v>
      </c>
      <c r="AC178" s="25">
        <f t="shared" ref="AC178:AC189" si="111">100*V178/(V178+T178)</f>
        <v>64.621975046610658</v>
      </c>
      <c r="AD178" s="45" t="s">
        <v>84</v>
      </c>
      <c r="AE178" s="15" t="s">
        <v>68</v>
      </c>
    </row>
    <row r="179" spans="3:31" ht="15" customHeight="1">
      <c r="C179" s="18"/>
      <c r="D179" s="11" t="s">
        <v>20</v>
      </c>
      <c r="E179" s="8">
        <v>53.798842</v>
      </c>
      <c r="F179" s="8">
        <v>0.25030400000000003</v>
      </c>
      <c r="G179" s="8">
        <v>1.1821410000000001</v>
      </c>
      <c r="H179" s="8">
        <v>16.000105000000001</v>
      </c>
      <c r="I179" s="8">
        <v>0.33022499999999999</v>
      </c>
      <c r="J179" s="8">
        <v>26.000074000000001</v>
      </c>
      <c r="K179" s="8">
        <v>1.9630909999999999</v>
      </c>
      <c r="L179" s="8">
        <v>1.6603E-2</v>
      </c>
      <c r="M179" s="8">
        <v>0</v>
      </c>
      <c r="N179" s="8">
        <v>7.7990000000000004E-2</v>
      </c>
      <c r="O179" s="8">
        <v>7.6317999999999997E-2</v>
      </c>
      <c r="P179" s="9">
        <f t="shared" si="98"/>
        <v>99.695693000000006</v>
      </c>
      <c r="Q179" s="17">
        <f t="shared" si="99"/>
        <v>1.9591928809941628</v>
      </c>
      <c r="R179" s="17">
        <f t="shared" si="100"/>
        <v>6.8564849990584049E-3</v>
      </c>
      <c r="S179" s="17">
        <f t="shared" si="101"/>
        <v>5.0737513975282707E-2</v>
      </c>
      <c r="T179" s="17">
        <f t="shared" si="102"/>
        <v>0.48728505636872466</v>
      </c>
      <c r="U179" s="17">
        <f t="shared" si="103"/>
        <v>1.0185905631208643E-2</v>
      </c>
      <c r="V179" s="17">
        <f t="shared" si="104"/>
        <v>1.4115351781666996</v>
      </c>
      <c r="W179" s="17">
        <f t="shared" si="105"/>
        <v>7.6598617701428132E-2</v>
      </c>
      <c r="X179" s="17">
        <f t="shared" si="106"/>
        <v>1.1722978584786075E-3</v>
      </c>
      <c r="Y179" s="17">
        <f t="shared" si="107"/>
        <v>0</v>
      </c>
      <c r="Z179" s="17">
        <f t="shared" si="108"/>
        <v>2.2455257016473756E-3</v>
      </c>
      <c r="AA179" s="17">
        <f t="shared" si="109"/>
        <v>2.2358017008629561E-3</v>
      </c>
      <c r="AB179" s="17">
        <f t="shared" si="110"/>
        <v>4.0080452630975536</v>
      </c>
      <c r="AC179" s="25">
        <f t="shared" si="111"/>
        <v>74.337483480212313</v>
      </c>
      <c r="AD179" s="44"/>
      <c r="AE179" s="15" t="s">
        <v>75</v>
      </c>
    </row>
    <row r="180" spans="3:31" ht="15" customHeight="1">
      <c r="C180" s="18"/>
      <c r="D180" s="11" t="s">
        <v>22</v>
      </c>
      <c r="E180" s="8">
        <v>52.944583000000002</v>
      </c>
      <c r="F180" s="8">
        <v>0.37602200000000002</v>
      </c>
      <c r="G180" s="8">
        <v>1.043126</v>
      </c>
      <c r="H180" s="8">
        <v>21.037929999999999</v>
      </c>
      <c r="I180" s="8">
        <v>0.44442500000000001</v>
      </c>
      <c r="J180" s="8">
        <v>22.930031</v>
      </c>
      <c r="K180" s="8">
        <v>1.624061</v>
      </c>
      <c r="L180" s="8">
        <v>4.5541999999999999E-2</v>
      </c>
      <c r="M180" s="8">
        <v>0</v>
      </c>
      <c r="N180" s="8">
        <v>8.8520000000000005E-3</v>
      </c>
      <c r="O180" s="8">
        <v>0</v>
      </c>
      <c r="P180" s="9">
        <f t="shared" si="98"/>
        <v>100.454572</v>
      </c>
      <c r="Q180" s="17">
        <f t="shared" si="99"/>
        <v>1.9579193348725434</v>
      </c>
      <c r="R180" s="17">
        <f t="shared" si="100"/>
        <v>1.0459622052533677E-2</v>
      </c>
      <c r="S180" s="17">
        <f t="shared" si="101"/>
        <v>4.5463793550145508E-2</v>
      </c>
      <c r="T180" s="17">
        <f t="shared" si="102"/>
        <v>0.65062727110799667</v>
      </c>
      <c r="U180" s="17">
        <f t="shared" si="103"/>
        <v>1.3920575088787636E-2</v>
      </c>
      <c r="V180" s="17">
        <f t="shared" si="104"/>
        <v>1.2641271551865692</v>
      </c>
      <c r="W180" s="17">
        <f t="shared" si="105"/>
        <v>6.4350486499782797E-2</v>
      </c>
      <c r="X180" s="17">
        <f t="shared" si="106"/>
        <v>3.2653707595789046E-3</v>
      </c>
      <c r="Y180" s="17">
        <f t="shared" si="107"/>
        <v>0</v>
      </c>
      <c r="Z180" s="17">
        <f t="shared" si="108"/>
        <v>2.5881504113494562E-4</v>
      </c>
      <c r="AA180" s="17">
        <f t="shared" si="109"/>
        <v>0</v>
      </c>
      <c r="AB180" s="17">
        <f t="shared" si="110"/>
        <v>4.0103924241590727</v>
      </c>
      <c r="AC180" s="25">
        <f t="shared" si="111"/>
        <v>66.020328133300566</v>
      </c>
      <c r="AD180" s="45" t="s">
        <v>84</v>
      </c>
      <c r="AE180" s="15" t="s">
        <v>68</v>
      </c>
    </row>
    <row r="181" spans="3:31" ht="15" customHeight="1">
      <c r="C181" s="18"/>
      <c r="D181" s="11" t="s">
        <v>20</v>
      </c>
      <c r="E181" s="8">
        <v>53.816468</v>
      </c>
      <c r="F181" s="8">
        <v>0.22900300000000001</v>
      </c>
      <c r="G181" s="8">
        <v>1.6560790000000001</v>
      </c>
      <c r="H181" s="8">
        <v>15.750976</v>
      </c>
      <c r="I181" s="8">
        <v>0.33405899999999999</v>
      </c>
      <c r="J181" s="8">
        <v>26.463228000000001</v>
      </c>
      <c r="K181" s="8">
        <v>1.7207619999999999</v>
      </c>
      <c r="L181" s="8">
        <v>8.8100000000000001E-3</v>
      </c>
      <c r="M181" s="8">
        <v>0</v>
      </c>
      <c r="N181" s="8">
        <v>8.9300000000000004E-2</v>
      </c>
      <c r="O181" s="8">
        <v>5.5780999999999997E-2</v>
      </c>
      <c r="P181" s="9">
        <f t="shared" si="98"/>
        <v>100.12446599999997</v>
      </c>
      <c r="Q181" s="17">
        <f t="shared" si="99"/>
        <v>1.947352053081763</v>
      </c>
      <c r="R181" s="17">
        <f t="shared" si="100"/>
        <v>6.2330401879878965E-3</v>
      </c>
      <c r="S181" s="17">
        <f t="shared" si="101"/>
        <v>7.0626220983135896E-2</v>
      </c>
      <c r="T181" s="17">
        <f t="shared" si="102"/>
        <v>0.47664247956139782</v>
      </c>
      <c r="U181" s="17">
        <f t="shared" si="103"/>
        <v>1.0238536696532232E-2</v>
      </c>
      <c r="V181" s="17">
        <f t="shared" si="104"/>
        <v>1.4275290527326816</v>
      </c>
      <c r="W181" s="17">
        <f t="shared" si="105"/>
        <v>6.6715435042739982E-2</v>
      </c>
      <c r="X181" s="17">
        <f t="shared" si="106"/>
        <v>6.1809086807308462E-4</v>
      </c>
      <c r="Y181" s="17">
        <f t="shared" si="107"/>
        <v>0</v>
      </c>
      <c r="Z181" s="17">
        <f t="shared" si="108"/>
        <v>2.5547922134859752E-3</v>
      </c>
      <c r="AA181" s="17">
        <f t="shared" si="109"/>
        <v>1.6237441981781172E-3</v>
      </c>
      <c r="AB181" s="17">
        <f t="shared" si="110"/>
        <v>4.0101334455659758</v>
      </c>
      <c r="AC181" s="25">
        <f t="shared" si="111"/>
        <v>74.968511424642742</v>
      </c>
      <c r="AD181" s="44"/>
      <c r="AE181" s="15" t="s">
        <v>75</v>
      </c>
    </row>
    <row r="182" spans="3:31" ht="15" customHeight="1">
      <c r="C182" s="18"/>
      <c r="D182" s="11" t="s">
        <v>23</v>
      </c>
      <c r="E182" s="8">
        <v>52.839696000000004</v>
      </c>
      <c r="F182" s="8">
        <v>0.32483000000000001</v>
      </c>
      <c r="G182" s="8">
        <v>0.988622</v>
      </c>
      <c r="H182" s="8">
        <v>21.508109999999999</v>
      </c>
      <c r="I182" s="8">
        <v>0.56360299999999997</v>
      </c>
      <c r="J182" s="8">
        <v>22.895945999999999</v>
      </c>
      <c r="K182" s="8">
        <v>1.9011340000000001</v>
      </c>
      <c r="L182" s="8">
        <v>2.8164000000000002E-2</v>
      </c>
      <c r="M182" s="8">
        <v>0</v>
      </c>
      <c r="N182" s="8">
        <v>2.579E-2</v>
      </c>
      <c r="O182" s="8">
        <v>0</v>
      </c>
      <c r="P182" s="9">
        <f t="shared" si="98"/>
        <v>101.075895</v>
      </c>
      <c r="Q182" s="17">
        <f t="shared" si="99"/>
        <v>1.9497107626308348</v>
      </c>
      <c r="R182" s="17">
        <f t="shared" si="100"/>
        <v>9.0156176426739402E-3</v>
      </c>
      <c r="S182" s="17">
        <f t="shared" si="101"/>
        <v>4.2992805587791824E-2</v>
      </c>
      <c r="T182" s="17">
        <f t="shared" si="102"/>
        <v>0.6636943517286289</v>
      </c>
      <c r="U182" s="17">
        <f t="shared" si="103"/>
        <v>1.7614430564563858E-2</v>
      </c>
      <c r="V182" s="17">
        <f t="shared" si="104"/>
        <v>1.2594511478782509</v>
      </c>
      <c r="W182" s="17">
        <f t="shared" si="105"/>
        <v>7.5162088937214197E-2</v>
      </c>
      <c r="X182" s="17">
        <f t="shared" si="106"/>
        <v>2.0148900478907548E-3</v>
      </c>
      <c r="Y182" s="17">
        <f t="shared" si="107"/>
        <v>0</v>
      </c>
      <c r="Z182" s="17">
        <f t="shared" si="108"/>
        <v>7.5237795912782483E-4</v>
      </c>
      <c r="AA182" s="17">
        <f t="shared" si="109"/>
        <v>0</v>
      </c>
      <c r="AB182" s="17">
        <f t="shared" si="110"/>
        <v>4.0204084729769765</v>
      </c>
      <c r="AC182" s="25">
        <f t="shared" si="111"/>
        <v>65.489124360881789</v>
      </c>
      <c r="AD182" s="45" t="s">
        <v>84</v>
      </c>
      <c r="AE182" s="15" t="s">
        <v>68</v>
      </c>
    </row>
    <row r="183" spans="3:31" ht="15" customHeight="1">
      <c r="C183" s="18"/>
      <c r="D183" s="11" t="s">
        <v>20</v>
      </c>
      <c r="E183" s="8">
        <v>52.701521</v>
      </c>
      <c r="F183" s="8">
        <v>0.36999599999999999</v>
      </c>
      <c r="G183" s="8">
        <v>1.0200199999999999</v>
      </c>
      <c r="H183" s="8">
        <v>21.411093000000001</v>
      </c>
      <c r="I183" s="8">
        <v>0.57843299999999997</v>
      </c>
      <c r="J183" s="8">
        <v>22.463429000000001</v>
      </c>
      <c r="K183" s="8">
        <v>2.0411030000000001</v>
      </c>
      <c r="L183" s="8">
        <v>3.9928999999999999E-2</v>
      </c>
      <c r="M183" s="8">
        <v>0</v>
      </c>
      <c r="N183" s="8">
        <v>0</v>
      </c>
      <c r="O183" s="8">
        <v>5.8520000000000004E-3</v>
      </c>
      <c r="P183" s="9">
        <f t="shared" si="98"/>
        <v>100.63137600000003</v>
      </c>
      <c r="Q183" s="17">
        <f t="shared" si="99"/>
        <v>1.9533908052074112</v>
      </c>
      <c r="R183" s="17">
        <f t="shared" si="100"/>
        <v>1.0315552473983539E-2</v>
      </c>
      <c r="S183" s="17">
        <f t="shared" si="101"/>
        <v>4.45584745509063E-2</v>
      </c>
      <c r="T183" s="17">
        <f t="shared" si="102"/>
        <v>0.66368319574373857</v>
      </c>
      <c r="U183" s="17">
        <f t="shared" si="103"/>
        <v>1.8159525006487053E-2</v>
      </c>
      <c r="V183" s="17">
        <f t="shared" si="104"/>
        <v>1.2412375249501746</v>
      </c>
      <c r="W183" s="17">
        <f t="shared" si="105"/>
        <v>8.1060101809599466E-2</v>
      </c>
      <c r="X183" s="17">
        <f t="shared" si="106"/>
        <v>2.8694691555035362E-3</v>
      </c>
      <c r="Y183" s="17">
        <f t="shared" si="107"/>
        <v>0</v>
      </c>
      <c r="Z183" s="17">
        <f t="shared" si="108"/>
        <v>0</v>
      </c>
      <c r="AA183" s="17">
        <f t="shared" si="109"/>
        <v>1.7449072309999507E-4</v>
      </c>
      <c r="AB183" s="17">
        <f t="shared" si="110"/>
        <v>4.0154491396209044</v>
      </c>
      <c r="AC183" s="25">
        <f t="shared" si="111"/>
        <v>65.159537164256577</v>
      </c>
      <c r="AD183" s="44"/>
      <c r="AE183" s="15" t="s">
        <v>75</v>
      </c>
    </row>
    <row r="184" spans="3:31" ht="15" customHeight="1">
      <c r="C184" s="18"/>
      <c r="D184" s="11" t="s">
        <v>24</v>
      </c>
      <c r="E184" s="8">
        <v>52.815317999999998</v>
      </c>
      <c r="F184" s="8">
        <v>0.32283200000000001</v>
      </c>
      <c r="G184" s="8">
        <v>1.1974320000000001</v>
      </c>
      <c r="H184" s="8">
        <v>21.488312000000001</v>
      </c>
      <c r="I184" s="8">
        <v>0.608379</v>
      </c>
      <c r="J184" s="8">
        <v>22.380714000000001</v>
      </c>
      <c r="K184" s="8">
        <v>1.7901800000000001</v>
      </c>
      <c r="L184" s="8">
        <v>3.5260000000000001E-3</v>
      </c>
      <c r="M184" s="8">
        <v>0</v>
      </c>
      <c r="N184" s="8">
        <v>4.641E-2</v>
      </c>
      <c r="O184" s="8">
        <v>0</v>
      </c>
      <c r="P184" s="9">
        <f t="shared" si="98"/>
        <v>100.65310299999999</v>
      </c>
      <c r="Q184" s="17">
        <f t="shared" si="99"/>
        <v>1.9553969510864724</v>
      </c>
      <c r="R184" s="17">
        <f t="shared" si="100"/>
        <v>8.990442861974467E-3</v>
      </c>
      <c r="S184" s="17">
        <f t="shared" si="101"/>
        <v>5.2249427009495607E-2</v>
      </c>
      <c r="T184" s="17">
        <f t="shared" si="102"/>
        <v>0.66532421435091316</v>
      </c>
      <c r="U184" s="17">
        <f t="shared" si="103"/>
        <v>1.9078080741920557E-2</v>
      </c>
      <c r="V184" s="17">
        <f t="shared" si="104"/>
        <v>1.2352698113777898</v>
      </c>
      <c r="W184" s="17">
        <f t="shared" si="105"/>
        <v>7.10146530596929E-2</v>
      </c>
      <c r="X184" s="17">
        <f t="shared" si="106"/>
        <v>2.5310718868502689E-4</v>
      </c>
      <c r="Y184" s="17">
        <f t="shared" si="107"/>
        <v>0</v>
      </c>
      <c r="Z184" s="17">
        <f t="shared" si="108"/>
        <v>1.3585056428020601E-3</v>
      </c>
      <c r="AA184" s="17">
        <f t="shared" si="109"/>
        <v>0</v>
      </c>
      <c r="AB184" s="17">
        <f t="shared" si="110"/>
        <v>4.008935193319747</v>
      </c>
      <c r="AC184" s="25">
        <f t="shared" si="111"/>
        <v>64.993880579214036</v>
      </c>
      <c r="AD184" s="45" t="s">
        <v>84</v>
      </c>
      <c r="AE184" s="15" t="s">
        <v>68</v>
      </c>
    </row>
    <row r="185" spans="3:31" ht="15" customHeight="1">
      <c r="C185" s="18"/>
      <c r="D185" s="11" t="s">
        <v>20</v>
      </c>
      <c r="E185" s="8">
        <v>54.496628000000001</v>
      </c>
      <c r="F185" s="8">
        <v>0.25819700000000001</v>
      </c>
      <c r="G185" s="8">
        <v>0.94234200000000001</v>
      </c>
      <c r="H185" s="8">
        <v>18.492936</v>
      </c>
      <c r="I185" s="8">
        <v>0.41211100000000001</v>
      </c>
      <c r="J185" s="8">
        <v>25.561889999999998</v>
      </c>
      <c r="K185" s="8">
        <v>1.9174230000000001</v>
      </c>
      <c r="L185" s="8">
        <v>0</v>
      </c>
      <c r="M185" s="8">
        <v>0</v>
      </c>
      <c r="N185" s="8">
        <v>3.8740999999999998E-2</v>
      </c>
      <c r="O185" s="8">
        <v>5.2802000000000002E-2</v>
      </c>
      <c r="P185" s="9">
        <f t="shared" si="98"/>
        <v>102.17307000000001</v>
      </c>
      <c r="Q185" s="17">
        <f t="shared" si="99"/>
        <v>1.9566498333877307</v>
      </c>
      <c r="R185" s="17">
        <f t="shared" si="100"/>
        <v>6.9730719292302179E-3</v>
      </c>
      <c r="S185" s="17">
        <f t="shared" si="101"/>
        <v>3.9875639838426596E-2</v>
      </c>
      <c r="T185" s="17">
        <f t="shared" si="102"/>
        <v>0.55527144454873245</v>
      </c>
      <c r="U185" s="17">
        <f t="shared" si="103"/>
        <v>1.2532656000363039E-2</v>
      </c>
      <c r="V185" s="17">
        <f t="shared" si="104"/>
        <v>1.368199088117622</v>
      </c>
      <c r="W185" s="17">
        <f t="shared" si="105"/>
        <v>7.376284280049078E-2</v>
      </c>
      <c r="X185" s="17">
        <f t="shared" si="106"/>
        <v>0</v>
      </c>
      <c r="Y185" s="17">
        <f t="shared" si="107"/>
        <v>0</v>
      </c>
      <c r="Z185" s="17">
        <f t="shared" si="108"/>
        <v>1.0997377919068228E-3</v>
      </c>
      <c r="AA185" s="17">
        <f t="shared" si="109"/>
        <v>1.5250914533694179E-3</v>
      </c>
      <c r="AB185" s="17">
        <f t="shared" si="110"/>
        <v>4.0158894058678722</v>
      </c>
      <c r="AC185" s="25">
        <f t="shared" si="111"/>
        <v>71.131793540969724</v>
      </c>
      <c r="AD185" s="44"/>
      <c r="AE185" s="15" t="s">
        <v>75</v>
      </c>
    </row>
    <row r="186" spans="3:31" ht="15" customHeight="1">
      <c r="C186" s="18"/>
      <c r="D186" s="11" t="s">
        <v>25</v>
      </c>
      <c r="E186" s="8">
        <v>52.938336</v>
      </c>
      <c r="F186" s="8">
        <v>0.28641499999999998</v>
      </c>
      <c r="G186" s="8">
        <v>1.046732</v>
      </c>
      <c r="H186" s="8">
        <v>21.36796</v>
      </c>
      <c r="I186" s="8">
        <v>0.529972</v>
      </c>
      <c r="J186" s="8">
        <v>22.414211999999999</v>
      </c>
      <c r="K186" s="8">
        <v>1.9264140000000001</v>
      </c>
      <c r="L186" s="8">
        <v>5.6298000000000001E-2</v>
      </c>
      <c r="M186" s="8">
        <v>0</v>
      </c>
      <c r="N186" s="8">
        <v>6.6309999999999997E-3</v>
      </c>
      <c r="O186" s="8">
        <v>0</v>
      </c>
      <c r="P186" s="9">
        <f t="shared" si="98"/>
        <v>100.57297</v>
      </c>
      <c r="Q186" s="17">
        <f t="shared" si="99"/>
        <v>1.9604636116673537</v>
      </c>
      <c r="R186" s="17">
        <f t="shared" si="100"/>
        <v>7.9783619071003356E-3</v>
      </c>
      <c r="S186" s="17">
        <f t="shared" si="101"/>
        <v>4.5685632135279861E-2</v>
      </c>
      <c r="T186" s="17">
        <f t="shared" si="102"/>
        <v>0.66177073183516555</v>
      </c>
      <c r="U186" s="17">
        <f t="shared" si="103"/>
        <v>1.6623668042817619E-2</v>
      </c>
      <c r="V186" s="17">
        <f t="shared" si="104"/>
        <v>1.2374419383115536</v>
      </c>
      <c r="W186" s="17">
        <f t="shared" si="105"/>
        <v>7.6438887832415911E-2</v>
      </c>
      <c r="X186" s="17">
        <f t="shared" si="106"/>
        <v>4.0423005785303638E-3</v>
      </c>
      <c r="Y186" s="17">
        <f t="shared" si="107"/>
        <v>0</v>
      </c>
      <c r="Z186" s="17">
        <f t="shared" si="108"/>
        <v>1.9415222463565991E-4</v>
      </c>
      <c r="AA186" s="17">
        <f t="shared" si="109"/>
        <v>0</v>
      </c>
      <c r="AB186" s="17">
        <f t="shared" si="110"/>
        <v>4.0106392845348529</v>
      </c>
      <c r="AC186" s="25">
        <f t="shared" si="111"/>
        <v>65.155522483743638</v>
      </c>
      <c r="AD186" s="45" t="s">
        <v>84</v>
      </c>
      <c r="AE186" s="15" t="s">
        <v>68</v>
      </c>
    </row>
    <row r="187" spans="3:31" ht="15" customHeight="1">
      <c r="C187" s="18"/>
      <c r="D187" s="11" t="s">
        <v>20</v>
      </c>
      <c r="E187" s="8">
        <v>53.106999000000002</v>
      </c>
      <c r="F187" s="8">
        <v>0.31356899999999999</v>
      </c>
      <c r="G187" s="8">
        <v>1.239905</v>
      </c>
      <c r="H187" s="8">
        <v>17.445772999999999</v>
      </c>
      <c r="I187" s="8">
        <v>0.44977099999999998</v>
      </c>
      <c r="J187" s="8">
        <v>24.726500999999999</v>
      </c>
      <c r="K187" s="8">
        <v>1.991036</v>
      </c>
      <c r="L187" s="8">
        <v>1.1266E-2</v>
      </c>
      <c r="M187" s="8">
        <v>0</v>
      </c>
      <c r="N187" s="8">
        <v>4.3291999999999997E-2</v>
      </c>
      <c r="O187" s="8">
        <v>0</v>
      </c>
      <c r="P187" s="9">
        <f t="shared" si="98"/>
        <v>99.32811199999999</v>
      </c>
      <c r="Q187" s="17">
        <f t="shared" si="99"/>
        <v>1.9559910850943989</v>
      </c>
      <c r="R187" s="17">
        <f t="shared" si="100"/>
        <v>8.6871576957740677E-3</v>
      </c>
      <c r="S187" s="17">
        <f t="shared" si="101"/>
        <v>5.3821916620217396E-2</v>
      </c>
      <c r="T187" s="17">
        <f t="shared" si="102"/>
        <v>0.53735503375620564</v>
      </c>
      <c r="U187" s="17">
        <f t="shared" si="103"/>
        <v>1.403110883393802E-2</v>
      </c>
      <c r="V187" s="17">
        <f t="shared" si="104"/>
        <v>1.3576587737375305</v>
      </c>
      <c r="W187" s="17">
        <f t="shared" si="105"/>
        <v>7.8572479262974865E-2</v>
      </c>
      <c r="X187" s="17">
        <f t="shared" si="106"/>
        <v>8.0451101495285281E-4</v>
      </c>
      <c r="Y187" s="17">
        <f t="shared" si="107"/>
        <v>0</v>
      </c>
      <c r="Z187" s="17">
        <f t="shared" si="108"/>
        <v>1.2606589274688036E-3</v>
      </c>
      <c r="AA187" s="17">
        <f t="shared" si="109"/>
        <v>0</v>
      </c>
      <c r="AB187" s="17">
        <f t="shared" si="110"/>
        <v>4.0081827249434596</v>
      </c>
      <c r="AC187" s="25">
        <f t="shared" si="111"/>
        <v>71.64374045026679</v>
      </c>
      <c r="AD187" s="44"/>
      <c r="AE187" s="15" t="s">
        <v>75</v>
      </c>
    </row>
    <row r="188" spans="3:31" ht="15" customHeight="1">
      <c r="C188" s="18"/>
      <c r="D188" s="11" t="s">
        <v>26</v>
      </c>
      <c r="E188" s="8">
        <v>53.000926999999997</v>
      </c>
      <c r="F188" s="8">
        <v>0.315166</v>
      </c>
      <c r="G188" s="8">
        <v>0.89376599999999995</v>
      </c>
      <c r="H188" s="8">
        <v>21.778251000000001</v>
      </c>
      <c r="I188" s="8">
        <v>0.55250299999999997</v>
      </c>
      <c r="J188" s="8">
        <v>22.542750999999999</v>
      </c>
      <c r="K188" s="8">
        <v>1.7523470000000001</v>
      </c>
      <c r="L188" s="8">
        <v>2.2377000000000001E-2</v>
      </c>
      <c r="M188" s="8">
        <v>0</v>
      </c>
      <c r="N188" s="8">
        <v>3.0190000000000002E-2</v>
      </c>
      <c r="O188" s="8">
        <v>0</v>
      </c>
      <c r="P188" s="9">
        <f t="shared" si="98"/>
        <v>100.888278</v>
      </c>
      <c r="Q188" s="17">
        <f t="shared" si="99"/>
        <v>1.9596320706428851</v>
      </c>
      <c r="R188" s="17">
        <f t="shared" si="100"/>
        <v>8.7651611775630793E-3</v>
      </c>
      <c r="S188" s="17">
        <f t="shared" si="101"/>
        <v>3.8946688743935851E-2</v>
      </c>
      <c r="T188" s="17">
        <f t="shared" si="102"/>
        <v>0.67339527635041763</v>
      </c>
      <c r="U188" s="17">
        <f t="shared" si="103"/>
        <v>1.7302591174155751E-2</v>
      </c>
      <c r="V188" s="17">
        <f t="shared" si="104"/>
        <v>1.2425413274597705</v>
      </c>
      <c r="W188" s="17">
        <f t="shared" si="105"/>
        <v>6.9420448680483068E-2</v>
      </c>
      <c r="X188" s="17">
        <f t="shared" si="106"/>
        <v>1.6041318878166444E-3</v>
      </c>
      <c r="Y188" s="17">
        <f t="shared" si="107"/>
        <v>0</v>
      </c>
      <c r="Z188" s="17">
        <f t="shared" si="108"/>
        <v>8.8252908964347987E-4</v>
      </c>
      <c r="AA188" s="17">
        <f t="shared" si="109"/>
        <v>0</v>
      </c>
      <c r="AB188" s="17">
        <f t="shared" si="110"/>
        <v>4.0124902252066708</v>
      </c>
      <c r="AC188" s="25">
        <f t="shared" si="111"/>
        <v>64.852945811920463</v>
      </c>
      <c r="AD188" s="45" t="s">
        <v>84</v>
      </c>
      <c r="AE188" s="15" t="s">
        <v>68</v>
      </c>
    </row>
    <row r="189" spans="3:31" ht="15" customHeight="1">
      <c r="C189" s="18"/>
      <c r="D189" s="11" t="s">
        <v>20</v>
      </c>
      <c r="E189" s="8">
        <v>53.188819000000002</v>
      </c>
      <c r="F189" s="8">
        <v>0.31308399999999997</v>
      </c>
      <c r="G189" s="8">
        <v>1.0439929999999999</v>
      </c>
      <c r="H189" s="8">
        <v>18.68937</v>
      </c>
      <c r="I189" s="8">
        <v>0.50558400000000003</v>
      </c>
      <c r="J189" s="8">
        <v>23.712123999999999</v>
      </c>
      <c r="K189" s="8">
        <v>2.0558139999999998</v>
      </c>
      <c r="L189" s="8">
        <v>4.6906999999999997E-2</v>
      </c>
      <c r="M189" s="8">
        <v>0</v>
      </c>
      <c r="N189" s="8">
        <v>2.9010000000000001E-2</v>
      </c>
      <c r="O189" s="8">
        <v>4.3996E-2</v>
      </c>
      <c r="P189" s="9">
        <f t="shared" si="98"/>
        <v>99.628701000000021</v>
      </c>
      <c r="Q189" s="17">
        <f t="shared" si="99"/>
        <v>1.9648658482992529</v>
      </c>
      <c r="R189" s="17">
        <f t="shared" si="100"/>
        <v>8.699672512349885E-3</v>
      </c>
      <c r="S189" s="17">
        <f t="shared" si="101"/>
        <v>4.5453337847988766E-2</v>
      </c>
      <c r="T189" s="17">
        <f t="shared" si="102"/>
        <v>0.57738196308752954</v>
      </c>
      <c r="U189" s="17">
        <f t="shared" si="103"/>
        <v>1.5819447496864588E-2</v>
      </c>
      <c r="V189" s="17">
        <f t="shared" si="104"/>
        <v>1.3058577471364621</v>
      </c>
      <c r="W189" s="17">
        <f t="shared" si="105"/>
        <v>8.1371554020068099E-2</v>
      </c>
      <c r="X189" s="17">
        <f t="shared" si="106"/>
        <v>3.359675653156223E-3</v>
      </c>
      <c r="Y189" s="17">
        <f t="shared" si="107"/>
        <v>0</v>
      </c>
      <c r="Z189" s="17">
        <f t="shared" si="108"/>
        <v>8.4729594734510197E-4</v>
      </c>
      <c r="AA189" s="17">
        <f t="shared" si="109"/>
        <v>1.3074581162907583E-3</v>
      </c>
      <c r="AB189" s="17">
        <f t="shared" si="110"/>
        <v>4.0049640001173072</v>
      </c>
      <c r="AC189" s="25">
        <f t="shared" si="111"/>
        <v>69.341026532471744</v>
      </c>
      <c r="AD189" s="44"/>
      <c r="AE189" s="15" t="s">
        <v>75</v>
      </c>
    </row>
    <row r="190" spans="3:31" ht="15" customHeight="1">
      <c r="C190" s="18">
        <v>40564</v>
      </c>
      <c r="D190" s="11" t="s">
        <v>18</v>
      </c>
      <c r="E190" s="8">
        <v>53.059417000000003</v>
      </c>
      <c r="F190" s="8">
        <v>0.27720400000000001</v>
      </c>
      <c r="G190" s="8">
        <v>0.96326299999999998</v>
      </c>
      <c r="H190" s="8">
        <v>22.180313000000002</v>
      </c>
      <c r="I190" s="8">
        <v>0.54272299999999996</v>
      </c>
      <c r="J190" s="8">
        <v>21.122782000000001</v>
      </c>
      <c r="K190" s="8">
        <v>1.807893</v>
      </c>
      <c r="L190" s="8">
        <v>3.7870000000000001E-2</v>
      </c>
      <c r="M190" s="8">
        <v>0</v>
      </c>
      <c r="N190" s="8">
        <v>2.3574999999999999E-2</v>
      </c>
      <c r="O190" s="8">
        <v>3.5387000000000002E-2</v>
      </c>
      <c r="P190" s="9">
        <f t="shared" ref="P190:P209" si="112">SUM(E190:O190)</f>
        <v>100.050427</v>
      </c>
      <c r="Q190" s="17">
        <f t="shared" ref="Q190:Q209" si="113">(E190/60.0843)*(6/(2*E190/60.0843+2*F190/79.8788+3*G190/101.9613+H190/71.8464+I190/70.93745+J190/40.304+K190/56.077+L190/61.9789+M190/94.195+3*N190/151.9904+O190/74.6894))</f>
        <v>1.9802331100415944</v>
      </c>
      <c r="R190" s="17">
        <f t="shared" ref="R190:R209" si="114">(F190/79.8788)*(6/(2*E190/60.0843+2*F190/79.8788+3*G190/101.9613+H190/71.8464+I190/70.93745+J190/40.304+K190/56.077+L190/61.9789+M190/94.195+3*N190/151.9904+O190/74.6894))</f>
        <v>7.7818492013099006E-3</v>
      </c>
      <c r="S190" s="17">
        <f t="shared" ref="S190:S209" si="115">2*(G190/101.9613)*(6/(2*E190/60.0843+2*F190/79.8788+3*G190/101.9613+H190/71.8464+I190/70.93745+J190/40.304+K190/56.077+L190/61.9789+M190/94.195+3*N190/151.9904+O190/74.6894))</f>
        <v>4.2369599645856973E-2</v>
      </c>
      <c r="T190" s="17">
        <f t="shared" ref="T190:T209" si="116">(H190/71.8464)*(6/(2*E190/60.0843+2*F190/79.8788+3*G190/101.9613+H190/71.8464+I190/70.93745+J190/40.304+K190/56.077+L190/61.9789+M190/94.195+3*N190/151.9904+O190/74.6894))</f>
        <v>0.69227318304214081</v>
      </c>
      <c r="U190" s="17">
        <f t="shared" ref="U190:U209" si="117">(I190/70.93745)*(6/(2*E190/60.0843+2*F190/79.8788+3*G190/101.9613+H190/71.8464+I190/70.93745+J190/40.304+K190/56.077+L190/61.9789+M190/94.195+3*N190/151.9904+O190/74.6894))</f>
        <v>1.7156057928054119E-2</v>
      </c>
      <c r="V190" s="17">
        <f t="shared" ref="V190:V209" si="118">(J190/40.304)*(6/(2*E190/60.0843+2*F190/79.8788+3*G190/101.9613+H190/71.8464+I190/70.93745+J190/40.304+K190/56.077+L190/61.9789+M190/94.195+3*N190/151.9904+O190/74.6894))</f>
        <v>1.1752163275504584</v>
      </c>
      <c r="W190" s="17">
        <f t="shared" ref="W190:W209" si="119">(K190/56.077)*(6/(2*E190/60.0843+2*F190/79.8788+3*G190/101.9613+H190/71.8464+I190/70.93745+J190/40.304+K190/56.077+L190/61.9789+M190/94.195+3*N190/151.9904+O190/74.6894))</f>
        <v>7.2294090981574896E-2</v>
      </c>
      <c r="X190" s="17">
        <f t="shared" ref="X190:X209" si="120">2*(L190/61.9789)*(6/(2*E190/60.0843+2*F190/79.8788+3*G190/101.9613+H190/71.8464+I190/70.93745+J190/40.304+K190/56.077+L190/61.9789+M190/94.195+3*N190/151.9904+O190/74.6894))</f>
        <v>2.7402884897788013E-3</v>
      </c>
      <c r="Y190" s="17">
        <f t="shared" ref="Y190:Y209" si="121">2*(M190/94.195)*(6/(2*E190/60.0843+2*F190/79.8788+3*G190/101.9613+H190/71.8464+I190/70.93745+J190/40.304+K190/56.077+L190/61.9789+M190/94.195+3*N190/151.9904+O190/74.6894))</f>
        <v>0</v>
      </c>
      <c r="Z190" s="17">
        <f t="shared" ref="Z190:Z209" si="122">2*(N190/151.9904)*(6/(2*E190/60.0843+2*F190/79.8788+3*G190/101.9613+H190/71.8464+I190/70.93745+J190/40.304+K190/56.077+L190/61.9789+M190/94.195+3*N190/151.9904+O190/74.6894))</f>
        <v>6.9563334076120763E-4</v>
      </c>
      <c r="AA190" s="17">
        <f t="shared" ref="AA190:AA209" si="123">(O190/74.6894)*(6/(2*E190/60.0843+2*F190/79.8788+3*G190/101.9613+H190/71.8464+I190/70.93745+J190/40.304+K190/56.077+L190/61.9789+M190/94.195+3*N190/151.9904+O190/74.6894))</f>
        <v>1.0624282871466669E-3</v>
      </c>
      <c r="AB190" s="17">
        <f t="shared" ref="AB190:AB209" si="124">SUM(Q190:AA190)</f>
        <v>3.9918225685086761</v>
      </c>
      <c r="AC190" s="25">
        <f t="shared" ref="AC190:AC209" si="125">100*V190/(V190+T190)</f>
        <v>62.9302772992569</v>
      </c>
      <c r="AD190" s="45" t="s">
        <v>84</v>
      </c>
      <c r="AE190" s="15" t="s">
        <v>68</v>
      </c>
    </row>
    <row r="191" spans="3:31" ht="15" customHeight="1">
      <c r="C191" s="18"/>
      <c r="D191" s="11" t="s">
        <v>20</v>
      </c>
      <c r="E191" s="8">
        <v>54.393244000000003</v>
      </c>
      <c r="F191" s="8">
        <v>0.36715799999999998</v>
      </c>
      <c r="G191" s="8">
        <v>1.2854000000000001</v>
      </c>
      <c r="H191" s="8">
        <v>17.724443999999998</v>
      </c>
      <c r="I191" s="8">
        <v>0.47799000000000003</v>
      </c>
      <c r="J191" s="8">
        <v>24.625029999999999</v>
      </c>
      <c r="K191" s="8">
        <v>2.1658140000000001</v>
      </c>
      <c r="L191" s="8">
        <v>1.6997000000000002E-2</v>
      </c>
      <c r="M191" s="8">
        <v>0</v>
      </c>
      <c r="N191" s="8">
        <v>5.3502000000000001E-2</v>
      </c>
      <c r="O191" s="8">
        <v>5.6541000000000001E-2</v>
      </c>
      <c r="P191" s="9">
        <f t="shared" si="112"/>
        <v>101.16612000000001</v>
      </c>
      <c r="Q191" s="17">
        <f t="shared" si="113"/>
        <v>1.9660767515021842</v>
      </c>
      <c r="R191" s="17">
        <f t="shared" si="114"/>
        <v>9.9824691422199935E-3</v>
      </c>
      <c r="S191" s="17">
        <f t="shared" si="115"/>
        <v>5.475823484513144E-2</v>
      </c>
      <c r="T191" s="17">
        <f t="shared" si="116"/>
        <v>0.53577706842881012</v>
      </c>
      <c r="U191" s="17">
        <f t="shared" si="117"/>
        <v>1.4633888811631463E-2</v>
      </c>
      <c r="V191" s="17">
        <f t="shared" si="118"/>
        <v>1.3269211943519135</v>
      </c>
      <c r="W191" s="17">
        <f t="shared" si="119"/>
        <v>8.3878933096782807E-2</v>
      </c>
      <c r="X191" s="17">
        <f t="shared" si="120"/>
        <v>1.1911732138703899E-3</v>
      </c>
      <c r="Y191" s="17">
        <f t="shared" si="121"/>
        <v>0</v>
      </c>
      <c r="Z191" s="17">
        <f t="shared" si="122"/>
        <v>1.5289749407838512E-3</v>
      </c>
      <c r="AA191" s="17">
        <f t="shared" si="123"/>
        <v>1.6440727362462691E-3</v>
      </c>
      <c r="AB191" s="17">
        <f t="shared" si="124"/>
        <v>3.9963927610695733</v>
      </c>
      <c r="AC191" s="25">
        <f t="shared" si="125"/>
        <v>71.236507858821057</v>
      </c>
      <c r="AD191" s="44"/>
      <c r="AE191" s="15" t="s">
        <v>75</v>
      </c>
    </row>
    <row r="192" spans="3:31" ht="15" customHeight="1">
      <c r="C192" s="18"/>
      <c r="D192" s="11" t="s">
        <v>23</v>
      </c>
      <c r="E192" s="8">
        <v>53.540480000000002</v>
      </c>
      <c r="F192" s="8">
        <v>0.33759400000000001</v>
      </c>
      <c r="G192" s="8">
        <v>0.88545700000000005</v>
      </c>
      <c r="H192" s="8">
        <v>22.953758000000001</v>
      </c>
      <c r="I192" s="8">
        <v>0.64200500000000005</v>
      </c>
      <c r="J192" s="8">
        <v>21.072884999999999</v>
      </c>
      <c r="K192" s="8">
        <v>1.8180780000000001</v>
      </c>
      <c r="L192" s="8">
        <v>3.4529999999999998E-2</v>
      </c>
      <c r="M192" s="8">
        <v>0</v>
      </c>
      <c r="N192" s="8">
        <v>1.1768000000000001E-2</v>
      </c>
      <c r="O192" s="8">
        <v>4.7164999999999999E-2</v>
      </c>
      <c r="P192" s="9">
        <f t="shared" si="112"/>
        <v>101.34372000000002</v>
      </c>
      <c r="Q192" s="17">
        <f t="shared" si="113"/>
        <v>1.9787997578596401</v>
      </c>
      <c r="R192" s="17">
        <f t="shared" si="114"/>
        <v>9.3852053923925149E-3</v>
      </c>
      <c r="S192" s="17">
        <f t="shared" si="115"/>
        <v>3.8569383870346724E-2</v>
      </c>
      <c r="T192" s="17">
        <f t="shared" si="116"/>
        <v>0.70946239515535858</v>
      </c>
      <c r="U192" s="17">
        <f t="shared" si="117"/>
        <v>2.0097564525089203E-2</v>
      </c>
      <c r="V192" s="17">
        <f t="shared" si="118"/>
        <v>1.1610647524935447</v>
      </c>
      <c r="W192" s="17">
        <f t="shared" si="119"/>
        <v>7.1995994292703952E-2</v>
      </c>
      <c r="X192" s="17">
        <f t="shared" si="120"/>
        <v>2.4743623791549933E-3</v>
      </c>
      <c r="Y192" s="17">
        <f t="shared" si="121"/>
        <v>0</v>
      </c>
      <c r="Z192" s="17">
        <f t="shared" si="122"/>
        <v>3.4387221925405871E-4</v>
      </c>
      <c r="AA192" s="17">
        <f t="shared" si="123"/>
        <v>1.4023017052597856E-3</v>
      </c>
      <c r="AB192" s="17">
        <f t="shared" si="124"/>
        <v>3.9935955898927444</v>
      </c>
      <c r="AC192" s="25">
        <f t="shared" si="125"/>
        <v>62.071526411840978</v>
      </c>
      <c r="AD192" s="45" t="s">
        <v>84</v>
      </c>
      <c r="AE192" s="15" t="s">
        <v>68</v>
      </c>
    </row>
    <row r="193" spans="3:31" ht="15" customHeight="1">
      <c r="C193" s="18"/>
      <c r="D193" s="11" t="s">
        <v>25</v>
      </c>
      <c r="E193" s="8">
        <v>53.859878000000002</v>
      </c>
      <c r="F193" s="8">
        <v>0.29547299999999999</v>
      </c>
      <c r="G193" s="8">
        <v>0.93752500000000005</v>
      </c>
      <c r="H193" s="8">
        <v>20.484452999999998</v>
      </c>
      <c r="I193" s="8">
        <v>0.49984499999999998</v>
      </c>
      <c r="J193" s="8">
        <v>21.529910999999998</v>
      </c>
      <c r="K193" s="8">
        <v>1.7850710000000001</v>
      </c>
      <c r="L193" s="8">
        <v>2.5624000000000001E-2</v>
      </c>
      <c r="M193" s="8">
        <v>0</v>
      </c>
      <c r="N193" s="8">
        <v>0</v>
      </c>
      <c r="O193" s="8">
        <v>0</v>
      </c>
      <c r="P193" s="9">
        <f t="shared" si="112"/>
        <v>99.417779999999993</v>
      </c>
      <c r="Q193" s="17">
        <f t="shared" si="113"/>
        <v>2.0021052287571846</v>
      </c>
      <c r="R193" s="17">
        <f t="shared" si="114"/>
        <v>8.2616883834805577E-3</v>
      </c>
      <c r="S193" s="17">
        <f t="shared" si="115"/>
        <v>4.1073340869680702E-2</v>
      </c>
      <c r="T193" s="17">
        <f t="shared" si="116"/>
        <v>0.63679830672301563</v>
      </c>
      <c r="U193" s="17">
        <f t="shared" si="117"/>
        <v>1.5737738320663521E-2</v>
      </c>
      <c r="V193" s="17">
        <f t="shared" si="118"/>
        <v>1.1930993930744367</v>
      </c>
      <c r="W193" s="17">
        <f t="shared" si="119"/>
        <v>7.1097325371269504E-2</v>
      </c>
      <c r="X193" s="17">
        <f t="shared" si="120"/>
        <v>1.8467818495302446E-3</v>
      </c>
      <c r="Y193" s="17">
        <f t="shared" si="121"/>
        <v>0</v>
      </c>
      <c r="Z193" s="17">
        <f t="shared" si="122"/>
        <v>0</v>
      </c>
      <c r="AA193" s="17">
        <f t="shared" si="123"/>
        <v>0</v>
      </c>
      <c r="AB193" s="17">
        <f t="shared" si="124"/>
        <v>3.9700198033492615</v>
      </c>
      <c r="AC193" s="25">
        <f t="shared" si="125"/>
        <v>65.200332958858766</v>
      </c>
      <c r="AD193" s="45" t="s">
        <v>84</v>
      </c>
      <c r="AE193" s="15" t="s">
        <v>68</v>
      </c>
    </row>
    <row r="194" spans="3:31" ht="15" customHeight="1">
      <c r="C194" s="18"/>
      <c r="D194" s="11" t="s">
        <v>20</v>
      </c>
      <c r="E194" s="8">
        <v>54.5991</v>
      </c>
      <c r="F194" s="8">
        <v>0.34931800000000002</v>
      </c>
      <c r="G194" s="8">
        <v>0.9708</v>
      </c>
      <c r="H194" s="8">
        <v>19.076203</v>
      </c>
      <c r="I194" s="8">
        <v>0.48637999999999998</v>
      </c>
      <c r="J194" s="8">
        <v>23.907606000000001</v>
      </c>
      <c r="K194" s="8">
        <v>1.9687030000000001</v>
      </c>
      <c r="L194" s="8">
        <v>5.1437999999999998E-2</v>
      </c>
      <c r="M194" s="8">
        <v>0</v>
      </c>
      <c r="N194" s="8">
        <v>6.1988000000000001E-2</v>
      </c>
      <c r="O194" s="8">
        <v>1.7763999999999999E-2</v>
      </c>
      <c r="P194" s="9">
        <f t="shared" si="112"/>
        <v>101.4893</v>
      </c>
      <c r="Q194" s="17">
        <f t="shared" si="113"/>
        <v>1.9771167793759872</v>
      </c>
      <c r="R194" s="17">
        <f t="shared" si="114"/>
        <v>9.5147477029441686E-3</v>
      </c>
      <c r="S194" s="17">
        <f t="shared" si="115"/>
        <v>4.1431651319116906E-2</v>
      </c>
      <c r="T194" s="17">
        <f t="shared" si="116"/>
        <v>0.57768989021856176</v>
      </c>
      <c r="U194" s="17">
        <f t="shared" si="117"/>
        <v>1.4917909887835855E-2</v>
      </c>
      <c r="V194" s="17">
        <f t="shared" si="118"/>
        <v>1.2906122521328642</v>
      </c>
      <c r="W194" s="17">
        <f t="shared" si="119"/>
        <v>7.6384154394238124E-2</v>
      </c>
      <c r="X194" s="17">
        <f t="shared" si="120"/>
        <v>3.6114204210919627E-3</v>
      </c>
      <c r="Y194" s="17">
        <f t="shared" si="121"/>
        <v>0</v>
      </c>
      <c r="Z194" s="17">
        <f t="shared" si="122"/>
        <v>1.7747178028672606E-3</v>
      </c>
      <c r="AA194" s="17">
        <f t="shared" si="123"/>
        <v>5.1747531511401419E-4</v>
      </c>
      <c r="AB194" s="17">
        <f t="shared" si="124"/>
        <v>3.9935709985706214</v>
      </c>
      <c r="AC194" s="25">
        <f t="shared" si="125"/>
        <v>69.079418305890982</v>
      </c>
      <c r="AD194" s="44"/>
      <c r="AE194" s="15" t="s">
        <v>75</v>
      </c>
    </row>
    <row r="195" spans="3:31" ht="15" customHeight="1">
      <c r="C195" s="18"/>
      <c r="D195" s="11" t="s">
        <v>26</v>
      </c>
      <c r="E195" s="8">
        <v>53.652704</v>
      </c>
      <c r="F195" s="8">
        <v>0.283443</v>
      </c>
      <c r="G195" s="8">
        <v>0.91799299999999995</v>
      </c>
      <c r="H195" s="8">
        <v>22.510883</v>
      </c>
      <c r="I195" s="8">
        <v>0.41048699999999999</v>
      </c>
      <c r="J195" s="8">
        <v>21.548784999999999</v>
      </c>
      <c r="K195" s="8">
        <v>1.948858</v>
      </c>
      <c r="L195" s="8">
        <v>0</v>
      </c>
      <c r="M195" s="8">
        <v>0</v>
      </c>
      <c r="N195" s="8">
        <v>0</v>
      </c>
      <c r="O195" s="8">
        <v>4.1349999999999998E-2</v>
      </c>
      <c r="P195" s="9">
        <f t="shared" si="112"/>
        <v>101.314503</v>
      </c>
      <c r="Q195" s="17">
        <f t="shared" si="113"/>
        <v>1.9776906473692302</v>
      </c>
      <c r="R195" s="17">
        <f t="shared" si="114"/>
        <v>7.8589034829419473E-3</v>
      </c>
      <c r="S195" s="17">
        <f t="shared" si="115"/>
        <v>3.9880606305514599E-2</v>
      </c>
      <c r="T195" s="17">
        <f t="shared" si="116"/>
        <v>0.69392937148084766</v>
      </c>
      <c r="U195" s="17">
        <f t="shared" si="117"/>
        <v>1.2815973066050885E-2</v>
      </c>
      <c r="V195" s="17">
        <f t="shared" si="118"/>
        <v>1.1841381929991213</v>
      </c>
      <c r="W195" s="17">
        <f t="shared" si="119"/>
        <v>7.6970299338012721E-2</v>
      </c>
      <c r="X195" s="17">
        <f t="shared" si="120"/>
        <v>0</v>
      </c>
      <c r="Y195" s="17">
        <f t="shared" si="121"/>
        <v>0</v>
      </c>
      <c r="Z195" s="17">
        <f t="shared" si="122"/>
        <v>0</v>
      </c>
      <c r="AA195" s="17">
        <f t="shared" si="123"/>
        <v>1.2261519533510858E-3</v>
      </c>
      <c r="AB195" s="17">
        <f t="shared" si="124"/>
        <v>3.9945101459950707</v>
      </c>
      <c r="AC195" s="25">
        <f t="shared" si="125"/>
        <v>63.050883546194747</v>
      </c>
      <c r="AD195" s="45" t="s">
        <v>84</v>
      </c>
      <c r="AE195" s="15" t="s">
        <v>68</v>
      </c>
    </row>
    <row r="196" spans="3:31" ht="15" customHeight="1">
      <c r="C196" s="18"/>
      <c r="D196" s="11" t="s">
        <v>20</v>
      </c>
      <c r="E196" s="8">
        <v>51.896805000000001</v>
      </c>
      <c r="F196" s="8">
        <v>0.38660899999999998</v>
      </c>
      <c r="G196" s="8">
        <v>1.035336</v>
      </c>
      <c r="H196" s="8">
        <v>19.701909000000001</v>
      </c>
      <c r="I196" s="8">
        <v>0.54188599999999998</v>
      </c>
      <c r="J196" s="8">
        <v>19.523989</v>
      </c>
      <c r="K196" s="8">
        <v>5.3230519999999997</v>
      </c>
      <c r="L196" s="8">
        <v>9.3853000000000006E-2</v>
      </c>
      <c r="M196" s="8">
        <v>0</v>
      </c>
      <c r="N196" s="8">
        <v>2.3923E-2</v>
      </c>
      <c r="O196" s="8">
        <v>3.8450999999999999E-2</v>
      </c>
      <c r="P196" s="9">
        <f t="shared" si="112"/>
        <v>98.565812999999991</v>
      </c>
      <c r="Q196" s="17">
        <f t="shared" si="113"/>
        <v>1.969510084889964</v>
      </c>
      <c r="R196" s="17">
        <f t="shared" si="114"/>
        <v>1.1036186251969565E-2</v>
      </c>
      <c r="S196" s="17">
        <f t="shared" si="115"/>
        <v>4.6307841714324373E-2</v>
      </c>
      <c r="T196" s="17">
        <f t="shared" si="116"/>
        <v>0.62529058594446496</v>
      </c>
      <c r="U196" s="17">
        <f t="shared" si="117"/>
        <v>1.7418507961780971E-2</v>
      </c>
      <c r="V196" s="17">
        <f t="shared" si="118"/>
        <v>1.1045846340373662</v>
      </c>
      <c r="W196" s="17">
        <f t="shared" si="119"/>
        <v>0.21644847497978625</v>
      </c>
      <c r="X196" s="17">
        <f t="shared" si="120"/>
        <v>6.9057823123188653E-3</v>
      </c>
      <c r="Y196" s="17">
        <f t="shared" si="121"/>
        <v>0</v>
      </c>
      <c r="Z196" s="17">
        <f t="shared" si="122"/>
        <v>7.1780763143801482E-4</v>
      </c>
      <c r="AA196" s="17">
        <f t="shared" si="123"/>
        <v>1.1738896179326775E-3</v>
      </c>
      <c r="AB196" s="17">
        <f t="shared" si="124"/>
        <v>3.9993937953413465</v>
      </c>
      <c r="AC196" s="25">
        <f t="shared" si="125"/>
        <v>63.853428344326915</v>
      </c>
      <c r="AD196" s="44"/>
      <c r="AE196" s="15" t="s">
        <v>75</v>
      </c>
    </row>
    <row r="197" spans="3:31" ht="15" customHeight="1">
      <c r="C197" s="18"/>
      <c r="D197" s="11" t="s">
        <v>30</v>
      </c>
      <c r="E197" s="8">
        <v>53.633921999999998</v>
      </c>
      <c r="F197" s="8">
        <v>0.34557399999999999</v>
      </c>
      <c r="G197" s="8">
        <v>0.96626999999999996</v>
      </c>
      <c r="H197" s="8">
        <v>20.011293999999999</v>
      </c>
      <c r="I197" s="8">
        <v>0.43485000000000001</v>
      </c>
      <c r="J197" s="8">
        <v>21.914086999999999</v>
      </c>
      <c r="K197" s="8">
        <v>1.877378</v>
      </c>
      <c r="L197" s="8">
        <v>1.9798E-2</v>
      </c>
      <c r="M197" s="8">
        <v>0</v>
      </c>
      <c r="N197" s="8">
        <v>4.3975E-2</v>
      </c>
      <c r="O197" s="8">
        <v>9.4904000000000002E-2</v>
      </c>
      <c r="P197" s="9">
        <f t="shared" si="112"/>
        <v>99.342051999999981</v>
      </c>
      <c r="Q197" s="17">
        <f t="shared" si="113"/>
        <v>1.9934835446920687</v>
      </c>
      <c r="R197" s="17">
        <f t="shared" si="114"/>
        <v>9.6614794159108185E-3</v>
      </c>
      <c r="S197" s="17">
        <f t="shared" si="115"/>
        <v>4.2327949719604532E-2</v>
      </c>
      <c r="T197" s="17">
        <f t="shared" si="116"/>
        <v>0.62201988065324587</v>
      </c>
      <c r="U197" s="17">
        <f t="shared" si="117"/>
        <v>1.3689828469915935E-2</v>
      </c>
      <c r="V197" s="17">
        <f t="shared" si="118"/>
        <v>1.2142534225045847</v>
      </c>
      <c r="W197" s="17">
        <f t="shared" si="119"/>
        <v>7.4765468224922083E-2</v>
      </c>
      <c r="X197" s="17">
        <f t="shared" si="120"/>
        <v>1.4267292216880547E-3</v>
      </c>
      <c r="Y197" s="17">
        <f t="shared" si="121"/>
        <v>0</v>
      </c>
      <c r="Z197" s="17">
        <f t="shared" si="122"/>
        <v>1.2922715724310667E-3</v>
      </c>
      <c r="AA197" s="17">
        <f t="shared" si="123"/>
        <v>2.8376553824753679E-3</v>
      </c>
      <c r="AB197" s="17">
        <f t="shared" si="124"/>
        <v>3.9757582298568472</v>
      </c>
      <c r="AC197" s="25">
        <f t="shared" si="125"/>
        <v>66.125963951904041</v>
      </c>
      <c r="AD197" s="45" t="s">
        <v>84</v>
      </c>
      <c r="AE197" s="15" t="s">
        <v>68</v>
      </c>
    </row>
    <row r="198" spans="3:31" ht="15" customHeight="1">
      <c r="C198" s="18"/>
      <c r="D198" s="11" t="s">
        <v>20</v>
      </c>
      <c r="E198" s="8">
        <v>55.565356999999999</v>
      </c>
      <c r="F198" s="8">
        <v>0.17277899999999999</v>
      </c>
      <c r="G198" s="8">
        <v>0.83883200000000002</v>
      </c>
      <c r="H198" s="8">
        <v>16.015093</v>
      </c>
      <c r="I198" s="8">
        <v>0.44087100000000001</v>
      </c>
      <c r="J198" s="8">
        <v>25.933871</v>
      </c>
      <c r="K198" s="8">
        <v>1.997763</v>
      </c>
      <c r="L198" s="8">
        <v>3.8767999999999997E-2</v>
      </c>
      <c r="M198" s="8">
        <v>0</v>
      </c>
      <c r="N198" s="8">
        <v>2.6478000000000002E-2</v>
      </c>
      <c r="O198" s="8">
        <v>0</v>
      </c>
      <c r="P198" s="9">
        <f t="shared" si="112"/>
        <v>101.02981200000001</v>
      </c>
      <c r="Q198" s="17">
        <f t="shared" si="113"/>
        <v>1.9902657369975323</v>
      </c>
      <c r="R198" s="17">
        <f t="shared" si="114"/>
        <v>4.6550825580246452E-3</v>
      </c>
      <c r="S198" s="17">
        <f t="shared" si="115"/>
        <v>3.541095054316519E-2</v>
      </c>
      <c r="T198" s="17">
        <f t="shared" si="116"/>
        <v>0.47972507183889124</v>
      </c>
      <c r="U198" s="17">
        <f t="shared" si="117"/>
        <v>1.3375312051032645E-2</v>
      </c>
      <c r="V198" s="17">
        <f t="shared" si="118"/>
        <v>1.3848003338314399</v>
      </c>
      <c r="W198" s="17">
        <f t="shared" si="119"/>
        <v>7.6670299036916634E-2</v>
      </c>
      <c r="X198" s="17">
        <f t="shared" si="120"/>
        <v>2.6923250487935306E-3</v>
      </c>
      <c r="Y198" s="17">
        <f t="shared" si="121"/>
        <v>0</v>
      </c>
      <c r="Z198" s="17">
        <f t="shared" si="122"/>
        <v>7.4983719430763947E-4</v>
      </c>
      <c r="AA198" s="17">
        <f t="shared" si="123"/>
        <v>0</v>
      </c>
      <c r="AB198" s="17">
        <f t="shared" si="124"/>
        <v>3.9883449491001031</v>
      </c>
      <c r="AC198" s="25">
        <f t="shared" si="125"/>
        <v>74.270928656699041</v>
      </c>
      <c r="AD198" s="44"/>
      <c r="AE198" s="15" t="s">
        <v>75</v>
      </c>
    </row>
    <row r="199" spans="3:31" ht="15" customHeight="1">
      <c r="C199" s="18"/>
      <c r="D199" s="11" t="s">
        <v>31</v>
      </c>
      <c r="E199" s="8">
        <v>53.403902000000002</v>
      </c>
      <c r="F199" s="8">
        <v>0.26565899999999998</v>
      </c>
      <c r="G199" s="8">
        <v>1.0115019999999999</v>
      </c>
      <c r="H199" s="8">
        <v>21.137181000000002</v>
      </c>
      <c r="I199" s="8">
        <v>0.47161999999999998</v>
      </c>
      <c r="J199" s="8">
        <v>22.166385999999999</v>
      </c>
      <c r="K199" s="8">
        <v>1.7683530000000001</v>
      </c>
      <c r="L199" s="8">
        <v>3.4018E-2</v>
      </c>
      <c r="M199" s="8">
        <v>0</v>
      </c>
      <c r="N199" s="8">
        <v>1.485E-3</v>
      </c>
      <c r="O199" s="8">
        <v>0</v>
      </c>
      <c r="P199" s="9">
        <f t="shared" si="112"/>
        <v>100.26010600000002</v>
      </c>
      <c r="Q199" s="17">
        <f t="shared" si="113"/>
        <v>1.9773547308238071</v>
      </c>
      <c r="R199" s="17">
        <f t="shared" si="114"/>
        <v>7.3988735392605445E-3</v>
      </c>
      <c r="S199" s="17">
        <f t="shared" si="115"/>
        <v>4.4140167850885197E-2</v>
      </c>
      <c r="T199" s="17">
        <f t="shared" si="116"/>
        <v>0.65450754499368202</v>
      </c>
      <c r="U199" s="17">
        <f t="shared" si="117"/>
        <v>1.4790717563793118E-2</v>
      </c>
      <c r="V199" s="17">
        <f t="shared" si="118"/>
        <v>1.2235433033196326</v>
      </c>
      <c r="W199" s="17">
        <f t="shared" si="119"/>
        <v>7.0154703692525563E-2</v>
      </c>
      <c r="X199" s="17">
        <f t="shared" si="120"/>
        <v>2.442122872892374E-3</v>
      </c>
      <c r="Y199" s="17">
        <f t="shared" si="121"/>
        <v>0</v>
      </c>
      <c r="Z199" s="17">
        <f t="shared" si="122"/>
        <v>4.3472327639609318E-5</v>
      </c>
      <c r="AA199" s="17">
        <f t="shared" si="123"/>
        <v>0</v>
      </c>
      <c r="AB199" s="17">
        <f t="shared" si="124"/>
        <v>3.9943756369841177</v>
      </c>
      <c r="AC199" s="25">
        <f t="shared" si="125"/>
        <v>65.149636625573891</v>
      </c>
      <c r="AD199" s="45" t="s">
        <v>84</v>
      </c>
      <c r="AE199" s="15" t="s">
        <v>68</v>
      </c>
    </row>
    <row r="200" spans="3:31" ht="15" customHeight="1">
      <c r="C200" s="18"/>
      <c r="D200" s="11" t="s">
        <v>20</v>
      </c>
      <c r="E200" s="8">
        <v>54.119079999999997</v>
      </c>
      <c r="F200" s="8">
        <v>0.28797899999999998</v>
      </c>
      <c r="G200" s="8">
        <v>2.4082910000000002</v>
      </c>
      <c r="H200" s="8">
        <v>15.153542</v>
      </c>
      <c r="I200" s="8">
        <v>0.388905</v>
      </c>
      <c r="J200" s="8">
        <v>25.336303999999998</v>
      </c>
      <c r="K200" s="8">
        <v>1.980817</v>
      </c>
      <c r="L200" s="8">
        <v>7.705E-3</v>
      </c>
      <c r="M200" s="8">
        <v>0</v>
      </c>
      <c r="N200" s="8">
        <v>0.17675099999999999</v>
      </c>
      <c r="O200" s="8">
        <v>0</v>
      </c>
      <c r="P200" s="9">
        <f t="shared" si="112"/>
        <v>99.859373999999988</v>
      </c>
      <c r="Q200" s="17">
        <f t="shared" si="113"/>
        <v>1.9556249444822402</v>
      </c>
      <c r="R200" s="17">
        <f t="shared" si="114"/>
        <v>7.827542894657211E-3</v>
      </c>
      <c r="S200" s="17">
        <f t="shared" si="115"/>
        <v>0.10256513668771589</v>
      </c>
      <c r="T200" s="17">
        <f t="shared" si="116"/>
        <v>0.45793655640863751</v>
      </c>
      <c r="U200" s="17">
        <f t="shared" si="117"/>
        <v>1.1903210745996604E-2</v>
      </c>
      <c r="V200" s="17">
        <f t="shared" si="118"/>
        <v>1.364869974849557</v>
      </c>
      <c r="W200" s="17">
        <f t="shared" si="119"/>
        <v>7.6693004471469969E-2</v>
      </c>
      <c r="X200" s="17">
        <f t="shared" si="120"/>
        <v>5.3982742387360819E-4</v>
      </c>
      <c r="Y200" s="17">
        <f t="shared" si="121"/>
        <v>0</v>
      </c>
      <c r="Z200" s="17">
        <f t="shared" si="122"/>
        <v>5.0497733513557765E-3</v>
      </c>
      <c r="AA200" s="17">
        <f t="shared" si="123"/>
        <v>0</v>
      </c>
      <c r="AB200" s="17">
        <f t="shared" si="124"/>
        <v>3.983009971315504</v>
      </c>
      <c r="AC200" s="25">
        <f t="shared" si="125"/>
        <v>74.877391069443547</v>
      </c>
      <c r="AD200" s="44"/>
      <c r="AE200" s="15" t="s">
        <v>75</v>
      </c>
    </row>
    <row r="201" spans="3:31" ht="15" customHeight="1">
      <c r="C201" s="18"/>
      <c r="D201" s="11" t="s">
        <v>33</v>
      </c>
      <c r="E201" s="8">
        <v>53.538108000000001</v>
      </c>
      <c r="F201" s="8">
        <v>0.27146799999999999</v>
      </c>
      <c r="G201" s="8">
        <v>0.97114999999999996</v>
      </c>
      <c r="H201" s="8">
        <v>21.806732</v>
      </c>
      <c r="I201" s="8">
        <v>0.487008</v>
      </c>
      <c r="J201" s="8">
        <v>21.902715000000001</v>
      </c>
      <c r="K201" s="8">
        <v>1.913937</v>
      </c>
      <c r="L201" s="8">
        <v>9.3900000000000008E-3</v>
      </c>
      <c r="M201" s="8">
        <v>0</v>
      </c>
      <c r="N201" s="8">
        <v>1.0321E-2</v>
      </c>
      <c r="O201" s="8">
        <v>2.0622000000000001E-2</v>
      </c>
      <c r="P201" s="9">
        <f t="shared" si="112"/>
        <v>100.93145100000001</v>
      </c>
      <c r="Q201" s="17">
        <f t="shared" si="113"/>
        <v>1.9756805431081752</v>
      </c>
      <c r="R201" s="17">
        <f t="shared" si="114"/>
        <v>7.5353220923180366E-3</v>
      </c>
      <c r="S201" s="17">
        <f t="shared" si="115"/>
        <v>4.2237252057804299E-2</v>
      </c>
      <c r="T201" s="17">
        <f t="shared" si="116"/>
        <v>0.67297709579971809</v>
      </c>
      <c r="U201" s="17">
        <f t="shared" si="117"/>
        <v>1.5222123175343138E-2</v>
      </c>
      <c r="V201" s="17">
        <f t="shared" si="118"/>
        <v>1.2049374738192931</v>
      </c>
      <c r="W201" s="17">
        <f t="shared" si="119"/>
        <v>7.5675896711179483E-2</v>
      </c>
      <c r="X201" s="17">
        <f t="shared" si="120"/>
        <v>6.7184089072842661E-4</v>
      </c>
      <c r="Y201" s="17">
        <f t="shared" si="121"/>
        <v>0</v>
      </c>
      <c r="Z201" s="17">
        <f t="shared" si="122"/>
        <v>3.0112743513321396E-4</v>
      </c>
      <c r="AA201" s="17">
        <f t="shared" si="123"/>
        <v>6.1219040870865446E-4</v>
      </c>
      <c r="AB201" s="17">
        <f t="shared" si="124"/>
        <v>3.9958508654984017</v>
      </c>
      <c r="AC201" s="25">
        <f t="shared" si="125"/>
        <v>64.163593664633495</v>
      </c>
      <c r="AD201" s="45" t="s">
        <v>84</v>
      </c>
      <c r="AE201" s="15" t="s">
        <v>68</v>
      </c>
    </row>
    <row r="202" spans="3:31" ht="15" customHeight="1">
      <c r="C202" s="18"/>
      <c r="D202" s="11" t="s">
        <v>20</v>
      </c>
      <c r="E202" s="8">
        <v>55.251812999999999</v>
      </c>
      <c r="F202" s="8">
        <v>0.170575</v>
      </c>
      <c r="G202" s="8">
        <v>0.80374599999999996</v>
      </c>
      <c r="H202" s="8">
        <v>16.139223000000001</v>
      </c>
      <c r="I202" s="8">
        <v>0.46754200000000001</v>
      </c>
      <c r="J202" s="8">
        <v>25.869444000000001</v>
      </c>
      <c r="K202" s="8">
        <v>1.723981</v>
      </c>
      <c r="L202" s="8">
        <v>1.7648E-2</v>
      </c>
      <c r="M202" s="8">
        <v>0</v>
      </c>
      <c r="N202" s="8">
        <v>1.5765999999999999E-2</v>
      </c>
      <c r="O202" s="8">
        <v>4.1376999999999997E-2</v>
      </c>
      <c r="P202" s="9">
        <f t="shared" si="112"/>
        <v>100.50111499999997</v>
      </c>
      <c r="Q202" s="17">
        <f t="shared" si="113"/>
        <v>1.9903862418724327</v>
      </c>
      <c r="R202" s="17">
        <f t="shared" si="114"/>
        <v>4.6220610941782835E-3</v>
      </c>
      <c r="S202" s="17">
        <f t="shared" si="115"/>
        <v>3.4124420886192074E-2</v>
      </c>
      <c r="T202" s="17">
        <f t="shared" si="116"/>
        <v>0.48621622171312473</v>
      </c>
      <c r="U202" s="17">
        <f t="shared" si="117"/>
        <v>1.4265824966817628E-2</v>
      </c>
      <c r="V202" s="17">
        <f t="shared" si="118"/>
        <v>1.3892831815118898</v>
      </c>
      <c r="W202" s="17">
        <f t="shared" si="119"/>
        <v>6.6542564933072632E-2</v>
      </c>
      <c r="X202" s="17">
        <f t="shared" si="120"/>
        <v>1.2326320628991869E-3</v>
      </c>
      <c r="Y202" s="17">
        <f t="shared" si="121"/>
        <v>0</v>
      </c>
      <c r="Z202" s="17">
        <f t="shared" si="122"/>
        <v>4.4904223787686526E-4</v>
      </c>
      <c r="AA202" s="17">
        <f t="shared" si="123"/>
        <v>1.1990902243192944E-3</v>
      </c>
      <c r="AB202" s="17">
        <f t="shared" si="124"/>
        <v>3.9883212815028033</v>
      </c>
      <c r="AC202" s="25">
        <f t="shared" si="125"/>
        <v>74.075373157834562</v>
      </c>
      <c r="AE202" s="15" t="s">
        <v>75</v>
      </c>
    </row>
    <row r="203" spans="3:31" ht="15" customHeight="1">
      <c r="C203" s="18"/>
      <c r="D203" s="11" t="s">
        <v>35</v>
      </c>
      <c r="E203" s="8">
        <v>54.503328000000003</v>
      </c>
      <c r="F203" s="8">
        <v>0.32707399999999998</v>
      </c>
      <c r="G203" s="8">
        <v>1.73787</v>
      </c>
      <c r="H203" s="8">
        <v>17.648396999999999</v>
      </c>
      <c r="I203" s="8">
        <v>0.38168299999999999</v>
      </c>
      <c r="J203" s="8">
        <v>24.891069999999999</v>
      </c>
      <c r="K203" s="8">
        <v>2.1100219999999998</v>
      </c>
      <c r="L203" s="8">
        <v>1.1195999999999999E-2</v>
      </c>
      <c r="M203" s="8">
        <v>0</v>
      </c>
      <c r="N203" s="8">
        <v>6.8811999999999998E-2</v>
      </c>
      <c r="O203" s="8">
        <v>0</v>
      </c>
      <c r="P203" s="9">
        <f t="shared" si="112"/>
        <v>101.679452</v>
      </c>
      <c r="Q203" s="17">
        <f t="shared" si="113"/>
        <v>1.9568704327627022</v>
      </c>
      <c r="R203" s="17">
        <f t="shared" si="114"/>
        <v>8.8331284555885521E-3</v>
      </c>
      <c r="S203" s="17">
        <f t="shared" si="115"/>
        <v>7.3538027009331985E-2</v>
      </c>
      <c r="T203" s="17">
        <f t="shared" si="116"/>
        <v>0.52990779572485724</v>
      </c>
      <c r="U203" s="17">
        <f t="shared" si="117"/>
        <v>1.1607195523973973E-2</v>
      </c>
      <c r="V203" s="17">
        <f t="shared" si="118"/>
        <v>1.3322798881147959</v>
      </c>
      <c r="W203" s="17">
        <f t="shared" si="119"/>
        <v>8.1171256290331548E-2</v>
      </c>
      <c r="X203" s="17">
        <f t="shared" si="120"/>
        <v>7.7937967741672403E-4</v>
      </c>
      <c r="Y203" s="17">
        <f t="shared" si="121"/>
        <v>0</v>
      </c>
      <c r="Z203" s="17">
        <f t="shared" si="122"/>
        <v>1.9533410378353064E-3</v>
      </c>
      <c r="AA203" s="17">
        <f t="shared" si="123"/>
        <v>0</v>
      </c>
      <c r="AB203" s="17">
        <f t="shared" si="124"/>
        <v>3.9969404445968335</v>
      </c>
      <c r="AC203" s="25">
        <f t="shared" si="125"/>
        <v>71.543803005278292</v>
      </c>
      <c r="AD203" s="44" t="s">
        <v>85</v>
      </c>
      <c r="AE203" s="15" t="s">
        <v>68</v>
      </c>
    </row>
    <row r="204" spans="3:31" ht="15" customHeight="1">
      <c r="C204" s="18"/>
      <c r="D204" s="11" t="s">
        <v>20</v>
      </c>
      <c r="E204" s="8">
        <v>54.265022000000002</v>
      </c>
      <c r="F204" s="8">
        <v>0.323986</v>
      </c>
      <c r="G204" s="8">
        <v>1.3797729999999999</v>
      </c>
      <c r="H204" s="8">
        <v>17.930136999999998</v>
      </c>
      <c r="I204" s="8">
        <v>0.32227899999999998</v>
      </c>
      <c r="J204" s="8">
        <v>24.84844</v>
      </c>
      <c r="K204" s="8">
        <v>1.885418</v>
      </c>
      <c r="L204" s="8">
        <v>3.3709999999999999E-3</v>
      </c>
      <c r="M204" s="8">
        <v>0</v>
      </c>
      <c r="N204" s="8">
        <v>3.5848999999999999E-2</v>
      </c>
      <c r="O204" s="8">
        <v>4.7239000000000003E-2</v>
      </c>
      <c r="P204" s="9">
        <f t="shared" si="112"/>
        <v>101.04151399999999</v>
      </c>
      <c r="Q204" s="17">
        <f t="shared" si="113"/>
        <v>1.9629016483177162</v>
      </c>
      <c r="R204" s="17">
        <f t="shared" si="114"/>
        <v>8.8152427097867598E-3</v>
      </c>
      <c r="S204" s="17">
        <f t="shared" si="115"/>
        <v>5.8822277548096005E-2</v>
      </c>
      <c r="T204" s="17">
        <f t="shared" si="116"/>
        <v>0.54239809834798425</v>
      </c>
      <c r="U204" s="17">
        <f t="shared" si="117"/>
        <v>9.8740653410222205E-3</v>
      </c>
      <c r="V204" s="17">
        <f t="shared" si="118"/>
        <v>1.3399560091300837</v>
      </c>
      <c r="W204" s="17">
        <f t="shared" si="119"/>
        <v>7.3073925717066807E-2</v>
      </c>
      <c r="X204" s="17">
        <f t="shared" si="120"/>
        <v>2.3642012696817747E-4</v>
      </c>
      <c r="Y204" s="17">
        <f t="shared" si="121"/>
        <v>0</v>
      </c>
      <c r="Z204" s="17">
        <f t="shared" si="122"/>
        <v>1.0252515758938782E-3</v>
      </c>
      <c r="AA204" s="17">
        <f t="shared" si="123"/>
        <v>1.3746156593678798E-3</v>
      </c>
      <c r="AB204" s="17">
        <f t="shared" si="124"/>
        <v>3.9984775544739857</v>
      </c>
      <c r="AC204" s="25">
        <f t="shared" si="125"/>
        <v>71.185118878898081</v>
      </c>
      <c r="AD204" s="44"/>
      <c r="AE204" s="15" t="s">
        <v>75</v>
      </c>
    </row>
    <row r="205" spans="3:31" ht="15" customHeight="1">
      <c r="C205" s="18"/>
      <c r="D205" s="11" t="s">
        <v>36</v>
      </c>
      <c r="E205" s="8">
        <v>54.779738000000002</v>
      </c>
      <c r="F205" s="8">
        <v>0.27194400000000002</v>
      </c>
      <c r="G205" s="8">
        <v>1.527687</v>
      </c>
      <c r="H205" s="8">
        <v>16.915559999999999</v>
      </c>
      <c r="I205" s="8">
        <v>0.25218200000000002</v>
      </c>
      <c r="J205" s="8">
        <v>25.624168000000001</v>
      </c>
      <c r="K205" s="8">
        <v>1.821018</v>
      </c>
      <c r="L205" s="8">
        <v>2.1073000000000001E-2</v>
      </c>
      <c r="M205" s="8">
        <v>0</v>
      </c>
      <c r="N205" s="8">
        <v>1.8734000000000001E-2</v>
      </c>
      <c r="O205" s="8">
        <v>4.1361000000000002E-2</v>
      </c>
      <c r="P205" s="9">
        <f t="shared" si="112"/>
        <v>101.27346499999999</v>
      </c>
      <c r="Q205" s="17">
        <f t="shared" si="113"/>
        <v>1.9651195132879986</v>
      </c>
      <c r="R205" s="17">
        <f t="shared" si="114"/>
        <v>7.3380044796506599E-3</v>
      </c>
      <c r="S205" s="17">
        <f t="shared" si="115"/>
        <v>6.4589070967546763E-2</v>
      </c>
      <c r="T205" s="17">
        <f t="shared" si="116"/>
        <v>0.50747118960417725</v>
      </c>
      <c r="U205" s="17">
        <f t="shared" si="117"/>
        <v>7.6624655535015096E-3</v>
      </c>
      <c r="V205" s="17">
        <f t="shared" si="118"/>
        <v>1.3703504480010003</v>
      </c>
      <c r="W205" s="17">
        <f t="shared" si="119"/>
        <v>6.9993786766383848E-2</v>
      </c>
      <c r="X205" s="17">
        <f t="shared" si="120"/>
        <v>1.465691340293007E-3</v>
      </c>
      <c r="Y205" s="17">
        <f t="shared" si="121"/>
        <v>0</v>
      </c>
      <c r="Z205" s="17">
        <f t="shared" si="122"/>
        <v>5.3134228225776487E-4</v>
      </c>
      <c r="AA205" s="17">
        <f t="shared" si="123"/>
        <v>1.193608994786157E-3</v>
      </c>
      <c r="AB205" s="17">
        <f t="shared" si="124"/>
        <v>3.9957151212775956</v>
      </c>
      <c r="AC205" s="25">
        <f t="shared" si="125"/>
        <v>72.975538281081626</v>
      </c>
      <c r="AD205" s="44" t="s">
        <v>85</v>
      </c>
      <c r="AE205" s="15" t="s">
        <v>68</v>
      </c>
    </row>
    <row r="206" spans="3:31" ht="15" customHeight="1">
      <c r="C206" s="18"/>
      <c r="D206" s="11" t="s">
        <v>20</v>
      </c>
      <c r="E206" s="8">
        <v>54.224676000000002</v>
      </c>
      <c r="F206" s="8">
        <v>0.291101</v>
      </c>
      <c r="G206" s="8">
        <v>1.5737449999999999</v>
      </c>
      <c r="H206" s="8">
        <v>16.932545999999999</v>
      </c>
      <c r="I206" s="8">
        <v>0.28923199999999999</v>
      </c>
      <c r="J206" s="8">
        <v>24.728294999999999</v>
      </c>
      <c r="K206" s="8">
        <v>2.1947139999999998</v>
      </c>
      <c r="L206" s="8">
        <v>7.7939999999999997E-3</v>
      </c>
      <c r="M206" s="8">
        <v>0</v>
      </c>
      <c r="N206" s="8">
        <v>5.3201999999999999E-2</v>
      </c>
      <c r="O206" s="8">
        <v>8.8610000000000008E-3</v>
      </c>
      <c r="P206" s="9">
        <f t="shared" si="112"/>
        <v>100.30416600000001</v>
      </c>
      <c r="Q206" s="17">
        <f t="shared" si="113"/>
        <v>1.9674110653038654</v>
      </c>
      <c r="R206" s="17">
        <f t="shared" si="114"/>
        <v>7.9445868155473207E-3</v>
      </c>
      <c r="S206" s="17">
        <f t="shared" si="115"/>
        <v>6.7295828576762265E-2</v>
      </c>
      <c r="T206" s="17">
        <f t="shared" si="116"/>
        <v>0.51377906263682183</v>
      </c>
      <c r="U206" s="17">
        <f t="shared" si="117"/>
        <v>8.8885294918537566E-3</v>
      </c>
      <c r="V206" s="17">
        <f t="shared" si="118"/>
        <v>1.3375350538031621</v>
      </c>
      <c r="W206" s="17">
        <f t="shared" si="119"/>
        <v>8.5320287866066519E-2</v>
      </c>
      <c r="X206" s="17">
        <f t="shared" si="120"/>
        <v>5.4828413925812295E-4</v>
      </c>
      <c r="Y206" s="17">
        <f t="shared" si="121"/>
        <v>0</v>
      </c>
      <c r="Z206" s="17">
        <f t="shared" si="122"/>
        <v>1.5261630912931947E-3</v>
      </c>
      <c r="AA206" s="17">
        <f t="shared" si="123"/>
        <v>2.5863239155633793E-4</v>
      </c>
      <c r="AB206" s="17">
        <f t="shared" si="124"/>
        <v>3.9905074941161867</v>
      </c>
      <c r="AC206" s="25">
        <f t="shared" si="125"/>
        <v>72.247872034552302</v>
      </c>
      <c r="AD206" s="44"/>
      <c r="AE206" s="15" t="s">
        <v>75</v>
      </c>
    </row>
    <row r="207" spans="3:31" ht="15" customHeight="1">
      <c r="C207" s="18"/>
      <c r="D207" s="11" t="s">
        <v>37</v>
      </c>
      <c r="E207" s="8">
        <v>53.962170999999998</v>
      </c>
      <c r="F207" s="8">
        <v>0.21559600000000001</v>
      </c>
      <c r="G207" s="8">
        <v>1.1350070000000001</v>
      </c>
      <c r="H207" s="8">
        <v>20.875442</v>
      </c>
      <c r="I207" s="8">
        <v>0.45758799999999999</v>
      </c>
      <c r="J207" s="8">
        <v>22.673394999999999</v>
      </c>
      <c r="K207" s="8">
        <v>1.584519</v>
      </c>
      <c r="L207" s="8">
        <v>3.4820999999999998E-2</v>
      </c>
      <c r="M207" s="8">
        <v>0</v>
      </c>
      <c r="N207" s="8">
        <v>5.9834999999999999E-2</v>
      </c>
      <c r="O207" s="8">
        <v>8.2484000000000002E-2</v>
      </c>
      <c r="P207" s="9">
        <f t="shared" si="112"/>
        <v>101.08085799999999</v>
      </c>
      <c r="Q207" s="17">
        <f t="shared" si="113"/>
        <v>1.9769924982243896</v>
      </c>
      <c r="R207" s="17">
        <f t="shared" si="114"/>
        <v>5.9413588024720271E-3</v>
      </c>
      <c r="S207" s="17">
        <f t="shared" si="115"/>
        <v>4.9008316592469313E-2</v>
      </c>
      <c r="T207" s="17">
        <f t="shared" si="116"/>
        <v>0.63959827119885393</v>
      </c>
      <c r="U207" s="17">
        <f t="shared" si="117"/>
        <v>1.4199585511765579E-2</v>
      </c>
      <c r="V207" s="17">
        <f t="shared" si="118"/>
        <v>1.2383545874477127</v>
      </c>
      <c r="W207" s="17">
        <f t="shared" si="119"/>
        <v>6.2199843625858585E-2</v>
      </c>
      <c r="X207" s="17">
        <f t="shared" si="120"/>
        <v>2.4734548321761777E-3</v>
      </c>
      <c r="Y207" s="17">
        <f t="shared" si="121"/>
        <v>0</v>
      </c>
      <c r="Z207" s="17">
        <f t="shared" si="122"/>
        <v>1.7331882914032584E-3</v>
      </c>
      <c r="AA207" s="17">
        <f t="shared" si="123"/>
        <v>2.4310134201884982E-3</v>
      </c>
      <c r="AB207" s="17">
        <f t="shared" si="124"/>
        <v>3.9929321179472894</v>
      </c>
      <c r="AC207" s="25">
        <f t="shared" si="125"/>
        <v>65.941729141177163</v>
      </c>
      <c r="AD207" s="45" t="s">
        <v>84</v>
      </c>
      <c r="AE207" s="15" t="s">
        <v>68</v>
      </c>
    </row>
    <row r="208" spans="3:31" ht="15" customHeight="1">
      <c r="C208" s="18"/>
      <c r="D208" s="11" t="s">
        <v>38</v>
      </c>
      <c r="E208" s="8">
        <v>53.933101999999998</v>
      </c>
      <c r="F208" s="8">
        <v>0.26102999999999998</v>
      </c>
      <c r="G208" s="8">
        <v>0.96038699999999999</v>
      </c>
      <c r="H208" s="8">
        <v>21.538733000000001</v>
      </c>
      <c r="I208" s="8">
        <v>0.53480899999999998</v>
      </c>
      <c r="J208" s="8">
        <v>22.404809</v>
      </c>
      <c r="K208" s="8">
        <v>2.0096910000000001</v>
      </c>
      <c r="L208" s="8">
        <v>9.3419999999999996E-3</v>
      </c>
      <c r="M208" s="8">
        <v>0</v>
      </c>
      <c r="N208" s="8">
        <v>0</v>
      </c>
      <c r="O208" s="8">
        <v>0</v>
      </c>
      <c r="P208" s="9">
        <f t="shared" si="112"/>
        <v>101.651903</v>
      </c>
      <c r="Q208" s="17">
        <f t="shared" si="113"/>
        <v>1.9733398316362232</v>
      </c>
      <c r="R208" s="17">
        <f t="shared" si="114"/>
        <v>7.184000927156169E-3</v>
      </c>
      <c r="S208" s="17">
        <f t="shared" si="115"/>
        <v>4.1414115713343448E-2</v>
      </c>
      <c r="T208" s="17">
        <f t="shared" si="116"/>
        <v>0.65905647180461335</v>
      </c>
      <c r="U208" s="17">
        <f t="shared" si="117"/>
        <v>1.6574125486604637E-2</v>
      </c>
      <c r="V208" s="17">
        <f t="shared" si="118"/>
        <v>1.2220826658078547</v>
      </c>
      <c r="W208" s="17">
        <f t="shared" si="119"/>
        <v>7.8786535605755659E-2</v>
      </c>
      <c r="X208" s="17">
        <f t="shared" si="120"/>
        <v>6.627251967965893E-4</v>
      </c>
      <c r="Y208" s="17">
        <f t="shared" si="121"/>
        <v>0</v>
      </c>
      <c r="Z208" s="17">
        <f t="shared" si="122"/>
        <v>0</v>
      </c>
      <c r="AA208" s="17">
        <f t="shared" si="123"/>
        <v>0</v>
      </c>
      <c r="AB208" s="17">
        <f t="shared" si="124"/>
        <v>3.9991004721783474</v>
      </c>
      <c r="AC208" s="25">
        <f t="shared" si="125"/>
        <v>64.965033227627998</v>
      </c>
      <c r="AD208" s="45" t="s">
        <v>84</v>
      </c>
      <c r="AE208" s="15" t="s">
        <v>68</v>
      </c>
    </row>
    <row r="209" spans="1:31" ht="15" customHeight="1">
      <c r="C209" s="18"/>
      <c r="D209" s="11" t="s">
        <v>20</v>
      </c>
      <c r="E209" s="8">
        <v>53.788542999999997</v>
      </c>
      <c r="F209" s="8">
        <v>0.33651399999999998</v>
      </c>
      <c r="G209" s="8">
        <v>1.040754</v>
      </c>
      <c r="H209" s="8">
        <v>19.906317999999999</v>
      </c>
      <c r="I209" s="8">
        <v>0.49074800000000002</v>
      </c>
      <c r="J209" s="8">
        <v>22.752075999999999</v>
      </c>
      <c r="K209" s="8">
        <v>2.0620910000000001</v>
      </c>
      <c r="L209" s="8">
        <v>1.0356000000000001E-2</v>
      </c>
      <c r="M209" s="8">
        <v>0</v>
      </c>
      <c r="N209" s="8">
        <v>2.2957000000000002E-2</v>
      </c>
      <c r="O209" s="8">
        <v>2.9436E-2</v>
      </c>
      <c r="P209" s="9">
        <f t="shared" si="112"/>
        <v>100.43979299999999</v>
      </c>
      <c r="Q209" s="17">
        <f t="shared" si="113"/>
        <v>1.9778229218977337</v>
      </c>
      <c r="R209" s="17">
        <f t="shared" si="114"/>
        <v>9.3074398060078271E-3</v>
      </c>
      <c r="S209" s="17">
        <f t="shared" si="115"/>
        <v>4.5102576473797271E-2</v>
      </c>
      <c r="T209" s="17">
        <f t="shared" si="116"/>
        <v>0.61213125794934631</v>
      </c>
      <c r="U209" s="17">
        <f t="shared" si="117"/>
        <v>1.5284160754182877E-2</v>
      </c>
      <c r="V209" s="17">
        <f t="shared" si="118"/>
        <v>1.2471868147001588</v>
      </c>
      <c r="W209" s="17">
        <f t="shared" si="119"/>
        <v>8.1242202034136873E-2</v>
      </c>
      <c r="X209" s="17">
        <f t="shared" si="120"/>
        <v>7.3830669141935947E-4</v>
      </c>
      <c r="Y209" s="17">
        <f t="shared" si="121"/>
        <v>0</v>
      </c>
      <c r="Z209" s="17">
        <f t="shared" si="122"/>
        <v>6.6740215275231957E-4</v>
      </c>
      <c r="AA209" s="17">
        <f t="shared" si="123"/>
        <v>8.7071986915926653E-4</v>
      </c>
      <c r="AB209" s="17">
        <f t="shared" si="124"/>
        <v>3.9903538023286949</v>
      </c>
      <c r="AC209" s="25">
        <f t="shared" si="125"/>
        <v>67.077647071054017</v>
      </c>
      <c r="AD209" s="44"/>
      <c r="AE209" s="15" t="s">
        <v>75</v>
      </c>
    </row>
    <row r="210" spans="1:31" ht="15" customHeight="1">
      <c r="A210" s="11" t="s">
        <v>65</v>
      </c>
      <c r="B210" s="11">
        <v>5</v>
      </c>
      <c r="C210" s="12">
        <v>40557</v>
      </c>
      <c r="D210" s="11" t="s">
        <v>29</v>
      </c>
      <c r="E210" s="13">
        <v>52.053386000000003</v>
      </c>
      <c r="F210" s="13">
        <v>0.55883700000000003</v>
      </c>
      <c r="G210" s="13">
        <v>1.737636</v>
      </c>
      <c r="H210" s="13">
        <v>11.756893</v>
      </c>
      <c r="I210" s="13">
        <v>0.30000700000000002</v>
      </c>
      <c r="J210" s="13">
        <v>14.536530000000001</v>
      </c>
      <c r="K210" s="13">
        <v>18.636621999999999</v>
      </c>
      <c r="L210" s="13">
        <v>0.246309</v>
      </c>
      <c r="M210" s="13">
        <v>0</v>
      </c>
      <c r="N210" s="13">
        <v>7.7499999999999999E-3</v>
      </c>
      <c r="O210" s="13">
        <v>8.5929000000000005E-2</v>
      </c>
      <c r="P210" s="7">
        <f t="shared" ref="P210:P215" si="126">SUM(E210:O210)</f>
        <v>99.919898999999987</v>
      </c>
      <c r="Q210" s="14">
        <f t="shared" ref="Q210:Q215" si="127">(E210/60.0843)*(6/(2*E210/60.0843+2*F210/79.8788+3*G210/101.9613+H210/71.8464+I210/70.93745+J210/40.304+K210/56.077+L210/61.9789+M210/94.195+3*N210/151.9904+O210/74.6894))</f>
        <v>1.9512475090517321</v>
      </c>
      <c r="R210" s="14">
        <f t="shared" ref="R210:R215" si="128">(F210/79.8788)*(6/(2*E210/60.0843+2*F210/79.8788+3*G210/101.9613+H210/71.8464+I210/70.93745+J210/40.304+K210/56.077+L210/61.9789+M210/94.195+3*N210/151.9904+O210/74.6894))</f>
        <v>1.5757162112536978E-2</v>
      </c>
      <c r="S210" s="14">
        <f t="shared" ref="S210:S215" si="129">2*(G210/101.9613)*(6/(2*E210/60.0843+2*F210/79.8788+3*G210/101.9613+H210/71.8464+I210/70.93745+J210/40.304+K210/56.077+L210/61.9789+M210/94.195+3*N210/151.9904+O210/74.6894))</f>
        <v>7.6767574610101114E-2</v>
      </c>
      <c r="T210" s="14">
        <f t="shared" ref="T210:T215" si="130">(H210/71.8464)*(6/(2*E210/60.0843+2*F210/79.8788+3*G210/101.9613+H210/71.8464+I210/70.93745+J210/40.304+K210/56.077+L210/61.9789+M210/94.195+3*N210/151.9904+O210/74.6894))</f>
        <v>0.36856317145834144</v>
      </c>
      <c r="U210" s="14">
        <f t="shared" ref="U210:U215" si="131">(I210/70.93745)*(6/(2*E210/60.0843+2*F210/79.8788+3*G210/101.9613+H210/71.8464+I210/70.93745+J210/40.304+K210/56.077+L210/61.9789+M210/94.195+3*N210/151.9904+O210/74.6894))</f>
        <v>9.5253336712112953E-3</v>
      </c>
      <c r="V210" s="14">
        <f t="shared" ref="V210:V215" si="132">(J210/40.304)*(6/(2*E210/60.0843+2*F210/79.8788+3*G210/101.9613+H210/71.8464+I210/70.93745+J210/40.304+K210/56.077+L210/61.9789+M210/94.195+3*N210/151.9904+O210/74.6894))</f>
        <v>0.81233839634136407</v>
      </c>
      <c r="W210" s="14">
        <f t="shared" ref="W210:W215" si="133">(K210/56.077)*(6/(2*E210/60.0843+2*F210/79.8788+3*G210/101.9613+H210/71.8464+I210/70.93745+J210/40.304+K210/56.077+L210/61.9789+M210/94.195+3*N210/151.9904+O210/74.6894))</f>
        <v>0.74852585745589328</v>
      </c>
      <c r="X210" s="14">
        <f t="shared" ref="X210:X215" si="134">2*(L210/61.9789)*(6/(2*E210/60.0843+2*F210/79.8788+3*G210/101.9613+H210/71.8464+I210/70.93745+J210/40.304+K210/56.077+L210/61.9789+M210/94.195+3*N210/151.9904+O210/74.6894))</f>
        <v>1.7901556562967182E-2</v>
      </c>
      <c r="Y210" s="14">
        <f t="shared" ref="Y210:Y215" si="135">2*(M210/94.195)*(6/(2*E210/60.0843+2*F210/79.8788+3*G210/101.9613+H210/71.8464+I210/70.93745+J210/40.304+K210/56.077+L210/61.9789+M210/94.195+3*N210/151.9904+O210/74.6894))</f>
        <v>0</v>
      </c>
      <c r="Z210" s="14">
        <f t="shared" ref="Z210:Z215" si="136">2*(N210/151.9904)*(6/(2*E210/60.0843+2*F210/79.8788+3*G210/101.9613+H210/71.8464+I210/70.93745+J210/40.304+K210/56.077+L210/61.9789+M210/94.195+3*N210/151.9904+O210/74.6894))</f>
        <v>2.2968885496570522E-4</v>
      </c>
      <c r="AA210" s="14">
        <f t="shared" ref="AA210:AA215" si="137">(O210/74.6894)*(6/(2*E210/60.0843+2*F210/79.8788+3*G210/101.9613+H210/71.8464+I210/70.93745+J210/40.304+K210/56.077+L210/61.9789+M210/94.195+3*N210/151.9904+O210/74.6894))</f>
        <v>2.5912252655674786E-3</v>
      </c>
      <c r="AB210" s="14">
        <f t="shared" ref="AB210:AB215" si="138">SUM(Q210:AA210)</f>
        <v>4.0034474753846814</v>
      </c>
      <c r="AC210" s="24">
        <f t="shared" ref="AC210:AC215" si="139">100*V210/(V210+T210)</f>
        <v>68.789678876871974</v>
      </c>
      <c r="AE210" s="15" t="s">
        <v>74</v>
      </c>
    </row>
    <row r="211" spans="1:31" ht="15" customHeight="1">
      <c r="D211" s="11" t="s">
        <v>20</v>
      </c>
      <c r="E211" s="13">
        <v>52.368127999999999</v>
      </c>
      <c r="F211" s="13">
        <v>0.55842400000000003</v>
      </c>
      <c r="G211" s="13">
        <v>1.370765</v>
      </c>
      <c r="H211" s="13">
        <v>12.163498000000001</v>
      </c>
      <c r="I211" s="13">
        <v>0.316803</v>
      </c>
      <c r="J211" s="13">
        <v>14.936999999999999</v>
      </c>
      <c r="K211" s="13">
        <v>16.913067000000002</v>
      </c>
      <c r="L211" s="13">
        <v>0.18382699999999999</v>
      </c>
      <c r="M211" s="13">
        <v>0</v>
      </c>
      <c r="N211" s="13">
        <v>4.1526E-2</v>
      </c>
      <c r="O211" s="13">
        <v>0</v>
      </c>
      <c r="P211" s="7">
        <f t="shared" si="126"/>
        <v>98.853037999999984</v>
      </c>
      <c r="Q211" s="14">
        <f t="shared" si="127"/>
        <v>1.9754467620682077</v>
      </c>
      <c r="R211" s="14">
        <f t="shared" si="128"/>
        <v>1.5844984899307361E-2</v>
      </c>
      <c r="S211" s="14">
        <f t="shared" si="129"/>
        <v>6.0942031174217461E-2</v>
      </c>
      <c r="T211" s="14">
        <f t="shared" si="130"/>
        <v>0.38371852166069081</v>
      </c>
      <c r="U211" s="14">
        <f t="shared" si="131"/>
        <v>1.0122155369046927E-2</v>
      </c>
      <c r="V211" s="14">
        <f t="shared" si="132"/>
        <v>0.83999077635765407</v>
      </c>
      <c r="W211" s="14">
        <f t="shared" si="133"/>
        <v>0.68359186208894807</v>
      </c>
      <c r="X211" s="14">
        <f t="shared" si="134"/>
        <v>1.3444811499517774E-2</v>
      </c>
      <c r="Y211" s="14">
        <f t="shared" si="135"/>
        <v>0</v>
      </c>
      <c r="Z211" s="14">
        <f t="shared" si="136"/>
        <v>1.2384920516964834E-3</v>
      </c>
      <c r="AA211" s="14">
        <f t="shared" si="137"/>
        <v>0</v>
      </c>
      <c r="AB211" s="14">
        <f t="shared" si="138"/>
        <v>3.9843403971692863</v>
      </c>
      <c r="AC211" s="24">
        <f t="shared" si="139"/>
        <v>68.643000238530632</v>
      </c>
      <c r="AE211" s="15" t="s">
        <v>76</v>
      </c>
    </row>
    <row r="212" spans="1:31" ht="15" customHeight="1">
      <c r="D212" s="11" t="s">
        <v>30</v>
      </c>
      <c r="E212" s="13">
        <v>51.645851</v>
      </c>
      <c r="F212" s="13">
        <v>0.57299800000000001</v>
      </c>
      <c r="G212" s="13">
        <v>1.9369799999999999</v>
      </c>
      <c r="H212" s="13">
        <v>11.687315</v>
      </c>
      <c r="I212" s="13">
        <v>0.33548299999999998</v>
      </c>
      <c r="J212" s="13">
        <v>14.231712</v>
      </c>
      <c r="K212" s="13">
        <v>18.409136</v>
      </c>
      <c r="L212" s="13">
        <v>0.21579100000000001</v>
      </c>
      <c r="M212" s="13">
        <v>0</v>
      </c>
      <c r="N212" s="13">
        <v>1.9258000000000001E-2</v>
      </c>
      <c r="O212" s="13">
        <v>0</v>
      </c>
      <c r="P212" s="7">
        <f t="shared" si="126"/>
        <v>99.054523999999986</v>
      </c>
      <c r="Q212" s="14">
        <f t="shared" si="127"/>
        <v>1.951242141037425</v>
      </c>
      <c r="R212" s="14">
        <f t="shared" si="128"/>
        <v>1.6283895585405623E-2</v>
      </c>
      <c r="S212" s="14">
        <f t="shared" si="129"/>
        <v>8.6249483480372785E-2</v>
      </c>
      <c r="T212" s="14">
        <f t="shared" si="130"/>
        <v>0.36927207974749082</v>
      </c>
      <c r="U212" s="14">
        <f t="shared" si="131"/>
        <v>1.0735732457324426E-2</v>
      </c>
      <c r="V212" s="14">
        <f t="shared" si="132"/>
        <v>0.80157789316188888</v>
      </c>
      <c r="W212" s="14">
        <f t="shared" si="133"/>
        <v>0.74522148830891755</v>
      </c>
      <c r="X212" s="14">
        <f t="shared" si="134"/>
        <v>1.5807245340948323E-2</v>
      </c>
      <c r="Y212" s="14">
        <f t="shared" si="135"/>
        <v>0</v>
      </c>
      <c r="Z212" s="14">
        <f t="shared" si="136"/>
        <v>5.7525679178914923E-4</v>
      </c>
      <c r="AA212" s="14">
        <f t="shared" si="137"/>
        <v>0</v>
      </c>
      <c r="AB212" s="14">
        <f t="shared" si="138"/>
        <v>3.9969652159115627</v>
      </c>
      <c r="AC212" s="24">
        <f t="shared" si="139"/>
        <v>68.461195858432035</v>
      </c>
      <c r="AE212" s="15" t="s">
        <v>74</v>
      </c>
    </row>
    <row r="213" spans="1:31" ht="15" customHeight="1">
      <c r="D213" s="11" t="s">
        <v>20</v>
      </c>
      <c r="E213" s="13">
        <v>50.863308000000004</v>
      </c>
      <c r="F213" s="13">
        <v>0.86438499999999996</v>
      </c>
      <c r="G213" s="13">
        <v>2.3543959999999999</v>
      </c>
      <c r="H213" s="13">
        <v>13.127774</v>
      </c>
      <c r="I213" s="13">
        <v>0.25679000000000002</v>
      </c>
      <c r="J213" s="13">
        <v>13.925742</v>
      </c>
      <c r="K213" s="13">
        <v>18.033031999999999</v>
      </c>
      <c r="L213" s="13">
        <v>0.22324099999999999</v>
      </c>
      <c r="M213" s="13">
        <v>0</v>
      </c>
      <c r="N213" s="13">
        <v>3.6060000000000002E-2</v>
      </c>
      <c r="O213" s="13">
        <v>5.8849999999999996E-3</v>
      </c>
      <c r="P213" s="7">
        <f t="shared" si="126"/>
        <v>99.690612999999999</v>
      </c>
      <c r="Q213" s="14">
        <f t="shared" si="127"/>
        <v>1.9226215349949107</v>
      </c>
      <c r="R213" s="14">
        <f t="shared" si="128"/>
        <v>2.4576831741242811E-2</v>
      </c>
      <c r="S213" s="14">
        <f t="shared" si="129"/>
        <v>0.10488764855611987</v>
      </c>
      <c r="T213" s="14">
        <f t="shared" si="130"/>
        <v>0.41498871419490885</v>
      </c>
      <c r="U213" s="14">
        <f t="shared" si="131"/>
        <v>8.2215317989514543E-3</v>
      </c>
      <c r="V213" s="14">
        <f t="shared" si="132"/>
        <v>0.78473026223806608</v>
      </c>
      <c r="W213" s="14">
        <f t="shared" si="133"/>
        <v>0.73035530467660192</v>
      </c>
      <c r="X213" s="14">
        <f t="shared" si="134"/>
        <v>1.6361017047157665E-2</v>
      </c>
      <c r="Y213" s="14">
        <f t="shared" si="135"/>
        <v>0</v>
      </c>
      <c r="Z213" s="14">
        <f t="shared" si="136"/>
        <v>1.0776798593589139E-3</v>
      </c>
      <c r="AA213" s="14">
        <f t="shared" si="137"/>
        <v>1.7895247236809268E-4</v>
      </c>
      <c r="AB213" s="14">
        <f t="shared" si="138"/>
        <v>4.007999477579685</v>
      </c>
      <c r="AC213" s="24">
        <f t="shared" si="139"/>
        <v>65.40950653054098</v>
      </c>
      <c r="AE213" s="15" t="s">
        <v>76</v>
      </c>
    </row>
    <row r="214" spans="1:31" ht="15" customHeight="1">
      <c r="C214" s="12">
        <v>40561</v>
      </c>
      <c r="D214" s="11" t="s">
        <v>32</v>
      </c>
      <c r="E214" s="13">
        <v>51.775520999999998</v>
      </c>
      <c r="F214" s="13">
        <v>0.52978499999999995</v>
      </c>
      <c r="G214" s="13">
        <v>2.1405850000000002</v>
      </c>
      <c r="H214" s="13">
        <v>12.240004000000001</v>
      </c>
      <c r="I214" s="13">
        <v>0.33743400000000001</v>
      </c>
      <c r="J214" s="13">
        <v>14.1341</v>
      </c>
      <c r="K214" s="13">
        <v>18.172656</v>
      </c>
      <c r="L214" s="13">
        <v>0.21037900000000001</v>
      </c>
      <c r="M214" s="13">
        <v>0</v>
      </c>
      <c r="N214" s="13">
        <v>3.1736E-2</v>
      </c>
      <c r="O214" s="13">
        <v>4.7417000000000001E-2</v>
      </c>
      <c r="P214" s="7">
        <f t="shared" si="126"/>
        <v>99.619617000000005</v>
      </c>
      <c r="Q214" s="14">
        <f t="shared" si="127"/>
        <v>1.9479605742961625</v>
      </c>
      <c r="R214" s="14">
        <f t="shared" si="128"/>
        <v>1.4992871428544477E-2</v>
      </c>
      <c r="S214" s="14">
        <f t="shared" si="129"/>
        <v>9.4916955650297244E-2</v>
      </c>
      <c r="T214" s="14">
        <f t="shared" si="130"/>
        <v>0.3851174867234029</v>
      </c>
      <c r="U214" s="14">
        <f t="shared" si="131"/>
        <v>1.0753007736505154E-2</v>
      </c>
      <c r="V214" s="14">
        <f t="shared" si="132"/>
        <v>0.7927508208243822</v>
      </c>
      <c r="W214" s="14">
        <f t="shared" si="133"/>
        <v>0.73257201606927613</v>
      </c>
      <c r="X214" s="14">
        <f t="shared" si="134"/>
        <v>1.534635388802022E-2</v>
      </c>
      <c r="Y214" s="14">
        <f t="shared" si="135"/>
        <v>0</v>
      </c>
      <c r="Z214" s="14">
        <f t="shared" si="136"/>
        <v>9.4402330550477068E-4</v>
      </c>
      <c r="AA214" s="14">
        <f t="shared" si="137"/>
        <v>1.435131819305857E-3</v>
      </c>
      <c r="AB214" s="14">
        <f t="shared" si="138"/>
        <v>3.9967892417414013</v>
      </c>
      <c r="AC214" s="24">
        <f t="shared" si="139"/>
        <v>67.303858652485303</v>
      </c>
      <c r="AE214" s="15" t="s">
        <v>74</v>
      </c>
    </row>
    <row r="215" spans="1:31" ht="15" customHeight="1">
      <c r="D215" s="11" t="s">
        <v>20</v>
      </c>
      <c r="E215" s="13">
        <v>51.686841000000001</v>
      </c>
      <c r="F215" s="13">
        <v>0.60565999999999998</v>
      </c>
      <c r="G215" s="13">
        <v>2.4199890000000002</v>
      </c>
      <c r="H215" s="13">
        <v>9.6459060000000001</v>
      </c>
      <c r="I215" s="13">
        <v>0.282107</v>
      </c>
      <c r="J215" s="13">
        <v>15.050438</v>
      </c>
      <c r="K215" s="13">
        <v>18.733340999999999</v>
      </c>
      <c r="L215" s="13">
        <v>0.21388099999999999</v>
      </c>
      <c r="M215" s="13">
        <v>0</v>
      </c>
      <c r="N215" s="13">
        <v>0.114692</v>
      </c>
      <c r="O215" s="13">
        <v>2.0781000000000001E-2</v>
      </c>
      <c r="P215" s="7">
        <f t="shared" si="126"/>
        <v>98.773635999999996</v>
      </c>
      <c r="Q215" s="14">
        <f t="shared" si="127"/>
        <v>1.9414393134311159</v>
      </c>
      <c r="R215" s="14">
        <f t="shared" si="128"/>
        <v>1.7112056129038239E-2</v>
      </c>
      <c r="S215" s="14">
        <f t="shared" si="129"/>
        <v>0.10713043277474563</v>
      </c>
      <c r="T215" s="14">
        <f t="shared" si="130"/>
        <v>0.30300015406807446</v>
      </c>
      <c r="U215" s="14">
        <f t="shared" si="131"/>
        <v>8.9751791396717739E-3</v>
      </c>
      <c r="V215" s="14">
        <f t="shared" si="132"/>
        <v>0.84276370683350976</v>
      </c>
      <c r="W215" s="14">
        <f t="shared" si="133"/>
        <v>0.75393742619955273</v>
      </c>
      <c r="X215" s="14">
        <f t="shared" si="134"/>
        <v>1.5576259479598894E-2</v>
      </c>
      <c r="Y215" s="14">
        <f t="shared" si="135"/>
        <v>0</v>
      </c>
      <c r="Z215" s="14">
        <f t="shared" si="136"/>
        <v>3.406056121668475E-3</v>
      </c>
      <c r="AA215" s="14">
        <f t="shared" si="137"/>
        <v>6.2793155446241389E-4</v>
      </c>
      <c r="AB215" s="14">
        <f t="shared" si="138"/>
        <v>3.9939685157314386</v>
      </c>
      <c r="AC215" s="24">
        <f t="shared" si="139"/>
        <v>73.554746801871701</v>
      </c>
      <c r="AE215" s="15" t="s">
        <v>76</v>
      </c>
    </row>
    <row r="216" spans="1:31" ht="15" customHeight="1">
      <c r="B216" s="11">
        <v>7</v>
      </c>
      <c r="C216" s="12">
        <v>39486</v>
      </c>
      <c r="D216" s="11" t="s">
        <v>34</v>
      </c>
      <c r="E216" s="8">
        <v>52.485430000000001</v>
      </c>
      <c r="F216" s="8">
        <v>0.60538999999999998</v>
      </c>
      <c r="G216" s="8">
        <v>1.7578400000000001</v>
      </c>
      <c r="H216" s="8">
        <v>11.418388</v>
      </c>
      <c r="I216" s="8">
        <v>0.24873899999999999</v>
      </c>
      <c r="J216" s="8">
        <v>14.519021</v>
      </c>
      <c r="K216" s="8">
        <v>19.109048999999999</v>
      </c>
      <c r="L216" s="8">
        <v>0.18256800000000001</v>
      </c>
      <c r="M216" s="8">
        <v>0</v>
      </c>
      <c r="N216" s="8">
        <v>7.4054999999999996E-2</v>
      </c>
      <c r="O216" s="8">
        <v>0</v>
      </c>
      <c r="P216" s="7">
        <f>SUM(E216:O216)</f>
        <v>100.40048</v>
      </c>
      <c r="Q216" s="14">
        <f>(E216/60.0843)*(6/(2*E216/60.0843+2*F216/79.8788+3*G216/101.9613+H216/71.8464+I216/70.93745+J216/40.304+K216/56.077+L216/61.9789+M216/94.195+3*N216/151.9904+O216/74.6894))</f>
        <v>1.9543643612793435</v>
      </c>
      <c r="R216" s="14">
        <f>(F216/79.8788)*(6/(2*E216/60.0843+2*F216/79.8788+3*G216/101.9613+H216/71.8464+I216/70.93745+J216/40.304+K216/56.077+L216/61.9789+M216/94.195+3*N216/151.9904+O216/74.6894))</f>
        <v>1.695631561498942E-2</v>
      </c>
      <c r="S216" s="14">
        <f>2*(G216/101.9613)*(6/(2*E216/60.0843+2*F216/79.8788+3*G216/101.9613+H216/71.8464+I216/70.93745+J216/40.304+K216/56.077+L216/61.9789+M216/94.195+3*N216/151.9904+O216/74.6894))</f>
        <v>7.7143929178148371E-2</v>
      </c>
      <c r="T216" s="14">
        <f>(H216/71.8464)*(6/(2*E216/60.0843+2*F216/79.8788+3*G216/101.9613+H216/71.8464+I216/70.93745+J216/40.304+K216/56.077+L216/61.9789+M216/94.195+3*N216/151.9904+O216/74.6894))</f>
        <v>0.35557200876410916</v>
      </c>
      <c r="U216" s="14">
        <f>(I216/70.93745)*(6/(2*E216/60.0843+2*F216/79.8788+3*G216/101.9613+H216/71.8464+I216/70.93745+J216/40.304+K216/56.077+L216/61.9789+M216/94.195+3*N216/151.9904+O216/74.6894))</f>
        <v>7.8450567939004068E-3</v>
      </c>
      <c r="V216" s="14">
        <f>(J216/40.304)*(6/(2*E216/60.0843+2*F216/79.8788+3*G216/101.9613+H216/71.8464+I216/70.93745+J216/40.304+K216/56.077+L216/61.9789+M216/94.195+3*N216/151.9904+O216/74.6894))</f>
        <v>0.80596645036983494</v>
      </c>
      <c r="W216" s="14">
        <f>(K216/56.077)*(6/(2*E216/60.0843+2*F216/79.8788+3*G216/101.9613+H216/71.8464+I216/70.93745+J216/40.304+K216/56.077+L216/61.9789+M216/94.195+3*N216/151.9904+O216/74.6894))</f>
        <v>0.76239858756574308</v>
      </c>
      <c r="X216" s="14">
        <f>2*(L216/61.9789)*(6/(2*E216/60.0843+2*F216/79.8788+3*G216/101.9613+H216/71.8464+I216/70.93745+J216/40.304+K216/56.077+L216/61.9789+M216/94.195+3*N216/151.9904+O216/74.6894))</f>
        <v>1.3180702879713362E-2</v>
      </c>
      <c r="Y216" s="14">
        <f>2*(M216/94.195)*(6/(2*E216/60.0843+2*F216/79.8788+3*G216/101.9613+H216/71.8464+I216/70.93745+J216/40.304+K216/56.077+L216/61.9789+M216/94.195+3*N216/151.9904+O216/74.6894))</f>
        <v>0</v>
      </c>
      <c r="Z216" s="14">
        <f>2*(N216/151.9904)*(6/(2*E216/60.0843+2*F216/79.8788+3*G216/101.9613+H216/71.8464+I216/70.93745+J216/40.304+K216/56.077+L216/61.9789+M216/94.195+3*N216/151.9904+O216/74.6894))</f>
        <v>2.1801983404449083E-3</v>
      </c>
      <c r="AA216" s="14">
        <f>(O216/74.6894)*(6/(2*E216/60.0843+2*F216/79.8788+3*G216/101.9613+H216/71.8464+I216/70.93745+J216/40.304+K216/56.077+L216/61.9789+M216/94.195+3*N216/151.9904+O216/74.6894))</f>
        <v>0</v>
      </c>
      <c r="AB216" s="14">
        <f>SUM(Q216:AA216)</f>
        <v>3.9956076107862266</v>
      </c>
      <c r="AC216" s="24">
        <f>100*V216/(V216+T216)</f>
        <v>69.387840241706016</v>
      </c>
      <c r="AE216" s="15" t="s">
        <v>74</v>
      </c>
    </row>
    <row r="217" spans="1:31" ht="15" customHeight="1">
      <c r="D217" s="11" t="s">
        <v>20</v>
      </c>
      <c r="E217" s="8">
        <v>52.402687</v>
      </c>
      <c r="F217" s="8">
        <v>0.57338199999999995</v>
      </c>
      <c r="G217" s="8">
        <v>1.5499430000000001</v>
      </c>
      <c r="H217" s="8">
        <v>12.772562000000001</v>
      </c>
      <c r="I217" s="8">
        <v>0.40876000000000001</v>
      </c>
      <c r="J217" s="8">
        <v>14.013085</v>
      </c>
      <c r="K217" s="8">
        <v>17.970911000000001</v>
      </c>
      <c r="L217" s="8">
        <v>0.19759499999999999</v>
      </c>
      <c r="M217" s="8">
        <v>0</v>
      </c>
      <c r="N217" s="8">
        <v>0</v>
      </c>
      <c r="O217" s="8">
        <v>0</v>
      </c>
      <c r="P217" s="7">
        <f>SUM(E217:O217)</f>
        <v>99.888925000000015</v>
      </c>
      <c r="Q217" s="14">
        <f>(E217/60.0843)*(6/(2*E217/60.0843+2*F217/79.8788+3*G217/101.9613+H217/71.8464+I217/70.93745+J217/40.304+K217/56.077+L217/61.9789+M217/94.195+3*N217/151.9904+O217/74.6894))</f>
        <v>1.9678942448765353</v>
      </c>
      <c r="R217" s="14">
        <f>(F217/79.8788)*(6/(2*E217/60.0843+2*F217/79.8788+3*G217/101.9613+H217/71.8464+I217/70.93745+J217/40.304+K217/56.077+L217/61.9789+M217/94.195+3*N217/151.9904+O217/74.6894))</f>
        <v>1.6196520620828259E-2</v>
      </c>
      <c r="S217" s="14">
        <f>2*(G217/101.9613)*(6/(2*E217/60.0843+2*F217/79.8788+3*G217/101.9613+H217/71.8464+I217/70.93745+J217/40.304+K217/56.077+L217/61.9789+M217/94.195+3*N217/151.9904+O217/74.6894))</f>
        <v>6.8599280984427788E-2</v>
      </c>
      <c r="T217" s="14">
        <f>(H217/71.8464)*(6/(2*E217/60.0843+2*F217/79.8788+3*G217/101.9613+H217/71.8464+I217/70.93745+J217/40.304+K217/56.077+L217/61.9789+M217/94.195+3*N217/151.9904+O217/74.6894))</f>
        <v>0.40112729298866823</v>
      </c>
      <c r="U217" s="14">
        <f>(I217/70.93745)*(6/(2*E217/60.0843+2*F217/79.8788+3*G217/101.9613+H217/71.8464+I217/70.93745+J217/40.304+K217/56.077+L217/61.9789+M217/94.195+3*N217/151.9904+O217/74.6894))</f>
        <v>1.3001756337699278E-2</v>
      </c>
      <c r="V217" s="14">
        <f>(J217/40.304)*(6/(2*E217/60.0843+2*F217/79.8788+3*G217/101.9613+H217/71.8464+I217/70.93745+J217/40.304+K217/56.077+L217/61.9789+M217/94.195+3*N217/151.9904+O217/74.6894))</f>
        <v>0.78450336589355196</v>
      </c>
      <c r="W217" s="14">
        <f>(K217/56.077)*(6/(2*E217/60.0843+2*F217/79.8788+3*G217/101.9613+H217/71.8464+I217/70.93745+J217/40.304+K217/56.077+L217/61.9789+M217/94.195+3*N217/151.9904+O217/74.6894))</f>
        <v>0.72309361501814351</v>
      </c>
      <c r="X217" s="14">
        <f>2*(L217/61.9789)*(6/(2*E217/60.0843+2*F217/79.8788+3*G217/101.9613+H217/71.8464+I217/70.93745+J217/40.304+K217/56.077+L217/61.9789+M217/94.195+3*N217/151.9904+O217/74.6894))</f>
        <v>1.438703458113731E-2</v>
      </c>
      <c r="Y217" s="14">
        <f>2*(M217/94.195)*(6/(2*E217/60.0843+2*F217/79.8788+3*G217/101.9613+H217/71.8464+I217/70.93745+J217/40.304+K217/56.077+L217/61.9789+M217/94.195+3*N217/151.9904+O217/74.6894))</f>
        <v>0</v>
      </c>
      <c r="Z217" s="14">
        <f>2*(N217/151.9904)*(6/(2*E217/60.0843+2*F217/79.8788+3*G217/101.9613+H217/71.8464+I217/70.93745+J217/40.304+K217/56.077+L217/61.9789+M217/94.195+3*N217/151.9904+O217/74.6894))</f>
        <v>0</v>
      </c>
      <c r="AA217" s="14">
        <f>(O217/74.6894)*(6/(2*E217/60.0843+2*F217/79.8788+3*G217/101.9613+H217/71.8464+I217/70.93745+J217/40.304+K217/56.077+L217/61.9789+M217/94.195+3*N217/151.9904+O217/74.6894))</f>
        <v>0</v>
      </c>
      <c r="AB217" s="14">
        <f>SUM(Q217:AA217)</f>
        <v>3.9888031113009914</v>
      </c>
      <c r="AC217" s="24">
        <f>100*V217/(V217+T217)</f>
        <v>66.167601184770319</v>
      </c>
      <c r="AE217" s="15" t="s">
        <v>76</v>
      </c>
    </row>
    <row r="218" spans="1:31" ht="15" customHeight="1">
      <c r="D218" s="11" t="s">
        <v>36</v>
      </c>
      <c r="E218" s="8">
        <v>52.322035999999997</v>
      </c>
      <c r="F218" s="8">
        <v>0.51208600000000004</v>
      </c>
      <c r="G218" s="8">
        <v>1.431659</v>
      </c>
      <c r="H218" s="8">
        <v>13.019724</v>
      </c>
      <c r="I218" s="8">
        <v>0.30540299999999998</v>
      </c>
      <c r="J218" s="8">
        <v>13.838770999999999</v>
      </c>
      <c r="K218" s="8">
        <v>18.153722999999999</v>
      </c>
      <c r="L218" s="8">
        <v>0.20380699999999999</v>
      </c>
      <c r="M218" s="8">
        <v>0</v>
      </c>
      <c r="N218" s="8">
        <v>7.7399999999999995E-4</v>
      </c>
      <c r="O218" s="8">
        <v>5.0774E-2</v>
      </c>
      <c r="P218" s="7">
        <f>SUM(E218:O218)</f>
        <v>99.838757000000001</v>
      </c>
      <c r="Q218" s="14">
        <f>(E218/60.0843)*(6/(2*E218/60.0843+2*F218/79.8788+3*G218/101.9613+H218/71.8464+I218/70.93745+J218/40.304+K218/56.077+L218/61.9789+M218/94.195+3*N218/151.9904+O218/74.6894))</f>
        <v>1.9692987006840548</v>
      </c>
      <c r="R218" s="14">
        <f>(F218/79.8788)*(6/(2*E218/60.0843+2*F218/79.8788+3*G218/101.9613+H218/71.8464+I218/70.93745+J218/40.304+K218/56.077+L218/61.9789+M218/94.195+3*N218/151.9904+O218/74.6894))</f>
        <v>1.4497707580362711E-2</v>
      </c>
      <c r="S218" s="14">
        <f>2*(G218/101.9613)*(6/(2*E218/60.0843+2*F218/79.8788+3*G218/101.9613+H218/71.8464+I218/70.93745+J218/40.304+K218/56.077+L218/61.9789+M218/94.195+3*N218/151.9904+O218/74.6894))</f>
        <v>6.3507085791785975E-2</v>
      </c>
      <c r="T218" s="14">
        <f>(H218/71.8464)*(6/(2*E218/60.0843+2*F218/79.8788+3*G218/101.9613+H218/71.8464+I218/70.93745+J218/40.304+K218/56.077+L218/61.9789+M218/94.195+3*N218/151.9904+O218/74.6894))</f>
        <v>0.40981205646430102</v>
      </c>
      <c r="U218" s="14">
        <f>(I218/70.93745)*(6/(2*E218/60.0843+2*F218/79.8788+3*G218/101.9613+H218/71.8464+I218/70.93745+J218/40.304+K218/56.077+L218/61.9789+M218/94.195+3*N218/151.9904+O218/74.6894))</f>
        <v>9.7361149112051813E-3</v>
      </c>
      <c r="V218" s="14">
        <f>(J218/40.304)*(6/(2*E218/60.0843+2*F218/79.8788+3*G218/101.9613+H218/71.8464+I218/70.93745+J218/40.304+K218/56.077+L218/61.9789+M218/94.195+3*N218/151.9904+O218/74.6894))</f>
        <v>0.77649262925625206</v>
      </c>
      <c r="W218" s="14">
        <f>(K218/56.077)*(6/(2*E218/60.0843+2*F218/79.8788+3*G218/101.9613+H218/71.8464+I218/70.93745+J218/40.304+K218/56.077+L218/61.9789+M218/94.195+3*N218/151.9904+O218/74.6894))</f>
        <v>0.73209745590007991</v>
      </c>
      <c r="X218" s="14">
        <f>2*(L218/61.9789)*(6/(2*E218/60.0843+2*F218/79.8788+3*G218/101.9613+H218/71.8464+I218/70.93745+J218/40.304+K218/56.077+L218/61.9789+M218/94.195+3*N218/151.9904+O218/74.6894))</f>
        <v>1.4872815579578967E-2</v>
      </c>
      <c r="Y218" s="14">
        <f>2*(M218/94.195)*(6/(2*E218/60.0843+2*F218/79.8788+3*G218/101.9613+H218/71.8464+I218/70.93745+J218/40.304+K218/56.077+L218/61.9789+M218/94.195+3*N218/151.9904+O218/74.6894))</f>
        <v>0</v>
      </c>
      <c r="Z218" s="14">
        <f>2*(N218/151.9904)*(6/(2*E218/60.0843+2*F218/79.8788+3*G218/101.9613+H218/71.8464+I218/70.93745+J218/40.304+K218/56.077+L218/61.9789+M218/94.195+3*N218/151.9904+O218/74.6894))</f>
        <v>2.3032589284048908E-5</v>
      </c>
      <c r="AA218" s="14">
        <f>(O218/74.6894)*(6/(2*E218/60.0843+2*F218/79.8788+3*G218/101.9613+H218/71.8464+I218/70.93745+J218/40.304+K218/56.077+L218/61.9789+M218/94.195+3*N218/151.9904+O218/74.6894))</f>
        <v>1.5373415779322084E-3</v>
      </c>
      <c r="AB218" s="14">
        <f>SUM(Q218:AA218)</f>
        <v>3.9918749403348368</v>
      </c>
      <c r="AC218" s="24">
        <f>100*V218/(V218+T218)</f>
        <v>65.454738449811984</v>
      </c>
      <c r="AE218" s="15" t="s">
        <v>74</v>
      </c>
    </row>
    <row r="219" spans="1:31" ht="15" customHeight="1">
      <c r="D219" s="11" t="s">
        <v>20</v>
      </c>
      <c r="E219" s="8">
        <v>52.433300000000003</v>
      </c>
      <c r="F219" s="8">
        <v>0.59486099999999997</v>
      </c>
      <c r="G219" s="8">
        <v>1.8088219999999999</v>
      </c>
      <c r="H219" s="8">
        <v>11.854977</v>
      </c>
      <c r="I219" s="8">
        <v>0.393486</v>
      </c>
      <c r="J219" s="8">
        <v>14.481356999999999</v>
      </c>
      <c r="K219" s="8">
        <v>18.394521000000001</v>
      </c>
      <c r="L219" s="8">
        <v>0.21810599999999999</v>
      </c>
      <c r="M219" s="8">
        <v>0</v>
      </c>
      <c r="N219" s="8">
        <v>1.0104999999999999E-2</v>
      </c>
      <c r="O219" s="8">
        <v>0</v>
      </c>
      <c r="P219" s="7">
        <f>SUM(E219:O219)</f>
        <v>100.18953500000001</v>
      </c>
      <c r="Q219" s="14">
        <f>(E219/60.0843)*(6/(2*E219/60.0843+2*F219/79.8788+3*G219/101.9613+H219/71.8464+I219/70.93745+J219/40.304+K219/56.077+L219/61.9789+M219/94.195+3*N219/151.9904+O219/74.6894))</f>
        <v>1.9573475757901788</v>
      </c>
      <c r="R219" s="14">
        <f>(F219/79.8788)*(6/(2*E219/60.0843+2*F219/79.8788+3*G219/101.9613+H219/71.8464+I219/70.93745+J219/40.304+K219/56.077+L219/61.9789+M219/94.195+3*N219/151.9904+O219/74.6894))</f>
        <v>1.6703432687497362E-2</v>
      </c>
      <c r="S219" s="14">
        <f>2*(G219/101.9613)*(6/(2*E219/60.0843+2*F219/79.8788+3*G219/101.9613+H219/71.8464+I219/70.93745+J219/40.304+K219/56.077+L219/61.9789+M219/94.195+3*N219/151.9904+O219/74.6894))</f>
        <v>7.958151993111047E-2</v>
      </c>
      <c r="T219" s="14">
        <f>(H219/71.8464)*(6/(2*E219/60.0843+2*F219/79.8788+3*G219/101.9613+H219/71.8464+I219/70.93745+J219/40.304+K219/56.077+L219/61.9789+M219/94.195+3*N219/151.9904+O219/74.6894))</f>
        <v>0.37009862384215991</v>
      </c>
      <c r="U219" s="14">
        <f>(I219/70.93745)*(6/(2*E219/60.0843+2*F219/79.8788+3*G219/101.9613+H219/71.8464+I219/70.93745+J219/40.304+K219/56.077+L219/61.9789+M219/94.195+3*N219/151.9904+O219/74.6894))</f>
        <v>1.2441578344026358E-2</v>
      </c>
      <c r="V219" s="14">
        <f>(J219/40.304)*(6/(2*E219/60.0843+2*F219/79.8788+3*G219/101.9613+H219/71.8464+I219/70.93745+J219/40.304+K219/56.077+L219/61.9789+M219/94.195+3*N219/151.9904+O219/74.6894))</f>
        <v>0.80590319267579258</v>
      </c>
      <c r="W219" s="14">
        <f>(K219/56.077)*(6/(2*E219/60.0843+2*F219/79.8788+3*G219/101.9613+H219/71.8464+I219/70.93745+J219/40.304+K219/56.077+L219/61.9789+M219/94.195+3*N219/151.9904+O219/74.6894))</f>
        <v>0.73574188005439511</v>
      </c>
      <c r="X219" s="14">
        <f>2*(L219/61.9789)*(6/(2*E219/60.0843+2*F219/79.8788+3*G219/101.9613+H219/71.8464+I219/70.93745+J219/40.304+K219/56.077+L219/61.9789+M219/94.195+3*N219/151.9904+O219/74.6894))</f>
        <v>1.5786124037719722E-2</v>
      </c>
      <c r="Y219" s="14">
        <f>2*(M219/94.195)*(6/(2*E219/60.0843+2*F219/79.8788+3*G219/101.9613+H219/71.8464+I219/70.93745+J219/40.304+K219/56.077+L219/61.9789+M219/94.195+3*N219/151.9904+O219/74.6894))</f>
        <v>0</v>
      </c>
      <c r="Z219" s="14">
        <f>2*(N219/151.9904)*(6/(2*E219/60.0843+2*F219/79.8788+3*G219/101.9613+H219/71.8464+I219/70.93745+J219/40.304+K219/56.077+L219/61.9789+M219/94.195+3*N219/151.9904+O219/74.6894))</f>
        <v>2.9824414183251082E-4</v>
      </c>
      <c r="AA219" s="14">
        <f>(O219/74.6894)*(6/(2*E219/60.0843+2*F219/79.8788+3*G219/101.9613+H219/71.8464+I219/70.93745+J219/40.304+K219/56.077+L219/61.9789+M219/94.195+3*N219/151.9904+O219/74.6894))</f>
        <v>0</v>
      </c>
      <c r="AB219" s="14">
        <f>SUM(Q219:AA219)</f>
        <v>3.9939021715047121</v>
      </c>
      <c r="AC219" s="24">
        <f>100*V219/(V219+T219)</f>
        <v>68.52907719666689</v>
      </c>
      <c r="AE219" s="15" t="s">
        <v>76</v>
      </c>
    </row>
    <row r="220" spans="1:31" ht="15" customHeight="1">
      <c r="C220" s="12">
        <v>39531</v>
      </c>
      <c r="D220" s="11" t="s">
        <v>22</v>
      </c>
      <c r="E220" s="8">
        <v>52.378577</v>
      </c>
      <c r="F220" s="8">
        <v>0.53264199999999995</v>
      </c>
      <c r="G220" s="8">
        <v>1.6085769999999999</v>
      </c>
      <c r="H220" s="8">
        <v>12.086084</v>
      </c>
      <c r="I220" s="8">
        <v>0.34161799999999998</v>
      </c>
      <c r="J220" s="8">
        <v>14.11359</v>
      </c>
      <c r="K220" s="8">
        <v>18.343872000000001</v>
      </c>
      <c r="L220" s="8">
        <v>0.21260999999999999</v>
      </c>
      <c r="M220" s="8">
        <v>0</v>
      </c>
      <c r="N220" s="8">
        <v>0</v>
      </c>
      <c r="O220" s="8">
        <v>0</v>
      </c>
      <c r="P220" s="7">
        <f t="shared" ref="P220:P227" si="140">SUM(E220:O220)</f>
        <v>99.617570000000001</v>
      </c>
      <c r="Q220" s="14">
        <f t="shared" ref="Q220:Q227" si="141">(E220/60.0843)*(6/(2*E220/60.0843+2*F220/79.8788+3*G220/101.9613+H220/71.8464+I220/70.93745+J220/40.304+K220/56.077+L220/61.9789+M220/94.195+3*N220/151.9904+O220/74.6894))</f>
        <v>1.9678856876441349</v>
      </c>
      <c r="R220" s="14">
        <f t="shared" ref="R220:R227" si="142">(F220/79.8788)*(6/(2*E220/60.0843+2*F220/79.8788+3*G220/101.9613+H220/71.8464+I220/70.93745+J220/40.304+K220/56.077+L220/61.9789+M220/94.195+3*N220/151.9904+O220/74.6894))</f>
        <v>1.5052583814361009E-2</v>
      </c>
      <c r="S220" s="14">
        <f t="shared" ref="S220:S227" si="143">2*(G220/101.9613)*(6/(2*E220/60.0843+2*F220/79.8788+3*G220/101.9613+H220/71.8464+I220/70.93745+J220/40.304+K220/56.077+L220/61.9789+M220/94.195+3*N220/151.9904+O220/74.6894))</f>
        <v>7.1226837810196605E-2</v>
      </c>
      <c r="T220" s="14">
        <f t="shared" ref="T220:T227" si="144">(H220/71.8464)*(6/(2*E220/60.0843+2*F220/79.8788+3*G220/101.9613+H220/71.8464+I220/70.93745+J220/40.304+K220/56.077+L220/61.9789+M220/94.195+3*N220/151.9904+O220/74.6894))</f>
        <v>0.37974124853525115</v>
      </c>
      <c r="U220" s="14">
        <f t="shared" ref="U220:U227" si="145">(I220/70.93745)*(6/(2*E220/60.0843+2*F220/79.8788+3*G220/101.9613+H220/71.8464+I220/70.93745+J220/40.304+K220/56.077+L220/61.9789+M220/94.195+3*N220/151.9904+O220/74.6894))</f>
        <v>1.0871071459227135E-2</v>
      </c>
      <c r="V220" s="14">
        <f t="shared" ref="V220:V227" si="146">(J220/40.304)*(6/(2*E220/60.0843+2*F220/79.8788+3*G220/101.9613+H220/71.8464+I220/70.93745+J220/40.304+K220/56.077+L220/61.9789+M220/94.195+3*N220/151.9904+O220/74.6894))</f>
        <v>0.79049026219445973</v>
      </c>
      <c r="W220" s="14">
        <f t="shared" ref="W220:W227" si="147">(K220/56.077)*(6/(2*E220/60.0843+2*F220/79.8788+3*G220/101.9613+H220/71.8464+I220/70.93745+J220/40.304+K220/56.077+L220/61.9789+M220/94.195+3*N220/151.9904+O220/74.6894))</f>
        <v>0.73843694525789816</v>
      </c>
      <c r="X220" s="14">
        <f t="shared" ref="X220:X227" si="148">2*(L220/61.9789)*(6/(2*E220/60.0843+2*F220/79.8788+3*G220/101.9613+H220/71.8464+I220/70.93745+J220/40.304+K220/56.077+L220/61.9789+M220/94.195+3*N220/151.9904+O220/74.6894))</f>
        <v>1.5487345841752863E-2</v>
      </c>
      <c r="Y220" s="14">
        <f t="shared" ref="Y220:Y227" si="149">2*(M220/94.195)*(6/(2*E220/60.0843+2*F220/79.8788+3*G220/101.9613+H220/71.8464+I220/70.93745+J220/40.304+K220/56.077+L220/61.9789+M220/94.195+3*N220/151.9904+O220/74.6894))</f>
        <v>0</v>
      </c>
      <c r="Z220" s="14">
        <f t="shared" ref="Z220:Z227" si="150">2*(N220/151.9904)*(6/(2*E220/60.0843+2*F220/79.8788+3*G220/101.9613+H220/71.8464+I220/70.93745+J220/40.304+K220/56.077+L220/61.9789+M220/94.195+3*N220/151.9904+O220/74.6894))</f>
        <v>0</v>
      </c>
      <c r="AA220" s="14">
        <f t="shared" ref="AA220:AA227" si="151">(O220/74.6894)*(6/(2*E220/60.0843+2*F220/79.8788+3*G220/101.9613+H220/71.8464+I220/70.93745+J220/40.304+K220/56.077+L220/61.9789+M220/94.195+3*N220/151.9904+O220/74.6894))</f>
        <v>0</v>
      </c>
      <c r="AB220" s="14">
        <f t="shared" ref="AB220:AB227" si="152">SUM(Q220:AA220)</f>
        <v>3.9891919825572817</v>
      </c>
      <c r="AC220" s="24">
        <f t="shared" ref="AC220:AC227" si="153">100*V220/(V220+T220)</f>
        <v>67.549904010151025</v>
      </c>
      <c r="AE220" s="15" t="s">
        <v>74</v>
      </c>
    </row>
    <row r="221" spans="1:31" ht="15" customHeight="1">
      <c r="D221" s="11" t="s">
        <v>20</v>
      </c>
      <c r="E221" s="8">
        <v>52.234918</v>
      </c>
      <c r="F221" s="8">
        <v>0.59433000000000002</v>
      </c>
      <c r="G221" s="8">
        <v>1.83022</v>
      </c>
      <c r="H221" s="8">
        <v>12.4605</v>
      </c>
      <c r="I221" s="8">
        <v>0.37567299999999998</v>
      </c>
      <c r="J221" s="8">
        <v>14.222673</v>
      </c>
      <c r="K221" s="8">
        <v>18.301335999999999</v>
      </c>
      <c r="L221" s="8">
        <v>0.25519199999999997</v>
      </c>
      <c r="M221" s="8">
        <v>0</v>
      </c>
      <c r="N221" s="8">
        <v>1.554E-3</v>
      </c>
      <c r="O221" s="8">
        <v>0</v>
      </c>
      <c r="P221" s="7">
        <f t="shared" si="140"/>
        <v>100.27639600000001</v>
      </c>
      <c r="Q221" s="14">
        <f t="shared" si="141"/>
        <v>1.9539306082692571</v>
      </c>
      <c r="R221" s="14">
        <f t="shared" si="142"/>
        <v>1.6722659445617429E-2</v>
      </c>
      <c r="S221" s="14">
        <f t="shared" si="143"/>
        <v>8.0687666024746155E-2</v>
      </c>
      <c r="T221" s="14">
        <f t="shared" si="144"/>
        <v>0.38979806815412477</v>
      </c>
      <c r="U221" s="14">
        <f t="shared" si="145"/>
        <v>1.1902649225409801E-2</v>
      </c>
      <c r="V221" s="14">
        <f t="shared" si="146"/>
        <v>0.79312620579196558</v>
      </c>
      <c r="W221" s="14">
        <f t="shared" si="147"/>
        <v>0.7335120410624405</v>
      </c>
      <c r="X221" s="14">
        <f t="shared" si="148"/>
        <v>1.8508124485182079E-2</v>
      </c>
      <c r="Y221" s="14">
        <f t="shared" si="149"/>
        <v>0</v>
      </c>
      <c r="Z221" s="14">
        <f t="shared" si="150"/>
        <v>4.5959371067306146E-5</v>
      </c>
      <c r="AA221" s="14">
        <f t="shared" si="151"/>
        <v>0</v>
      </c>
      <c r="AB221" s="14">
        <f t="shared" si="152"/>
        <v>3.9982339818298103</v>
      </c>
      <c r="AC221" s="24">
        <f t="shared" si="153"/>
        <v>67.047927180173062</v>
      </c>
      <c r="AE221" s="15" t="s">
        <v>76</v>
      </c>
    </row>
    <row r="222" spans="1:31" ht="15" customHeight="1">
      <c r="D222" s="11" t="s">
        <v>28</v>
      </c>
      <c r="E222" s="8">
        <v>52.722228000000001</v>
      </c>
      <c r="F222" s="8">
        <v>0.54696599999999995</v>
      </c>
      <c r="G222" s="8">
        <v>1.4712529999999999</v>
      </c>
      <c r="H222" s="8">
        <v>12.715626</v>
      </c>
      <c r="I222" s="8">
        <v>0.35405300000000001</v>
      </c>
      <c r="J222" s="8">
        <v>13.760820000000001</v>
      </c>
      <c r="K222" s="8">
        <v>18.403807</v>
      </c>
      <c r="L222" s="8">
        <v>0.23730499999999999</v>
      </c>
      <c r="M222" s="8">
        <v>0</v>
      </c>
      <c r="N222" s="8">
        <v>0</v>
      </c>
      <c r="O222" s="8">
        <v>2.7352000000000001E-2</v>
      </c>
      <c r="P222" s="7">
        <f t="shared" si="140"/>
        <v>100.23940999999999</v>
      </c>
      <c r="Q222" s="14">
        <f t="shared" si="141"/>
        <v>1.9735384260920332</v>
      </c>
      <c r="R222" s="14">
        <f t="shared" si="142"/>
        <v>1.5400741693366596E-2</v>
      </c>
      <c r="S222" s="14">
        <f t="shared" si="143"/>
        <v>6.4907492344286166E-2</v>
      </c>
      <c r="T222" s="14">
        <f t="shared" si="144"/>
        <v>0.39805728048547917</v>
      </c>
      <c r="U222" s="14">
        <f t="shared" si="145"/>
        <v>1.1225496108617752E-2</v>
      </c>
      <c r="V222" s="14">
        <f t="shared" si="146"/>
        <v>0.76790766336312843</v>
      </c>
      <c r="W222" s="14">
        <f t="shared" si="147"/>
        <v>0.73813489384108022</v>
      </c>
      <c r="X222" s="14">
        <f t="shared" si="148"/>
        <v>1.7222883272518055E-2</v>
      </c>
      <c r="Y222" s="14">
        <f t="shared" si="149"/>
        <v>0</v>
      </c>
      <c r="Z222" s="14">
        <f t="shared" si="150"/>
        <v>0</v>
      </c>
      <c r="AA222" s="14">
        <f t="shared" si="151"/>
        <v>8.2365047820485841E-4</v>
      </c>
      <c r="AB222" s="14">
        <f t="shared" si="152"/>
        <v>3.9872185276787144</v>
      </c>
      <c r="AC222" s="24">
        <f t="shared" si="153"/>
        <v>65.860270277803139</v>
      </c>
      <c r="AE222" s="15" t="s">
        <v>74</v>
      </c>
    </row>
    <row r="223" spans="1:31" ht="15" customHeight="1">
      <c r="D223" s="11" t="s">
        <v>20</v>
      </c>
      <c r="E223" s="8">
        <v>52.985059999999997</v>
      </c>
      <c r="F223" s="8">
        <v>0.69696800000000003</v>
      </c>
      <c r="G223" s="8">
        <v>1.5588169999999999</v>
      </c>
      <c r="H223" s="8">
        <v>12.837154</v>
      </c>
      <c r="I223" s="8">
        <v>0.37030999999999997</v>
      </c>
      <c r="J223" s="8">
        <v>13.998832999999999</v>
      </c>
      <c r="K223" s="8">
        <v>19.225593</v>
      </c>
      <c r="L223" s="8">
        <v>0.24862799999999999</v>
      </c>
      <c r="M223" s="8">
        <v>0</v>
      </c>
      <c r="N223" s="8">
        <v>0</v>
      </c>
      <c r="O223" s="8">
        <v>0</v>
      </c>
      <c r="P223" s="7">
        <f t="shared" si="140"/>
        <v>101.921363</v>
      </c>
      <c r="Q223" s="14">
        <f t="shared" si="141"/>
        <v>1.9559712295043648</v>
      </c>
      <c r="R223" s="14">
        <f t="shared" si="142"/>
        <v>1.935313582589113E-2</v>
      </c>
      <c r="S223" s="14">
        <f t="shared" si="143"/>
        <v>6.7820315047753765E-2</v>
      </c>
      <c r="T223" s="14">
        <f t="shared" si="144"/>
        <v>0.3963088559283105</v>
      </c>
      <c r="U223" s="14">
        <f t="shared" si="145"/>
        <v>1.1578702759297283E-2</v>
      </c>
      <c r="V223" s="14">
        <f t="shared" si="146"/>
        <v>0.77039546979867379</v>
      </c>
      <c r="W223" s="14">
        <f t="shared" si="147"/>
        <v>0.76044010000783369</v>
      </c>
      <c r="X223" s="14">
        <f t="shared" si="148"/>
        <v>1.7795336547483886E-2</v>
      </c>
      <c r="Y223" s="14">
        <f t="shared" si="149"/>
        <v>0</v>
      </c>
      <c r="Z223" s="14">
        <f t="shared" si="150"/>
        <v>0</v>
      </c>
      <c r="AA223" s="14">
        <f t="shared" si="151"/>
        <v>0</v>
      </c>
      <c r="AB223" s="14">
        <f t="shared" si="152"/>
        <v>3.9996631454196088</v>
      </c>
      <c r="AC223" s="24">
        <f t="shared" si="153"/>
        <v>66.0317659590945</v>
      </c>
      <c r="AE223" s="15" t="s">
        <v>76</v>
      </c>
    </row>
    <row r="224" spans="1:31" ht="15" customHeight="1">
      <c r="D224" s="11" t="s">
        <v>38</v>
      </c>
      <c r="E224" s="8">
        <v>52.570157999999999</v>
      </c>
      <c r="F224" s="8">
        <v>0.51140399999999997</v>
      </c>
      <c r="G224" s="8">
        <v>1.556611</v>
      </c>
      <c r="H224" s="8">
        <v>12.183370999999999</v>
      </c>
      <c r="I224" s="8">
        <v>0.41439700000000002</v>
      </c>
      <c r="J224" s="8">
        <v>14.077954999999999</v>
      </c>
      <c r="K224" s="8">
        <v>18.405615999999998</v>
      </c>
      <c r="L224" s="8">
        <v>0.243703</v>
      </c>
      <c r="M224" s="8">
        <v>0</v>
      </c>
      <c r="N224" s="8">
        <v>1.7923999999999999E-2</v>
      </c>
      <c r="O224" s="8">
        <v>4.5025999999999997E-2</v>
      </c>
      <c r="P224" s="7">
        <f t="shared" si="140"/>
        <v>100.02616499999996</v>
      </c>
      <c r="Q224" s="14">
        <f t="shared" si="141"/>
        <v>1.9688821598301969</v>
      </c>
      <c r="R224" s="14">
        <f t="shared" si="142"/>
        <v>1.440701591892901E-2</v>
      </c>
      <c r="S224" s="14">
        <f t="shared" si="143"/>
        <v>6.8709402851378804E-2</v>
      </c>
      <c r="T224" s="14">
        <f t="shared" si="144"/>
        <v>0.38159608008442097</v>
      </c>
      <c r="U224" s="14">
        <f t="shared" si="145"/>
        <v>1.3145662478114748E-2</v>
      </c>
      <c r="V224" s="14">
        <f t="shared" si="146"/>
        <v>0.78601868468237235</v>
      </c>
      <c r="W224" s="14">
        <f t="shared" si="147"/>
        <v>0.73859613834599647</v>
      </c>
      <c r="X224" s="14">
        <f t="shared" si="148"/>
        <v>1.769654376011591E-2</v>
      </c>
      <c r="Y224" s="14">
        <f t="shared" si="149"/>
        <v>0</v>
      </c>
      <c r="Z224" s="14">
        <f t="shared" si="150"/>
        <v>5.3075026582984563E-4</v>
      </c>
      <c r="AA224" s="14">
        <f t="shared" si="151"/>
        <v>1.3565813549734822E-3</v>
      </c>
      <c r="AB224" s="14">
        <f t="shared" si="152"/>
        <v>3.9909390195723282</v>
      </c>
      <c r="AC224" s="24">
        <f t="shared" si="153"/>
        <v>67.318323508812696</v>
      </c>
      <c r="AE224" s="15" t="s">
        <v>74</v>
      </c>
    </row>
    <row r="225" spans="2:31" ht="15" customHeight="1">
      <c r="D225" s="11" t="s">
        <v>20</v>
      </c>
      <c r="E225" s="8">
        <v>52.2273</v>
      </c>
      <c r="F225" s="8">
        <v>0.59574000000000005</v>
      </c>
      <c r="G225" s="8">
        <v>2.7137340000000001</v>
      </c>
      <c r="H225" s="8">
        <v>8.7645510000000009</v>
      </c>
      <c r="I225" s="8">
        <v>0.27459800000000001</v>
      </c>
      <c r="J225" s="8">
        <v>15.535207</v>
      </c>
      <c r="K225" s="8">
        <v>18.780166000000001</v>
      </c>
      <c r="L225" s="8">
        <v>0.221329</v>
      </c>
      <c r="M225" s="8">
        <v>0</v>
      </c>
      <c r="N225" s="8">
        <v>9.5963000000000007E-2</v>
      </c>
      <c r="O225" s="8">
        <v>3.9074999999999999E-2</v>
      </c>
      <c r="P225" s="7">
        <f t="shared" si="140"/>
        <v>99.247663000000003</v>
      </c>
      <c r="Q225" s="14">
        <f t="shared" si="141"/>
        <v>1.9421111712430013</v>
      </c>
      <c r="R225" s="14">
        <f t="shared" si="142"/>
        <v>1.6663366510790961E-2</v>
      </c>
      <c r="S225" s="14">
        <f t="shared" si="143"/>
        <v>0.11893219249466001</v>
      </c>
      <c r="T225" s="14">
        <f t="shared" si="144"/>
        <v>0.27256003618627539</v>
      </c>
      <c r="U225" s="14">
        <f t="shared" si="145"/>
        <v>8.6488689103542925E-3</v>
      </c>
      <c r="V225" s="14">
        <f t="shared" si="146"/>
        <v>0.86120474076140197</v>
      </c>
      <c r="W225" s="14">
        <f t="shared" si="147"/>
        <v>0.74825938485068133</v>
      </c>
      <c r="X225" s="14">
        <f t="shared" si="148"/>
        <v>1.5957394100033169E-2</v>
      </c>
      <c r="Y225" s="14">
        <f t="shared" si="149"/>
        <v>0</v>
      </c>
      <c r="Z225" s="14">
        <f t="shared" si="150"/>
        <v>2.8213383471085546E-3</v>
      </c>
      <c r="AA225" s="14">
        <f t="shared" si="151"/>
        <v>1.1689004710336258E-3</v>
      </c>
      <c r="AB225" s="14">
        <f t="shared" si="152"/>
        <v>3.9883273938753399</v>
      </c>
      <c r="AC225" s="24">
        <f t="shared" si="153"/>
        <v>75.959736823006466</v>
      </c>
      <c r="AE225" s="15" t="s">
        <v>76</v>
      </c>
    </row>
    <row r="226" spans="2:31" ht="15" customHeight="1">
      <c r="D226" s="11" t="s">
        <v>60</v>
      </c>
      <c r="E226" s="8">
        <v>52.690244</v>
      </c>
      <c r="F226" s="8">
        <v>0.56850800000000001</v>
      </c>
      <c r="G226" s="8">
        <v>1.877864</v>
      </c>
      <c r="H226" s="8">
        <v>10.806542</v>
      </c>
      <c r="I226" s="8">
        <v>0.28911100000000001</v>
      </c>
      <c r="J226" s="8">
        <v>15.050960999999999</v>
      </c>
      <c r="K226" s="8">
        <v>18.797684</v>
      </c>
      <c r="L226" s="8">
        <v>0.21440400000000001</v>
      </c>
      <c r="M226" s="8">
        <v>0</v>
      </c>
      <c r="N226" s="8">
        <v>0</v>
      </c>
      <c r="O226" s="8">
        <v>6.0019999999999997E-2</v>
      </c>
      <c r="P226" s="7">
        <f t="shared" si="140"/>
        <v>100.35533800000002</v>
      </c>
      <c r="Q226" s="14">
        <f t="shared" si="141"/>
        <v>1.9554430824257176</v>
      </c>
      <c r="R226" s="14">
        <f t="shared" si="142"/>
        <v>1.5870149721777645E-2</v>
      </c>
      <c r="S226" s="14">
        <f t="shared" si="143"/>
        <v>8.2136225888045283E-2</v>
      </c>
      <c r="T226" s="14">
        <f t="shared" si="144"/>
        <v>0.33539586911814018</v>
      </c>
      <c r="U226" s="14">
        <f t="shared" si="145"/>
        <v>9.0879309501476872E-3</v>
      </c>
      <c r="V226" s="14">
        <f t="shared" si="146"/>
        <v>0.83270669373175443</v>
      </c>
      <c r="W226" s="14">
        <f t="shared" si="147"/>
        <v>0.74747306629236976</v>
      </c>
      <c r="X226" s="14">
        <f t="shared" si="148"/>
        <v>1.5427479944146021E-2</v>
      </c>
      <c r="Y226" s="14">
        <f t="shared" si="149"/>
        <v>0</v>
      </c>
      <c r="Z226" s="14">
        <f t="shared" si="150"/>
        <v>0</v>
      </c>
      <c r="AA226" s="14">
        <f t="shared" si="151"/>
        <v>1.7918968084556434E-3</v>
      </c>
      <c r="AB226" s="14">
        <f t="shared" si="152"/>
        <v>3.9953323948805544</v>
      </c>
      <c r="AC226" s="24">
        <f t="shared" si="153"/>
        <v>71.287121543518111</v>
      </c>
      <c r="AE226" s="15" t="s">
        <v>74</v>
      </c>
    </row>
    <row r="227" spans="2:31" ht="15" customHeight="1">
      <c r="D227" s="11" t="s">
        <v>20</v>
      </c>
      <c r="E227" s="8">
        <v>52.239060000000002</v>
      </c>
      <c r="F227" s="8">
        <v>0.61591799999999997</v>
      </c>
      <c r="G227" s="8">
        <v>2.4361809999999999</v>
      </c>
      <c r="H227" s="8">
        <v>10.489929999999999</v>
      </c>
      <c r="I227" s="8">
        <v>0.232209</v>
      </c>
      <c r="J227" s="8">
        <v>15.474330999999999</v>
      </c>
      <c r="K227" s="8">
        <v>18.428250999999999</v>
      </c>
      <c r="L227" s="8">
        <v>0.18490300000000001</v>
      </c>
      <c r="M227" s="8">
        <v>0</v>
      </c>
      <c r="N227" s="8">
        <v>0.1769</v>
      </c>
      <c r="O227" s="8">
        <v>0</v>
      </c>
      <c r="P227" s="7">
        <f t="shared" si="140"/>
        <v>100.27768300000001</v>
      </c>
      <c r="Q227" s="14">
        <f t="shared" si="141"/>
        <v>1.9361690160495544</v>
      </c>
      <c r="R227" s="14">
        <f t="shared" si="142"/>
        <v>1.7171185610592835E-2</v>
      </c>
      <c r="S227" s="14">
        <f t="shared" si="143"/>
        <v>0.1064175121417625</v>
      </c>
      <c r="T227" s="14">
        <f t="shared" si="144"/>
        <v>0.32514456323471769</v>
      </c>
      <c r="U227" s="14">
        <f t="shared" si="145"/>
        <v>7.2897459572280627E-3</v>
      </c>
      <c r="V227" s="14">
        <f t="shared" si="146"/>
        <v>0.85501286697223733</v>
      </c>
      <c r="W227" s="14">
        <f t="shared" si="147"/>
        <v>0.73182672552440553</v>
      </c>
      <c r="X227" s="14">
        <f t="shared" si="148"/>
        <v>1.3287369351588406E-2</v>
      </c>
      <c r="Y227" s="14">
        <f t="shared" si="149"/>
        <v>0</v>
      </c>
      <c r="Z227" s="14">
        <f t="shared" si="150"/>
        <v>5.1838280684528238E-3</v>
      </c>
      <c r="AA227" s="14">
        <f t="shared" si="151"/>
        <v>0</v>
      </c>
      <c r="AB227" s="14">
        <f t="shared" si="152"/>
        <v>3.9975028129105397</v>
      </c>
      <c r="AC227" s="24">
        <f t="shared" si="153"/>
        <v>72.449051718659291</v>
      </c>
      <c r="AE227" s="15" t="s">
        <v>76</v>
      </c>
    </row>
    <row r="228" spans="2:31" ht="15" customHeight="1">
      <c r="B228" s="11">
        <v>9</v>
      </c>
      <c r="C228" s="12">
        <v>40499</v>
      </c>
      <c r="D228" s="11" t="s">
        <v>18</v>
      </c>
      <c r="E228" s="13">
        <v>50.883186000000002</v>
      </c>
      <c r="F228" s="13">
        <v>0.59320799999999996</v>
      </c>
      <c r="G228" s="13">
        <v>1.827968</v>
      </c>
      <c r="H228" s="13">
        <v>12.340650999999999</v>
      </c>
      <c r="I228" s="13">
        <v>0.46893800000000002</v>
      </c>
      <c r="J228" s="13">
        <v>14.375024</v>
      </c>
      <c r="K228" s="13">
        <v>17.934968999999999</v>
      </c>
      <c r="L228" s="13">
        <v>0.20669699999999999</v>
      </c>
      <c r="M228" s="13">
        <v>0</v>
      </c>
      <c r="N228" s="13">
        <v>5.7015999999999997E-2</v>
      </c>
      <c r="O228" s="13">
        <v>0</v>
      </c>
      <c r="P228" s="7">
        <f t="shared" ref="P228:P233" si="154">SUM(E228:O228)</f>
        <v>98.687656999999987</v>
      </c>
      <c r="Q228" s="14">
        <f t="shared" ref="Q228:Q233" si="155">(E228/60.0843)*(6/(2*E228/60.0843+2*F228/79.8788+3*G228/101.9613+H228/71.8464+I228/70.93745+J228/40.304+K228/56.077+L228/61.9789+M228/94.195+3*N228/151.9904+O228/74.6894))</f>
        <v>1.9381304754844617</v>
      </c>
      <c r="R228" s="14">
        <f t="shared" ref="R228:R233" si="156">(F228/79.8788)*(6/(2*E228/60.0843+2*F228/79.8788+3*G228/101.9613+H228/71.8464+I228/70.93745+J228/40.304+K228/56.077+L228/61.9789+M228/94.195+3*N228/151.9904+O228/74.6894))</f>
        <v>1.6995939925141545E-2</v>
      </c>
      <c r="S228" s="14">
        <f t="shared" ref="S228:S233" si="157">2*(G228/101.9613)*(6/(2*E228/60.0843+2*F228/79.8788+3*G228/101.9613+H228/71.8464+I228/70.93745+J228/40.304+K228/56.077+L228/61.9789+M228/94.195+3*N228/151.9904+O228/74.6894))</f>
        <v>8.2060269777822825E-2</v>
      </c>
      <c r="T228" s="14">
        <f t="shared" ref="T228:T233" si="158">(H228/71.8464)*(6/(2*E228/60.0843+2*F228/79.8788+3*G228/101.9613+H228/71.8464+I228/70.93745+J228/40.304+K228/56.077+L228/61.9789+M228/94.195+3*N228/151.9904+O228/74.6894))</f>
        <v>0.39309975988387846</v>
      </c>
      <c r="U228" s="14">
        <f t="shared" ref="U228:U233" si="159">(I228/70.93745)*(6/(2*E228/60.0843+2*F228/79.8788+3*G228/101.9613+H228/71.8464+I228/70.93745+J228/40.304+K228/56.077+L228/61.9789+M228/94.195+3*N228/151.9904+O228/74.6894))</f>
        <v>1.5128977398865701E-2</v>
      </c>
      <c r="V228" s="14">
        <f t="shared" ref="V228:V233" si="160">(J228/40.304)*(6/(2*E228/60.0843+2*F228/79.8788+3*G228/101.9613+H228/71.8464+I228/70.93745+J228/40.304+K228/56.077+L228/61.9789+M228/94.195+3*N228/151.9904+O228/74.6894))</f>
        <v>0.8162630700460578</v>
      </c>
      <c r="W228" s="14">
        <f t="shared" ref="W228:W233" si="161">(K228/56.077)*(6/(2*E228/60.0843+2*F228/79.8788+3*G228/101.9613+H228/71.8464+I228/70.93745+J228/40.304+K228/56.077+L228/61.9789+M228/94.195+3*N228/151.9904+O228/74.6894))</f>
        <v>0.73195701705249971</v>
      </c>
      <c r="X228" s="14">
        <f t="shared" ref="X228:X233" si="162">2*(L228/61.9789)*(6/(2*E228/60.0843+2*F228/79.8788+3*G228/101.9613+H228/71.8464+I228/70.93745+J228/40.304+K228/56.077+L228/61.9789+M228/94.195+3*N228/151.9904+O228/74.6894))</f>
        <v>1.5264761559153983E-2</v>
      </c>
      <c r="Y228" s="14">
        <f t="shared" ref="Y228:Y233" si="163">2*(M228/94.195)*(6/(2*E228/60.0843+2*F228/79.8788+3*G228/101.9613+H228/71.8464+I228/70.93745+J228/40.304+K228/56.077+L228/61.9789+M228/94.195+3*N228/151.9904+O228/74.6894))</f>
        <v>0</v>
      </c>
      <c r="Z228" s="14">
        <f t="shared" ref="Z228:Z233" si="164">2*(N228/151.9904)*(6/(2*E228/60.0843+2*F228/79.8788+3*G228/101.9613+H228/71.8464+I228/70.93745+J228/40.304+K228/56.077+L228/61.9789+M228/94.195+3*N228/151.9904+O228/74.6894))</f>
        <v>1.7170395687863137E-3</v>
      </c>
      <c r="AA228" s="14">
        <f t="shared" ref="AA228:AA233" si="165">(O228/74.6894)*(6/(2*E228/60.0843+2*F228/79.8788+3*G228/101.9613+H228/71.8464+I228/70.93745+J228/40.304+K228/56.077+L228/61.9789+M228/94.195+3*N228/151.9904+O228/74.6894))</f>
        <v>0</v>
      </c>
      <c r="AB228" s="14">
        <f t="shared" ref="AB228:AB233" si="166">SUM(Q228:AA228)</f>
        <v>4.0106173106966683</v>
      </c>
      <c r="AC228" s="24">
        <f t="shared" ref="AC228:AC233" si="167">100*V228/(V228+T228)</f>
        <v>67.495299991429988</v>
      </c>
      <c r="AE228" s="15" t="s">
        <v>74</v>
      </c>
    </row>
    <row r="229" spans="2:31" ht="15" customHeight="1">
      <c r="D229" s="11" t="s">
        <v>20</v>
      </c>
      <c r="E229" s="13">
        <v>50.858938999999999</v>
      </c>
      <c r="F229" s="13">
        <v>0.67411100000000002</v>
      </c>
      <c r="G229" s="13">
        <v>2.0727310000000001</v>
      </c>
      <c r="H229" s="13">
        <v>11.545407000000001</v>
      </c>
      <c r="I229" s="13">
        <v>0.327486</v>
      </c>
      <c r="J229" s="13">
        <v>14.749596</v>
      </c>
      <c r="K229" s="13">
        <v>18.319292000000001</v>
      </c>
      <c r="L229" s="13">
        <v>0.23596500000000001</v>
      </c>
      <c r="M229" s="13">
        <v>0</v>
      </c>
      <c r="N229" s="13">
        <v>1.0754E-2</v>
      </c>
      <c r="O229" s="13">
        <v>2.921E-2</v>
      </c>
      <c r="P229" s="7">
        <f t="shared" si="154"/>
        <v>98.823491000000004</v>
      </c>
      <c r="Q229" s="14">
        <f t="shared" si="155"/>
        <v>1.9287795912825143</v>
      </c>
      <c r="R229" s="14">
        <f t="shared" si="156"/>
        <v>1.9229863171490162E-2</v>
      </c>
      <c r="S229" s="14">
        <f t="shared" si="157"/>
        <v>9.2643272281198827E-2</v>
      </c>
      <c r="T229" s="14">
        <f t="shared" si="158"/>
        <v>0.36616813456246716</v>
      </c>
      <c r="U229" s="14">
        <f t="shared" si="159"/>
        <v>1.0519460761356158E-2</v>
      </c>
      <c r="V229" s="14">
        <f t="shared" si="160"/>
        <v>0.83388908030811992</v>
      </c>
      <c r="W229" s="14">
        <f t="shared" si="161"/>
        <v>0.74438947758286178</v>
      </c>
      <c r="X229" s="14">
        <f t="shared" si="162"/>
        <v>1.7350421660392711E-2</v>
      </c>
      <c r="Y229" s="14">
        <f t="shared" si="163"/>
        <v>0</v>
      </c>
      <c r="Z229" s="14">
        <f t="shared" si="164"/>
        <v>3.2244836706750083E-4</v>
      </c>
      <c r="AA229" s="14">
        <f t="shared" si="165"/>
        <v>8.9114607458948964E-4</v>
      </c>
      <c r="AB229" s="14">
        <f t="shared" si="166"/>
        <v>4.0141828960520574</v>
      </c>
      <c r="AC229" s="24">
        <f t="shared" si="167"/>
        <v>69.487443596432669</v>
      </c>
      <c r="AE229" s="15" t="s">
        <v>76</v>
      </c>
    </row>
    <row r="230" spans="2:31" ht="15" customHeight="1">
      <c r="D230" s="11" t="s">
        <v>29</v>
      </c>
      <c r="E230" s="13">
        <v>50.947361999999998</v>
      </c>
      <c r="F230" s="13">
        <v>0.59911700000000001</v>
      </c>
      <c r="G230" s="13">
        <v>1.842292</v>
      </c>
      <c r="H230" s="13">
        <v>13.017604</v>
      </c>
      <c r="I230" s="13">
        <v>0.33108799999999999</v>
      </c>
      <c r="J230" s="13">
        <v>14.508092</v>
      </c>
      <c r="K230" s="13">
        <v>18.178961000000001</v>
      </c>
      <c r="L230" s="13">
        <v>0.25338100000000002</v>
      </c>
      <c r="M230" s="13">
        <v>0</v>
      </c>
      <c r="N230" s="13">
        <v>1.8173000000000002E-2</v>
      </c>
      <c r="O230" s="13">
        <v>0</v>
      </c>
      <c r="P230" s="7">
        <f t="shared" si="154"/>
        <v>99.696070000000006</v>
      </c>
      <c r="Q230" s="14">
        <f t="shared" si="155"/>
        <v>1.9274708969652734</v>
      </c>
      <c r="R230" s="14">
        <f t="shared" si="156"/>
        <v>1.7049327160613081E-2</v>
      </c>
      <c r="S230" s="14">
        <f t="shared" si="157"/>
        <v>8.214482928804813E-2</v>
      </c>
      <c r="T230" s="14">
        <f t="shared" si="158"/>
        <v>0.41186337855673671</v>
      </c>
      <c r="U230" s="14">
        <f t="shared" si="159"/>
        <v>1.0609502054259473E-2</v>
      </c>
      <c r="V230" s="14">
        <f t="shared" si="160"/>
        <v>0.81825616166399251</v>
      </c>
      <c r="W230" s="14">
        <f t="shared" si="161"/>
        <v>0.73690485830096264</v>
      </c>
      <c r="X230" s="14">
        <f t="shared" si="162"/>
        <v>1.8586058977885123E-2</v>
      </c>
      <c r="Y230" s="14">
        <f t="shared" si="163"/>
        <v>0</v>
      </c>
      <c r="Z230" s="14">
        <f t="shared" si="164"/>
        <v>5.4358516750772185E-4</v>
      </c>
      <c r="AA230" s="14">
        <f t="shared" si="165"/>
        <v>0</v>
      </c>
      <c r="AB230" s="14">
        <f t="shared" si="166"/>
        <v>4.0234285981352791</v>
      </c>
      <c r="AC230" s="24">
        <f t="shared" si="167"/>
        <v>66.518426454486445</v>
      </c>
      <c r="AE230" s="15" t="s">
        <v>74</v>
      </c>
    </row>
    <row r="231" spans="2:31" ht="15" customHeight="1">
      <c r="D231" s="11" t="s">
        <v>20</v>
      </c>
      <c r="E231" s="13">
        <v>50.519638999999998</v>
      </c>
      <c r="F231" s="13">
        <v>0.637818</v>
      </c>
      <c r="G231" s="13">
        <v>1.854328</v>
      </c>
      <c r="H231" s="13">
        <v>12.831989999999999</v>
      </c>
      <c r="I231" s="13">
        <v>0.37126199999999998</v>
      </c>
      <c r="J231" s="13">
        <v>14.216699</v>
      </c>
      <c r="K231" s="13">
        <v>17.844857000000001</v>
      </c>
      <c r="L231" s="13">
        <v>0.25067200000000001</v>
      </c>
      <c r="M231" s="13">
        <v>0</v>
      </c>
      <c r="N231" s="13">
        <v>2.4181999999999999E-2</v>
      </c>
      <c r="O231" s="13">
        <v>0</v>
      </c>
      <c r="P231" s="7">
        <f t="shared" si="154"/>
        <v>98.55144700000001</v>
      </c>
      <c r="Q231" s="14">
        <f t="shared" si="155"/>
        <v>1.9318142163343355</v>
      </c>
      <c r="R231" s="14">
        <f t="shared" si="156"/>
        <v>1.8345576531738968E-2</v>
      </c>
      <c r="S231" s="14">
        <f t="shared" si="157"/>
        <v>8.3569405526010013E-2</v>
      </c>
      <c r="T231" s="14">
        <f t="shared" si="158"/>
        <v>0.4103506500166787</v>
      </c>
      <c r="U231" s="14">
        <f t="shared" si="159"/>
        <v>1.2024611457068802E-2</v>
      </c>
      <c r="V231" s="14">
        <f t="shared" si="160"/>
        <v>0.81043230338267069</v>
      </c>
      <c r="W231" s="14">
        <f t="shared" si="161"/>
        <v>0.73112969866424415</v>
      </c>
      <c r="X231" s="14">
        <f t="shared" si="162"/>
        <v>1.8584808169044099E-2</v>
      </c>
      <c r="Y231" s="14">
        <f t="shared" si="163"/>
        <v>0</v>
      </c>
      <c r="Z231" s="14">
        <f t="shared" si="164"/>
        <v>7.3109224910021173E-4</v>
      </c>
      <c r="AA231" s="14">
        <f t="shared" si="165"/>
        <v>0</v>
      </c>
      <c r="AB231" s="14">
        <f t="shared" si="166"/>
        <v>4.0169823623308911</v>
      </c>
      <c r="AC231" s="24">
        <f t="shared" si="167"/>
        <v>66.386272934592441</v>
      </c>
      <c r="AE231" s="15" t="s">
        <v>76</v>
      </c>
    </row>
    <row r="232" spans="2:31" ht="15" customHeight="1">
      <c r="D232" s="11" t="s">
        <v>32</v>
      </c>
      <c r="E232" s="13">
        <v>50.967281999999997</v>
      </c>
      <c r="F232" s="13">
        <v>0.52700599999999997</v>
      </c>
      <c r="G232" s="13">
        <v>1.702709</v>
      </c>
      <c r="H232" s="13">
        <v>11.399850000000001</v>
      </c>
      <c r="I232" s="13">
        <v>0.31413000000000002</v>
      </c>
      <c r="J232" s="13">
        <v>14.645685</v>
      </c>
      <c r="K232" s="13">
        <v>18.74813</v>
      </c>
      <c r="L232" s="13">
        <v>0.21074799999999999</v>
      </c>
      <c r="M232" s="13">
        <v>0</v>
      </c>
      <c r="N232" s="13">
        <v>3.4703999999999999E-2</v>
      </c>
      <c r="O232" s="13">
        <v>8.6020000000000003E-3</v>
      </c>
      <c r="P232" s="7">
        <f t="shared" si="154"/>
        <v>98.558846000000003</v>
      </c>
      <c r="Q232" s="14">
        <f t="shared" si="155"/>
        <v>1.939014495936193</v>
      </c>
      <c r="R232" s="14">
        <f t="shared" si="156"/>
        <v>1.5081155415077029E-2</v>
      </c>
      <c r="S232" s="14">
        <f t="shared" si="157"/>
        <v>7.6345888007596716E-2</v>
      </c>
      <c r="T232" s="14">
        <f t="shared" si="158"/>
        <v>0.36269762582204013</v>
      </c>
      <c r="U232" s="14">
        <f t="shared" si="159"/>
        <v>1.0122421774841864E-2</v>
      </c>
      <c r="V232" s="14">
        <f t="shared" si="160"/>
        <v>0.83063863369156421</v>
      </c>
      <c r="W232" s="14">
        <f t="shared" si="161"/>
        <v>0.76422945489688809</v>
      </c>
      <c r="X232" s="14">
        <f t="shared" si="162"/>
        <v>1.5545338423533072E-2</v>
      </c>
      <c r="Y232" s="14">
        <f t="shared" si="163"/>
        <v>0</v>
      </c>
      <c r="Z232" s="14">
        <f t="shared" si="164"/>
        <v>1.0438640958462769E-3</v>
      </c>
      <c r="AA232" s="14">
        <f t="shared" si="165"/>
        <v>2.6326374519511261E-4</v>
      </c>
      <c r="AB232" s="14">
        <f t="shared" si="166"/>
        <v>4.0149821418087752</v>
      </c>
      <c r="AC232" s="24">
        <f t="shared" si="167"/>
        <v>69.606418733151273</v>
      </c>
      <c r="AE232" s="15" t="s">
        <v>74</v>
      </c>
    </row>
    <row r="233" spans="2:31" ht="15" customHeight="1">
      <c r="D233" s="11" t="s">
        <v>20</v>
      </c>
      <c r="E233" s="13">
        <v>50.799321999999997</v>
      </c>
      <c r="F233" s="13">
        <v>0.55944700000000003</v>
      </c>
      <c r="G233" s="13">
        <v>2.074354</v>
      </c>
      <c r="H233" s="13">
        <v>12.610552</v>
      </c>
      <c r="I233" s="13">
        <v>0.25101800000000002</v>
      </c>
      <c r="J233" s="13">
        <v>14.729367</v>
      </c>
      <c r="K233" s="13">
        <v>17.386444999999998</v>
      </c>
      <c r="L233" s="13">
        <v>0.27004800000000001</v>
      </c>
      <c r="M233" s="13">
        <v>0</v>
      </c>
      <c r="N233" s="13">
        <v>7.1396000000000001E-2</v>
      </c>
      <c r="O233" s="13">
        <v>6.0207999999999998E-2</v>
      </c>
      <c r="P233" s="7">
        <f t="shared" si="154"/>
        <v>98.812156999999985</v>
      </c>
      <c r="Q233" s="14">
        <f t="shared" si="155"/>
        <v>1.9309445786362613</v>
      </c>
      <c r="R233" s="14">
        <f t="shared" si="156"/>
        <v>1.5995591934634661E-2</v>
      </c>
      <c r="S233" s="14">
        <f t="shared" si="157"/>
        <v>9.2928815951578841E-2</v>
      </c>
      <c r="T233" s="14">
        <f t="shared" si="158"/>
        <v>0.40086854923201481</v>
      </c>
      <c r="U233" s="14">
        <f t="shared" si="159"/>
        <v>8.0816900651978513E-3</v>
      </c>
      <c r="V233" s="14">
        <f t="shared" si="160"/>
        <v>0.83465852212513059</v>
      </c>
      <c r="W233" s="14">
        <f t="shared" si="161"/>
        <v>0.70810704983575368</v>
      </c>
      <c r="X233" s="14">
        <f t="shared" si="162"/>
        <v>1.9902150023200994E-2</v>
      </c>
      <c r="Y233" s="14">
        <f t="shared" si="163"/>
        <v>0</v>
      </c>
      <c r="Z233" s="14">
        <f t="shared" si="164"/>
        <v>2.1456585793106315E-3</v>
      </c>
      <c r="AA233" s="14">
        <f t="shared" si="165"/>
        <v>1.8410607921762734E-3</v>
      </c>
      <c r="AB233" s="14">
        <f t="shared" si="166"/>
        <v>4.0154736671752591</v>
      </c>
      <c r="AC233" s="24">
        <f t="shared" si="167"/>
        <v>67.554855047272497</v>
      </c>
      <c r="AE233" s="15" t="s">
        <v>76</v>
      </c>
    </row>
    <row r="234" spans="2:31" ht="15" customHeight="1">
      <c r="B234" s="27">
        <v>14</v>
      </c>
      <c r="C234" s="12">
        <v>38747</v>
      </c>
      <c r="D234" s="11" t="s">
        <v>25</v>
      </c>
      <c r="E234" s="8">
        <v>52.975667000000001</v>
      </c>
      <c r="F234" s="8">
        <v>0.54852900000000004</v>
      </c>
      <c r="G234" s="8">
        <v>1.817088</v>
      </c>
      <c r="H234" s="8">
        <v>11.738073999999999</v>
      </c>
      <c r="I234" s="8">
        <v>0.371695</v>
      </c>
      <c r="J234" s="8">
        <v>14.977335999999999</v>
      </c>
      <c r="K234" s="8">
        <v>18.641255999999998</v>
      </c>
      <c r="L234" s="8">
        <v>0.20469300000000001</v>
      </c>
      <c r="M234" s="8">
        <v>0</v>
      </c>
      <c r="N234" s="8">
        <v>0</v>
      </c>
      <c r="O234" s="8">
        <v>0</v>
      </c>
      <c r="P234" s="8">
        <f t="shared" ref="P234:P236" si="168">SUM(E234:O234)</f>
        <v>101.274338</v>
      </c>
      <c r="Q234" s="14">
        <f t="shared" ref="Q234:Q236" si="169">(E234/60.0843)*(6/(2*E234/60.0843+2*F234/79.8788+3*G234/101.9613+H234/71.8464+I234/70.93745+J234/40.304+K234/56.077+L234/61.9789+M234/94.195+3*N234/151.9904+O234/74.6894))</f>
        <v>1.9545835338385251</v>
      </c>
      <c r="R234" s="14">
        <f t="shared" ref="R234:R236" si="170">(F234/79.8788)*(6/(2*E234/60.0843+2*F234/79.8788+3*G234/101.9613+H234/71.8464+I234/70.93745+J234/40.304+K234/56.077+L234/61.9789+M234/94.195+3*N234/151.9904+O234/74.6894))</f>
        <v>1.5223232115907641E-2</v>
      </c>
      <c r="S234" s="14">
        <f t="shared" ref="S234:S236" si="171">2*(G234/101.9613)*(6/(2*E234/60.0843+2*F234/79.8788+3*G234/101.9613+H234/71.8464+I234/70.93745+J234/40.304+K234/56.077+L234/61.9789+M234/94.195+3*N234/151.9904+O234/74.6894))</f>
        <v>7.9014973740618083E-2</v>
      </c>
      <c r="T234" s="14">
        <f t="shared" ref="T234:T236" si="172">(H234/71.8464)*(6/(2*E234/60.0843+2*F234/79.8788+3*G234/101.9613+H234/71.8464+I234/70.93745+J234/40.304+K234/56.077+L234/61.9789+M234/94.195+3*N234/151.9904+O234/74.6894))</f>
        <v>0.36218514969226479</v>
      </c>
      <c r="U234" s="14">
        <f t="shared" ref="U234:U236" si="173">(I234/70.93745)*(6/(2*E234/60.0843+2*F234/79.8788+3*G234/101.9613+H234/71.8464+I234/70.93745+J234/40.304+K234/56.077+L234/61.9789+M234/94.195+3*N234/151.9904+O234/74.6894))</f>
        <v>1.1615822164815813E-2</v>
      </c>
      <c r="V234" s="14">
        <f t="shared" ref="V234:V236" si="174">(J234/40.304)*(6/(2*E234/60.0843+2*F234/79.8788+3*G234/101.9613+H234/71.8464+I234/70.93745+J234/40.304+K234/56.077+L234/61.9789+M234/94.195+3*N234/151.9904+O234/74.6894))</f>
        <v>0.82380653137236293</v>
      </c>
      <c r="W234" s="14">
        <f t="shared" ref="W234:W236" si="175">(K234/56.077)*(6/(2*E234/60.0843+2*F234/79.8788+3*G234/101.9613+H234/71.8464+I234/70.93745+J234/40.304+K234/56.077+L234/61.9789+M234/94.195+3*N234/151.9904+O234/74.6894))</f>
        <v>0.73693504018510692</v>
      </c>
      <c r="X234" s="14">
        <f t="shared" ref="X234:X236" si="176">2*(L234/61.9789)*(6/(2*E234/60.0843+2*F234/79.8788+3*G234/101.9613+H234/71.8464+I234/70.93745+J234/40.304+K234/56.077+L234/61.9789+M234/94.195+3*N234/151.9904+O234/74.6894))</f>
        <v>1.4642928131316181E-2</v>
      </c>
      <c r="Y234" s="14">
        <f t="shared" ref="Y234:Y236" si="177">2*(M234/94.195)*(6/(2*E234/60.0843+2*F234/79.8788+3*G234/101.9613+H234/71.8464+I234/70.93745+J234/40.304+K234/56.077+L234/61.9789+M234/94.195+3*N234/151.9904+O234/74.6894))</f>
        <v>0</v>
      </c>
      <c r="Z234" s="14">
        <f t="shared" ref="Z234:Z236" si="178">2*(N234/151.9904)*(6/(2*E234/60.0843+2*F234/79.8788+3*G234/101.9613+H234/71.8464+I234/70.93745+J234/40.304+K234/56.077+L234/61.9789+M234/94.195+3*N234/151.9904+O234/74.6894))</f>
        <v>0</v>
      </c>
      <c r="AA234" s="14">
        <f t="shared" ref="AA234:AA236" si="179">(O234/74.6894)*(6/(2*E234/60.0843+2*F234/79.8788+3*G234/101.9613+H234/71.8464+I234/70.93745+J234/40.304+K234/56.077+L234/61.9789+M234/94.195+3*N234/151.9904+O234/74.6894))</f>
        <v>0</v>
      </c>
      <c r="AB234" s="14">
        <f t="shared" ref="AB234:AB236" si="180">SUM(Q234:AA234)</f>
        <v>3.9980072112409166</v>
      </c>
      <c r="AC234" s="24">
        <f t="shared" ref="AC234:AC236" si="181">100*V234/(V234+T234)</f>
        <v>69.461408922603695</v>
      </c>
      <c r="AE234" s="15" t="s">
        <v>74</v>
      </c>
    </row>
    <row r="235" spans="2:31" ht="15" customHeight="1">
      <c r="B235" s="16"/>
      <c r="C235" s="11"/>
      <c r="D235" s="11" t="s">
        <v>28</v>
      </c>
      <c r="E235" s="8">
        <v>52.477609999999999</v>
      </c>
      <c r="F235" s="8">
        <v>0.57006999999999997</v>
      </c>
      <c r="G235" s="8">
        <v>1.7561880000000001</v>
      </c>
      <c r="H235" s="8">
        <v>13.142343</v>
      </c>
      <c r="I235" s="8">
        <v>0.36569200000000002</v>
      </c>
      <c r="J235" s="8">
        <v>14.320748999999999</v>
      </c>
      <c r="K235" s="8">
        <v>18.584032000000001</v>
      </c>
      <c r="L235" s="8">
        <v>0.23088600000000001</v>
      </c>
      <c r="M235" s="8">
        <v>0</v>
      </c>
      <c r="N235" s="8">
        <v>1.2681E-2</v>
      </c>
      <c r="O235" s="8">
        <v>0</v>
      </c>
      <c r="P235" s="8">
        <f t="shared" si="168"/>
        <v>101.46025100000001</v>
      </c>
      <c r="Q235" s="14">
        <f t="shared" si="169"/>
        <v>1.9470041612122606</v>
      </c>
      <c r="R235" s="14">
        <f t="shared" si="170"/>
        <v>1.5909278806166383E-2</v>
      </c>
      <c r="S235" s="14">
        <f t="shared" si="171"/>
        <v>7.6792618198477908E-2</v>
      </c>
      <c r="T235" s="14">
        <f t="shared" si="172"/>
        <v>0.40777596454537363</v>
      </c>
      <c r="U235" s="14">
        <f t="shared" si="173"/>
        <v>1.1491949923012824E-2</v>
      </c>
      <c r="V235" s="14">
        <f t="shared" si="174"/>
        <v>0.79208432834508791</v>
      </c>
      <c r="W235" s="14">
        <f t="shared" si="175"/>
        <v>0.73876959093106265</v>
      </c>
      <c r="X235" s="14">
        <f t="shared" si="176"/>
        <v>1.6608773761035873E-2</v>
      </c>
      <c r="Y235" s="14">
        <f t="shared" si="177"/>
        <v>0</v>
      </c>
      <c r="Z235" s="14">
        <f t="shared" si="178"/>
        <v>3.7198136024949578E-4</v>
      </c>
      <c r="AA235" s="14">
        <f t="shared" si="179"/>
        <v>0</v>
      </c>
      <c r="AB235" s="14">
        <f t="shared" si="180"/>
        <v>4.0068086470827273</v>
      </c>
      <c r="AC235" s="24">
        <f t="shared" si="181"/>
        <v>66.014712966036896</v>
      </c>
      <c r="AE235" s="15" t="s">
        <v>74</v>
      </c>
    </row>
    <row r="236" spans="2:31" ht="15" customHeight="1">
      <c r="B236" s="16"/>
      <c r="C236" s="11"/>
      <c r="D236" s="11" t="s">
        <v>20</v>
      </c>
      <c r="E236" s="8">
        <v>52.390521999999997</v>
      </c>
      <c r="F236" s="8">
        <v>0.629521</v>
      </c>
      <c r="G236" s="8">
        <v>2.1692870000000002</v>
      </c>
      <c r="H236" s="8">
        <v>12.335812000000001</v>
      </c>
      <c r="I236" s="8">
        <v>0.25224999999999997</v>
      </c>
      <c r="J236" s="8">
        <v>14.873791000000001</v>
      </c>
      <c r="K236" s="8">
        <v>18.563773999999999</v>
      </c>
      <c r="L236" s="8">
        <v>0.22902500000000001</v>
      </c>
      <c r="M236" s="8">
        <v>0</v>
      </c>
      <c r="N236" s="8">
        <v>4.2959999999999998E-2</v>
      </c>
      <c r="O236" s="8">
        <v>9.5689999999999994E-3</v>
      </c>
      <c r="P236" s="8">
        <f t="shared" si="168"/>
        <v>101.49651099999997</v>
      </c>
      <c r="Q236" s="14">
        <f t="shared" si="169"/>
        <v>1.9351628078051615</v>
      </c>
      <c r="R236" s="14">
        <f t="shared" si="170"/>
        <v>1.7490590790308864E-2</v>
      </c>
      <c r="S236" s="14">
        <f t="shared" si="171"/>
        <v>9.4435967526845369E-2</v>
      </c>
      <c r="T236" s="14">
        <f t="shared" si="172"/>
        <v>0.38105574974993067</v>
      </c>
      <c r="U236" s="14">
        <f t="shared" si="173"/>
        <v>7.8918966834713947E-3</v>
      </c>
      <c r="V236" s="14">
        <f t="shared" si="174"/>
        <v>0.81902906412988241</v>
      </c>
      <c r="W236" s="14">
        <f t="shared" si="175"/>
        <v>0.73469534763280464</v>
      </c>
      <c r="X236" s="14">
        <f t="shared" si="176"/>
        <v>1.640192464409437E-2</v>
      </c>
      <c r="Y236" s="14">
        <f t="shared" si="177"/>
        <v>0</v>
      </c>
      <c r="Z236" s="14">
        <f t="shared" si="178"/>
        <v>1.254596002217276E-3</v>
      </c>
      <c r="AA236" s="14">
        <f t="shared" si="179"/>
        <v>2.8433699733169189E-4</v>
      </c>
      <c r="AB236" s="14">
        <f t="shared" si="180"/>
        <v>4.0077022819620485</v>
      </c>
      <c r="AC236" s="24">
        <f t="shared" si="181"/>
        <v>68.247598391150646</v>
      </c>
      <c r="AE236" s="15" t="s">
        <v>76</v>
      </c>
    </row>
    <row r="237" spans="2:31" ht="15" customHeight="1">
      <c r="B237" s="16"/>
      <c r="C237" s="12">
        <v>40568</v>
      </c>
      <c r="D237" s="11" t="s">
        <v>32</v>
      </c>
      <c r="E237" s="8">
        <v>51.169902</v>
      </c>
      <c r="F237" s="8">
        <v>0.520258</v>
      </c>
      <c r="G237" s="8">
        <v>1.776262</v>
      </c>
      <c r="H237" s="8">
        <v>12.939218</v>
      </c>
      <c r="I237" s="8">
        <v>0.383135</v>
      </c>
      <c r="J237" s="8">
        <v>14.295641</v>
      </c>
      <c r="K237" s="8">
        <v>18.450462999999999</v>
      </c>
      <c r="L237" s="8">
        <v>0.25217099999999998</v>
      </c>
      <c r="M237" s="8">
        <v>0</v>
      </c>
      <c r="N237" s="8">
        <v>2.6637000000000001E-2</v>
      </c>
      <c r="O237" s="8">
        <v>2.3167E-2</v>
      </c>
      <c r="P237" s="9">
        <f>SUM(E237:O237)</f>
        <v>99.836854000000002</v>
      </c>
      <c r="Q237" s="17">
        <f>(E237/60.0843)*(6/(2*E237/60.0843+2*F237/79.8788+3*G237/101.9613+H237/71.8464+I237/70.93745+J237/40.304+K237/56.077+L237/61.9789+M237/94.195+3*N237/151.9904+O237/74.6894))</f>
        <v>1.9335744953649232</v>
      </c>
      <c r="R237" s="17">
        <f>(F237/79.8788)*(6/(2*E237/60.0843+2*F237/79.8788+3*G237/101.9613+H237/71.8464+I237/70.93745+J237/40.304+K237/56.077+L237/61.9789+M237/94.195+3*N237/151.9904+O237/74.6894))</f>
        <v>1.478749343083244E-2</v>
      </c>
      <c r="S237" s="17">
        <f>2*(G237/101.9613)*(6/(2*E237/60.0843+2*F237/79.8788+3*G237/101.9613+H237/71.8464+I237/70.93745+J237/40.304+K237/56.077+L237/61.9789+M237/94.195+3*N237/151.9904+O237/74.6894))</f>
        <v>7.9105920069116667E-2</v>
      </c>
      <c r="T237" s="17">
        <f>(H237/71.8464)*(6/(2*E237/60.0843+2*F237/79.8788+3*G237/101.9613+H237/71.8464+I237/70.93745+J237/40.304+K237/56.077+L237/61.9789+M237/94.195+3*N237/151.9904+O237/74.6894))</f>
        <v>0.40889363257512273</v>
      </c>
      <c r="U237" s="17">
        <f>(I237/70.93745)*(6/(2*E237/60.0843+2*F237/79.8788+3*G237/101.9613+H237/71.8464+I237/70.93745+J237/40.304+K237/56.077+L237/61.9789+M237/94.195+3*N237/151.9904+O237/74.6894))</f>
        <v>1.2262628859443197E-2</v>
      </c>
      <c r="V237" s="17">
        <f>(J237/40.304)*(6/(2*E237/60.0843+2*F237/79.8788+3*G237/101.9613+H237/71.8464+I237/70.93745+J237/40.304+K237/56.077+L237/61.9789+M237/94.195+3*N237/151.9904+O237/74.6894))</f>
        <v>0.80530948228799992</v>
      </c>
      <c r="W237" s="17">
        <f>(K237/56.077)*(6/(2*E237/60.0843+2*F237/79.8788+3*G237/101.9613+H237/71.8464+I237/70.93745+J237/40.304+K237/56.077+L237/61.9789+M237/94.195+3*N237/151.9904+O237/74.6894))</f>
        <v>0.74701586732485759</v>
      </c>
      <c r="X237" s="17">
        <f>2*(L237/61.9789)*(6/(2*E237/60.0843+2*F237/79.8788+3*G237/101.9613+H237/71.8464+I237/70.93745+J237/40.304+K237/56.077+L237/61.9789+M237/94.195+3*N237/151.9904+O237/74.6894))</f>
        <v>1.8475176743560716E-2</v>
      </c>
      <c r="Y237" s="17">
        <f>2*(M237/94.195)*(6/(2*E237/60.0843+2*F237/79.8788+3*G237/101.9613+H237/71.8464+I237/70.93745+J237/40.304+K237/56.077+L237/61.9789+M237/94.195+3*N237/151.9904+O237/74.6894))</f>
        <v>0</v>
      </c>
      <c r="Z237" s="17">
        <f>2*(N237/151.9904)*(6/(2*E237/60.0843+2*F237/79.8788+3*G237/101.9613+H237/71.8464+I237/70.93745+J237/40.304+K237/56.077+L237/61.9789+M237/94.195+3*N237/151.9904+O237/74.6894))</f>
        <v>7.958046601389125E-4</v>
      </c>
      <c r="AA237" s="17">
        <f>(O237/74.6894)*(6/(2*E237/60.0843+2*F237/79.8788+3*G237/101.9613+H237/71.8464+I237/70.93745+J237/40.304+K237/56.077+L237/61.9789+M237/94.195+3*N237/151.9904+O237/74.6894))</f>
        <v>7.0423589540160247E-4</v>
      </c>
      <c r="AB237" s="17">
        <f>SUM(Q237:AA237)</f>
        <v>4.0209247372113976</v>
      </c>
      <c r="AC237" s="25">
        <f>100*V237/(V237+T237)</f>
        <v>66.324115992634603</v>
      </c>
      <c r="AE237" s="15" t="s">
        <v>74</v>
      </c>
    </row>
    <row r="238" spans="2:31" ht="15" customHeight="1">
      <c r="B238" s="16"/>
      <c r="C238" s="11"/>
      <c r="D238" s="11" t="s">
        <v>20</v>
      </c>
      <c r="E238" s="8">
        <v>51.097465</v>
      </c>
      <c r="F238" s="8">
        <v>0.66761099999999995</v>
      </c>
      <c r="G238" s="8">
        <v>1.876914</v>
      </c>
      <c r="H238" s="8">
        <v>12.809374999999999</v>
      </c>
      <c r="I238" s="8">
        <v>0.30494599999999999</v>
      </c>
      <c r="J238" s="8">
        <v>14.434977999999999</v>
      </c>
      <c r="K238" s="8">
        <v>17.784205</v>
      </c>
      <c r="L238" s="8">
        <v>0.230402</v>
      </c>
      <c r="M238" s="8">
        <v>0</v>
      </c>
      <c r="N238" s="8">
        <v>8.3689999999999997E-3</v>
      </c>
      <c r="O238" s="8">
        <v>8.6859999999999993E-3</v>
      </c>
      <c r="P238" s="9">
        <f>SUM(E238:O238)</f>
        <v>99.222950999999995</v>
      </c>
      <c r="Q238" s="17">
        <f>(E238/60.0843)*(6/(2*E238/60.0843+2*F238/79.8788+3*G238/101.9613+H238/71.8464+I238/70.93745+J238/40.304+K238/56.077+L238/61.9789+M238/94.195+3*N238/151.9904+O238/74.6894))</f>
        <v>1.9366997061836935</v>
      </c>
      <c r="R238" s="17">
        <f>(F238/79.8788)*(6/(2*E238/60.0843+2*F238/79.8788+3*G238/101.9613+H238/71.8464+I238/70.93745+J238/40.304+K238/56.077+L238/61.9789+M238/94.195+3*N238/151.9904+O238/74.6894))</f>
        <v>1.9033378737323425E-2</v>
      </c>
      <c r="S238" s="17">
        <f>2*(G238/101.9613)*(6/(2*E238/60.0843+2*F238/79.8788+3*G238/101.9613+H238/71.8464+I238/70.93745+J238/40.304+K238/56.077+L238/61.9789+M238/94.195+3*N238/151.9904+O238/74.6894))</f>
        <v>8.3842253566598079E-2</v>
      </c>
      <c r="T238" s="17">
        <f>(H238/71.8464)*(6/(2*E238/60.0843+2*F238/79.8788+3*G238/101.9613+H238/71.8464+I238/70.93745+J238/40.304+K238/56.077+L238/61.9789+M238/94.195+3*N238/151.9904+O238/74.6894))</f>
        <v>0.40601947547984329</v>
      </c>
      <c r="U238" s="17">
        <f>(I238/70.93745)*(6/(2*E238/60.0843+2*F238/79.8788+3*G238/101.9613+H238/71.8464+I238/70.93745+J238/40.304+K238/56.077+L238/61.9789+M238/94.195+3*N238/151.9904+O238/74.6894))</f>
        <v>9.7897433407583435E-3</v>
      </c>
      <c r="V238" s="17">
        <f>(J238/40.304)*(6/(2*E238/60.0843+2*F238/79.8788+3*G238/101.9613+H238/71.8464+I238/70.93745+J238/40.304+K238/56.077+L238/61.9789+M238/94.195+3*N238/151.9904+O238/74.6894))</f>
        <v>0.8156276007936889</v>
      </c>
      <c r="W238" s="17">
        <f>(K238/56.077)*(6/(2*E238/60.0843+2*F238/79.8788+3*G238/101.9613+H238/71.8464+I238/70.93745+J238/40.304+K238/56.077+L238/61.9789+M238/94.195+3*N238/151.9904+O238/74.6894))</f>
        <v>0.72222683634402274</v>
      </c>
      <c r="X238" s="17">
        <f>2*(L238/61.9789)*(6/(2*E238/60.0843+2*F238/79.8788+3*G238/101.9613+H238/71.8464+I238/70.93745+J238/40.304+K238/56.077+L238/61.9789+M238/94.195+3*N238/151.9904+O238/74.6894))</f>
        <v>1.69315342664433E-2</v>
      </c>
      <c r="Y238" s="17">
        <f>2*(M238/94.195)*(6/(2*E238/60.0843+2*F238/79.8788+3*G238/101.9613+H238/71.8464+I238/70.93745+J238/40.304+K238/56.077+L238/61.9789+M238/94.195+3*N238/151.9904+O238/74.6894))</f>
        <v>0</v>
      </c>
      <c r="Z238" s="17">
        <f>2*(N238/151.9904)*(6/(2*E238/60.0843+2*F238/79.8788+3*G238/101.9613+H238/71.8464+I238/70.93745+J238/40.304+K238/56.077+L238/61.9789+M238/94.195+3*N238/151.9904+O238/74.6894))</f>
        <v>2.5079065127404438E-4</v>
      </c>
      <c r="AA238" s="17">
        <f>(O238/74.6894)*(6/(2*E238/60.0843+2*F238/79.8788+3*G238/101.9613+H238/71.8464+I238/70.93745+J238/40.304+K238/56.077+L238/61.9789+M238/94.195+3*N238/151.9904+O238/74.6894))</f>
        <v>2.6484073962279364E-4</v>
      </c>
      <c r="AB238" s="17">
        <f>SUM(Q238:AA238)</f>
        <v>4.0106861601032673</v>
      </c>
      <c r="AC238" s="25">
        <f>100*V238/(V238+T238)</f>
        <v>66.764585012690375</v>
      </c>
      <c r="AE238" s="15" t="s">
        <v>76</v>
      </c>
    </row>
    <row r="239" spans="2:31" ht="15" customHeight="1">
      <c r="B239" s="11">
        <v>16</v>
      </c>
      <c r="C239" s="12">
        <v>40499</v>
      </c>
      <c r="D239" s="11" t="s">
        <v>21</v>
      </c>
      <c r="E239" s="8">
        <v>51.349305999999999</v>
      </c>
      <c r="F239" s="8">
        <v>0.59791799999999995</v>
      </c>
      <c r="G239" s="8">
        <v>1.771031</v>
      </c>
      <c r="H239" s="8">
        <v>11.73258</v>
      </c>
      <c r="I239" s="8">
        <v>0.32896799999999998</v>
      </c>
      <c r="J239" s="8">
        <v>14.572374999999999</v>
      </c>
      <c r="K239" s="8">
        <v>19.066063</v>
      </c>
      <c r="L239" s="8">
        <v>0.198491</v>
      </c>
      <c r="M239" s="8">
        <v>0</v>
      </c>
      <c r="N239" s="8">
        <v>0</v>
      </c>
      <c r="O239" s="8">
        <v>5.2810000000000003E-2</v>
      </c>
      <c r="P239" s="9">
        <f t="shared" ref="P239:P243" si="182">SUM(E239:O239)</f>
        <v>99.669541999999993</v>
      </c>
      <c r="Q239" s="17">
        <f t="shared" ref="Q239:Q243" si="183">(E239/60.0843)*(6/(2*E239/60.0843+2*F239/79.8788+3*G239/101.9613+H239/71.8464+I239/70.93745+J239/40.304+K239/56.077+L239/61.9789+M239/94.195+3*N239/151.9904+O239/74.6894))</f>
        <v>1.9351889352343137</v>
      </c>
      <c r="R239" s="17">
        <f t="shared" ref="R239:R243" si="184">(F239/79.8788)*(6/(2*E239/60.0843+2*F239/79.8788+3*G239/101.9613+H239/71.8464+I239/70.93745+J239/40.304+K239/56.077+L239/61.9789+M239/94.195+3*N239/151.9904+O239/74.6894))</f>
        <v>1.6949617250957612E-2</v>
      </c>
      <c r="S239" s="17">
        <f t="shared" ref="S239:S243" si="185">2*(G239/101.9613)*(6/(2*E239/60.0843+2*F239/79.8788+3*G239/101.9613+H239/71.8464+I239/70.93745+J239/40.304+K239/56.077+L239/61.9789+M239/94.195+3*N239/151.9904+O239/74.6894))</f>
        <v>7.8663016157663732E-2</v>
      </c>
      <c r="T239" s="17">
        <f t="shared" ref="T239:T243" si="186">(H239/71.8464)*(6/(2*E239/60.0843+2*F239/79.8788+3*G239/101.9613+H239/71.8464+I239/70.93745+J239/40.304+K239/56.077+L239/61.9789+M239/94.195+3*N239/151.9904+O239/74.6894))</f>
        <v>0.36977565245891003</v>
      </c>
      <c r="U239" s="17">
        <f t="shared" ref="U239:U243" si="187">(I239/70.93745)*(6/(2*E239/60.0843+2*F239/79.8788+3*G239/101.9613+H239/71.8464+I239/70.93745+J239/40.304+K239/56.077+L239/61.9789+M239/94.195+3*N239/151.9904+O239/74.6894))</f>
        <v>1.0500932853137065E-2</v>
      </c>
      <c r="V239" s="17">
        <f t="shared" ref="V239:V243" si="188">(J239/40.304)*(6/(2*E239/60.0843+2*F239/79.8788+3*G239/101.9613+H239/71.8464+I239/70.93745+J239/40.304+K239/56.077+L239/61.9789+M239/94.195+3*N239/151.9904+O239/74.6894))</f>
        <v>0.81871356899665859</v>
      </c>
      <c r="W239" s="17">
        <f t="shared" ref="W239:W243" si="189">(K239/56.077)*(6/(2*E239/60.0843+2*F239/79.8788+3*G239/101.9613+H239/71.8464+I239/70.93745+J239/40.304+K239/56.077+L239/61.9789+M239/94.195+3*N239/151.9904+O239/74.6894))</f>
        <v>0.76988534308561396</v>
      </c>
      <c r="X239" s="17">
        <f t="shared" ref="X239:X243" si="190">2*(L239/61.9789)*(6/(2*E239/60.0843+2*F239/79.8788+3*G239/101.9613+H239/71.8464+I239/70.93745+J239/40.304+K239/56.077+L239/61.9789+M239/94.195+3*N239/151.9904+O239/74.6894))</f>
        <v>1.450363130169805E-2</v>
      </c>
      <c r="Y239" s="17">
        <f t="shared" ref="Y239:Y243" si="191">2*(M239/94.195)*(6/(2*E239/60.0843+2*F239/79.8788+3*G239/101.9613+H239/71.8464+I239/70.93745+J239/40.304+K239/56.077+L239/61.9789+M239/94.195+3*N239/151.9904+O239/74.6894))</f>
        <v>0</v>
      </c>
      <c r="Z239" s="17">
        <f t="shared" ref="Z239:Z243" si="192">2*(N239/151.9904)*(6/(2*E239/60.0843+2*F239/79.8788+3*G239/101.9613+H239/71.8464+I239/70.93745+J239/40.304+K239/56.077+L239/61.9789+M239/94.195+3*N239/151.9904+O239/74.6894))</f>
        <v>0</v>
      </c>
      <c r="AA239" s="17">
        <f t="shared" ref="AA239:AA243" si="193">(O239/74.6894)*(6/(2*E239/60.0843+2*F239/79.8788+3*G239/101.9613+H239/71.8464+I239/70.93745+J239/40.304+K239/56.077+L239/61.9789+M239/94.195+3*N239/151.9904+O239/74.6894))</f>
        <v>1.6010577477938326E-3</v>
      </c>
      <c r="AB239" s="17">
        <f t="shared" ref="AB239:AB243" si="194">SUM(Q239:AA239)</f>
        <v>4.0157817550867465</v>
      </c>
      <c r="AC239" s="25">
        <f t="shared" ref="AC239:AC243" si="195">100*V239/(V239+T239)</f>
        <v>68.886915776481516</v>
      </c>
      <c r="AE239" s="15" t="s">
        <v>74</v>
      </c>
    </row>
    <row r="240" spans="2:31" ht="15" customHeight="1">
      <c r="C240" s="18"/>
      <c r="D240" s="11" t="s">
        <v>20</v>
      </c>
      <c r="E240" s="8">
        <v>51.050603000000002</v>
      </c>
      <c r="F240" s="8">
        <v>0.55165500000000001</v>
      </c>
      <c r="G240" s="8">
        <v>1.9061520000000001</v>
      </c>
      <c r="H240" s="8">
        <v>12.741301999999999</v>
      </c>
      <c r="I240" s="8">
        <v>0.28311999999999998</v>
      </c>
      <c r="J240" s="8">
        <v>14.633068</v>
      </c>
      <c r="K240" s="8">
        <v>18.341687</v>
      </c>
      <c r="L240" s="8">
        <v>0.2056</v>
      </c>
      <c r="M240" s="8">
        <v>0</v>
      </c>
      <c r="N240" s="8">
        <v>0</v>
      </c>
      <c r="O240" s="8">
        <v>6.7416000000000004E-2</v>
      </c>
      <c r="P240" s="9">
        <f t="shared" si="182"/>
        <v>99.780602999999999</v>
      </c>
      <c r="Q240" s="17">
        <f t="shared" si="183"/>
        <v>1.9274475161267601</v>
      </c>
      <c r="R240" s="17">
        <f t="shared" si="184"/>
        <v>1.5666742942848692E-2</v>
      </c>
      <c r="S240" s="17">
        <f t="shared" si="185"/>
        <v>8.4819332717516627E-2</v>
      </c>
      <c r="T240" s="17">
        <f t="shared" si="186"/>
        <v>0.40230134875545359</v>
      </c>
      <c r="U240" s="17">
        <f t="shared" si="187"/>
        <v>9.0539411576489731E-3</v>
      </c>
      <c r="V240" s="17">
        <f t="shared" si="188"/>
        <v>0.82362577915656887</v>
      </c>
      <c r="W240" s="17">
        <f t="shared" si="189"/>
        <v>0.7419885388579619</v>
      </c>
      <c r="X240" s="17">
        <f t="shared" si="190"/>
        <v>1.5050534813432418E-2</v>
      </c>
      <c r="Y240" s="17">
        <f t="shared" si="191"/>
        <v>0</v>
      </c>
      <c r="Z240" s="17">
        <f t="shared" si="192"/>
        <v>0</v>
      </c>
      <c r="AA240" s="17">
        <f t="shared" si="193"/>
        <v>2.047607450157678E-3</v>
      </c>
      <c r="AB240" s="17">
        <f t="shared" si="194"/>
        <v>4.0220013419783491</v>
      </c>
      <c r="AC240" s="25">
        <f t="shared" si="195"/>
        <v>67.18391007133954</v>
      </c>
      <c r="AE240" s="15" t="s">
        <v>76</v>
      </c>
    </row>
    <row r="241" spans="1:31" ht="15" customHeight="1">
      <c r="C241" s="18"/>
      <c r="D241" s="19" t="s">
        <v>28</v>
      </c>
      <c r="E241" s="8">
        <v>51.839131000000002</v>
      </c>
      <c r="F241" s="8">
        <v>0.473547</v>
      </c>
      <c r="G241" s="8">
        <v>1.592287</v>
      </c>
      <c r="H241" s="8">
        <v>12.10502</v>
      </c>
      <c r="I241" s="8">
        <v>0.363089</v>
      </c>
      <c r="J241" s="8">
        <v>14.482108</v>
      </c>
      <c r="K241" s="8">
        <v>19.028932000000001</v>
      </c>
      <c r="L241" s="8">
        <v>0.21707699999999999</v>
      </c>
      <c r="M241" s="8">
        <v>0</v>
      </c>
      <c r="N241" s="8">
        <v>2.1599E-2</v>
      </c>
      <c r="O241" s="8">
        <v>2.9350000000000001E-3</v>
      </c>
      <c r="P241" s="9">
        <f t="shared" si="182"/>
        <v>100.12572499999999</v>
      </c>
      <c r="Q241" s="17">
        <f t="shared" si="183"/>
        <v>1.945752765407295</v>
      </c>
      <c r="R241" s="17">
        <f t="shared" si="184"/>
        <v>1.3369726010961213E-2</v>
      </c>
      <c r="S241" s="17">
        <f t="shared" si="185"/>
        <v>7.0437986107212358E-2</v>
      </c>
      <c r="T241" s="17">
        <f t="shared" si="186"/>
        <v>0.37997187246558939</v>
      </c>
      <c r="U241" s="17">
        <f t="shared" si="187"/>
        <v>1.1543259758199991E-2</v>
      </c>
      <c r="V241" s="17">
        <f t="shared" si="188"/>
        <v>0.81035362891628582</v>
      </c>
      <c r="W241" s="17">
        <f t="shared" si="189"/>
        <v>0.76528040256852847</v>
      </c>
      <c r="X241" s="17">
        <f t="shared" si="190"/>
        <v>1.579759195942838E-2</v>
      </c>
      <c r="Y241" s="17">
        <f t="shared" si="191"/>
        <v>0</v>
      </c>
      <c r="Z241" s="17">
        <f t="shared" si="192"/>
        <v>6.4097107517185816E-4</v>
      </c>
      <c r="AA241" s="17">
        <f t="shared" si="193"/>
        <v>8.8621701592693776E-5</v>
      </c>
      <c r="AB241" s="17">
        <f t="shared" si="194"/>
        <v>4.0132368259702647</v>
      </c>
      <c r="AC241" s="25">
        <f t="shared" si="195"/>
        <v>68.078322103956296</v>
      </c>
      <c r="AE241" s="15" t="s">
        <v>74</v>
      </c>
    </row>
    <row r="242" spans="1:31" ht="15" customHeight="1">
      <c r="C242" s="18"/>
      <c r="D242" s="19" t="s">
        <v>29</v>
      </c>
      <c r="E242" s="8">
        <v>51.177447999999998</v>
      </c>
      <c r="F242" s="8">
        <v>0.52375300000000002</v>
      </c>
      <c r="G242" s="8">
        <v>1.650379</v>
      </c>
      <c r="H242" s="8">
        <v>11.557472000000001</v>
      </c>
      <c r="I242" s="8">
        <v>0.280476</v>
      </c>
      <c r="J242" s="8">
        <v>14.299200000000001</v>
      </c>
      <c r="K242" s="8">
        <v>19.344507</v>
      </c>
      <c r="L242" s="8">
        <v>0.19080800000000001</v>
      </c>
      <c r="M242" s="8">
        <v>0</v>
      </c>
      <c r="N242" s="8">
        <v>2.3210000000000001E-3</v>
      </c>
      <c r="O242" s="8">
        <v>0</v>
      </c>
      <c r="P242" s="9">
        <f t="shared" si="182"/>
        <v>99.026364000000001</v>
      </c>
      <c r="Q242" s="17">
        <f t="shared" si="183"/>
        <v>1.9410526368156145</v>
      </c>
      <c r="R242" s="17">
        <f t="shared" si="184"/>
        <v>1.4942204793187766E-2</v>
      </c>
      <c r="S242" s="17">
        <f t="shared" si="185"/>
        <v>7.3773096613808098E-2</v>
      </c>
      <c r="T242" s="17">
        <f t="shared" si="186"/>
        <v>0.36658739760521675</v>
      </c>
      <c r="U242" s="17">
        <f t="shared" si="187"/>
        <v>9.0103119085984291E-3</v>
      </c>
      <c r="V242" s="17">
        <f t="shared" si="188"/>
        <v>0.80850606708117456</v>
      </c>
      <c r="W242" s="17">
        <f t="shared" si="189"/>
        <v>0.78612677281519683</v>
      </c>
      <c r="X242" s="17">
        <f t="shared" si="190"/>
        <v>1.4031445176389311E-2</v>
      </c>
      <c r="Y242" s="17">
        <f t="shared" si="191"/>
        <v>0</v>
      </c>
      <c r="Z242" s="17">
        <f t="shared" si="192"/>
        <v>6.9599908867861487E-5</v>
      </c>
      <c r="AA242" s="17">
        <f t="shared" si="193"/>
        <v>0</v>
      </c>
      <c r="AB242" s="17">
        <f t="shared" si="194"/>
        <v>4.0140995327180544</v>
      </c>
      <c r="AC242" s="25">
        <f t="shared" si="195"/>
        <v>68.803554047247502</v>
      </c>
      <c r="AE242" s="15" t="s">
        <v>74</v>
      </c>
    </row>
    <row r="243" spans="1:31" ht="15" customHeight="1">
      <c r="C243" s="18"/>
      <c r="D243" s="19" t="s">
        <v>20</v>
      </c>
      <c r="E243" s="8">
        <v>51.420825999999998</v>
      </c>
      <c r="F243" s="8">
        <v>0.60070299999999999</v>
      </c>
      <c r="G243" s="8">
        <v>1.7012860000000001</v>
      </c>
      <c r="H243" s="8">
        <v>11.139056</v>
      </c>
      <c r="I243" s="8">
        <v>0.424763</v>
      </c>
      <c r="J243" s="8">
        <v>14.172544</v>
      </c>
      <c r="K243" s="8">
        <v>18.673590000000001</v>
      </c>
      <c r="L243" s="8">
        <v>0.18806400000000001</v>
      </c>
      <c r="M243" s="8">
        <v>0</v>
      </c>
      <c r="N243" s="8">
        <v>1.549E-3</v>
      </c>
      <c r="O243" s="8">
        <v>5.8840000000000003E-3</v>
      </c>
      <c r="P243" s="9">
        <f t="shared" si="182"/>
        <v>98.328265000000002</v>
      </c>
      <c r="Q243" s="17">
        <f t="shared" si="183"/>
        <v>1.9557442478723468</v>
      </c>
      <c r="R243" s="17">
        <f t="shared" si="184"/>
        <v>1.718550457434654E-2</v>
      </c>
      <c r="S243" s="17">
        <f t="shared" si="185"/>
        <v>7.6261611569044138E-2</v>
      </c>
      <c r="T243" s="17">
        <f t="shared" si="186"/>
        <v>0.35430509222575168</v>
      </c>
      <c r="U243" s="17">
        <f t="shared" si="187"/>
        <v>1.3683749823953227E-2</v>
      </c>
      <c r="V243" s="17">
        <f t="shared" si="188"/>
        <v>0.80358844377254046</v>
      </c>
      <c r="W243" s="17">
        <f t="shared" si="189"/>
        <v>0.76098669941214436</v>
      </c>
      <c r="X243" s="17">
        <f t="shared" si="190"/>
        <v>1.3868382757978272E-2</v>
      </c>
      <c r="Y243" s="17">
        <f t="shared" si="191"/>
        <v>0</v>
      </c>
      <c r="Z243" s="17">
        <f t="shared" si="192"/>
        <v>4.6579977485184126E-5</v>
      </c>
      <c r="AA243" s="17">
        <f t="shared" si="193"/>
        <v>1.8003117343886953E-4</v>
      </c>
      <c r="AB243" s="17">
        <f t="shared" si="194"/>
        <v>3.9958503431590295</v>
      </c>
      <c r="AC243" s="25">
        <f t="shared" si="195"/>
        <v>69.400892119128798</v>
      </c>
      <c r="AE243" s="15" t="s">
        <v>76</v>
      </c>
    </row>
    <row r="244" spans="1:31" ht="15" customHeight="1">
      <c r="C244" s="18">
        <v>40564</v>
      </c>
      <c r="D244" s="11" t="s">
        <v>21</v>
      </c>
      <c r="E244" s="8">
        <v>52.341050000000003</v>
      </c>
      <c r="F244" s="8">
        <v>0.52783400000000003</v>
      </c>
      <c r="G244" s="8">
        <v>1.81748</v>
      </c>
      <c r="H244" s="8">
        <v>12.693512</v>
      </c>
      <c r="I244" s="8">
        <v>0.29130699999999998</v>
      </c>
      <c r="J244" s="8">
        <v>13.933271</v>
      </c>
      <c r="K244" s="8">
        <v>18.685957999999999</v>
      </c>
      <c r="L244" s="8">
        <v>0.24215500000000001</v>
      </c>
      <c r="M244" s="8">
        <v>0</v>
      </c>
      <c r="N244" s="8">
        <v>1.6955999999999999E-2</v>
      </c>
      <c r="O244" s="8">
        <v>8.8567000000000007E-2</v>
      </c>
      <c r="P244" s="9">
        <f t="shared" ref="P244:P251" si="196">SUM(E244:O244)</f>
        <v>100.63809000000001</v>
      </c>
      <c r="Q244" s="17">
        <f t="shared" ref="Q244:Q251" si="197">(E244/60.0843)*(6/(2*E244/60.0843+2*F244/79.8788+3*G244/101.9613+H244/71.8464+I244/70.93745+J244/40.304+K244/56.077+L244/61.9789+M244/94.195+3*N244/151.9904+O244/74.6894))</f>
        <v>1.9546024053524913</v>
      </c>
      <c r="R244" s="17">
        <f t="shared" ref="R244:R251" si="198">(F244/79.8788)*(6/(2*E244/60.0843+2*F244/79.8788+3*G244/101.9613+H244/71.8464+I244/70.93745+J244/40.304+K244/56.077+L244/61.9789+M244/94.195+3*N244/151.9904+O244/74.6894))</f>
        <v>1.4826643103941262E-2</v>
      </c>
      <c r="S244" s="17">
        <f t="shared" ref="S244:S251" si="199">2*(G244/101.9613)*(6/(2*E244/60.0843+2*F244/79.8788+3*G244/101.9613+H244/71.8464+I244/70.93745+J244/40.304+K244/56.077+L244/61.9789+M244/94.195+3*N244/151.9904+O244/74.6894))</f>
        <v>7.9991027639865833E-2</v>
      </c>
      <c r="T244" s="17">
        <f t="shared" ref="T244:T251" si="200">(H244/71.8464)*(6/(2*E244/60.0843+2*F244/79.8788+3*G244/101.9613+H244/71.8464+I244/70.93745+J244/40.304+K244/56.077+L244/61.9789+M244/94.195+3*N244/151.9904+O244/74.6894))</f>
        <v>0.39641838706524485</v>
      </c>
      <c r="U244" s="17">
        <f t="shared" ref="U244:U251" si="201">(I244/70.93745)*(6/(2*E244/60.0843+2*F244/79.8788+3*G244/101.9613+H244/71.8464+I244/70.93745+J244/40.304+K244/56.077+L244/61.9789+M244/94.195+3*N244/151.9904+O244/74.6894))</f>
        <v>9.2140879219673438E-3</v>
      </c>
      <c r="V244" s="17">
        <f t="shared" ref="V244:V251" si="202">(J244/40.304)*(6/(2*E244/60.0843+2*F244/79.8788+3*G244/101.9613+H244/71.8464+I244/70.93745+J244/40.304+K244/56.077+L244/61.9789+M244/94.195+3*N244/151.9904+O244/74.6894))</f>
        <v>0.77567882885286865</v>
      </c>
      <c r="W244" s="17">
        <f t="shared" ref="W244:W251" si="203">(K244/56.077)*(6/(2*E244/60.0843+2*F244/79.8788+3*G244/101.9613+H244/71.8464+I244/70.93745+J244/40.304+K244/56.077+L244/61.9789+M244/94.195+3*N244/151.9904+O244/74.6894))</f>
        <v>0.7476659467870278</v>
      </c>
      <c r="X244" s="17">
        <f t="shared" ref="X244:X251" si="204">2*(L244/61.9789)*(6/(2*E244/60.0843+2*F244/79.8788+3*G244/101.9613+H244/71.8464+I244/70.93745+J244/40.304+K244/56.077+L244/61.9789+M244/94.195+3*N244/151.9904+O244/74.6894))</f>
        <v>1.7533013871264744E-2</v>
      </c>
      <c r="Y244" s="17">
        <f t="shared" ref="Y244:Y251" si="205">2*(M244/94.195)*(6/(2*E244/60.0843+2*F244/79.8788+3*G244/101.9613+H244/71.8464+I244/70.93745+J244/40.304+K244/56.077+L244/61.9789+M244/94.195+3*N244/151.9904+O244/74.6894))</f>
        <v>0</v>
      </c>
      <c r="Z244" s="17">
        <f t="shared" ref="Z244:Z251" si="206">2*(N244/151.9904)*(6/(2*E244/60.0843+2*F244/79.8788+3*G244/101.9613+H244/71.8464+I244/70.93745+J244/40.304+K244/56.077+L244/61.9789+M244/94.195+3*N244/151.9904+O244/74.6894))</f>
        <v>5.0062697841356176E-4</v>
      </c>
      <c r="AA244" s="17">
        <f t="shared" ref="AA244:AA251" si="207">(O244/74.6894)*(6/(2*E244/60.0843+2*F244/79.8788+3*G244/101.9613+H244/71.8464+I244/70.93745+J244/40.304+K244/56.077+L244/61.9789+M244/94.195+3*N244/151.9904+O244/74.6894))</f>
        <v>2.660663596975229E-3</v>
      </c>
      <c r="AB244" s="17">
        <f t="shared" ref="AB244:AB251" si="208">SUM(Q244:AA244)</f>
        <v>3.9990916311700606</v>
      </c>
      <c r="AC244" s="25">
        <f t="shared" ref="AC244:AC251" si="209">100*V244/(V244+T244)</f>
        <v>66.178710973668927</v>
      </c>
      <c r="AE244" s="15" t="s">
        <v>74</v>
      </c>
    </row>
    <row r="245" spans="1:31" ht="15" customHeight="1">
      <c r="C245" s="18"/>
      <c r="D245" s="11" t="s">
        <v>20</v>
      </c>
      <c r="E245" s="8">
        <v>52.637946999999997</v>
      </c>
      <c r="F245" s="8">
        <v>0.50869299999999995</v>
      </c>
      <c r="G245" s="8">
        <v>1.90429</v>
      </c>
      <c r="H245" s="8">
        <v>10.130483999999999</v>
      </c>
      <c r="I245" s="8">
        <v>0.36665300000000001</v>
      </c>
      <c r="J245" s="8">
        <v>15.332796</v>
      </c>
      <c r="K245" s="8">
        <v>18.562197999999999</v>
      </c>
      <c r="L245" s="8">
        <v>0.17519100000000001</v>
      </c>
      <c r="M245" s="8">
        <v>0</v>
      </c>
      <c r="N245" s="8">
        <v>6.5905000000000005E-2</v>
      </c>
      <c r="O245" s="8">
        <v>0</v>
      </c>
      <c r="P245" s="9">
        <f t="shared" si="196"/>
        <v>99.684156999999999</v>
      </c>
      <c r="Q245" s="17">
        <f t="shared" si="197"/>
        <v>1.9594149380762145</v>
      </c>
      <c r="R245" s="17">
        <f t="shared" si="198"/>
        <v>1.4243368409240028E-2</v>
      </c>
      <c r="S245" s="17">
        <f t="shared" si="199"/>
        <v>8.3544179191432741E-2</v>
      </c>
      <c r="T245" s="17">
        <f t="shared" si="200"/>
        <v>0.3153651224413519</v>
      </c>
      <c r="U245" s="17">
        <f t="shared" si="201"/>
        <v>1.1560274541233654E-2</v>
      </c>
      <c r="V245" s="17">
        <f t="shared" si="202"/>
        <v>0.85086701004010701</v>
      </c>
      <c r="W245" s="17">
        <f t="shared" si="203"/>
        <v>0.74034322638118022</v>
      </c>
      <c r="X245" s="17">
        <f t="shared" si="204"/>
        <v>1.2644055726301059E-2</v>
      </c>
      <c r="Y245" s="17">
        <f t="shared" si="205"/>
        <v>0</v>
      </c>
      <c r="Z245" s="17">
        <f t="shared" si="206"/>
        <v>1.9396379832783031E-3</v>
      </c>
      <c r="AA245" s="17">
        <f t="shared" si="207"/>
        <v>0</v>
      </c>
      <c r="AB245" s="17">
        <f t="shared" si="208"/>
        <v>3.9899218127903398</v>
      </c>
      <c r="AC245" s="25">
        <f t="shared" si="209"/>
        <v>72.958632020339607</v>
      </c>
      <c r="AE245" s="15" t="s">
        <v>76</v>
      </c>
    </row>
    <row r="246" spans="1:31" ht="15" customHeight="1">
      <c r="C246" s="18"/>
      <c r="D246" s="11" t="s">
        <v>22</v>
      </c>
      <c r="E246" s="8">
        <v>52.016829999999999</v>
      </c>
      <c r="F246" s="8">
        <v>0.59778799999999999</v>
      </c>
      <c r="G246" s="8">
        <v>1.6578269999999999</v>
      </c>
      <c r="H246" s="8">
        <v>11.997221</v>
      </c>
      <c r="I246" s="8">
        <v>0.33997699999999997</v>
      </c>
      <c r="J246" s="8">
        <v>14.192204</v>
      </c>
      <c r="K246" s="8">
        <v>18.497606000000001</v>
      </c>
      <c r="L246" s="8">
        <v>0.25498900000000002</v>
      </c>
      <c r="M246" s="8">
        <v>0</v>
      </c>
      <c r="N246" s="8">
        <v>0</v>
      </c>
      <c r="O246" s="8">
        <v>8.8570000000000003E-3</v>
      </c>
      <c r="P246" s="9">
        <f t="shared" si="196"/>
        <v>99.563299000000015</v>
      </c>
      <c r="Q246" s="17">
        <f t="shared" si="197"/>
        <v>1.9577763111544899</v>
      </c>
      <c r="R246" s="17">
        <f t="shared" si="198"/>
        <v>1.6923720881564762E-2</v>
      </c>
      <c r="S246" s="17">
        <f t="shared" si="199"/>
        <v>7.3538375736060896E-2</v>
      </c>
      <c r="T246" s="17">
        <f t="shared" si="200"/>
        <v>0.37762074122210421</v>
      </c>
      <c r="U246" s="17">
        <f t="shared" si="201"/>
        <v>1.0838125053952562E-2</v>
      </c>
      <c r="V246" s="17">
        <f t="shared" si="202"/>
        <v>0.79630948397588197</v>
      </c>
      <c r="W246" s="17">
        <f t="shared" si="203"/>
        <v>0.7459521090165333</v>
      </c>
      <c r="X246" s="17">
        <f t="shared" si="204"/>
        <v>1.8607488981659211E-2</v>
      </c>
      <c r="Y246" s="17">
        <f t="shared" si="205"/>
        <v>0</v>
      </c>
      <c r="Z246" s="17">
        <f t="shared" si="206"/>
        <v>0</v>
      </c>
      <c r="AA246" s="17">
        <f t="shared" si="207"/>
        <v>2.6816856449628543E-4</v>
      </c>
      <c r="AB246" s="17">
        <f t="shared" si="208"/>
        <v>3.997834524586743</v>
      </c>
      <c r="AC246" s="25">
        <f t="shared" si="209"/>
        <v>67.832778037688101</v>
      </c>
      <c r="AE246" s="15" t="s">
        <v>74</v>
      </c>
    </row>
    <row r="247" spans="1:31" ht="15" customHeight="1">
      <c r="C247" s="18"/>
      <c r="D247" s="11" t="s">
        <v>20</v>
      </c>
      <c r="E247" s="8">
        <v>52.275222999999997</v>
      </c>
      <c r="F247" s="8">
        <v>0.60400100000000001</v>
      </c>
      <c r="G247" s="8">
        <v>1.90812</v>
      </c>
      <c r="H247" s="8">
        <v>10.523367</v>
      </c>
      <c r="I247" s="8">
        <v>0.288489</v>
      </c>
      <c r="J247" s="8">
        <v>15.228778</v>
      </c>
      <c r="K247" s="8">
        <v>18.794049000000001</v>
      </c>
      <c r="L247" s="8">
        <v>0.21162600000000001</v>
      </c>
      <c r="M247" s="8">
        <v>0</v>
      </c>
      <c r="N247" s="8">
        <v>6.5189999999999998E-2</v>
      </c>
      <c r="O247" s="8">
        <v>5.3251E-2</v>
      </c>
      <c r="P247" s="9">
        <f t="shared" si="196"/>
        <v>99.952094000000002</v>
      </c>
      <c r="Q247" s="17">
        <f t="shared" si="197"/>
        <v>1.9476319152419954</v>
      </c>
      <c r="R247" s="17">
        <f t="shared" si="198"/>
        <v>1.6926926952233721E-2</v>
      </c>
      <c r="S247" s="17">
        <f t="shared" si="199"/>
        <v>8.3786164399435717E-2</v>
      </c>
      <c r="T247" s="17">
        <f t="shared" si="200"/>
        <v>0.32788511317294061</v>
      </c>
      <c r="U247" s="17">
        <f t="shared" si="201"/>
        <v>9.103862292440602E-3</v>
      </c>
      <c r="V247" s="17">
        <f t="shared" si="202"/>
        <v>0.84584132571780846</v>
      </c>
      <c r="W247" s="17">
        <f t="shared" si="203"/>
        <v>0.75025271787815528</v>
      </c>
      <c r="X247" s="17">
        <f t="shared" si="204"/>
        <v>1.5287171901122467E-2</v>
      </c>
      <c r="Y247" s="17">
        <f t="shared" si="205"/>
        <v>0</v>
      </c>
      <c r="Z247" s="17">
        <f t="shared" si="206"/>
        <v>1.920289967962284E-3</v>
      </c>
      <c r="AA247" s="17">
        <f t="shared" si="207"/>
        <v>1.5960290485385158E-3</v>
      </c>
      <c r="AB247" s="17">
        <f t="shared" si="208"/>
        <v>4.000231516572633</v>
      </c>
      <c r="AC247" s="25">
        <f t="shared" si="209"/>
        <v>72.064605319548363</v>
      </c>
      <c r="AE247" s="15" t="s">
        <v>76</v>
      </c>
    </row>
    <row r="248" spans="1:31" ht="15" customHeight="1">
      <c r="C248" s="18"/>
      <c r="D248" s="11" t="s">
        <v>24</v>
      </c>
      <c r="E248" s="8">
        <v>52.201830999999999</v>
      </c>
      <c r="F248" s="8">
        <v>0.53293199999999996</v>
      </c>
      <c r="G248" s="8">
        <v>1.730694</v>
      </c>
      <c r="H248" s="8">
        <v>11.550082</v>
      </c>
      <c r="I248" s="8">
        <v>0.30715900000000002</v>
      </c>
      <c r="J248" s="8">
        <v>14.321615</v>
      </c>
      <c r="K248" s="8">
        <v>19.365006999999999</v>
      </c>
      <c r="L248" s="8">
        <v>0.200988</v>
      </c>
      <c r="M248" s="8">
        <v>0</v>
      </c>
      <c r="N248" s="8">
        <v>1.3169999999999999E-2</v>
      </c>
      <c r="O248" s="8">
        <v>4.4380000000000003E-2</v>
      </c>
      <c r="P248" s="9">
        <f t="shared" si="196"/>
        <v>100.267858</v>
      </c>
      <c r="Q248" s="17">
        <f t="shared" si="197"/>
        <v>1.9511089162083366</v>
      </c>
      <c r="R248" s="17">
        <f t="shared" si="198"/>
        <v>1.4982940315021395E-2</v>
      </c>
      <c r="S248" s="17">
        <f t="shared" si="199"/>
        <v>7.6238036537289056E-2</v>
      </c>
      <c r="T248" s="17">
        <f t="shared" si="200"/>
        <v>0.36102463599487822</v>
      </c>
      <c r="U248" s="17">
        <f t="shared" si="201"/>
        <v>9.7239889213808391E-3</v>
      </c>
      <c r="V248" s="17">
        <f t="shared" si="202"/>
        <v>0.79799584049678807</v>
      </c>
      <c r="W248" s="17">
        <f t="shared" si="203"/>
        <v>0.77551404883096164</v>
      </c>
      <c r="X248" s="17">
        <f t="shared" si="204"/>
        <v>1.4565085664920024E-2</v>
      </c>
      <c r="Y248" s="17">
        <f t="shared" si="205"/>
        <v>0</v>
      </c>
      <c r="Z248" s="17">
        <f t="shared" si="206"/>
        <v>3.8918527107465936E-4</v>
      </c>
      <c r="AA248" s="17">
        <f t="shared" si="207"/>
        <v>1.3343971642703826E-3</v>
      </c>
      <c r="AB248" s="17">
        <f t="shared" si="208"/>
        <v>4.0028770754049203</v>
      </c>
      <c r="AC248" s="25">
        <f t="shared" si="209"/>
        <v>68.85088371452305</v>
      </c>
      <c r="AE248" s="15" t="s">
        <v>74</v>
      </c>
    </row>
    <row r="249" spans="1:31" ht="15" customHeight="1">
      <c r="C249" s="18"/>
      <c r="D249" s="11" t="s">
        <v>20</v>
      </c>
      <c r="E249" s="8">
        <v>52.306252999999998</v>
      </c>
      <c r="F249" s="8">
        <v>0.54727700000000001</v>
      </c>
      <c r="G249" s="8">
        <v>1.9059710000000001</v>
      </c>
      <c r="H249" s="8">
        <v>9.2533799999999999</v>
      </c>
      <c r="I249" s="8">
        <v>0.32322400000000001</v>
      </c>
      <c r="J249" s="8">
        <v>14.944077</v>
      </c>
      <c r="K249" s="8">
        <v>19.502873999999998</v>
      </c>
      <c r="L249" s="8">
        <v>0.218472</v>
      </c>
      <c r="M249" s="8">
        <v>0</v>
      </c>
      <c r="N249" s="8">
        <v>6.9452E-2</v>
      </c>
      <c r="O249" s="8">
        <v>0</v>
      </c>
      <c r="P249" s="9">
        <f t="shared" si="196"/>
        <v>99.070979999999992</v>
      </c>
      <c r="Q249" s="17">
        <f t="shared" si="197"/>
        <v>1.957977416531796</v>
      </c>
      <c r="R249" s="17">
        <f t="shared" si="198"/>
        <v>1.540957776599618E-2</v>
      </c>
      <c r="S249" s="17">
        <f t="shared" si="199"/>
        <v>8.4086445443925698E-2</v>
      </c>
      <c r="T249" s="17">
        <f t="shared" si="200"/>
        <v>0.28967462906363511</v>
      </c>
      <c r="U249" s="17">
        <f t="shared" si="201"/>
        <v>1.0248094035731204E-2</v>
      </c>
      <c r="V249" s="17">
        <f t="shared" si="202"/>
        <v>0.83394233350443525</v>
      </c>
      <c r="W249" s="17">
        <f t="shared" si="203"/>
        <v>0.7822200024956858</v>
      </c>
      <c r="X249" s="17">
        <f t="shared" si="204"/>
        <v>1.5856122414757728E-2</v>
      </c>
      <c r="Y249" s="17">
        <f t="shared" si="205"/>
        <v>0</v>
      </c>
      <c r="Z249" s="17">
        <f t="shared" si="206"/>
        <v>2.0554819544406416E-3</v>
      </c>
      <c r="AA249" s="17">
        <f t="shared" si="207"/>
        <v>0</v>
      </c>
      <c r="AB249" s="17">
        <f t="shared" si="208"/>
        <v>3.9914701032104039</v>
      </c>
      <c r="AC249" s="25">
        <f t="shared" si="209"/>
        <v>74.219450336387553</v>
      </c>
      <c r="AE249" s="15" t="s">
        <v>76</v>
      </c>
    </row>
    <row r="250" spans="1:31" ht="15" customHeight="1">
      <c r="C250" s="18"/>
      <c r="D250" s="11" t="s">
        <v>27</v>
      </c>
      <c r="E250" s="8">
        <v>52.072287000000003</v>
      </c>
      <c r="F250" s="8">
        <v>0.59762700000000002</v>
      </c>
      <c r="G250" s="8">
        <v>1.8406800000000001</v>
      </c>
      <c r="H250" s="8">
        <v>12.217976999999999</v>
      </c>
      <c r="I250" s="8">
        <v>0.24388099999999999</v>
      </c>
      <c r="J250" s="8">
        <v>14.283028</v>
      </c>
      <c r="K250" s="8">
        <v>19.146415999999999</v>
      </c>
      <c r="L250" s="8">
        <v>0.228434</v>
      </c>
      <c r="M250" s="8">
        <v>0</v>
      </c>
      <c r="N250" s="8">
        <v>1.6278000000000001E-2</v>
      </c>
      <c r="O250" s="8">
        <v>5.6327000000000002E-2</v>
      </c>
      <c r="P250" s="9">
        <f t="shared" si="196"/>
        <v>100.702935</v>
      </c>
      <c r="Q250" s="17">
        <f t="shared" si="197"/>
        <v>1.9428081426590857</v>
      </c>
      <c r="R250" s="17">
        <f t="shared" si="198"/>
        <v>1.6771926358817444E-2</v>
      </c>
      <c r="S250" s="17">
        <f t="shared" si="199"/>
        <v>8.0938880615060702E-2</v>
      </c>
      <c r="T250" s="17">
        <f t="shared" si="200"/>
        <v>0.38122253074128454</v>
      </c>
      <c r="U250" s="17">
        <f t="shared" si="201"/>
        <v>7.7070231421542861E-3</v>
      </c>
      <c r="V250" s="17">
        <f t="shared" si="202"/>
        <v>0.7944314086940103</v>
      </c>
      <c r="W250" s="17">
        <f t="shared" si="203"/>
        <v>0.76539740891396157</v>
      </c>
      <c r="X250" s="17">
        <f t="shared" si="204"/>
        <v>1.6524607198598548E-2</v>
      </c>
      <c r="Y250" s="17">
        <f t="shared" si="205"/>
        <v>0</v>
      </c>
      <c r="Z250" s="17">
        <f t="shared" si="206"/>
        <v>4.8017456383630906E-4</v>
      </c>
      <c r="AA250" s="17">
        <f t="shared" si="207"/>
        <v>1.6906041051386158E-3</v>
      </c>
      <c r="AB250" s="17">
        <f t="shared" si="208"/>
        <v>4.0079727069919473</v>
      </c>
      <c r="AC250" s="25">
        <f t="shared" si="209"/>
        <v>67.573576036805676</v>
      </c>
      <c r="AE250" s="15" t="s">
        <v>74</v>
      </c>
    </row>
    <row r="251" spans="1:31" ht="15" customHeight="1">
      <c r="C251" s="18"/>
      <c r="D251" s="11" t="s">
        <v>20</v>
      </c>
      <c r="E251" s="8">
        <v>51.976120000000002</v>
      </c>
      <c r="F251" s="8">
        <v>0.60969700000000004</v>
      </c>
      <c r="G251" s="8">
        <v>2.1597559999999998</v>
      </c>
      <c r="H251" s="8">
        <v>11.045119</v>
      </c>
      <c r="I251" s="8">
        <v>0.29705900000000002</v>
      </c>
      <c r="J251" s="8">
        <v>15.398094</v>
      </c>
      <c r="K251" s="8">
        <v>18.215698</v>
      </c>
      <c r="L251" s="8">
        <v>0.18645500000000001</v>
      </c>
      <c r="M251" s="8">
        <v>0</v>
      </c>
      <c r="N251" s="8">
        <v>1.9449000000000001E-2</v>
      </c>
      <c r="O251" s="8">
        <v>0</v>
      </c>
      <c r="P251" s="9">
        <f t="shared" si="196"/>
        <v>99.907447000000005</v>
      </c>
      <c r="Q251" s="17">
        <f t="shared" si="197"/>
        <v>1.9387748359149708</v>
      </c>
      <c r="R251" s="17">
        <f t="shared" si="198"/>
        <v>1.710673192815975E-2</v>
      </c>
      <c r="S251" s="17">
        <f t="shared" si="199"/>
        <v>9.4947567849841014E-2</v>
      </c>
      <c r="T251" s="17">
        <f t="shared" si="200"/>
        <v>0.34454814105838322</v>
      </c>
      <c r="U251" s="17">
        <f t="shared" si="201"/>
        <v>9.3853757726235446E-3</v>
      </c>
      <c r="V251" s="17">
        <f t="shared" si="202"/>
        <v>0.85625543276927174</v>
      </c>
      <c r="W251" s="17">
        <f t="shared" si="203"/>
        <v>0.72802378690602898</v>
      </c>
      <c r="X251" s="17">
        <f t="shared" si="204"/>
        <v>1.3484805575092644E-2</v>
      </c>
      <c r="Y251" s="17">
        <f t="shared" si="205"/>
        <v>0</v>
      </c>
      <c r="Z251" s="17">
        <f t="shared" si="206"/>
        <v>5.7358216341610074E-4</v>
      </c>
      <c r="AA251" s="17">
        <f t="shared" si="207"/>
        <v>0</v>
      </c>
      <c r="AB251" s="17">
        <f t="shared" si="208"/>
        <v>4.0031002599377876</v>
      </c>
      <c r="AC251" s="25">
        <f t="shared" si="209"/>
        <v>71.30686911930907</v>
      </c>
      <c r="AE251" s="15" t="s">
        <v>76</v>
      </c>
    </row>
    <row r="252" spans="1:31" ht="15" customHeight="1">
      <c r="A252" s="11" t="s">
        <v>66</v>
      </c>
      <c r="B252" s="11">
        <v>7</v>
      </c>
      <c r="C252" s="12">
        <v>39486</v>
      </c>
      <c r="D252" s="11" t="s">
        <v>18</v>
      </c>
      <c r="E252" s="8">
        <v>40.661451</v>
      </c>
      <c r="F252" s="8">
        <v>4.8830000000000002E-3</v>
      </c>
      <c r="G252" s="8">
        <v>2.7667000000000001E-2</v>
      </c>
      <c r="H252" s="8">
        <v>16.086029</v>
      </c>
      <c r="I252" s="8">
        <v>0.24682899999999999</v>
      </c>
      <c r="J252" s="8">
        <v>44.229205999999998</v>
      </c>
      <c r="K252" s="8">
        <v>0.164303</v>
      </c>
      <c r="L252" s="8">
        <v>5.4289999999999998E-3</v>
      </c>
      <c r="M252" s="8">
        <v>0</v>
      </c>
      <c r="N252" s="8">
        <v>0</v>
      </c>
      <c r="O252" s="8">
        <v>0.24566099999999999</v>
      </c>
      <c r="P252" s="7">
        <f t="shared" ref="P252:P276" si="210">SUM(E252:O252)</f>
        <v>101.671458</v>
      </c>
      <c r="Q252" s="14">
        <f t="shared" ref="Q252:Q276" si="211">(E252/60.0843)*(6/(2*E252/60.0843+2*F252/79.8788+3*G252/101.9613+H252/71.8464+I252/70.93745+J252/40.304+K252/56.077+L252/61.9789+M252/94.195+3*N252/151.9904+O252/74.6894))</f>
        <v>1.5119938454462609</v>
      </c>
      <c r="R252" s="14">
        <f t="shared" ref="R252:R276" si="212">(F252/79.8788)*(6/(2*E252/60.0843+2*F252/79.8788+3*G252/101.9613+H252/71.8464+I252/70.93745+J252/40.304+K252/56.077+L252/61.9789+M252/94.195+3*N252/151.9904+O252/74.6894))</f>
        <v>1.3657881780911228E-4</v>
      </c>
      <c r="S252" s="14">
        <f t="shared" ref="S252:S276" si="213">2*(G252/101.9613)*(6/(2*E252/60.0843+2*F252/79.8788+3*G252/101.9613+H252/71.8464+I252/70.93745+J252/40.304+K252/56.077+L252/61.9789+M252/94.195+3*N252/151.9904+O252/74.6894))</f>
        <v>1.2125086865302829E-3</v>
      </c>
      <c r="T252" s="14">
        <f t="shared" ref="T252:T276" si="214">(H252/71.8464)*(6/(2*E252/60.0843+2*F252/79.8788+3*G252/101.9613+H252/71.8464+I252/70.93745+J252/40.304+K252/56.077+L252/61.9789+M252/94.195+3*N252/151.9904+O252/74.6894))</f>
        <v>0.50023260140317471</v>
      </c>
      <c r="U252" s="14">
        <f t="shared" ref="U252:U276" si="215">(I252/70.93745)*(6/(2*E252/60.0843+2*F252/79.8788+3*G252/101.9613+H252/71.8464+I252/70.93745+J252/40.304+K252/56.077+L252/61.9789+M252/94.195+3*N252/151.9904+O252/74.6894))</f>
        <v>7.7740757470295737E-3</v>
      </c>
      <c r="V252" s="14">
        <f t="shared" ref="V252:V276" si="216">(J252/40.304)*(6/(2*E252/60.0843+2*F252/79.8788+3*G252/101.9613+H252/71.8464+I252/70.93745+J252/40.304+K252/56.077+L252/61.9789+M252/94.195+3*N252/151.9904+O252/74.6894))</f>
        <v>2.451823197771684</v>
      </c>
      <c r="W252" s="14">
        <f t="shared" ref="W252:W276" si="217">(K252/56.077)*(6/(2*E252/60.0843+2*F252/79.8788+3*G252/101.9613+H252/71.8464+I252/70.93745+J252/40.304+K252/56.077+L252/61.9789+M252/94.195+3*N252/151.9904+O252/74.6894))</f>
        <v>6.5461941013325742E-3</v>
      </c>
      <c r="X252" s="14">
        <f t="shared" ref="X252:X276" si="218">2*(L252/61.9789)*(6/(2*E252/60.0843+2*F252/79.8788+3*G252/101.9613+H252/71.8464+I252/70.93745+J252/40.304+K252/56.077+L252/61.9789+M252/94.195+3*N252/151.9904+O252/74.6894))</f>
        <v>3.9141199449214292E-4</v>
      </c>
      <c r="Y252" s="14">
        <f t="shared" ref="Y252:Y276" si="219">2*(M252/94.195)*(6/(2*E252/60.0843+2*F252/79.8788+3*G252/101.9613+H252/71.8464+I252/70.93745+J252/40.304+K252/56.077+L252/61.9789+M252/94.195+3*N252/151.9904+O252/74.6894))</f>
        <v>0</v>
      </c>
      <c r="Z252" s="14">
        <f t="shared" ref="Z252:Z276" si="220">2*(N252/151.9904)*(6/(2*E252/60.0843+2*F252/79.8788+3*G252/101.9613+H252/71.8464+I252/70.93745+J252/40.304+K252/56.077+L252/61.9789+M252/94.195+3*N252/151.9904+O252/74.6894))</f>
        <v>0</v>
      </c>
      <c r="AA252" s="14">
        <f t="shared" ref="AA252:AA276" si="221">(O252/74.6894)*(6/(2*E252/60.0843+2*F252/79.8788+3*G252/101.9613+H252/71.8464+I252/70.93745+J252/40.304+K252/56.077+L252/61.9789+M252/94.195+3*N252/151.9904+O252/74.6894))</f>
        <v>7.3486134215972488E-3</v>
      </c>
      <c r="AB252" s="14">
        <f t="shared" ref="AB252:AB276" si="222">SUM(Q252:AA252)</f>
        <v>4.4874590273899111</v>
      </c>
      <c r="AC252" s="24">
        <f t="shared" ref="AC252:AC276" si="223">100*V252/(V252+T252)</f>
        <v>83.054771473391625</v>
      </c>
      <c r="AE252" s="15" t="s">
        <v>74</v>
      </c>
    </row>
    <row r="253" spans="1:31" ht="15" customHeight="1">
      <c r="D253" s="11" t="s">
        <v>20</v>
      </c>
      <c r="E253" s="8">
        <v>39.943798999999999</v>
      </c>
      <c r="F253" s="8">
        <v>3.8830000000000002E-3</v>
      </c>
      <c r="G253" s="8">
        <v>1.1070999999999999E-2</v>
      </c>
      <c r="H253" s="8">
        <v>20.257314999999998</v>
      </c>
      <c r="I253" s="8">
        <v>0.33327299999999999</v>
      </c>
      <c r="J253" s="8">
        <v>40.961272000000001</v>
      </c>
      <c r="K253" s="8">
        <v>0.18255399999999999</v>
      </c>
      <c r="L253" s="8">
        <v>1.3648E-2</v>
      </c>
      <c r="M253" s="8">
        <v>0</v>
      </c>
      <c r="N253" s="8">
        <v>1.9369000000000001E-2</v>
      </c>
      <c r="O253" s="8">
        <v>2.3942000000000001E-2</v>
      </c>
      <c r="P253" s="7">
        <f t="shared" si="210"/>
        <v>101.75012600000001</v>
      </c>
      <c r="Q253" s="14">
        <f t="shared" si="211"/>
        <v>1.5125313361871835</v>
      </c>
      <c r="R253" s="14">
        <f t="shared" si="212"/>
        <v>1.1059917255841169E-4</v>
      </c>
      <c r="S253" s="14">
        <f t="shared" si="213"/>
        <v>4.9408025857150854E-4</v>
      </c>
      <c r="T253" s="14">
        <f t="shared" si="214"/>
        <v>0.64149442845084137</v>
      </c>
      <c r="U253" s="14">
        <f t="shared" si="215"/>
        <v>1.0689086149956242E-2</v>
      </c>
      <c r="V253" s="14">
        <f t="shared" si="216"/>
        <v>2.3122846902878713</v>
      </c>
      <c r="W253" s="14">
        <f t="shared" si="217"/>
        <v>7.4066632720126962E-3</v>
      </c>
      <c r="X253" s="14">
        <f t="shared" si="218"/>
        <v>1.0020079438332746E-3</v>
      </c>
      <c r="Y253" s="14">
        <f t="shared" si="219"/>
        <v>0</v>
      </c>
      <c r="Z253" s="14">
        <f t="shared" si="220"/>
        <v>5.7987856578652108E-4</v>
      </c>
      <c r="AA253" s="14">
        <f t="shared" si="221"/>
        <v>7.2931891138013657E-4</v>
      </c>
      <c r="AB253" s="14">
        <f t="shared" si="222"/>
        <v>4.4873220891999948</v>
      </c>
      <c r="AC253" s="24">
        <f t="shared" si="223"/>
        <v>78.282247836975543</v>
      </c>
      <c r="AE253" s="15" t="s">
        <v>76</v>
      </c>
    </row>
    <row r="254" spans="1:31" ht="15" customHeight="1">
      <c r="D254" s="11" t="s">
        <v>21</v>
      </c>
      <c r="E254" s="8">
        <v>40.498072000000001</v>
      </c>
      <c r="F254" s="8">
        <v>0</v>
      </c>
      <c r="G254" s="8">
        <v>2.2724999999999999E-2</v>
      </c>
      <c r="H254" s="8">
        <v>17.544574999999998</v>
      </c>
      <c r="I254" s="8">
        <v>0.32258700000000001</v>
      </c>
      <c r="J254" s="8">
        <v>42.654338000000003</v>
      </c>
      <c r="K254" s="8">
        <v>0.13581199999999999</v>
      </c>
      <c r="L254" s="8">
        <v>0</v>
      </c>
      <c r="M254" s="8">
        <v>0</v>
      </c>
      <c r="N254" s="8">
        <v>3.2307000000000002E-2</v>
      </c>
      <c r="O254" s="8">
        <v>7.1896000000000002E-2</v>
      </c>
      <c r="P254" s="7">
        <f t="shared" si="210"/>
        <v>101.28231199999999</v>
      </c>
      <c r="Q254" s="14">
        <f t="shared" si="211"/>
        <v>1.5204673573968064</v>
      </c>
      <c r="R254" s="14">
        <f t="shared" si="212"/>
        <v>0</v>
      </c>
      <c r="S254" s="14">
        <f t="shared" si="213"/>
        <v>1.0055467855255532E-3</v>
      </c>
      <c r="T254" s="14">
        <f t="shared" si="214"/>
        <v>0.5508604581455806</v>
      </c>
      <c r="U254" s="14">
        <f t="shared" si="215"/>
        <v>1.0258291774107994E-2</v>
      </c>
      <c r="V254" s="14">
        <f t="shared" si="216"/>
        <v>2.3873649550025449</v>
      </c>
      <c r="W254" s="14">
        <f t="shared" si="217"/>
        <v>5.4633261968572294E-3</v>
      </c>
      <c r="X254" s="14">
        <f t="shared" si="218"/>
        <v>0</v>
      </c>
      <c r="Y254" s="14">
        <f t="shared" si="219"/>
        <v>0</v>
      </c>
      <c r="Z254" s="14">
        <f t="shared" si="220"/>
        <v>9.5899032985574542E-4</v>
      </c>
      <c r="AA254" s="14">
        <f t="shared" si="221"/>
        <v>2.1714484142253921E-3</v>
      </c>
      <c r="AB254" s="14">
        <f t="shared" si="222"/>
        <v>4.4785503740455042</v>
      </c>
      <c r="AC254" s="24">
        <f t="shared" si="223"/>
        <v>81.251933371736513</v>
      </c>
      <c r="AE254" s="15" t="s">
        <v>74</v>
      </c>
    </row>
    <row r="255" spans="1:31" ht="15" customHeight="1">
      <c r="D255" s="11" t="s">
        <v>20</v>
      </c>
      <c r="E255" s="8">
        <v>40.119916000000003</v>
      </c>
      <c r="F255" s="8">
        <v>2.6237E-2</v>
      </c>
      <c r="G255" s="8">
        <v>2.3979E-2</v>
      </c>
      <c r="H255" s="8">
        <v>19.328651000000001</v>
      </c>
      <c r="I255" s="8">
        <v>0.30686999999999998</v>
      </c>
      <c r="J255" s="8">
        <v>41.714478</v>
      </c>
      <c r="K255" s="8">
        <v>0.188443</v>
      </c>
      <c r="L255" s="8">
        <v>1.5761000000000001E-2</v>
      </c>
      <c r="M255" s="8">
        <v>0</v>
      </c>
      <c r="N255" s="8">
        <v>4.6316000000000003E-2</v>
      </c>
      <c r="O255" s="8">
        <v>8.0803E-2</v>
      </c>
      <c r="P255" s="7">
        <f t="shared" si="210"/>
        <v>101.85145400000002</v>
      </c>
      <c r="Q255" s="14">
        <f t="shared" si="211"/>
        <v>1.5113919512799221</v>
      </c>
      <c r="R255" s="14">
        <f t="shared" si="212"/>
        <v>7.4346536148569447E-4</v>
      </c>
      <c r="S255" s="14">
        <f t="shared" si="213"/>
        <v>1.0646424907379763E-3</v>
      </c>
      <c r="T255" s="14">
        <f t="shared" si="214"/>
        <v>0.60894017617132745</v>
      </c>
      <c r="U255" s="14">
        <f t="shared" si="215"/>
        <v>9.7916742407302779E-3</v>
      </c>
      <c r="V255" s="14">
        <f t="shared" si="216"/>
        <v>2.3427004400445304</v>
      </c>
      <c r="W255" s="14">
        <f t="shared" si="217"/>
        <v>7.6062979564914613E-3</v>
      </c>
      <c r="X255" s="14">
        <f t="shared" si="218"/>
        <v>1.1511926192553114E-3</v>
      </c>
      <c r="Y255" s="14">
        <f t="shared" si="219"/>
        <v>0</v>
      </c>
      <c r="Z255" s="14">
        <f t="shared" si="220"/>
        <v>1.379504047028132E-3</v>
      </c>
      <c r="AA255" s="14">
        <f t="shared" si="221"/>
        <v>2.4487621878293104E-3</v>
      </c>
      <c r="AB255" s="14">
        <f t="shared" si="222"/>
        <v>4.4872181063993377</v>
      </c>
      <c r="AC255" s="24">
        <f t="shared" si="223"/>
        <v>79.369433635453319</v>
      </c>
      <c r="AE255" s="15" t="s">
        <v>76</v>
      </c>
    </row>
    <row r="256" spans="1:31" ht="15" customHeight="1">
      <c r="D256" s="11" t="s">
        <v>22</v>
      </c>
      <c r="E256" s="8">
        <v>39.479911000000001</v>
      </c>
      <c r="F256" s="8">
        <v>4.6467000000000001E-2</v>
      </c>
      <c r="G256" s="8">
        <v>2.7035E-2</v>
      </c>
      <c r="H256" s="8">
        <v>21.283965999999999</v>
      </c>
      <c r="I256" s="8">
        <v>0.29864099999999999</v>
      </c>
      <c r="J256" s="8">
        <v>39.492004999999999</v>
      </c>
      <c r="K256" s="8">
        <v>0.13014999999999999</v>
      </c>
      <c r="L256" s="8">
        <v>0</v>
      </c>
      <c r="M256" s="8">
        <v>0</v>
      </c>
      <c r="N256" s="8">
        <v>1.4088E-2</v>
      </c>
      <c r="O256" s="8">
        <v>8.3695000000000006E-2</v>
      </c>
      <c r="P256" s="7">
        <f t="shared" si="210"/>
        <v>100.85595800000002</v>
      </c>
      <c r="Q256" s="14">
        <f t="shared" si="211"/>
        <v>1.5162490155648167</v>
      </c>
      <c r="R256" s="14">
        <f t="shared" si="212"/>
        <v>1.3423583708048366E-3</v>
      </c>
      <c r="S256" s="14">
        <f t="shared" si="213"/>
        <v>1.2237039963115147E-3</v>
      </c>
      <c r="T256" s="14">
        <f t="shared" si="214"/>
        <v>0.68360135902521746</v>
      </c>
      <c r="U256" s="14">
        <f t="shared" si="215"/>
        <v>9.7146963658269626E-3</v>
      </c>
      <c r="V256" s="14">
        <f t="shared" si="216"/>
        <v>2.2610824858296974</v>
      </c>
      <c r="W256" s="14">
        <f t="shared" si="217"/>
        <v>5.3556818910007308E-3</v>
      </c>
      <c r="X256" s="14">
        <f t="shared" si="218"/>
        <v>0</v>
      </c>
      <c r="Y256" s="14">
        <f t="shared" si="219"/>
        <v>0</v>
      </c>
      <c r="Z256" s="14">
        <f t="shared" si="220"/>
        <v>4.277781061953737E-4</v>
      </c>
      <c r="AA256" s="14">
        <f t="shared" si="221"/>
        <v>2.5858058632544588E-3</v>
      </c>
      <c r="AB256" s="14">
        <f t="shared" si="222"/>
        <v>4.4815828850131254</v>
      </c>
      <c r="AC256" s="24">
        <f t="shared" si="223"/>
        <v>76.785237565668155</v>
      </c>
      <c r="AE256" s="15" t="s">
        <v>74</v>
      </c>
    </row>
    <row r="257" spans="4:31" ht="15" customHeight="1">
      <c r="D257" s="11" t="s">
        <v>20</v>
      </c>
      <c r="E257" s="8">
        <v>39.339122000000003</v>
      </c>
      <c r="F257" s="8">
        <v>1.5533999999999999E-2</v>
      </c>
      <c r="G257" s="8">
        <v>4.9742000000000001E-2</v>
      </c>
      <c r="H257" s="8">
        <v>19.702545000000001</v>
      </c>
      <c r="I257" s="8">
        <v>0.32187900000000003</v>
      </c>
      <c r="J257" s="8">
        <v>39.692169</v>
      </c>
      <c r="K257" s="8">
        <v>0.20937700000000001</v>
      </c>
      <c r="L257" s="8">
        <v>1.3662000000000001E-2</v>
      </c>
      <c r="M257" s="8">
        <v>0</v>
      </c>
      <c r="N257" s="8">
        <v>0</v>
      </c>
      <c r="O257" s="8">
        <v>0.13766200000000001</v>
      </c>
      <c r="P257" s="7">
        <f t="shared" si="210"/>
        <v>99.48169200000001</v>
      </c>
      <c r="Q257" s="14">
        <f t="shared" si="211"/>
        <v>1.5222183044726627</v>
      </c>
      <c r="R257" s="14">
        <f t="shared" si="212"/>
        <v>4.5213179832433615E-4</v>
      </c>
      <c r="S257" s="14">
        <f t="shared" si="213"/>
        <v>2.2684601678271141E-3</v>
      </c>
      <c r="T257" s="14">
        <f t="shared" si="214"/>
        <v>0.63757400130650221</v>
      </c>
      <c r="U257" s="14">
        <f t="shared" si="215"/>
        <v>1.0549463010610613E-2</v>
      </c>
      <c r="V257" s="14">
        <f t="shared" si="216"/>
        <v>2.2896545569192588</v>
      </c>
      <c r="W257" s="14">
        <f t="shared" si="217"/>
        <v>8.6807547004331687E-3</v>
      </c>
      <c r="X257" s="14">
        <f t="shared" si="218"/>
        <v>1.0249759980615687E-3</v>
      </c>
      <c r="Y257" s="14">
        <f t="shared" si="219"/>
        <v>0</v>
      </c>
      <c r="Z257" s="14">
        <f t="shared" si="220"/>
        <v>0</v>
      </c>
      <c r="AA257" s="14">
        <f t="shared" si="221"/>
        <v>4.2851732704502462E-3</v>
      </c>
      <c r="AB257" s="14">
        <f t="shared" si="222"/>
        <v>4.4767078216441298</v>
      </c>
      <c r="AC257" s="24">
        <f t="shared" si="223"/>
        <v>78.219193048152491</v>
      </c>
      <c r="AE257" s="15" t="s">
        <v>76</v>
      </c>
    </row>
    <row r="258" spans="4:31" ht="15" customHeight="1">
      <c r="D258" s="11" t="s">
        <v>23</v>
      </c>
      <c r="E258" s="8">
        <v>40.351677000000002</v>
      </c>
      <c r="F258" s="8">
        <v>0</v>
      </c>
      <c r="G258" s="8">
        <v>3.2736000000000001E-2</v>
      </c>
      <c r="H258" s="8">
        <v>16.536816999999999</v>
      </c>
      <c r="I258" s="8">
        <v>0.289383</v>
      </c>
      <c r="J258" s="8">
        <v>44.252139</v>
      </c>
      <c r="K258" s="8">
        <v>0.153063</v>
      </c>
      <c r="L258" s="8">
        <v>2.0788999999999998E-2</v>
      </c>
      <c r="M258" s="8">
        <v>0</v>
      </c>
      <c r="N258" s="8">
        <v>1.9653E-2</v>
      </c>
      <c r="O258" s="8">
        <v>0.21632899999999999</v>
      </c>
      <c r="P258" s="7">
        <f t="shared" si="210"/>
        <v>101.872586</v>
      </c>
      <c r="Q258" s="14">
        <f t="shared" si="211"/>
        <v>1.5020402427597985</v>
      </c>
      <c r="R258" s="14">
        <f t="shared" si="212"/>
        <v>0</v>
      </c>
      <c r="S258" s="14">
        <f t="shared" si="213"/>
        <v>1.4361547185037303E-3</v>
      </c>
      <c r="T258" s="14">
        <f t="shared" si="214"/>
        <v>0.51478738322798434</v>
      </c>
      <c r="U258" s="14">
        <f t="shared" si="215"/>
        <v>9.1238561129472311E-3</v>
      </c>
      <c r="V258" s="14">
        <f t="shared" si="216"/>
        <v>2.4556535960085961</v>
      </c>
      <c r="W258" s="14">
        <f t="shared" si="217"/>
        <v>6.104729641201438E-3</v>
      </c>
      <c r="X258" s="14">
        <f t="shared" si="218"/>
        <v>1.5003781005706773E-3</v>
      </c>
      <c r="Y258" s="14">
        <f t="shared" si="219"/>
        <v>0</v>
      </c>
      <c r="Z258" s="14">
        <f t="shared" si="220"/>
        <v>5.7839386486666945E-4</v>
      </c>
      <c r="AA258" s="14">
        <f t="shared" si="221"/>
        <v>6.4779375643338119E-3</v>
      </c>
      <c r="AB258" s="14">
        <f t="shared" si="222"/>
        <v>4.4977026719988027</v>
      </c>
      <c r="AC258" s="24">
        <f t="shared" si="223"/>
        <v>82.669664644867382</v>
      </c>
      <c r="AE258" s="15" t="s">
        <v>74</v>
      </c>
    </row>
    <row r="259" spans="4:31" ht="15" customHeight="1">
      <c r="D259" s="11" t="s">
        <v>20</v>
      </c>
      <c r="E259" s="8">
        <v>40.058225</v>
      </c>
      <c r="F259" s="8">
        <v>8.7670000000000005E-3</v>
      </c>
      <c r="G259" s="8">
        <v>4.9370000000000004E-3</v>
      </c>
      <c r="H259" s="8">
        <v>20.001785000000002</v>
      </c>
      <c r="I259" s="8">
        <v>0.33816800000000002</v>
      </c>
      <c r="J259" s="8">
        <v>41.455056999999996</v>
      </c>
      <c r="K259" s="8">
        <v>0.17299100000000001</v>
      </c>
      <c r="L259" s="8">
        <v>1.9324999999999998E-2</v>
      </c>
      <c r="M259" s="8">
        <v>0</v>
      </c>
      <c r="N259" s="8">
        <v>0</v>
      </c>
      <c r="O259" s="8">
        <v>5.1038E-2</v>
      </c>
      <c r="P259" s="7">
        <f t="shared" si="210"/>
        <v>102.110293</v>
      </c>
      <c r="Q259" s="14">
        <f t="shared" si="211"/>
        <v>1.5097560973125095</v>
      </c>
      <c r="R259" s="14">
        <f t="shared" si="212"/>
        <v>2.4853958631688132E-4</v>
      </c>
      <c r="S259" s="14">
        <f t="shared" si="213"/>
        <v>2.1929758817515829E-4</v>
      </c>
      <c r="T259" s="14">
        <f t="shared" si="214"/>
        <v>0.63043430815904355</v>
      </c>
      <c r="U259" s="14">
        <f t="shared" si="215"/>
        <v>1.0795258163984581E-2</v>
      </c>
      <c r="V259" s="14">
        <f t="shared" si="216"/>
        <v>2.3291929290185029</v>
      </c>
      <c r="W259" s="14">
        <f t="shared" si="217"/>
        <v>6.9857788657650194E-3</v>
      </c>
      <c r="X259" s="14">
        <f t="shared" si="218"/>
        <v>1.4121529273962135E-3</v>
      </c>
      <c r="Y259" s="14">
        <f t="shared" si="219"/>
        <v>0</v>
      </c>
      <c r="Z259" s="14">
        <f t="shared" si="220"/>
        <v>0</v>
      </c>
      <c r="AA259" s="14">
        <f t="shared" si="221"/>
        <v>1.5474291490905321E-3</v>
      </c>
      <c r="AB259" s="14">
        <f t="shared" si="222"/>
        <v>4.4905917907707851</v>
      </c>
      <c r="AC259" s="24">
        <f t="shared" si="223"/>
        <v>78.698861118731358</v>
      </c>
      <c r="AE259" s="15" t="s">
        <v>76</v>
      </c>
    </row>
    <row r="260" spans="4:31" ht="15" customHeight="1">
      <c r="D260" s="11" t="s">
        <v>25</v>
      </c>
      <c r="E260" s="8">
        <v>40.062648000000003</v>
      </c>
      <c r="F260" s="8">
        <v>1.0779E-2</v>
      </c>
      <c r="G260" s="8">
        <v>2.2904000000000001E-2</v>
      </c>
      <c r="H260" s="8">
        <v>18.641134000000001</v>
      </c>
      <c r="I260" s="8">
        <v>0.31314399999999998</v>
      </c>
      <c r="J260" s="8">
        <v>41.601821999999999</v>
      </c>
      <c r="K260" s="8">
        <v>0.15126100000000001</v>
      </c>
      <c r="L260" s="8">
        <v>0</v>
      </c>
      <c r="M260" s="8">
        <v>0</v>
      </c>
      <c r="N260" s="8">
        <v>3.3173000000000001E-2</v>
      </c>
      <c r="O260" s="8">
        <v>0.117629</v>
      </c>
      <c r="P260" s="7">
        <f t="shared" si="210"/>
        <v>100.95449400000001</v>
      </c>
      <c r="Q260" s="14">
        <f t="shared" si="211"/>
        <v>1.5179874049325957</v>
      </c>
      <c r="R260" s="14">
        <f t="shared" si="212"/>
        <v>3.0721078832585542E-4</v>
      </c>
      <c r="S260" s="14">
        <f t="shared" si="213"/>
        <v>1.0228112339042965E-3</v>
      </c>
      <c r="T260" s="14">
        <f t="shared" si="214"/>
        <v>0.5906862197940399</v>
      </c>
      <c r="U260" s="14">
        <f t="shared" si="215"/>
        <v>1.0049814482035693E-2</v>
      </c>
      <c r="V260" s="14">
        <f t="shared" si="216"/>
        <v>2.3499234985066844</v>
      </c>
      <c r="W260" s="14">
        <f t="shared" si="217"/>
        <v>6.1408956587137896E-3</v>
      </c>
      <c r="X260" s="14">
        <f t="shared" si="218"/>
        <v>0</v>
      </c>
      <c r="Y260" s="14">
        <f t="shared" si="219"/>
        <v>0</v>
      </c>
      <c r="Z260" s="14">
        <f t="shared" si="220"/>
        <v>9.937750961631416E-4</v>
      </c>
      <c r="AA260" s="14">
        <f t="shared" si="221"/>
        <v>3.5854606215829782E-3</v>
      </c>
      <c r="AB260" s="14">
        <f t="shared" si="222"/>
        <v>4.4806970911140462</v>
      </c>
      <c r="AC260" s="24">
        <f t="shared" si="223"/>
        <v>79.912797807953353</v>
      </c>
      <c r="AE260" s="15" t="s">
        <v>74</v>
      </c>
    </row>
    <row r="261" spans="4:31" ht="15" customHeight="1">
      <c r="D261" s="11" t="s">
        <v>20</v>
      </c>
      <c r="E261" s="8">
        <v>39.572799000000003</v>
      </c>
      <c r="F261" s="8">
        <v>1.9430000000000001E-3</v>
      </c>
      <c r="G261" s="8">
        <v>4.3746E-2</v>
      </c>
      <c r="H261" s="8">
        <v>20.739222999999999</v>
      </c>
      <c r="I261" s="8">
        <v>0.36031800000000003</v>
      </c>
      <c r="J261" s="8">
        <v>39.913929000000003</v>
      </c>
      <c r="K261" s="8">
        <v>0.179203</v>
      </c>
      <c r="L261" s="8">
        <v>1.2647E-2</v>
      </c>
      <c r="M261" s="8">
        <v>0</v>
      </c>
      <c r="N261" s="8">
        <v>0</v>
      </c>
      <c r="O261" s="8">
        <v>8.3954000000000001E-2</v>
      </c>
      <c r="P261" s="7">
        <f t="shared" si="210"/>
        <v>100.90776200000001</v>
      </c>
      <c r="Q261" s="14">
        <f t="shared" si="211"/>
        <v>1.5157189814212357</v>
      </c>
      <c r="R261" s="14">
        <f t="shared" si="212"/>
        <v>5.5978878664803235E-5</v>
      </c>
      <c r="S261" s="14">
        <f t="shared" si="213"/>
        <v>1.9747672049632388E-3</v>
      </c>
      <c r="T261" s="14">
        <f t="shared" si="214"/>
        <v>0.66430939665665345</v>
      </c>
      <c r="U261" s="14">
        <f t="shared" si="215"/>
        <v>1.1689429377963972E-2</v>
      </c>
      <c r="V261" s="14">
        <f t="shared" si="216"/>
        <v>2.2790783539581456</v>
      </c>
      <c r="W261" s="14">
        <f t="shared" si="217"/>
        <v>7.3543353626824882E-3</v>
      </c>
      <c r="X261" s="14">
        <f t="shared" si="218"/>
        <v>9.3919673932679585E-4</v>
      </c>
      <c r="Y261" s="14">
        <f t="shared" si="219"/>
        <v>0</v>
      </c>
      <c r="Z261" s="14">
        <f t="shared" si="220"/>
        <v>0</v>
      </c>
      <c r="AA261" s="14">
        <f t="shared" si="221"/>
        <v>2.586814867644715E-3</v>
      </c>
      <c r="AB261" s="14">
        <f t="shared" si="222"/>
        <v>4.4837072544672809</v>
      </c>
      <c r="AC261" s="24">
        <f t="shared" si="223"/>
        <v>77.430449096694915</v>
      </c>
      <c r="AE261" s="15" t="s">
        <v>76</v>
      </c>
    </row>
    <row r="262" spans="4:31" ht="15" customHeight="1">
      <c r="D262" s="11" t="s">
        <v>77</v>
      </c>
      <c r="E262" s="8">
        <v>40.566906000000003</v>
      </c>
      <c r="F262" s="8">
        <v>2.0194E-2</v>
      </c>
      <c r="G262" s="8">
        <v>4.8589999999999996E-3</v>
      </c>
      <c r="H262" s="8">
        <v>19.289176000000001</v>
      </c>
      <c r="I262" s="8">
        <v>0.29993700000000001</v>
      </c>
      <c r="J262" s="8">
        <v>41.431843999999998</v>
      </c>
      <c r="K262" s="8">
        <v>0.17143800000000001</v>
      </c>
      <c r="L262" s="8">
        <v>3.0093999999999999E-2</v>
      </c>
      <c r="M262" s="8">
        <v>0</v>
      </c>
      <c r="N262" s="8">
        <v>0.14124999999999999</v>
      </c>
      <c r="O262" s="8">
        <v>0.100698</v>
      </c>
      <c r="P262" s="7">
        <f t="shared" si="210"/>
        <v>102.05639599999999</v>
      </c>
      <c r="Q262" s="14">
        <f t="shared" si="211"/>
        <v>1.5233040990459226</v>
      </c>
      <c r="R262" s="14">
        <f t="shared" si="212"/>
        <v>5.7038297078562791E-4</v>
      </c>
      <c r="S262" s="14">
        <f t="shared" si="213"/>
        <v>2.150390147392052E-4</v>
      </c>
      <c r="T262" s="14">
        <f t="shared" si="214"/>
        <v>0.60573740785983388</v>
      </c>
      <c r="U262" s="14">
        <f t="shared" si="215"/>
        <v>9.5396008017145997E-3</v>
      </c>
      <c r="V262" s="14">
        <f t="shared" si="216"/>
        <v>2.3193262509448278</v>
      </c>
      <c r="W262" s="14">
        <f t="shared" si="217"/>
        <v>6.8976007176024092E-3</v>
      </c>
      <c r="X262" s="14">
        <f t="shared" si="218"/>
        <v>2.1909969805169495E-3</v>
      </c>
      <c r="Y262" s="14">
        <f t="shared" si="219"/>
        <v>0</v>
      </c>
      <c r="Z262" s="14">
        <f t="shared" si="220"/>
        <v>4.1935133031215091E-3</v>
      </c>
      <c r="AA262" s="14">
        <f t="shared" si="221"/>
        <v>3.0418486755540829E-3</v>
      </c>
      <c r="AB262" s="14">
        <f t="shared" si="222"/>
        <v>4.4750167403146195</v>
      </c>
      <c r="AC262" s="24">
        <f t="shared" si="223"/>
        <v>79.291479485018428</v>
      </c>
      <c r="AE262" s="15" t="s">
        <v>74</v>
      </c>
    </row>
    <row r="263" spans="4:31" ht="15" customHeight="1">
      <c r="D263" s="11" t="s">
        <v>20</v>
      </c>
      <c r="E263" s="8">
        <v>39.899045000000001</v>
      </c>
      <c r="F263" s="8">
        <v>0</v>
      </c>
      <c r="G263" s="8">
        <v>2.9145999999999998E-2</v>
      </c>
      <c r="H263" s="8">
        <v>23.812180999999999</v>
      </c>
      <c r="I263" s="8">
        <v>0.41004000000000002</v>
      </c>
      <c r="J263" s="8">
        <v>38.736260000000001</v>
      </c>
      <c r="K263" s="8">
        <v>0.160382</v>
      </c>
      <c r="L263" s="8">
        <v>0</v>
      </c>
      <c r="M263" s="8">
        <v>0</v>
      </c>
      <c r="N263" s="8">
        <v>0</v>
      </c>
      <c r="O263" s="8">
        <v>5.6055000000000001E-2</v>
      </c>
      <c r="P263" s="7">
        <f t="shared" si="210"/>
        <v>103.10310899999999</v>
      </c>
      <c r="Q263" s="14">
        <f t="shared" si="211"/>
        <v>1.5144361323068101</v>
      </c>
      <c r="R263" s="14">
        <f t="shared" si="212"/>
        <v>0</v>
      </c>
      <c r="S263" s="14">
        <f t="shared" si="213"/>
        <v>1.3038362758507791E-3</v>
      </c>
      <c r="T263" s="14">
        <f t="shared" si="214"/>
        <v>0.75586394701191462</v>
      </c>
      <c r="U263" s="14">
        <f t="shared" si="215"/>
        <v>1.3182571024982012E-2</v>
      </c>
      <c r="V263" s="14">
        <f t="shared" si="216"/>
        <v>2.1918912591674298</v>
      </c>
      <c r="W263" s="14">
        <f t="shared" si="217"/>
        <v>6.5225936149363043E-3</v>
      </c>
      <c r="X263" s="14">
        <f t="shared" si="218"/>
        <v>0</v>
      </c>
      <c r="Y263" s="14">
        <f t="shared" si="219"/>
        <v>0</v>
      </c>
      <c r="Z263" s="14">
        <f t="shared" si="220"/>
        <v>0</v>
      </c>
      <c r="AA263" s="14">
        <f t="shared" si="221"/>
        <v>1.7116101533407027E-3</v>
      </c>
      <c r="AB263" s="14">
        <f t="shared" si="222"/>
        <v>4.4849119495552641</v>
      </c>
      <c r="AC263" s="24">
        <f t="shared" si="223"/>
        <v>74.357981102792863</v>
      </c>
      <c r="AE263" s="15" t="s">
        <v>76</v>
      </c>
    </row>
    <row r="264" spans="4:31" ht="15" customHeight="1">
      <c r="D264" s="11" t="s">
        <v>27</v>
      </c>
      <c r="E264" s="8">
        <v>41.145459000000002</v>
      </c>
      <c r="F264" s="8">
        <v>9.6299999999999999E-4</v>
      </c>
      <c r="G264" s="8">
        <v>1.0879E-2</v>
      </c>
      <c r="H264" s="8">
        <v>15.226939</v>
      </c>
      <c r="I264" s="8">
        <v>0.23966899999999999</v>
      </c>
      <c r="J264" s="8">
        <v>44.644373999999999</v>
      </c>
      <c r="K264" s="8">
        <v>0.15269199999999999</v>
      </c>
      <c r="L264" s="8">
        <v>0</v>
      </c>
      <c r="M264" s="8">
        <v>0</v>
      </c>
      <c r="N264" s="8">
        <v>2.9082E-2</v>
      </c>
      <c r="O264" s="8">
        <v>8.5626999999999995E-2</v>
      </c>
      <c r="P264" s="7">
        <f t="shared" si="210"/>
        <v>101.535684</v>
      </c>
      <c r="Q264" s="14">
        <f t="shared" si="211"/>
        <v>1.5232428211437188</v>
      </c>
      <c r="R264" s="14">
        <f t="shared" si="212"/>
        <v>2.6816555267139325E-5</v>
      </c>
      <c r="S264" s="14">
        <f t="shared" si="213"/>
        <v>4.7467006382146488E-4</v>
      </c>
      <c r="T264" s="14">
        <f t="shared" si="214"/>
        <v>0.47142849612024085</v>
      </c>
      <c r="U264" s="14">
        <f t="shared" si="215"/>
        <v>7.5152689175445667E-3</v>
      </c>
      <c r="V264" s="14">
        <f t="shared" si="216"/>
        <v>2.4639212434694451</v>
      </c>
      <c r="W264" s="14">
        <f t="shared" si="217"/>
        <v>6.056751371348759E-3</v>
      </c>
      <c r="X264" s="14">
        <f t="shared" si="218"/>
        <v>0</v>
      </c>
      <c r="Y264" s="14">
        <f t="shared" si="219"/>
        <v>0</v>
      </c>
      <c r="Z264" s="14">
        <f t="shared" si="220"/>
        <v>8.5122886539483608E-4</v>
      </c>
      <c r="AA264" s="14">
        <f t="shared" si="221"/>
        <v>2.5501163296239309E-3</v>
      </c>
      <c r="AB264" s="14">
        <f t="shared" si="222"/>
        <v>4.4760674128364055</v>
      </c>
      <c r="AC264" s="24">
        <f t="shared" si="223"/>
        <v>83.939614085436418</v>
      </c>
      <c r="AE264" s="15" t="s">
        <v>74</v>
      </c>
    </row>
    <row r="265" spans="4:31" ht="15" customHeight="1">
      <c r="D265" s="11" t="s">
        <v>20</v>
      </c>
      <c r="E265" s="8">
        <v>39.924833</v>
      </c>
      <c r="F265" s="8">
        <v>1.3368E-2</v>
      </c>
      <c r="G265" s="8">
        <v>1.2096000000000001E-2</v>
      </c>
      <c r="H265" s="8">
        <v>20.461418999999999</v>
      </c>
      <c r="I265" s="8">
        <v>0.38380199999999998</v>
      </c>
      <c r="J265" s="8">
        <v>40.319186000000002</v>
      </c>
      <c r="K265" s="8">
        <v>0.19601199999999999</v>
      </c>
      <c r="L265" s="8">
        <v>1.3493E-2</v>
      </c>
      <c r="M265" s="8">
        <v>0</v>
      </c>
      <c r="N265" s="8">
        <v>0</v>
      </c>
      <c r="O265" s="8">
        <v>6.4793000000000003E-2</v>
      </c>
      <c r="P265" s="7">
        <f t="shared" si="210"/>
        <v>101.38900199999999</v>
      </c>
      <c r="Q265" s="14">
        <f t="shared" si="211"/>
        <v>1.518920325071301</v>
      </c>
      <c r="R265" s="14">
        <f t="shared" si="212"/>
        <v>3.8254963871754211E-4</v>
      </c>
      <c r="S265" s="14">
        <f t="shared" si="213"/>
        <v>5.4236205921344264E-4</v>
      </c>
      <c r="T265" s="14">
        <f t="shared" si="214"/>
        <v>0.65100395662238986</v>
      </c>
      <c r="U265" s="14">
        <f t="shared" si="215"/>
        <v>1.2367574978880785E-2</v>
      </c>
      <c r="V265" s="14">
        <f t="shared" si="216"/>
        <v>2.2867384629179526</v>
      </c>
      <c r="W265" s="14">
        <f t="shared" si="217"/>
        <v>7.9900735936481847E-3</v>
      </c>
      <c r="X265" s="14">
        <f t="shared" si="218"/>
        <v>9.9528519312604602E-4</v>
      </c>
      <c r="Y265" s="14">
        <f t="shared" si="219"/>
        <v>0</v>
      </c>
      <c r="Z265" s="14">
        <f t="shared" si="220"/>
        <v>0</v>
      </c>
      <c r="AA265" s="14">
        <f t="shared" si="221"/>
        <v>1.9829967817098846E-3</v>
      </c>
      <c r="AB265" s="14">
        <f t="shared" si="222"/>
        <v>4.4809235868569388</v>
      </c>
      <c r="AC265" s="24">
        <f t="shared" si="223"/>
        <v>77.839991951225926</v>
      </c>
      <c r="AE265" s="15" t="s">
        <v>76</v>
      </c>
    </row>
    <row r="266" spans="4:31" ht="15" customHeight="1">
      <c r="D266" s="11" t="s">
        <v>28</v>
      </c>
      <c r="E266" s="8">
        <v>40.596761999999998</v>
      </c>
      <c r="F266" s="8">
        <v>3.8226000000000003E-2</v>
      </c>
      <c r="G266" s="8">
        <v>1.815E-3</v>
      </c>
      <c r="H266" s="8">
        <v>21.110043999999998</v>
      </c>
      <c r="I266" s="8">
        <v>0.28348099999999998</v>
      </c>
      <c r="J266" s="8">
        <v>40.594124999999998</v>
      </c>
      <c r="K266" s="8">
        <v>0.123441</v>
      </c>
      <c r="L266" s="8">
        <v>6.7780000000000002E-3</v>
      </c>
      <c r="M266" s="8">
        <v>0</v>
      </c>
      <c r="N266" s="8">
        <v>1.9781E-2</v>
      </c>
      <c r="O266" s="8">
        <v>8.2559999999999995E-2</v>
      </c>
      <c r="P266" s="7">
        <f t="shared" si="210"/>
        <v>102.85701299999999</v>
      </c>
      <c r="Q266" s="14">
        <f t="shared" si="211"/>
        <v>1.5233882907839327</v>
      </c>
      <c r="R266" s="14">
        <f t="shared" si="212"/>
        <v>1.0789654717693758E-3</v>
      </c>
      <c r="S266" s="14">
        <f t="shared" si="213"/>
        <v>8.0269671269297377E-5</v>
      </c>
      <c r="T266" s="14">
        <f t="shared" si="214"/>
        <v>0.66246715373515674</v>
      </c>
      <c r="U266" s="14">
        <f t="shared" si="215"/>
        <v>9.010079163653496E-3</v>
      </c>
      <c r="V266" s="14">
        <f t="shared" si="216"/>
        <v>2.2708856082022328</v>
      </c>
      <c r="W266" s="14">
        <f t="shared" si="217"/>
        <v>4.9631212243389294E-3</v>
      </c>
      <c r="X266" s="14">
        <f t="shared" si="218"/>
        <v>4.9313737545954436E-4</v>
      </c>
      <c r="Y266" s="14">
        <f t="shared" si="219"/>
        <v>0</v>
      </c>
      <c r="Z266" s="14">
        <f t="shared" si="220"/>
        <v>5.8687053316190132E-4</v>
      </c>
      <c r="AA266" s="14">
        <f t="shared" si="221"/>
        <v>2.4922461688379528E-3</v>
      </c>
      <c r="AB266" s="14">
        <f t="shared" si="222"/>
        <v>4.4754457423298133</v>
      </c>
      <c r="AC266" s="24">
        <f t="shared" si="223"/>
        <v>77.416042068611702</v>
      </c>
      <c r="AE266" s="15" t="s">
        <v>74</v>
      </c>
    </row>
    <row r="267" spans="4:31" ht="15" customHeight="1">
      <c r="D267" s="11" t="s">
        <v>30</v>
      </c>
      <c r="E267" s="8">
        <v>41.261414000000002</v>
      </c>
      <c r="F267" s="8">
        <v>0</v>
      </c>
      <c r="G267" s="8">
        <v>2.6505000000000001E-2</v>
      </c>
      <c r="H267" s="8">
        <v>15.092358000000001</v>
      </c>
      <c r="I267" s="8">
        <v>0.12562300000000001</v>
      </c>
      <c r="J267" s="8">
        <v>45.676574000000002</v>
      </c>
      <c r="K267" s="8">
        <v>0.175732</v>
      </c>
      <c r="L267" s="8">
        <v>8.6009999999999993E-3</v>
      </c>
      <c r="M267" s="8">
        <v>0</v>
      </c>
      <c r="N267" s="8">
        <v>4.5529999999999998E-3</v>
      </c>
      <c r="O267" s="8">
        <v>0.46537499999999998</v>
      </c>
      <c r="P267" s="7">
        <f t="shared" si="210"/>
        <v>102.836735</v>
      </c>
      <c r="Q267" s="14">
        <f t="shared" si="211"/>
        <v>1.5098616284809911</v>
      </c>
      <c r="R267" s="14">
        <f t="shared" si="212"/>
        <v>0</v>
      </c>
      <c r="S267" s="14">
        <f t="shared" si="213"/>
        <v>1.1430796345782345E-3</v>
      </c>
      <c r="T267" s="14">
        <f t="shared" si="214"/>
        <v>0.46185551475890879</v>
      </c>
      <c r="U267" s="14">
        <f t="shared" si="215"/>
        <v>3.8935668437214484E-3</v>
      </c>
      <c r="V267" s="14">
        <f t="shared" si="216"/>
        <v>2.4917210373549641</v>
      </c>
      <c r="W267" s="14">
        <f t="shared" si="217"/>
        <v>6.8900143614059927E-3</v>
      </c>
      <c r="X267" s="14">
        <f t="shared" si="218"/>
        <v>6.1022377797107852E-4</v>
      </c>
      <c r="Y267" s="14">
        <f t="shared" si="219"/>
        <v>0</v>
      </c>
      <c r="Z267" s="14">
        <f t="shared" si="220"/>
        <v>1.3172418953810074E-4</v>
      </c>
      <c r="AA267" s="14">
        <f t="shared" si="221"/>
        <v>1.3699292093857238E-2</v>
      </c>
      <c r="AB267" s="14">
        <f t="shared" si="222"/>
        <v>4.489806081495936</v>
      </c>
      <c r="AC267" s="24">
        <f t="shared" si="223"/>
        <v>84.362839201565336</v>
      </c>
      <c r="AE267" s="15" t="s">
        <v>74</v>
      </c>
    </row>
    <row r="268" spans="4:31" ht="15" customHeight="1">
      <c r="D268" s="11" t="s">
        <v>20</v>
      </c>
      <c r="E268" s="8">
        <v>40.298009</v>
      </c>
      <c r="F268" s="8">
        <v>2.2381999999999999E-2</v>
      </c>
      <c r="G268" s="8">
        <v>0</v>
      </c>
      <c r="H268" s="8">
        <v>18.66798</v>
      </c>
      <c r="I268" s="8">
        <v>0.204681</v>
      </c>
      <c r="J268" s="8">
        <v>42.903148999999999</v>
      </c>
      <c r="K268" s="8">
        <v>0.18135699999999999</v>
      </c>
      <c r="L268" s="8">
        <v>0</v>
      </c>
      <c r="M268" s="8">
        <v>0</v>
      </c>
      <c r="N268" s="8">
        <v>3.7444999999999999E-2</v>
      </c>
      <c r="O268" s="8">
        <v>0.27542</v>
      </c>
      <c r="P268" s="7">
        <f t="shared" si="210"/>
        <v>102.59042300000002</v>
      </c>
      <c r="Q268" s="14">
        <f t="shared" si="211"/>
        <v>1.5033372371237306</v>
      </c>
      <c r="R268" s="14">
        <f t="shared" si="212"/>
        <v>6.2806008079252323E-4</v>
      </c>
      <c r="S268" s="14">
        <f t="shared" si="213"/>
        <v>0</v>
      </c>
      <c r="T268" s="14">
        <f t="shared" si="214"/>
        <v>0.58240641017188355</v>
      </c>
      <c r="U268" s="14">
        <f t="shared" si="215"/>
        <v>6.4674903385928293E-3</v>
      </c>
      <c r="V268" s="14">
        <f t="shared" si="216"/>
        <v>2.3860242363580935</v>
      </c>
      <c r="W268" s="14">
        <f t="shared" si="217"/>
        <v>7.2490881790923554E-3</v>
      </c>
      <c r="X268" s="14">
        <f t="shared" si="218"/>
        <v>0</v>
      </c>
      <c r="Y268" s="14">
        <f t="shared" si="219"/>
        <v>0</v>
      </c>
      <c r="Z268" s="14">
        <f t="shared" si="220"/>
        <v>1.1044384146789985E-3</v>
      </c>
      <c r="AA268" s="14">
        <f t="shared" si="221"/>
        <v>8.2655229212729286E-3</v>
      </c>
      <c r="AB268" s="14">
        <f t="shared" si="222"/>
        <v>4.4954824835881366</v>
      </c>
      <c r="AC268" s="24">
        <f t="shared" si="223"/>
        <v>80.379989310085378</v>
      </c>
      <c r="AE268" s="15" t="s">
        <v>76</v>
      </c>
    </row>
    <row r="269" spans="4:31" ht="15" customHeight="1">
      <c r="D269" s="11" t="s">
        <v>31</v>
      </c>
      <c r="E269" s="8">
        <v>40.357419999999998</v>
      </c>
      <c r="F269" s="8">
        <v>0</v>
      </c>
      <c r="G269" s="8">
        <v>2.3980000000000001E-2</v>
      </c>
      <c r="H269" s="8">
        <v>19.074460999999999</v>
      </c>
      <c r="I269" s="8">
        <v>0.356211</v>
      </c>
      <c r="J269" s="8">
        <v>42.120035999999999</v>
      </c>
      <c r="K269" s="8">
        <v>0.150085</v>
      </c>
      <c r="L269" s="8">
        <v>0</v>
      </c>
      <c r="M269" s="8">
        <v>0</v>
      </c>
      <c r="N269" s="8">
        <v>4.1126000000000003E-2</v>
      </c>
      <c r="O269" s="8">
        <v>9.5782000000000006E-2</v>
      </c>
      <c r="P269" s="7">
        <f t="shared" si="210"/>
        <v>102.21910100000001</v>
      </c>
      <c r="Q269" s="14">
        <f t="shared" si="211"/>
        <v>1.5125625059322203</v>
      </c>
      <c r="R269" s="14">
        <f t="shared" si="212"/>
        <v>0</v>
      </c>
      <c r="S269" s="14">
        <f t="shared" si="213"/>
        <v>1.059240926274665E-3</v>
      </c>
      <c r="T269" s="14">
        <f t="shared" si="214"/>
        <v>0.59785822007281864</v>
      </c>
      <c r="U269" s="14">
        <f t="shared" si="215"/>
        <v>1.1307919181096731E-2</v>
      </c>
      <c r="V269" s="14">
        <f t="shared" si="216"/>
        <v>2.3533771132547274</v>
      </c>
      <c r="W269" s="14">
        <f t="shared" si="217"/>
        <v>6.0270314800242438E-3</v>
      </c>
      <c r="X269" s="14">
        <f t="shared" si="218"/>
        <v>0</v>
      </c>
      <c r="Y269" s="14">
        <f t="shared" si="219"/>
        <v>0</v>
      </c>
      <c r="Z269" s="14">
        <f t="shared" si="220"/>
        <v>1.218656336380836E-3</v>
      </c>
      <c r="AA269" s="14">
        <f t="shared" si="221"/>
        <v>2.8878582529100996E-3</v>
      </c>
      <c r="AB269" s="14">
        <f t="shared" si="222"/>
        <v>4.4862985454364521</v>
      </c>
      <c r="AC269" s="24">
        <f t="shared" si="223"/>
        <v>79.742102796027197</v>
      </c>
      <c r="AE269" s="15" t="s">
        <v>74</v>
      </c>
    </row>
    <row r="270" spans="4:31" ht="15" customHeight="1">
      <c r="D270" s="11" t="s">
        <v>20</v>
      </c>
      <c r="E270" s="8">
        <v>40.113923</v>
      </c>
      <c r="F270" s="8">
        <v>1.5535E-2</v>
      </c>
      <c r="G270" s="8">
        <v>3.686E-3</v>
      </c>
      <c r="H270" s="8">
        <v>19.484632999999999</v>
      </c>
      <c r="I270" s="8">
        <v>0.32939499999999999</v>
      </c>
      <c r="J270" s="8">
        <v>41.541432999999998</v>
      </c>
      <c r="K270" s="8">
        <v>0.16297200000000001</v>
      </c>
      <c r="L270" s="8">
        <v>0</v>
      </c>
      <c r="M270" s="8">
        <v>0</v>
      </c>
      <c r="N270" s="8">
        <v>2.0147000000000002E-2</v>
      </c>
      <c r="O270" s="8">
        <v>5.9820999999999999E-2</v>
      </c>
      <c r="P270" s="7">
        <f t="shared" si="210"/>
        <v>101.731545</v>
      </c>
      <c r="Q270" s="14">
        <f t="shared" si="211"/>
        <v>1.5136646518428616</v>
      </c>
      <c r="R270" s="14">
        <f t="shared" si="212"/>
        <v>4.4093570156870324E-4</v>
      </c>
      <c r="S270" s="14">
        <f t="shared" si="213"/>
        <v>1.6392511648095302E-4</v>
      </c>
      <c r="T270" s="14">
        <f t="shared" si="214"/>
        <v>0.61486922515315756</v>
      </c>
      <c r="U270" s="14">
        <f t="shared" si="215"/>
        <v>1.0527784057787754E-2</v>
      </c>
      <c r="V270" s="14">
        <f t="shared" si="216"/>
        <v>2.3368393765355209</v>
      </c>
      <c r="W270" s="14">
        <f t="shared" si="217"/>
        <v>6.5890645471422754E-3</v>
      </c>
      <c r="X270" s="14">
        <f t="shared" si="218"/>
        <v>0</v>
      </c>
      <c r="Y270" s="14">
        <f t="shared" si="219"/>
        <v>0</v>
      </c>
      <c r="Z270" s="14">
        <f t="shared" si="220"/>
        <v>6.0106267881928027E-4</v>
      </c>
      <c r="AA270" s="14">
        <f t="shared" si="221"/>
        <v>1.8158929245807569E-3</v>
      </c>
      <c r="AB270" s="14">
        <f t="shared" si="222"/>
        <v>4.4855119185579202</v>
      </c>
      <c r="AC270" s="24">
        <f t="shared" si="223"/>
        <v>79.169040439784951</v>
      </c>
      <c r="AE270" s="15" t="s">
        <v>76</v>
      </c>
    </row>
    <row r="271" spans="4:31" ht="15" customHeight="1">
      <c r="D271" s="11" t="s">
        <v>33</v>
      </c>
      <c r="E271" s="8">
        <v>40.730828000000002</v>
      </c>
      <c r="F271" s="8">
        <v>0</v>
      </c>
      <c r="G271" s="8">
        <v>0</v>
      </c>
      <c r="H271" s="8">
        <v>16.918416000000001</v>
      </c>
      <c r="I271" s="8">
        <v>0.23513000000000001</v>
      </c>
      <c r="J271" s="8">
        <v>43.927044000000002</v>
      </c>
      <c r="K271" s="8">
        <v>0.18799399999999999</v>
      </c>
      <c r="L271" s="8">
        <v>0</v>
      </c>
      <c r="M271" s="8">
        <v>0</v>
      </c>
      <c r="N271" s="8">
        <v>0</v>
      </c>
      <c r="O271" s="8">
        <v>0.13166900000000001</v>
      </c>
      <c r="P271" s="7">
        <f t="shared" si="210"/>
        <v>102.13108100000001</v>
      </c>
      <c r="Q271" s="14">
        <f t="shared" si="211"/>
        <v>1.5122618126502538</v>
      </c>
      <c r="R271" s="14">
        <f t="shared" si="212"/>
        <v>0</v>
      </c>
      <c r="S271" s="14">
        <f t="shared" si="213"/>
        <v>0</v>
      </c>
      <c r="T271" s="14">
        <f t="shared" si="214"/>
        <v>0.52531456250376085</v>
      </c>
      <c r="U271" s="14">
        <f t="shared" si="215"/>
        <v>7.3943026744181318E-3</v>
      </c>
      <c r="V271" s="14">
        <f t="shared" si="216"/>
        <v>2.4313561599945626</v>
      </c>
      <c r="W271" s="14">
        <f t="shared" si="217"/>
        <v>7.478663100290172E-3</v>
      </c>
      <c r="X271" s="14">
        <f t="shared" si="218"/>
        <v>0</v>
      </c>
      <c r="Y271" s="14">
        <f t="shared" si="219"/>
        <v>0</v>
      </c>
      <c r="Z271" s="14">
        <f t="shared" si="220"/>
        <v>0</v>
      </c>
      <c r="AA271" s="14">
        <f t="shared" si="221"/>
        <v>3.9326864264598122E-3</v>
      </c>
      <c r="AB271" s="14">
        <f t="shared" si="222"/>
        <v>4.4877381873497448</v>
      </c>
      <c r="AC271" s="24">
        <f t="shared" si="223"/>
        <v>82.23290275422076</v>
      </c>
      <c r="AE271" s="15" t="s">
        <v>74</v>
      </c>
    </row>
    <row r="272" spans="4:31" ht="15" customHeight="1">
      <c r="D272" s="11" t="s">
        <v>20</v>
      </c>
      <c r="E272" s="8">
        <v>40.674641999999999</v>
      </c>
      <c r="F272" s="8">
        <v>0</v>
      </c>
      <c r="G272" s="8">
        <v>2.7005000000000001E-2</v>
      </c>
      <c r="H272" s="8">
        <v>19.379999000000002</v>
      </c>
      <c r="I272" s="8">
        <v>0.31768999999999997</v>
      </c>
      <c r="J272" s="8">
        <v>42.477387</v>
      </c>
      <c r="K272" s="8">
        <v>0.115775</v>
      </c>
      <c r="L272" s="8">
        <v>0</v>
      </c>
      <c r="M272" s="8">
        <v>0</v>
      </c>
      <c r="N272" s="8">
        <v>1.268E-2</v>
      </c>
      <c r="O272" s="8">
        <v>4.4809000000000002E-2</v>
      </c>
      <c r="P272" s="7">
        <f t="shared" si="210"/>
        <v>103.049987</v>
      </c>
      <c r="Q272" s="14">
        <f t="shared" si="211"/>
        <v>1.5123229215612657</v>
      </c>
      <c r="R272" s="14">
        <f t="shared" si="212"/>
        <v>0</v>
      </c>
      <c r="S272" s="14">
        <f t="shared" si="213"/>
        <v>1.183370161864257E-3</v>
      </c>
      <c r="T272" s="14">
        <f t="shared" si="214"/>
        <v>0.60260195979116815</v>
      </c>
      <c r="U272" s="14">
        <f t="shared" si="215"/>
        <v>1.0004831373512222E-2</v>
      </c>
      <c r="V272" s="14">
        <f t="shared" si="216"/>
        <v>2.3544606928633014</v>
      </c>
      <c r="W272" s="14">
        <f t="shared" si="217"/>
        <v>4.6122391643606264E-3</v>
      </c>
      <c r="X272" s="14">
        <f t="shared" si="218"/>
        <v>0</v>
      </c>
      <c r="Y272" s="14">
        <f t="shared" si="219"/>
        <v>0</v>
      </c>
      <c r="Z272" s="14">
        <f t="shared" si="220"/>
        <v>3.7274763151911E-4</v>
      </c>
      <c r="AA272" s="14">
        <f t="shared" si="221"/>
        <v>1.3402569950517484E-3</v>
      </c>
      <c r="AB272" s="14">
        <f t="shared" si="222"/>
        <v>4.4868990195420428</v>
      </c>
      <c r="AC272" s="24">
        <f t="shared" si="223"/>
        <v>79.621603240288806</v>
      </c>
      <c r="AE272" s="15" t="s">
        <v>76</v>
      </c>
    </row>
    <row r="273" spans="3:31" ht="15" customHeight="1">
      <c r="D273" s="11" t="s">
        <v>37</v>
      </c>
      <c r="E273" s="8">
        <v>40.581325</v>
      </c>
      <c r="F273" s="8">
        <v>0</v>
      </c>
      <c r="G273" s="8">
        <v>3.6800000000000001E-3</v>
      </c>
      <c r="H273" s="8">
        <v>18.65785</v>
      </c>
      <c r="I273" s="8">
        <v>0.31751699999999999</v>
      </c>
      <c r="J273" s="8">
        <v>42.850855000000003</v>
      </c>
      <c r="K273" s="8">
        <v>0.14394100000000001</v>
      </c>
      <c r="L273" s="8">
        <v>3.3370000000000001E-3</v>
      </c>
      <c r="M273" s="8">
        <v>0</v>
      </c>
      <c r="N273" s="8">
        <v>3.2857999999999998E-2</v>
      </c>
      <c r="O273" s="8">
        <v>0.13731299999999999</v>
      </c>
      <c r="P273" s="7">
        <f t="shared" si="210"/>
        <v>102.72867600000002</v>
      </c>
      <c r="Q273" s="14">
        <f t="shared" si="211"/>
        <v>1.5101955230333366</v>
      </c>
      <c r="R273" s="14">
        <f t="shared" si="212"/>
        <v>0</v>
      </c>
      <c r="S273" s="14">
        <f t="shared" si="213"/>
        <v>1.6140255739926484E-4</v>
      </c>
      <c r="T273" s="14">
        <f t="shared" si="214"/>
        <v>0.58066352586345105</v>
      </c>
      <c r="U273" s="14">
        <f t="shared" si="215"/>
        <v>1.0008278254541226E-2</v>
      </c>
      <c r="V273" s="14">
        <f t="shared" si="216"/>
        <v>2.3772743425358129</v>
      </c>
      <c r="W273" s="14">
        <f t="shared" si="217"/>
        <v>5.7394160156351353E-3</v>
      </c>
      <c r="X273" s="14">
        <f t="shared" si="218"/>
        <v>2.4077439467692777E-4</v>
      </c>
      <c r="Y273" s="14">
        <f t="shared" si="219"/>
        <v>0</v>
      </c>
      <c r="Z273" s="14">
        <f t="shared" si="220"/>
        <v>9.6676946396191481E-4</v>
      </c>
      <c r="AA273" s="14">
        <f t="shared" si="221"/>
        <v>4.1107460345059408E-3</v>
      </c>
      <c r="AB273" s="14">
        <f t="shared" si="222"/>
        <v>4.4893607781533218</v>
      </c>
      <c r="AC273" s="24">
        <f t="shared" si="223"/>
        <v>80.369312957283768</v>
      </c>
      <c r="AE273" s="15" t="s">
        <v>74</v>
      </c>
    </row>
    <row r="274" spans="3:31" ht="15" customHeight="1">
      <c r="D274" s="11" t="s">
        <v>73</v>
      </c>
      <c r="E274" s="8">
        <v>40.303826000000001</v>
      </c>
      <c r="F274" s="8">
        <v>0</v>
      </c>
      <c r="G274" s="8">
        <v>3.9386999999999998E-2</v>
      </c>
      <c r="H274" s="8">
        <v>20.464652999999998</v>
      </c>
      <c r="I274" s="8">
        <v>0.32188699999999998</v>
      </c>
      <c r="J274" s="8">
        <v>41.51932</v>
      </c>
      <c r="K274" s="8">
        <v>0.15792900000000001</v>
      </c>
      <c r="L274" s="8">
        <v>1.2512000000000001E-2</v>
      </c>
      <c r="M274" s="8">
        <v>0</v>
      </c>
      <c r="N274" s="8">
        <v>0</v>
      </c>
      <c r="O274" s="8">
        <v>8.0803E-2</v>
      </c>
      <c r="P274" s="7">
        <f t="shared" si="210"/>
        <v>102.90031699999999</v>
      </c>
      <c r="Q274" s="14">
        <f t="shared" si="211"/>
        <v>1.5094435626624088</v>
      </c>
      <c r="R274" s="14">
        <f t="shared" si="212"/>
        <v>0</v>
      </c>
      <c r="S274" s="14">
        <f t="shared" si="213"/>
        <v>1.7385178132429074E-3</v>
      </c>
      <c r="T274" s="14">
        <f t="shared" si="214"/>
        <v>0.64096008250978709</v>
      </c>
      <c r="U274" s="14">
        <f t="shared" si="215"/>
        <v>1.0210793065565844E-2</v>
      </c>
      <c r="V274" s="14">
        <f t="shared" si="216"/>
        <v>2.3181081410084747</v>
      </c>
      <c r="W274" s="14">
        <f t="shared" si="217"/>
        <v>6.3373650432593954E-3</v>
      </c>
      <c r="X274" s="14">
        <f t="shared" si="218"/>
        <v>9.0854088892033176E-4</v>
      </c>
      <c r="Y274" s="14">
        <f t="shared" si="219"/>
        <v>0</v>
      </c>
      <c r="Z274" s="14">
        <f t="shared" si="220"/>
        <v>0</v>
      </c>
      <c r="AA274" s="14">
        <f t="shared" si="221"/>
        <v>2.4344458837703351E-3</v>
      </c>
      <c r="AB274" s="14">
        <f t="shared" si="222"/>
        <v>4.4901414488754288</v>
      </c>
      <c r="AC274" s="24">
        <f t="shared" si="223"/>
        <v>78.339124545506394</v>
      </c>
      <c r="AE274" s="15" t="s">
        <v>76</v>
      </c>
    </row>
    <row r="275" spans="3:31" ht="15" customHeight="1">
      <c r="D275" s="11" t="s">
        <v>57</v>
      </c>
      <c r="E275" s="8">
        <v>40.827565999999997</v>
      </c>
      <c r="F275" s="8">
        <v>0</v>
      </c>
      <c r="G275" s="8">
        <v>1.5382E-2</v>
      </c>
      <c r="H275" s="8">
        <v>14.916518</v>
      </c>
      <c r="I275" s="8">
        <v>0.23219000000000001</v>
      </c>
      <c r="J275" s="8">
        <v>44.907029999999999</v>
      </c>
      <c r="K275" s="8">
        <v>0.13336999999999999</v>
      </c>
      <c r="L275" s="8">
        <v>0</v>
      </c>
      <c r="M275" s="8">
        <v>0</v>
      </c>
      <c r="N275" s="8">
        <v>4.3235000000000003E-2</v>
      </c>
      <c r="O275" s="8">
        <v>0.20109099999999999</v>
      </c>
      <c r="P275" s="7">
        <f t="shared" si="210"/>
        <v>101.276382</v>
      </c>
      <c r="Q275" s="14">
        <f t="shared" si="211"/>
        <v>1.5153513756114918</v>
      </c>
      <c r="R275" s="14">
        <f t="shared" si="212"/>
        <v>0</v>
      </c>
      <c r="S275" s="14">
        <f t="shared" si="213"/>
        <v>6.7286556403420772E-4</v>
      </c>
      <c r="T275" s="14">
        <f t="shared" si="214"/>
        <v>0.4630024707168659</v>
      </c>
      <c r="U275" s="14">
        <f t="shared" si="215"/>
        <v>7.2994275550198303E-3</v>
      </c>
      <c r="V275" s="14">
        <f t="shared" si="216"/>
        <v>2.4847748748236422</v>
      </c>
      <c r="W275" s="14">
        <f t="shared" si="217"/>
        <v>5.3038867620649197E-3</v>
      </c>
      <c r="X275" s="14">
        <f t="shared" si="218"/>
        <v>0</v>
      </c>
      <c r="Y275" s="14">
        <f t="shared" si="219"/>
        <v>0</v>
      </c>
      <c r="Z275" s="14">
        <f t="shared" si="220"/>
        <v>1.2687327920373019E-3</v>
      </c>
      <c r="AA275" s="14">
        <f t="shared" si="221"/>
        <v>6.0041913853155111E-3</v>
      </c>
      <c r="AB275" s="14">
        <f t="shared" si="222"/>
        <v>4.4836778252104716</v>
      </c>
      <c r="AC275" s="24">
        <f t="shared" si="223"/>
        <v>84.2931668018512</v>
      </c>
      <c r="AE275" s="15" t="s">
        <v>74</v>
      </c>
    </row>
    <row r="276" spans="3:31" ht="15" customHeight="1">
      <c r="D276" s="11" t="s">
        <v>20</v>
      </c>
      <c r="E276" s="8">
        <v>40.472918999999997</v>
      </c>
      <c r="F276" s="8">
        <v>0</v>
      </c>
      <c r="G276" s="8">
        <v>3.0757E-2</v>
      </c>
      <c r="H276" s="8">
        <v>19.62228</v>
      </c>
      <c r="I276" s="8">
        <v>0.23120399999999999</v>
      </c>
      <c r="J276" s="8">
        <v>41.990814</v>
      </c>
      <c r="K276" s="8">
        <v>0.156637</v>
      </c>
      <c r="L276" s="8">
        <v>6.7619999999999998E-3</v>
      </c>
      <c r="M276" s="8">
        <v>0</v>
      </c>
      <c r="N276" s="8">
        <v>3.3617000000000001E-2</v>
      </c>
      <c r="O276" s="8">
        <v>8.0842999999999998E-2</v>
      </c>
      <c r="P276" s="7">
        <f t="shared" si="210"/>
        <v>102.625833</v>
      </c>
      <c r="Q276" s="14">
        <f t="shared" si="211"/>
        <v>1.513155486973405</v>
      </c>
      <c r="R276" s="14">
        <f t="shared" si="212"/>
        <v>0</v>
      </c>
      <c r="S276" s="14">
        <f t="shared" si="213"/>
        <v>1.3552475764112277E-3</v>
      </c>
      <c r="T276" s="14">
        <f t="shared" si="214"/>
        <v>0.61351402015965018</v>
      </c>
      <c r="U276" s="14">
        <f t="shared" si="215"/>
        <v>7.3214956001197776E-3</v>
      </c>
      <c r="V276" s="14">
        <f t="shared" si="216"/>
        <v>2.3403789241765303</v>
      </c>
      <c r="W276" s="14">
        <f t="shared" si="217"/>
        <v>6.2746516486469148E-3</v>
      </c>
      <c r="X276" s="14">
        <f t="shared" si="218"/>
        <v>4.9016391152742651E-4</v>
      </c>
      <c r="Y276" s="14">
        <f t="shared" si="219"/>
        <v>0</v>
      </c>
      <c r="Z276" s="14">
        <f t="shared" si="220"/>
        <v>9.93694364693368E-4</v>
      </c>
      <c r="AA276" s="14">
        <f t="shared" si="221"/>
        <v>2.4314396008225333E-3</v>
      </c>
      <c r="AB276" s="14">
        <f t="shared" si="222"/>
        <v>4.4859151240118065</v>
      </c>
      <c r="AC276" s="24">
        <f t="shared" si="223"/>
        <v>79.230323111878278</v>
      </c>
      <c r="AE276" s="15" t="s">
        <v>76</v>
      </c>
    </row>
    <row r="277" spans="3:31" ht="15" customHeight="1">
      <c r="C277" s="12">
        <v>39531</v>
      </c>
      <c r="D277" s="11" t="s">
        <v>18</v>
      </c>
      <c r="E277" s="8">
        <v>39.828876000000001</v>
      </c>
      <c r="F277" s="8">
        <v>2.5262E-2</v>
      </c>
      <c r="G277" s="8">
        <v>1.4229E-2</v>
      </c>
      <c r="H277" s="8">
        <v>18.572966999999998</v>
      </c>
      <c r="I277" s="8">
        <v>0.18054899999999999</v>
      </c>
      <c r="J277" s="8">
        <v>42.413449</v>
      </c>
      <c r="K277" s="8">
        <v>0.14074400000000001</v>
      </c>
      <c r="L277" s="8">
        <v>0</v>
      </c>
      <c r="M277" s="8">
        <v>0</v>
      </c>
      <c r="N277" s="8">
        <v>9.6637000000000001E-2</v>
      </c>
      <c r="O277" s="8">
        <v>0.332982</v>
      </c>
      <c r="P277" s="7">
        <f t="shared" ref="P277:P292" si="224">SUM(E277:O277)</f>
        <v>101.605695</v>
      </c>
      <c r="Q277" s="14">
        <f t="shared" ref="Q277:Q292" si="225">(E277/60.0843)*(6/(2*E277/60.0843+2*F277/79.8788+3*G277/101.9613+H277/71.8464+I277/70.93745+J277/40.304+K277/56.077+L277/61.9789+M277/94.195+3*N277/151.9904+O277/74.6894))</f>
        <v>1.5013854834142748</v>
      </c>
      <c r="R277" s="14">
        <f t="shared" ref="R277:R292" si="226">(F277/79.8788)*(6/(2*E277/60.0843+2*F277/79.8788+3*G277/101.9613+H277/71.8464+I277/70.93745+J277/40.304+K277/56.077+L277/61.9789+M277/94.195+3*N277/151.9904+O277/74.6894))</f>
        <v>7.1629408803902011E-4</v>
      </c>
      <c r="S277" s="14">
        <f t="shared" ref="S277:S292" si="227">2*(G277/101.9613)*(6/(2*E277/60.0843+2*F277/79.8788+3*G277/101.9613+H277/71.8464+I277/70.93745+J277/40.304+K277/56.077+L277/61.9789+M277/94.195+3*N277/151.9904+O277/74.6894))</f>
        <v>6.3215587554916802E-4</v>
      </c>
      <c r="T277" s="14">
        <f t="shared" ref="T277:T292" si="228">(H277/71.8464)*(6/(2*E277/60.0843+2*F277/79.8788+3*G277/101.9613+H277/71.8464+I277/70.93745+J277/40.304+K277/56.077+L277/61.9789+M277/94.195+3*N277/151.9904+O277/74.6894))</f>
        <v>0.58550612563400573</v>
      </c>
      <c r="U277" s="14">
        <f t="shared" ref="U277:U292" si="229">(I277/70.93745)*(6/(2*E277/60.0843+2*F277/79.8788+3*G277/101.9613+H277/71.8464+I277/70.93745+J277/40.304+K277/56.077+L277/61.9789+M277/94.195+3*N277/151.9904+O277/74.6894))</f>
        <v>5.764673071556147E-3</v>
      </c>
      <c r="V277" s="14">
        <f t="shared" ref="V277:V292" si="230">(J277/40.304)*(6/(2*E277/60.0843+2*F277/79.8788+3*G277/101.9613+H277/71.8464+I277/70.93745+J277/40.304+K277/56.077+L277/61.9789+M277/94.195+3*N277/151.9904+O277/74.6894))</f>
        <v>2.3834750371364031</v>
      </c>
      <c r="W277" s="14">
        <f t="shared" ref="W277:W292" si="231">(K277/56.077)*(6/(2*E277/60.0843+2*F277/79.8788+3*G277/101.9613+H277/71.8464+I277/70.93745+J277/40.304+K277/56.077+L277/61.9789+M277/94.195+3*N277/151.9904+O277/74.6894))</f>
        <v>5.6846049092354996E-3</v>
      </c>
      <c r="X277" s="14">
        <f t="shared" ref="X277:X292" si="232">2*(L277/61.9789)*(6/(2*E277/60.0843+2*F277/79.8788+3*G277/101.9613+H277/71.8464+I277/70.93745+J277/40.304+K277/56.077+L277/61.9789+M277/94.195+3*N277/151.9904+O277/74.6894))</f>
        <v>0</v>
      </c>
      <c r="Y277" s="14">
        <f t="shared" ref="Y277:Y292" si="233">2*(M277/94.195)*(6/(2*E277/60.0843+2*F277/79.8788+3*G277/101.9613+H277/71.8464+I277/70.93745+J277/40.304+K277/56.077+L277/61.9789+M277/94.195+3*N277/151.9904+O277/74.6894))</f>
        <v>0</v>
      </c>
      <c r="Z277" s="14">
        <f t="shared" ref="Z277:Z292" si="234">2*(N277/151.9904)*(6/(2*E277/60.0843+2*F277/79.8788+3*G277/101.9613+H277/71.8464+I277/70.93745+J277/40.304+K277/56.077+L277/61.9789+M277/94.195+3*N277/151.9904+O277/74.6894))</f>
        <v>2.8801323470939249E-3</v>
      </c>
      <c r="AA277" s="14">
        <f t="shared" ref="AA277:AA292" si="235">(O277/74.6894)*(6/(2*E277/60.0843+2*F277/79.8788+3*G277/101.9613+H277/71.8464+I277/70.93745+J277/40.304+K277/56.077+L277/61.9789+M277/94.195+3*N277/151.9904+O277/74.6894))</f>
        <v>1.0097571910208164E-2</v>
      </c>
      <c r="AB277" s="14">
        <f t="shared" ref="AB277:AB292" si="236">SUM(Q277:AA277)</f>
        <v>4.4961420783863648</v>
      </c>
      <c r="AC277" s="24">
        <f t="shared" ref="AC277:AC292" si="237">100*V277/(V277+T277)</f>
        <v>80.279223964908567</v>
      </c>
      <c r="AE277" s="15" t="s">
        <v>74</v>
      </c>
    </row>
    <row r="278" spans="3:31" ht="15" customHeight="1">
      <c r="D278" s="11" t="s">
        <v>20</v>
      </c>
      <c r="E278" s="8">
        <v>39.015245</v>
      </c>
      <c r="F278" s="8">
        <v>0</v>
      </c>
      <c r="G278" s="8">
        <v>9.4694E-2</v>
      </c>
      <c r="H278" s="8">
        <v>22.793392999999998</v>
      </c>
      <c r="I278" s="8">
        <v>0.343393</v>
      </c>
      <c r="J278" s="8">
        <v>38.362014000000002</v>
      </c>
      <c r="K278" s="8">
        <v>0.17047300000000001</v>
      </c>
      <c r="L278" s="8">
        <v>2.5118000000000001E-2</v>
      </c>
      <c r="M278" s="8">
        <v>0</v>
      </c>
      <c r="N278" s="8">
        <v>3.2356999999999997E-2</v>
      </c>
      <c r="O278" s="8">
        <v>8.6475999999999997E-2</v>
      </c>
      <c r="P278" s="7">
        <f t="shared" si="224"/>
        <v>100.923163</v>
      </c>
      <c r="Q278" s="14">
        <f t="shared" si="225"/>
        <v>1.5097340450855397</v>
      </c>
      <c r="R278" s="14">
        <f t="shared" si="226"/>
        <v>0</v>
      </c>
      <c r="S278" s="14">
        <f t="shared" si="227"/>
        <v>4.3186122249757536E-3</v>
      </c>
      <c r="T278" s="14">
        <f t="shared" si="228"/>
        <v>0.73761728091515621</v>
      </c>
      <c r="U278" s="14">
        <f t="shared" si="229"/>
        <v>1.1254934742076455E-2</v>
      </c>
      <c r="V278" s="14">
        <f t="shared" si="230"/>
        <v>2.2129946572594346</v>
      </c>
      <c r="W278" s="14">
        <f t="shared" si="231"/>
        <v>7.0680229063408628E-3</v>
      </c>
      <c r="X278" s="14">
        <f t="shared" si="232"/>
        <v>1.8845093811947521E-3</v>
      </c>
      <c r="Y278" s="14">
        <f t="shared" si="233"/>
        <v>0</v>
      </c>
      <c r="Z278" s="14">
        <f t="shared" si="234"/>
        <v>9.8994075174153135E-4</v>
      </c>
      <c r="AA278" s="14">
        <f t="shared" si="235"/>
        <v>2.6919298502391439E-3</v>
      </c>
      <c r="AB278" s="14">
        <f t="shared" si="236"/>
        <v>4.488553933116699</v>
      </c>
      <c r="AC278" s="24">
        <f t="shared" si="237"/>
        <v>75.001210041484271</v>
      </c>
      <c r="AE278" s="15" t="s">
        <v>76</v>
      </c>
    </row>
    <row r="279" spans="3:31" ht="15" customHeight="1">
      <c r="D279" s="11" t="s">
        <v>21</v>
      </c>
      <c r="E279" s="8">
        <v>40.545160000000003</v>
      </c>
      <c r="F279" s="8">
        <v>2.0448000000000001E-2</v>
      </c>
      <c r="G279" s="8">
        <v>3.2653000000000001E-2</v>
      </c>
      <c r="H279" s="8">
        <v>16.657516000000001</v>
      </c>
      <c r="I279" s="8">
        <v>0.35398499999999999</v>
      </c>
      <c r="J279" s="8">
        <v>43.333005999999997</v>
      </c>
      <c r="K279" s="8">
        <v>0.14888100000000001</v>
      </c>
      <c r="L279" s="8">
        <v>1.119E-3</v>
      </c>
      <c r="M279" s="8">
        <v>0</v>
      </c>
      <c r="N279" s="8">
        <v>2.4101999999999998E-2</v>
      </c>
      <c r="O279" s="8">
        <v>9.2998999999999998E-2</v>
      </c>
      <c r="P279" s="7">
        <f t="shared" si="224"/>
        <v>101.20986900000001</v>
      </c>
      <c r="Q279" s="14">
        <f t="shared" si="225"/>
        <v>1.5178537041238593</v>
      </c>
      <c r="R279" s="14">
        <f t="shared" si="226"/>
        <v>5.7579939819962084E-4</v>
      </c>
      <c r="S279" s="14">
        <f t="shared" si="227"/>
        <v>1.4406869492065164E-3</v>
      </c>
      <c r="T279" s="14">
        <f t="shared" si="228"/>
        <v>0.52150338213876335</v>
      </c>
      <c r="U279" s="14">
        <f t="shared" si="229"/>
        <v>1.122434969445236E-2</v>
      </c>
      <c r="V279" s="14">
        <f t="shared" si="230"/>
        <v>2.4183690097700192</v>
      </c>
      <c r="W279" s="14">
        <f t="shared" si="231"/>
        <v>5.9718158556883449E-3</v>
      </c>
      <c r="X279" s="14">
        <f t="shared" si="232"/>
        <v>8.1220960336188364E-5</v>
      </c>
      <c r="Y279" s="14">
        <f t="shared" si="233"/>
        <v>0</v>
      </c>
      <c r="Z279" s="14">
        <f t="shared" si="234"/>
        <v>7.1337653809482211E-4</v>
      </c>
      <c r="AA279" s="14">
        <f t="shared" si="235"/>
        <v>2.8007297858384942E-3</v>
      </c>
      <c r="AB279" s="14">
        <f t="shared" si="236"/>
        <v>4.4805340752144582</v>
      </c>
      <c r="AC279" s="24">
        <f t="shared" si="237"/>
        <v>82.26101977847533</v>
      </c>
      <c r="AE279" s="15" t="s">
        <v>74</v>
      </c>
    </row>
    <row r="280" spans="3:31" ht="15" customHeight="1">
      <c r="D280" s="11" t="s">
        <v>20</v>
      </c>
      <c r="E280" s="8">
        <v>40.082666000000003</v>
      </c>
      <c r="F280" s="8">
        <v>2.4042999999999998E-2</v>
      </c>
      <c r="G280" s="8">
        <v>0.41496499999999997</v>
      </c>
      <c r="H280" s="8">
        <v>24.230516000000001</v>
      </c>
      <c r="I280" s="8">
        <v>0.43366100000000002</v>
      </c>
      <c r="J280" s="8">
        <v>36.884338</v>
      </c>
      <c r="K280" s="8">
        <v>0.37166199999999999</v>
      </c>
      <c r="L280" s="8">
        <v>2.6745999999999999E-2</v>
      </c>
      <c r="M280" s="8">
        <v>0</v>
      </c>
      <c r="N280" s="8">
        <v>0</v>
      </c>
      <c r="O280" s="8">
        <v>7.1707000000000007E-2</v>
      </c>
      <c r="P280" s="7">
        <f t="shared" si="224"/>
        <v>102.54030400000002</v>
      </c>
      <c r="Q280" s="14">
        <f t="shared" si="225"/>
        <v>1.5314871620229669</v>
      </c>
      <c r="R280" s="14">
        <f t="shared" si="226"/>
        <v>6.9099497814098434E-4</v>
      </c>
      <c r="S280" s="14">
        <f t="shared" si="227"/>
        <v>1.8686323629951703E-2</v>
      </c>
      <c r="T280" s="14">
        <f t="shared" si="228"/>
        <v>0.77423966615481843</v>
      </c>
      <c r="U280" s="14">
        <f t="shared" si="229"/>
        <v>1.403435832724983E-2</v>
      </c>
      <c r="V280" s="14">
        <f t="shared" si="230"/>
        <v>2.1009301308701822</v>
      </c>
      <c r="W280" s="14">
        <f t="shared" si="231"/>
        <v>1.5215322237302304E-2</v>
      </c>
      <c r="X280" s="14">
        <f t="shared" si="232"/>
        <v>1.9813570222237255E-3</v>
      </c>
      <c r="Y280" s="14">
        <f t="shared" si="233"/>
        <v>0</v>
      </c>
      <c r="Z280" s="14">
        <f t="shared" si="234"/>
        <v>0</v>
      </c>
      <c r="AA280" s="14">
        <f t="shared" si="235"/>
        <v>2.2040444521930339E-3</v>
      </c>
      <c r="AB280" s="14">
        <f t="shared" si="236"/>
        <v>4.4594693596950297</v>
      </c>
      <c r="AC280" s="24">
        <f t="shared" si="237"/>
        <v>73.071515047356826</v>
      </c>
      <c r="AE280" s="15" t="s">
        <v>76</v>
      </c>
    </row>
    <row r="281" spans="3:31" ht="15" customHeight="1">
      <c r="D281" s="11" t="s">
        <v>23</v>
      </c>
      <c r="E281" s="8">
        <v>40.441909000000003</v>
      </c>
      <c r="F281" s="8">
        <v>4.1787999999999999E-2</v>
      </c>
      <c r="G281" s="8">
        <v>0</v>
      </c>
      <c r="H281" s="8">
        <v>17.476237999999999</v>
      </c>
      <c r="I281" s="8">
        <v>0.27075900000000003</v>
      </c>
      <c r="J281" s="8">
        <v>43.069774000000002</v>
      </c>
      <c r="K281" s="8">
        <v>0.14574400000000001</v>
      </c>
      <c r="L281" s="8">
        <v>6.7539999999999996E-3</v>
      </c>
      <c r="M281" s="8">
        <v>0</v>
      </c>
      <c r="N281" s="8">
        <v>1.8016999999999998E-2</v>
      </c>
      <c r="O281" s="8">
        <v>3.5957999999999997E-2</v>
      </c>
      <c r="P281" s="7">
        <f t="shared" si="224"/>
        <v>101.50694099999998</v>
      </c>
      <c r="Q281" s="14">
        <f t="shared" si="225"/>
        <v>1.5145681548345888</v>
      </c>
      <c r="R281" s="14">
        <f t="shared" si="226"/>
        <v>1.1771674191680909E-3</v>
      </c>
      <c r="S281" s="14">
        <f t="shared" si="227"/>
        <v>0</v>
      </c>
      <c r="T281" s="14">
        <f t="shared" si="228"/>
        <v>0.54734495323276366</v>
      </c>
      <c r="U281" s="14">
        <f t="shared" si="229"/>
        <v>8.5886619271600528E-3</v>
      </c>
      <c r="V281" s="14">
        <f t="shared" si="230"/>
        <v>2.4045987784242451</v>
      </c>
      <c r="W281" s="14">
        <f t="shared" si="231"/>
        <v>5.8482252613387053E-3</v>
      </c>
      <c r="X281" s="14">
        <f t="shared" si="232"/>
        <v>4.9041683165744324E-4</v>
      </c>
      <c r="Y281" s="14">
        <f t="shared" si="233"/>
        <v>0</v>
      </c>
      <c r="Z281" s="14">
        <f t="shared" si="234"/>
        <v>5.3347552030012237E-4</v>
      </c>
      <c r="AA281" s="14">
        <f t="shared" si="235"/>
        <v>1.0833149506984598E-3</v>
      </c>
      <c r="AB281" s="14">
        <f t="shared" si="236"/>
        <v>4.4842331484019207</v>
      </c>
      <c r="AC281" s="24">
        <f t="shared" si="237"/>
        <v>81.458150866394604</v>
      </c>
      <c r="AE281" s="15" t="s">
        <v>74</v>
      </c>
    </row>
    <row r="282" spans="3:31" ht="15" customHeight="1">
      <c r="D282" s="11" t="s">
        <v>24</v>
      </c>
      <c r="E282" s="8">
        <v>40.260579999999997</v>
      </c>
      <c r="F282" s="8">
        <v>0</v>
      </c>
      <c r="G282" s="8">
        <v>3.3223000000000003E-2</v>
      </c>
      <c r="H282" s="8">
        <v>18.322761</v>
      </c>
      <c r="I282" s="8">
        <v>0.27412399999999998</v>
      </c>
      <c r="J282" s="8">
        <v>42.079996999999999</v>
      </c>
      <c r="K282" s="8">
        <v>0.14191400000000001</v>
      </c>
      <c r="L282" s="8">
        <v>0</v>
      </c>
      <c r="M282" s="8">
        <v>0</v>
      </c>
      <c r="N282" s="8">
        <v>1.0470999999999999E-2</v>
      </c>
      <c r="O282" s="8">
        <v>5.0889999999999998E-2</v>
      </c>
      <c r="P282" s="7">
        <f t="shared" si="224"/>
        <v>101.17395999999999</v>
      </c>
      <c r="Q282" s="14">
        <f t="shared" si="225"/>
        <v>1.5185745861062421</v>
      </c>
      <c r="R282" s="14">
        <f t="shared" si="226"/>
        <v>0</v>
      </c>
      <c r="S282" s="14">
        <f t="shared" si="227"/>
        <v>1.476898277905302E-3</v>
      </c>
      <c r="T282" s="14">
        <f t="shared" si="228"/>
        <v>0.57796695851338864</v>
      </c>
      <c r="U282" s="14">
        <f t="shared" si="229"/>
        <v>8.7576703532836406E-3</v>
      </c>
      <c r="V282" s="14">
        <f t="shared" si="230"/>
        <v>2.3661629856613198</v>
      </c>
      <c r="W282" s="14">
        <f t="shared" si="231"/>
        <v>5.7353189649165864E-3</v>
      </c>
      <c r="X282" s="14">
        <f t="shared" si="232"/>
        <v>0</v>
      </c>
      <c r="Y282" s="14">
        <f t="shared" si="233"/>
        <v>0</v>
      </c>
      <c r="Z282" s="14">
        <f t="shared" si="234"/>
        <v>3.1226197599369925E-4</v>
      </c>
      <c r="AA282" s="14">
        <f t="shared" si="235"/>
        <v>1.5441539137578029E-3</v>
      </c>
      <c r="AB282" s="14">
        <f t="shared" si="236"/>
        <v>4.4805308337668075</v>
      </c>
      <c r="AC282" s="24">
        <f t="shared" si="237"/>
        <v>80.368836652167431</v>
      </c>
      <c r="AE282" s="15" t="s">
        <v>74</v>
      </c>
    </row>
    <row r="283" spans="3:31" ht="15" customHeight="1">
      <c r="D283" s="11" t="s">
        <v>31</v>
      </c>
      <c r="E283" s="8">
        <v>40.451287999999998</v>
      </c>
      <c r="F283" s="8">
        <v>0</v>
      </c>
      <c r="G283" s="8">
        <v>1.1129999999999999E-2</v>
      </c>
      <c r="H283" s="8">
        <v>19.290471</v>
      </c>
      <c r="I283" s="8">
        <v>0.36891800000000002</v>
      </c>
      <c r="J283" s="8">
        <v>42.343682000000001</v>
      </c>
      <c r="K283" s="8">
        <v>0.12701999999999999</v>
      </c>
      <c r="L283" s="8">
        <v>0</v>
      </c>
      <c r="M283" s="8">
        <v>0</v>
      </c>
      <c r="N283" s="8">
        <v>4.7912000000000003E-2</v>
      </c>
      <c r="O283" s="8">
        <v>0.12910099999999999</v>
      </c>
      <c r="P283" s="7">
        <f t="shared" si="224"/>
        <v>102.76952199999999</v>
      </c>
      <c r="Q283" s="14">
        <f t="shared" si="225"/>
        <v>1.5094805438756991</v>
      </c>
      <c r="R283" s="14">
        <f t="shared" si="226"/>
        <v>0</v>
      </c>
      <c r="S283" s="14">
        <f t="shared" si="227"/>
        <v>4.8949241557594693E-4</v>
      </c>
      <c r="T283" s="14">
        <f t="shared" si="228"/>
        <v>0.60199653400842323</v>
      </c>
      <c r="U283" s="14">
        <f t="shared" si="229"/>
        <v>1.1660319321519156E-2</v>
      </c>
      <c r="V283" s="14">
        <f t="shared" si="230"/>
        <v>2.3555733941877466</v>
      </c>
      <c r="W283" s="14">
        <f t="shared" si="231"/>
        <v>5.0785941461460099E-3</v>
      </c>
      <c r="X283" s="14">
        <f t="shared" si="232"/>
        <v>0</v>
      </c>
      <c r="Y283" s="14">
        <f t="shared" si="233"/>
        <v>0</v>
      </c>
      <c r="Z283" s="14">
        <f t="shared" si="234"/>
        <v>1.4135602004552192E-3</v>
      </c>
      <c r="AA283" s="14">
        <f t="shared" si="235"/>
        <v>3.8754916607180948E-3</v>
      </c>
      <c r="AB283" s="14">
        <f t="shared" si="236"/>
        <v>4.4895679298162836</v>
      </c>
      <c r="AC283" s="24">
        <f t="shared" si="237"/>
        <v>79.645568874999256</v>
      </c>
      <c r="AE283" s="15" t="s">
        <v>74</v>
      </c>
    </row>
    <row r="284" spans="3:31" ht="15" customHeight="1">
      <c r="D284" s="11" t="s">
        <v>32</v>
      </c>
      <c r="E284" s="8">
        <v>40.552849000000002</v>
      </c>
      <c r="F284" s="8">
        <v>0</v>
      </c>
      <c r="G284" s="8">
        <v>0.122824</v>
      </c>
      <c r="H284" s="8">
        <v>18.684999999999999</v>
      </c>
      <c r="I284" s="8">
        <v>0.379465</v>
      </c>
      <c r="J284" s="8">
        <v>43.055314000000003</v>
      </c>
      <c r="K284" s="8">
        <v>0.12969800000000001</v>
      </c>
      <c r="L284" s="8">
        <v>1.1419E-2</v>
      </c>
      <c r="M284" s="8">
        <v>0</v>
      </c>
      <c r="N284" s="8">
        <v>2.844E-2</v>
      </c>
      <c r="O284" s="8">
        <v>0.233682</v>
      </c>
      <c r="P284" s="7">
        <f t="shared" si="224"/>
        <v>103.19869100000003</v>
      </c>
      <c r="Q284" s="14">
        <f t="shared" si="225"/>
        <v>1.5035543298412339</v>
      </c>
      <c r="R284" s="14">
        <f t="shared" si="226"/>
        <v>0</v>
      </c>
      <c r="S284" s="14">
        <f t="shared" si="227"/>
        <v>5.3670622128464424E-3</v>
      </c>
      <c r="T284" s="14">
        <f t="shared" si="228"/>
        <v>0.57935779060799897</v>
      </c>
      <c r="U284" s="14">
        <f t="shared" si="229"/>
        <v>1.1916670004985074E-2</v>
      </c>
      <c r="V284" s="14">
        <f t="shared" si="230"/>
        <v>2.3797830759726506</v>
      </c>
      <c r="W284" s="14">
        <f t="shared" si="231"/>
        <v>5.1523726750739088E-3</v>
      </c>
      <c r="X284" s="14">
        <f t="shared" si="232"/>
        <v>8.2086731884623736E-4</v>
      </c>
      <c r="Y284" s="14">
        <f t="shared" si="233"/>
        <v>0</v>
      </c>
      <c r="Z284" s="14">
        <f t="shared" si="234"/>
        <v>8.3368539001498507E-4</v>
      </c>
      <c r="AA284" s="14">
        <f t="shared" si="235"/>
        <v>6.9698759931071264E-3</v>
      </c>
      <c r="AB284" s="14">
        <f t="shared" si="236"/>
        <v>4.4937557300167574</v>
      </c>
      <c r="AC284" s="24">
        <f t="shared" si="237"/>
        <v>80.42141902904882</v>
      </c>
      <c r="AE284" s="15" t="s">
        <v>74</v>
      </c>
    </row>
    <row r="285" spans="3:31" ht="15" customHeight="1">
      <c r="D285" s="11" t="s">
        <v>20</v>
      </c>
      <c r="E285" s="8">
        <v>39.675241999999997</v>
      </c>
      <c r="F285" s="8">
        <v>1.3494000000000001E-2</v>
      </c>
      <c r="G285" s="8">
        <v>1.6629000000000001E-2</v>
      </c>
      <c r="H285" s="8">
        <v>22.924909</v>
      </c>
      <c r="I285" s="8">
        <v>0.31454700000000002</v>
      </c>
      <c r="J285" s="8">
        <v>38.315547000000002</v>
      </c>
      <c r="K285" s="8">
        <v>0.14577799999999999</v>
      </c>
      <c r="L285" s="8">
        <v>1.0802000000000001E-2</v>
      </c>
      <c r="M285" s="8">
        <v>0</v>
      </c>
      <c r="N285" s="8">
        <v>3.0987000000000001E-2</v>
      </c>
      <c r="O285" s="8">
        <v>9.5727999999999994E-2</v>
      </c>
      <c r="P285" s="7">
        <f t="shared" si="224"/>
        <v>101.543663</v>
      </c>
      <c r="Q285" s="14">
        <f t="shared" si="225"/>
        <v>1.5236383086688638</v>
      </c>
      <c r="R285" s="14">
        <f t="shared" si="226"/>
        <v>3.8979160271506927E-4</v>
      </c>
      <c r="S285" s="14">
        <f t="shared" si="227"/>
        <v>7.5263440963718622E-4</v>
      </c>
      <c r="T285" s="14">
        <f t="shared" si="228"/>
        <v>0.73625102692769806</v>
      </c>
      <c r="U285" s="14">
        <f t="shared" si="229"/>
        <v>1.023135796662205E-2</v>
      </c>
      <c r="V285" s="14">
        <f t="shared" si="230"/>
        <v>2.1935633678112452</v>
      </c>
      <c r="W285" s="14">
        <f t="shared" si="231"/>
        <v>5.9983322921034771E-3</v>
      </c>
      <c r="X285" s="14">
        <f t="shared" si="232"/>
        <v>8.0429174170629019E-4</v>
      </c>
      <c r="Y285" s="14">
        <f t="shared" si="233"/>
        <v>0</v>
      </c>
      <c r="Z285" s="14">
        <f t="shared" si="234"/>
        <v>9.4084195322170164E-4</v>
      </c>
      <c r="AA285" s="14">
        <f t="shared" si="235"/>
        <v>2.9573540440330729E-3</v>
      </c>
      <c r="AB285" s="14">
        <f t="shared" si="236"/>
        <v>4.4755273074178454</v>
      </c>
      <c r="AC285" s="24">
        <f t="shared" si="237"/>
        <v>74.870386729965517</v>
      </c>
      <c r="AE285" s="15" t="s">
        <v>76</v>
      </c>
    </row>
    <row r="286" spans="3:31" ht="15" customHeight="1">
      <c r="D286" s="11" t="s">
        <v>33</v>
      </c>
      <c r="E286" s="8">
        <v>39.927413999999999</v>
      </c>
      <c r="F286" s="8">
        <v>2.1278999999999999E-2</v>
      </c>
      <c r="G286" s="8">
        <v>1.5422999999999999E-2</v>
      </c>
      <c r="H286" s="8">
        <v>21.388242999999999</v>
      </c>
      <c r="I286" s="8">
        <v>0.30399700000000002</v>
      </c>
      <c r="J286" s="8">
        <v>40.064964000000003</v>
      </c>
      <c r="K286" s="8">
        <v>0.17650299999999999</v>
      </c>
      <c r="L286" s="8">
        <v>0</v>
      </c>
      <c r="M286" s="8">
        <v>0</v>
      </c>
      <c r="N286" s="8">
        <v>0</v>
      </c>
      <c r="O286" s="8">
        <v>7.4897000000000005E-2</v>
      </c>
      <c r="P286" s="7">
        <f t="shared" si="224"/>
        <v>101.97272</v>
      </c>
      <c r="Q286" s="14">
        <f t="shared" si="225"/>
        <v>1.5158889131064952</v>
      </c>
      <c r="R286" s="14">
        <f t="shared" si="226"/>
        <v>6.0768271333173517E-4</v>
      </c>
      <c r="S286" s="14">
        <f t="shared" si="227"/>
        <v>6.9011376476403141E-4</v>
      </c>
      <c r="T286" s="14">
        <f t="shared" si="228"/>
        <v>0.67908994071646378</v>
      </c>
      <c r="U286" s="14">
        <f t="shared" si="229"/>
        <v>9.7757688627914657E-3</v>
      </c>
      <c r="V286" s="14">
        <f t="shared" si="230"/>
        <v>2.2676384187369196</v>
      </c>
      <c r="W286" s="14">
        <f t="shared" si="231"/>
        <v>7.1800012404100834E-3</v>
      </c>
      <c r="X286" s="14">
        <f t="shared" si="232"/>
        <v>0</v>
      </c>
      <c r="Y286" s="14">
        <f t="shared" si="233"/>
        <v>0</v>
      </c>
      <c r="Z286" s="14">
        <f t="shared" si="234"/>
        <v>0</v>
      </c>
      <c r="AA286" s="14">
        <f t="shared" si="235"/>
        <v>2.2875081566163633E-3</v>
      </c>
      <c r="AB286" s="14">
        <f t="shared" si="236"/>
        <v>4.4831583472977927</v>
      </c>
      <c r="AC286" s="24">
        <f t="shared" si="237"/>
        <v>76.954443780408909</v>
      </c>
      <c r="AE286" s="15" t="s">
        <v>74</v>
      </c>
    </row>
    <row r="287" spans="3:31" ht="15" customHeight="1">
      <c r="D287" s="11" t="s">
        <v>34</v>
      </c>
      <c r="E287" s="8">
        <v>40.652275000000003</v>
      </c>
      <c r="F287" s="8">
        <v>2.2471000000000001E-2</v>
      </c>
      <c r="G287" s="8">
        <v>2.4126999999999999E-2</v>
      </c>
      <c r="H287" s="8">
        <v>16.476074000000001</v>
      </c>
      <c r="I287" s="8">
        <v>0.21531600000000001</v>
      </c>
      <c r="J287" s="8">
        <v>44.243946999999999</v>
      </c>
      <c r="K287" s="8">
        <v>0.12166200000000001</v>
      </c>
      <c r="L287" s="8">
        <v>0</v>
      </c>
      <c r="M287" s="8">
        <v>0</v>
      </c>
      <c r="N287" s="8">
        <v>6.3510999999999998E-2</v>
      </c>
      <c r="O287" s="8">
        <v>8.1236000000000003E-2</v>
      </c>
      <c r="P287" s="7">
        <f t="shared" si="224"/>
        <v>101.90061900000001</v>
      </c>
      <c r="Q287" s="14">
        <f t="shared" si="225"/>
        <v>1.5096371755088238</v>
      </c>
      <c r="R287" s="14">
        <f t="shared" si="226"/>
        <v>6.2768189345612901E-4</v>
      </c>
      <c r="S287" s="14">
        <f t="shared" si="227"/>
        <v>1.0559581072780377E-3</v>
      </c>
      <c r="T287" s="14">
        <f t="shared" si="228"/>
        <v>0.51167883714530238</v>
      </c>
      <c r="U287" s="14">
        <f t="shared" si="229"/>
        <v>6.7725070142286596E-3</v>
      </c>
      <c r="V287" s="14">
        <f t="shared" si="230"/>
        <v>2.4493702936164796</v>
      </c>
      <c r="W287" s="14">
        <f t="shared" si="231"/>
        <v>4.8408197620278485E-3</v>
      </c>
      <c r="X287" s="14">
        <f t="shared" si="232"/>
        <v>0</v>
      </c>
      <c r="Y287" s="14">
        <f t="shared" si="233"/>
        <v>0</v>
      </c>
      <c r="Z287" s="14">
        <f t="shared" si="234"/>
        <v>1.864710952493485E-3</v>
      </c>
      <c r="AA287" s="14">
        <f t="shared" si="235"/>
        <v>2.4268240677443927E-3</v>
      </c>
      <c r="AB287" s="14">
        <f t="shared" si="236"/>
        <v>4.4882748080678345</v>
      </c>
      <c r="AC287" s="24">
        <f t="shared" si="237"/>
        <v>82.71967756868446</v>
      </c>
      <c r="AE287" s="15" t="s">
        <v>74</v>
      </c>
    </row>
    <row r="288" spans="3:31" ht="15" customHeight="1">
      <c r="D288" s="11" t="s">
        <v>20</v>
      </c>
      <c r="E288" s="8">
        <v>39.98704</v>
      </c>
      <c r="F288" s="8">
        <v>1.0689000000000001E-2</v>
      </c>
      <c r="G288" s="8">
        <v>2.2897000000000001E-2</v>
      </c>
      <c r="H288" s="8">
        <v>19.760421999999998</v>
      </c>
      <c r="I288" s="8">
        <v>0.38417600000000002</v>
      </c>
      <c r="J288" s="8">
        <v>41.547024</v>
      </c>
      <c r="K288" s="8">
        <v>0.203294</v>
      </c>
      <c r="L288" s="8">
        <v>3.4810000000000002E-3</v>
      </c>
      <c r="M288" s="8">
        <v>0</v>
      </c>
      <c r="N288" s="8">
        <v>0</v>
      </c>
      <c r="O288" s="8">
        <v>7.5110999999999997E-2</v>
      </c>
      <c r="P288" s="7">
        <f t="shared" si="224"/>
        <v>101.99413399999999</v>
      </c>
      <c r="Q288" s="14">
        <f t="shared" si="225"/>
        <v>1.5079923270708002</v>
      </c>
      <c r="R288" s="14">
        <f t="shared" si="226"/>
        <v>3.0321202834836497E-4</v>
      </c>
      <c r="S288" s="14">
        <f t="shared" si="227"/>
        <v>1.0176866940391509E-3</v>
      </c>
      <c r="T288" s="14">
        <f t="shared" si="228"/>
        <v>0.62320665696382871</v>
      </c>
      <c r="U288" s="14">
        <f t="shared" si="229"/>
        <v>1.2271440279553625E-2</v>
      </c>
      <c r="V288" s="14">
        <f t="shared" si="230"/>
        <v>2.3357838495334415</v>
      </c>
      <c r="W288" s="14">
        <f t="shared" si="231"/>
        <v>8.214491222428049E-3</v>
      </c>
      <c r="X288" s="14">
        <f t="shared" si="232"/>
        <v>2.5452534533429877E-4</v>
      </c>
      <c r="Y288" s="14">
        <f t="shared" si="233"/>
        <v>0</v>
      </c>
      <c r="Z288" s="14">
        <f t="shared" si="234"/>
        <v>0</v>
      </c>
      <c r="AA288" s="14">
        <f t="shared" si="235"/>
        <v>2.2786910887258502E-3</v>
      </c>
      <c r="AB288" s="14">
        <f t="shared" si="236"/>
        <v>4.4913228802264999</v>
      </c>
      <c r="AC288" s="24">
        <f t="shared" si="237"/>
        <v>78.938538140105251</v>
      </c>
      <c r="AE288" s="15" t="s">
        <v>76</v>
      </c>
    </row>
    <row r="289" spans="2:31" ht="15" customHeight="1">
      <c r="D289" s="11" t="s">
        <v>37</v>
      </c>
      <c r="E289" s="8">
        <v>40.194823999999997</v>
      </c>
      <c r="F289" s="8">
        <v>0</v>
      </c>
      <c r="G289" s="8">
        <v>2.7941000000000001E-2</v>
      </c>
      <c r="H289" s="8">
        <v>18.740777999999999</v>
      </c>
      <c r="I289" s="8">
        <v>0.28749200000000003</v>
      </c>
      <c r="J289" s="8">
        <v>42.431184999999999</v>
      </c>
      <c r="K289" s="8">
        <v>0.13784299999999999</v>
      </c>
      <c r="L289" s="8">
        <v>0</v>
      </c>
      <c r="M289" s="8">
        <v>0</v>
      </c>
      <c r="N289" s="8">
        <v>1.0540000000000001E-2</v>
      </c>
      <c r="O289" s="8">
        <v>5.4288000000000003E-2</v>
      </c>
      <c r="P289" s="7">
        <f t="shared" si="224"/>
        <v>101.88489100000001</v>
      </c>
      <c r="Q289" s="14">
        <f t="shared" si="225"/>
        <v>1.509054817229065</v>
      </c>
      <c r="R289" s="14">
        <f t="shared" si="226"/>
        <v>0</v>
      </c>
      <c r="S289" s="14">
        <f t="shared" si="227"/>
        <v>1.2363244767254122E-3</v>
      </c>
      <c r="T289" s="14">
        <f t="shared" si="228"/>
        <v>0.58840789979002051</v>
      </c>
      <c r="U289" s="14">
        <f t="shared" si="229"/>
        <v>9.14210240948681E-3</v>
      </c>
      <c r="V289" s="14">
        <f t="shared" si="230"/>
        <v>2.374832048506009</v>
      </c>
      <c r="W289" s="14">
        <f t="shared" si="231"/>
        <v>5.5449270297089643E-3</v>
      </c>
      <c r="X289" s="14">
        <f t="shared" si="232"/>
        <v>0</v>
      </c>
      <c r="Y289" s="14">
        <f t="shared" si="233"/>
        <v>0</v>
      </c>
      <c r="Z289" s="14">
        <f t="shared" si="234"/>
        <v>3.128602147990081E-4</v>
      </c>
      <c r="AA289" s="14">
        <f t="shared" si="235"/>
        <v>1.6396107693577712E-3</v>
      </c>
      <c r="AB289" s="14">
        <f t="shared" si="236"/>
        <v>4.4901705904251719</v>
      </c>
      <c r="AC289" s="24">
        <f t="shared" si="237"/>
        <v>80.143089656699033</v>
      </c>
      <c r="AE289" s="15" t="s">
        <v>74</v>
      </c>
    </row>
    <row r="290" spans="2:31" ht="15" customHeight="1">
      <c r="D290" s="11" t="s">
        <v>61</v>
      </c>
      <c r="E290" s="8">
        <v>40.773144000000002</v>
      </c>
      <c r="F290" s="8">
        <v>3.1105000000000001E-2</v>
      </c>
      <c r="G290" s="8">
        <v>1.9737999999999999E-2</v>
      </c>
      <c r="H290" s="8">
        <v>18.039014999999999</v>
      </c>
      <c r="I290" s="8">
        <v>0.27836699999999998</v>
      </c>
      <c r="J290" s="8">
        <v>43.189250999999999</v>
      </c>
      <c r="K290" s="8">
        <v>0.13275899999999999</v>
      </c>
      <c r="L290" s="8">
        <v>0</v>
      </c>
      <c r="M290" s="8">
        <v>0</v>
      </c>
      <c r="N290" s="8">
        <v>1.5006E-2</v>
      </c>
      <c r="O290" s="8">
        <v>0.17691100000000001</v>
      </c>
      <c r="P290" s="7">
        <f t="shared" si="224"/>
        <v>102.65529599999999</v>
      </c>
      <c r="Q290" s="14">
        <f t="shared" si="225"/>
        <v>1.5135031688551821</v>
      </c>
      <c r="R290" s="14">
        <f t="shared" si="226"/>
        <v>8.684979810178598E-4</v>
      </c>
      <c r="S290" s="14">
        <f t="shared" si="227"/>
        <v>8.6351108234545789E-4</v>
      </c>
      <c r="T290" s="14">
        <f t="shared" si="228"/>
        <v>0.55998700287411995</v>
      </c>
      <c r="U290" s="14">
        <f t="shared" si="229"/>
        <v>8.7521008970996694E-3</v>
      </c>
      <c r="V290" s="14">
        <f t="shared" si="230"/>
        <v>2.3899986836944156</v>
      </c>
      <c r="W290" s="14">
        <f t="shared" si="231"/>
        <v>5.2801874453377367E-3</v>
      </c>
      <c r="X290" s="14">
        <f t="shared" si="232"/>
        <v>0</v>
      </c>
      <c r="Y290" s="14">
        <f t="shared" si="233"/>
        <v>0</v>
      </c>
      <c r="Z290" s="14">
        <f t="shared" si="234"/>
        <v>4.4040163160276438E-4</v>
      </c>
      <c r="AA290" s="14">
        <f t="shared" si="235"/>
        <v>5.2828223457052339E-3</v>
      </c>
      <c r="AB290" s="14">
        <f t="shared" si="236"/>
        <v>4.4849763768068271</v>
      </c>
      <c r="AC290" s="24">
        <f t="shared" si="237"/>
        <v>81.017297628806304</v>
      </c>
      <c r="AE290" s="15" t="s">
        <v>74</v>
      </c>
    </row>
    <row r="291" spans="2:31" ht="15" customHeight="1">
      <c r="D291" s="11" t="s">
        <v>20</v>
      </c>
      <c r="E291" s="8">
        <v>39.622396000000002</v>
      </c>
      <c r="F291" s="8">
        <v>1.9356000000000002E-2</v>
      </c>
      <c r="G291" s="8">
        <v>1.4182999999999999E-2</v>
      </c>
      <c r="H291" s="8">
        <v>20.254746000000001</v>
      </c>
      <c r="I291" s="8">
        <v>0.29644700000000002</v>
      </c>
      <c r="J291" s="8">
        <v>40.493246999999997</v>
      </c>
      <c r="K291" s="8">
        <v>0.165657</v>
      </c>
      <c r="L291" s="8">
        <v>0</v>
      </c>
      <c r="M291" s="8">
        <v>0</v>
      </c>
      <c r="N291" s="8">
        <v>9.6699999999999998E-3</v>
      </c>
      <c r="O291" s="8">
        <v>0.11677899999999999</v>
      </c>
      <c r="P291" s="7">
        <f t="shared" si="224"/>
        <v>100.992481</v>
      </c>
      <c r="Q291" s="14">
        <f t="shared" si="225"/>
        <v>1.5128998218035523</v>
      </c>
      <c r="R291" s="14">
        <f t="shared" si="226"/>
        <v>5.5592284974969534E-4</v>
      </c>
      <c r="S291" s="14">
        <f t="shared" si="227"/>
        <v>6.3825346020236924E-4</v>
      </c>
      <c r="T291" s="14">
        <f t="shared" si="228"/>
        <v>0.64677352315226444</v>
      </c>
      <c r="U291" s="14">
        <f t="shared" si="229"/>
        <v>9.5874239138648114E-3</v>
      </c>
      <c r="V291" s="14">
        <f t="shared" si="230"/>
        <v>2.3049679758835424</v>
      </c>
      <c r="W291" s="14">
        <f t="shared" si="231"/>
        <v>6.7772805488747201E-3</v>
      </c>
      <c r="X291" s="14">
        <f t="shared" si="232"/>
        <v>0</v>
      </c>
      <c r="Y291" s="14">
        <f t="shared" si="233"/>
        <v>0</v>
      </c>
      <c r="Z291" s="14">
        <f t="shared" si="234"/>
        <v>2.9192464129909379E-4</v>
      </c>
      <c r="AA291" s="14">
        <f t="shared" si="235"/>
        <v>3.5870400425969087E-3</v>
      </c>
      <c r="AB291" s="14">
        <f t="shared" si="236"/>
        <v>4.4860791662959469</v>
      </c>
      <c r="AC291" s="24">
        <f t="shared" si="237"/>
        <v>78.088409050605065</v>
      </c>
      <c r="AE291" s="15" t="s">
        <v>76</v>
      </c>
    </row>
    <row r="292" spans="2:31" ht="15" customHeight="1">
      <c r="D292" s="11" t="s">
        <v>19</v>
      </c>
      <c r="E292" s="8">
        <v>40.707242000000001</v>
      </c>
      <c r="F292" s="8">
        <v>0</v>
      </c>
      <c r="G292" s="8">
        <v>1.9737999999999999E-2</v>
      </c>
      <c r="H292" s="8">
        <v>16.576492999999999</v>
      </c>
      <c r="I292" s="8">
        <v>0.278779</v>
      </c>
      <c r="J292" s="8">
        <v>43.968746000000003</v>
      </c>
      <c r="K292" s="8">
        <v>0.13514899999999999</v>
      </c>
      <c r="L292" s="8">
        <v>6.692E-3</v>
      </c>
      <c r="M292" s="8">
        <v>0</v>
      </c>
      <c r="N292" s="8">
        <v>1.5076000000000001E-2</v>
      </c>
      <c r="O292" s="8">
        <v>0.11103399999999999</v>
      </c>
      <c r="P292" s="7">
        <f t="shared" si="224"/>
        <v>101.81894899999999</v>
      </c>
      <c r="Q292" s="14">
        <f t="shared" si="225"/>
        <v>1.5137085250629081</v>
      </c>
      <c r="R292" s="14">
        <f t="shared" si="226"/>
        <v>0</v>
      </c>
      <c r="S292" s="14">
        <f t="shared" si="227"/>
        <v>8.6502639582422514E-4</v>
      </c>
      <c r="T292" s="14">
        <f t="shared" si="228"/>
        <v>0.51548879117877766</v>
      </c>
      <c r="U292" s="14">
        <f t="shared" si="229"/>
        <v>8.7804356995523254E-3</v>
      </c>
      <c r="V292" s="14">
        <f t="shared" si="230"/>
        <v>2.4374039642546177</v>
      </c>
      <c r="W292" s="14">
        <f t="shared" si="231"/>
        <v>5.3846768920051283E-3</v>
      </c>
      <c r="X292" s="14">
        <f t="shared" si="232"/>
        <v>4.8247370323571123E-4</v>
      </c>
      <c r="Y292" s="14">
        <f t="shared" si="233"/>
        <v>0</v>
      </c>
      <c r="Z292" s="14">
        <f t="shared" si="234"/>
        <v>4.4323245169801585E-4</v>
      </c>
      <c r="AA292" s="14">
        <f t="shared" si="235"/>
        <v>3.3214567263294553E-3</v>
      </c>
      <c r="AB292" s="14">
        <f t="shared" si="236"/>
        <v>4.4858785823649479</v>
      </c>
      <c r="AC292" s="24">
        <f t="shared" si="237"/>
        <v>82.542922013328607</v>
      </c>
      <c r="AE292" s="15" t="s">
        <v>78</v>
      </c>
    </row>
    <row r="293" spans="2:31" ht="15" customHeight="1">
      <c r="B293" s="11">
        <v>16</v>
      </c>
      <c r="C293" s="18">
        <v>39506</v>
      </c>
      <c r="D293" s="19" t="s">
        <v>18</v>
      </c>
      <c r="E293" s="9">
        <v>39.831840999999997</v>
      </c>
      <c r="F293" s="9">
        <v>6.2919000000000003E-2</v>
      </c>
      <c r="G293" s="9">
        <v>2.2934E-2</v>
      </c>
      <c r="H293" s="9">
        <v>20.508388</v>
      </c>
      <c r="I293" s="9">
        <v>0.31528400000000001</v>
      </c>
      <c r="J293" s="9">
        <v>41.266710000000003</v>
      </c>
      <c r="K293" s="9">
        <v>0.14529300000000001</v>
      </c>
      <c r="L293" s="9">
        <v>0</v>
      </c>
      <c r="M293" s="9">
        <v>0</v>
      </c>
      <c r="N293" s="9">
        <v>0</v>
      </c>
      <c r="O293" s="9">
        <v>9.3258999999999995E-2</v>
      </c>
      <c r="P293" s="9">
        <f t="shared" ref="P293:P297" si="238">SUM(E293:O293)</f>
        <v>102.24662799999999</v>
      </c>
      <c r="Q293" s="17">
        <f t="shared" ref="Q293:Q297" si="239">(E293/60.0843)*(6/(2*E293/60.0843+2*F293/79.8788+3*G293/101.9613+H293/71.8464+I293/70.93745+J293/40.304+K293/56.077+L293/61.9789+M293/94.195+3*N293/151.9904+O293/74.6894))</f>
        <v>1.503400024448486</v>
      </c>
      <c r="R293" s="17">
        <f t="shared" ref="R293:R297" si="240">(F293/79.8788)*(6/(2*E293/60.0843+2*F293/79.8788+3*G293/101.9613+H293/71.8464+I293/70.93745+J293/40.304+K293/56.077+L293/61.9789+M293/94.195+3*N293/151.9904+O293/74.6894))</f>
        <v>1.7863043622970856E-3</v>
      </c>
      <c r="S293" s="17">
        <f t="shared" ref="S293:S297" si="241">2*(G293/101.9613)*(6/(2*E293/60.0843+2*F293/79.8788+3*G293/101.9613+H293/71.8464+I293/70.93745+J293/40.304+K293/56.077+L293/61.9789+M293/94.195+3*N293/151.9904+O293/74.6894))</f>
        <v>1.0201866096921646E-3</v>
      </c>
      <c r="T293" s="17">
        <f t="shared" ref="T293:T297" si="242">(H293/71.8464)*(6/(2*E293/60.0843+2*F293/79.8788+3*G293/101.9613+H293/71.8464+I293/70.93745+J293/40.304+K293/56.077+L293/61.9789+M293/94.195+3*N293/151.9904+O293/74.6894))</f>
        <v>0.64733888080431812</v>
      </c>
      <c r="U293" s="17">
        <f t="shared" ref="U293:U297" si="243">(I293/70.93745)*(6/(2*E293/60.0843+2*F293/79.8788+3*G293/101.9613+H293/71.8464+I293/70.93745+J293/40.304+K293/56.077+L293/61.9789+M293/94.195+3*N293/151.9904+O293/74.6894))</f>
        <v>1.0079327072173804E-2</v>
      </c>
      <c r="V293" s="17">
        <f t="shared" ref="V293:V297" si="244">(J293/40.304)*(6/(2*E293/60.0843+2*F293/79.8788+3*G293/101.9613+H293/71.8464+I293/70.93745+J293/40.304+K293/56.077+L293/61.9789+M293/94.195+3*N293/151.9904+O293/74.6894))</f>
        <v>2.3219714473929045</v>
      </c>
      <c r="W293" s="17">
        <f t="shared" ref="W293:W297" si="245">(K293/56.077)*(6/(2*E293/60.0843+2*F293/79.8788+3*G293/101.9613+H293/71.8464+I293/70.93745+J293/40.304+K293/56.077+L293/61.9789+M293/94.195+3*N293/151.9904+O293/74.6894))</f>
        <v>5.8757742085707131E-3</v>
      </c>
      <c r="X293" s="17">
        <f t="shared" ref="X293:X297" si="246">2*(L293/61.9789)*(6/(2*E293/60.0843+2*F293/79.8788+3*G293/101.9613+H293/71.8464+I293/70.93745+J293/40.304+K293/56.077+L293/61.9789+M293/94.195+3*N293/151.9904+O293/74.6894))</f>
        <v>0</v>
      </c>
      <c r="Y293" s="17">
        <f t="shared" ref="Y293:Y297" si="247">2*(M293/94.195)*(6/(2*E293/60.0843+2*F293/79.8788+3*G293/101.9613+H293/71.8464+I293/70.93745+J293/40.304+K293/56.077+L293/61.9789+M293/94.195+3*N293/151.9904+O293/74.6894))</f>
        <v>0</v>
      </c>
      <c r="Z293" s="17">
        <f t="shared" ref="Z293:Z297" si="248">2*(N293/151.9904)*(6/(2*E293/60.0843+2*F293/79.8788+3*G293/101.9613+H293/71.8464+I293/70.93745+J293/40.304+K293/56.077+L293/61.9789+M293/94.195+3*N293/151.9904+O293/74.6894))</f>
        <v>0</v>
      </c>
      <c r="AA293" s="17">
        <f t="shared" ref="AA293:AA297" si="249">(O293/74.6894)*(6/(2*E293/60.0843+2*F293/79.8788+3*G293/101.9613+H293/71.8464+I293/70.93745+J293/40.304+K293/56.077+L293/61.9789+M293/94.195+3*N293/151.9904+O293/74.6894))</f>
        <v>2.8316329859288895E-3</v>
      </c>
      <c r="AB293" s="17">
        <f t="shared" ref="AB293:AB297" si="250">SUM(Q293:AA293)</f>
        <v>4.4943035778843718</v>
      </c>
      <c r="AC293" s="25">
        <f t="shared" ref="AC293:AC297" si="251">100*V293/(V293+T293)</f>
        <v>78.199015621336514</v>
      </c>
      <c r="AE293" s="15" t="s">
        <v>74</v>
      </c>
    </row>
    <row r="294" spans="2:31" ht="15" customHeight="1">
      <c r="C294" s="18"/>
      <c r="D294" s="19" t="s">
        <v>28</v>
      </c>
      <c r="E294" s="9">
        <v>39.457563</v>
      </c>
      <c r="F294" s="9">
        <v>3.0006000000000001E-2</v>
      </c>
      <c r="G294" s="9">
        <v>4.5185000000000003E-2</v>
      </c>
      <c r="H294" s="9">
        <v>21.536687000000001</v>
      </c>
      <c r="I294" s="9">
        <v>0.40685199999999999</v>
      </c>
      <c r="J294" s="9">
        <v>38.239029000000002</v>
      </c>
      <c r="K294" s="9">
        <v>0.15926000000000001</v>
      </c>
      <c r="L294" s="9">
        <v>0</v>
      </c>
      <c r="M294" s="9">
        <v>0</v>
      </c>
      <c r="N294" s="9">
        <v>2.7501999999999999E-2</v>
      </c>
      <c r="O294" s="9">
        <v>0.17178299999999999</v>
      </c>
      <c r="P294" s="9">
        <f t="shared" si="238"/>
        <v>100.07386700000001</v>
      </c>
      <c r="Q294" s="17">
        <f t="shared" si="239"/>
        <v>1.5299265802795743</v>
      </c>
      <c r="R294" s="17">
        <f t="shared" si="240"/>
        <v>8.7514075689439693E-4</v>
      </c>
      <c r="S294" s="17">
        <f t="shared" si="241"/>
        <v>2.0648583080152372E-3</v>
      </c>
      <c r="T294" s="17">
        <f t="shared" si="242"/>
        <v>0.69835335143784005</v>
      </c>
      <c r="U294" s="17">
        <f t="shared" si="243"/>
        <v>1.3361715476752691E-2</v>
      </c>
      <c r="V294" s="17">
        <f t="shared" si="244"/>
        <v>2.2103448844968407</v>
      </c>
      <c r="W294" s="17">
        <f t="shared" si="245"/>
        <v>6.6164232160056922E-3</v>
      </c>
      <c r="X294" s="17">
        <f t="shared" si="246"/>
        <v>0</v>
      </c>
      <c r="Y294" s="17">
        <f t="shared" si="247"/>
        <v>0</v>
      </c>
      <c r="Z294" s="17">
        <f t="shared" si="248"/>
        <v>8.4310070538295989E-4</v>
      </c>
      <c r="AA294" s="17">
        <f t="shared" si="249"/>
        <v>5.3582447795264276E-3</v>
      </c>
      <c r="AB294" s="17">
        <f t="shared" si="250"/>
        <v>4.4677442994568333</v>
      </c>
      <c r="AC294" s="25">
        <f t="shared" si="251"/>
        <v>75.990862757427593</v>
      </c>
      <c r="AE294" s="15" t="s">
        <v>74</v>
      </c>
    </row>
    <row r="295" spans="2:31" ht="15" customHeight="1">
      <c r="C295" s="12">
        <v>40499</v>
      </c>
      <c r="D295" s="11" t="s">
        <v>27</v>
      </c>
      <c r="E295" s="8">
        <v>38.909584000000002</v>
      </c>
      <c r="F295" s="8">
        <v>0</v>
      </c>
      <c r="G295" s="8">
        <v>3.0575000000000001E-2</v>
      </c>
      <c r="H295" s="8">
        <v>23.206109000000001</v>
      </c>
      <c r="I295" s="8">
        <v>0.37623899999999999</v>
      </c>
      <c r="J295" s="8">
        <v>38.791347000000002</v>
      </c>
      <c r="K295" s="8">
        <v>0.133131</v>
      </c>
      <c r="L295" s="8">
        <v>0</v>
      </c>
      <c r="M295" s="8">
        <v>0</v>
      </c>
      <c r="N295" s="8">
        <v>6.5630000000000003E-3</v>
      </c>
      <c r="O295" s="8">
        <v>2.9262E-2</v>
      </c>
      <c r="P295" s="9">
        <f t="shared" si="238"/>
        <v>101.48281000000001</v>
      </c>
      <c r="Q295" s="17">
        <f t="shared" si="239"/>
        <v>1.5003490136126065</v>
      </c>
      <c r="R295" s="17">
        <f t="shared" si="240"/>
        <v>0</v>
      </c>
      <c r="S295" s="17">
        <f t="shared" si="241"/>
        <v>1.3894976374712251E-3</v>
      </c>
      <c r="T295" s="17">
        <f t="shared" si="242"/>
        <v>0.74833150806195126</v>
      </c>
      <c r="U295" s="17">
        <f t="shared" si="243"/>
        <v>1.2288106142214742E-2</v>
      </c>
      <c r="V295" s="17">
        <f t="shared" si="244"/>
        <v>2.2298899266370285</v>
      </c>
      <c r="W295" s="17">
        <f t="shared" si="245"/>
        <v>5.5003602874398741E-3</v>
      </c>
      <c r="X295" s="17">
        <f t="shared" si="246"/>
        <v>0</v>
      </c>
      <c r="Y295" s="17">
        <f t="shared" si="247"/>
        <v>0</v>
      </c>
      <c r="Z295" s="17">
        <f t="shared" si="248"/>
        <v>2.0008427471989335E-4</v>
      </c>
      <c r="AA295" s="17">
        <f t="shared" si="249"/>
        <v>9.0769877786504079E-4</v>
      </c>
      <c r="AB295" s="17">
        <f t="shared" si="250"/>
        <v>4.4988561954312969</v>
      </c>
      <c r="AC295" s="25">
        <f t="shared" si="251"/>
        <v>74.873207903777384</v>
      </c>
      <c r="AE295" s="15" t="s">
        <v>74</v>
      </c>
    </row>
    <row r="296" spans="2:31" ht="15" customHeight="1">
      <c r="C296" s="18"/>
      <c r="D296" s="11" t="s">
        <v>20</v>
      </c>
      <c r="E296" s="8">
        <v>39.356098000000003</v>
      </c>
      <c r="F296" s="8">
        <v>1.3454000000000001E-2</v>
      </c>
      <c r="G296" s="8">
        <v>1.1024000000000001E-2</v>
      </c>
      <c r="H296" s="8">
        <v>20.245878000000001</v>
      </c>
      <c r="I296" s="8">
        <v>0.26538600000000001</v>
      </c>
      <c r="J296" s="8">
        <v>41.284886</v>
      </c>
      <c r="K296" s="8">
        <v>0.14593600000000001</v>
      </c>
      <c r="L296" s="8">
        <v>1.4631E-2</v>
      </c>
      <c r="M296" s="8">
        <v>0</v>
      </c>
      <c r="N296" s="8">
        <v>0</v>
      </c>
      <c r="O296" s="8">
        <v>0.149557</v>
      </c>
      <c r="P296" s="9">
        <f t="shared" si="238"/>
        <v>101.48685</v>
      </c>
      <c r="Q296" s="17">
        <f t="shared" si="239"/>
        <v>1.4969461993446862</v>
      </c>
      <c r="R296" s="17">
        <f t="shared" si="240"/>
        <v>3.8492405825173566E-4</v>
      </c>
      <c r="S296" s="17">
        <f t="shared" si="241"/>
        <v>4.9418436454343173E-4</v>
      </c>
      <c r="T296" s="17">
        <f t="shared" si="242"/>
        <v>0.64400133573551377</v>
      </c>
      <c r="U296" s="17">
        <f t="shared" si="243"/>
        <v>8.5498323790269542E-3</v>
      </c>
      <c r="V296" s="17">
        <f t="shared" si="244"/>
        <v>2.3409821600222052</v>
      </c>
      <c r="W296" s="17">
        <f t="shared" si="245"/>
        <v>5.9474778206657095E-3</v>
      </c>
      <c r="X296" s="17">
        <f t="shared" si="246"/>
        <v>1.0789847495118671E-3</v>
      </c>
      <c r="Y296" s="17">
        <f t="shared" si="247"/>
        <v>0</v>
      </c>
      <c r="Z296" s="17">
        <f t="shared" si="248"/>
        <v>0</v>
      </c>
      <c r="AA296" s="17">
        <f t="shared" si="249"/>
        <v>4.5761783151418269E-3</v>
      </c>
      <c r="AB296" s="17">
        <f t="shared" si="250"/>
        <v>4.5029612767895459</v>
      </c>
      <c r="AC296" s="25">
        <f t="shared" si="251"/>
        <v>78.425296600441058</v>
      </c>
      <c r="AE296" s="15" t="s">
        <v>76</v>
      </c>
    </row>
    <row r="297" spans="2:31" ht="15" customHeight="1">
      <c r="C297" s="18"/>
      <c r="D297" s="11" t="s">
        <v>19</v>
      </c>
      <c r="E297" s="8">
        <v>39.723616999999997</v>
      </c>
      <c r="F297" s="8">
        <v>0</v>
      </c>
      <c r="G297" s="8">
        <v>1.9605999999999998E-2</v>
      </c>
      <c r="H297" s="8">
        <v>18.178705999999998</v>
      </c>
      <c r="I297" s="8">
        <v>0.292099</v>
      </c>
      <c r="J297" s="8">
        <v>43.313169000000002</v>
      </c>
      <c r="K297" s="8">
        <v>0.16577600000000001</v>
      </c>
      <c r="L297" s="8">
        <v>3.2919999999999998E-3</v>
      </c>
      <c r="M297" s="8">
        <v>0</v>
      </c>
      <c r="N297" s="8">
        <v>4.4530000000000004E-3</v>
      </c>
      <c r="O297" s="8">
        <v>9.3920000000000003E-2</v>
      </c>
      <c r="P297" s="9">
        <f t="shared" si="238"/>
        <v>101.79463799999999</v>
      </c>
      <c r="Q297" s="17">
        <f t="shared" si="239"/>
        <v>1.491837096516248</v>
      </c>
      <c r="R297" s="17">
        <f t="shared" si="240"/>
        <v>0</v>
      </c>
      <c r="S297" s="17">
        <f t="shared" si="241"/>
        <v>8.6779521699254501E-4</v>
      </c>
      <c r="T297" s="17">
        <f t="shared" si="242"/>
        <v>0.57094145345186531</v>
      </c>
      <c r="U297" s="17">
        <f t="shared" si="243"/>
        <v>9.2915489587747802E-3</v>
      </c>
      <c r="V297" s="17">
        <f t="shared" si="244"/>
        <v>2.4249647615225656</v>
      </c>
      <c r="W297" s="17">
        <f t="shared" si="245"/>
        <v>6.6706861324221144E-3</v>
      </c>
      <c r="X297" s="17">
        <f t="shared" si="246"/>
        <v>2.3970637280163118E-4</v>
      </c>
      <c r="Y297" s="17">
        <f t="shared" si="247"/>
        <v>0</v>
      </c>
      <c r="Z297" s="17">
        <f t="shared" si="248"/>
        <v>1.3222091402205821E-4</v>
      </c>
      <c r="AA297" s="17">
        <f t="shared" si="249"/>
        <v>2.8374795189546618E-3</v>
      </c>
      <c r="AB297" s="17">
        <f t="shared" si="250"/>
        <v>4.5077827486046456</v>
      </c>
      <c r="AC297" s="25">
        <f t="shared" si="251"/>
        <v>80.942612602553112</v>
      </c>
      <c r="AE297" s="15" t="s">
        <v>78</v>
      </c>
    </row>
    <row r="298" spans="2:31" ht="15" customHeight="1">
      <c r="C298" s="18">
        <v>40564</v>
      </c>
      <c r="D298" s="11" t="s">
        <v>28</v>
      </c>
      <c r="E298" s="8">
        <v>40.109754000000002</v>
      </c>
      <c r="F298" s="8">
        <v>1.9090000000000001E-3</v>
      </c>
      <c r="G298" s="8">
        <v>1.23E-2</v>
      </c>
      <c r="H298" s="8">
        <v>19.207342000000001</v>
      </c>
      <c r="I298" s="8">
        <v>0.36011900000000002</v>
      </c>
      <c r="J298" s="8">
        <v>41.763033999999998</v>
      </c>
      <c r="K298" s="8">
        <v>0.13281100000000001</v>
      </c>
      <c r="L298" s="8">
        <v>3.2285000000000001E-2</v>
      </c>
      <c r="M298" s="8">
        <v>0</v>
      </c>
      <c r="N298" s="8">
        <v>1.4127000000000001E-2</v>
      </c>
      <c r="O298" s="8">
        <v>0.16303400000000001</v>
      </c>
      <c r="P298" s="9">
        <f t="shared" ref="P298:P306" si="252">SUM(E298:O298)</f>
        <v>101.79671499999999</v>
      </c>
      <c r="Q298" s="17">
        <f t="shared" ref="Q298:Q306" si="253">(E298/60.0843)*(6/(2*E298/60.0843+2*F298/79.8788+3*G298/101.9613+H298/71.8464+I298/70.93745+J298/40.304+K298/56.077+L298/61.9789+M298/94.195+3*N298/151.9904+O298/74.6894))</f>
        <v>1.5117413415981551</v>
      </c>
      <c r="R298" s="17">
        <f t="shared" ref="R298:R306" si="254">(F298/79.8788)*(6/(2*E298/60.0843+2*F298/79.8788+3*G298/101.9613+H298/71.8464+I298/70.93745+J298/40.304+K298/56.077+L298/61.9789+M298/94.195+3*N298/151.9904+O298/74.6894))</f>
        <v>5.4120636280543414E-5</v>
      </c>
      <c r="S298" s="17">
        <f t="shared" ref="S298:S306" si="255">2*(G298/101.9613)*(6/(2*E298/60.0843+2*F298/79.8788+3*G298/101.9613+H298/71.8464+I298/70.93745+J298/40.304+K298/56.077+L298/61.9789+M298/94.195+3*N298/151.9904+O298/74.6894))</f>
        <v>5.4637175534403139E-4</v>
      </c>
      <c r="T298" s="17">
        <f t="shared" ref="T298:T306" si="256">(H298/71.8464)*(6/(2*E298/60.0843+2*F298/79.8788+3*G298/101.9613+H298/71.8464+I298/70.93745+J298/40.304+K298/56.077+L298/61.9789+M298/94.195+3*N298/151.9904+O298/74.6894))</f>
        <v>0.60541162351110334</v>
      </c>
      <c r="U298" s="17">
        <f t="shared" ref="U298:U306" si="257">(I298/70.93745)*(6/(2*E298/60.0843+2*F298/79.8788+3*G298/101.9613+H298/71.8464+I298/70.93745+J298/40.304+K298/56.077+L298/61.9789+M298/94.195+3*N298/151.9904+O298/74.6894))</f>
        <v>1.1496323077010298E-2</v>
      </c>
      <c r="V298" s="17">
        <f t="shared" ref="V298:V306" si="258">(J298/40.304)*(6/(2*E298/60.0843+2*F298/79.8788+3*G298/101.9613+H298/71.8464+I298/70.93745+J298/40.304+K298/56.077+L298/61.9789+M298/94.195+3*N298/151.9904+O298/74.6894))</f>
        <v>2.3465639209028071</v>
      </c>
      <c r="W298" s="17">
        <f t="shared" ref="W298:W306" si="259">(K298/56.077)*(6/(2*E298/60.0843+2*F298/79.8788+3*G298/101.9613+H298/71.8464+I298/70.93745+J298/40.304+K298/56.077+L298/61.9789+M298/94.195+3*N298/151.9904+O298/74.6894))</f>
        <v>5.3633701718808291E-3</v>
      </c>
      <c r="X298" s="17">
        <f t="shared" ref="X298:X306" si="260">2*(L298/61.9789)*(6/(2*E298/60.0843+2*F298/79.8788+3*G298/101.9613+H298/71.8464+I298/70.93745+J298/40.304+K298/56.077+L298/61.9789+M298/94.195+3*N298/151.9904+O298/74.6894))</f>
        <v>2.359257909240573E-3</v>
      </c>
      <c r="Y298" s="17">
        <f t="shared" ref="Y298:Y306" si="261">2*(M298/94.195)*(6/(2*E298/60.0843+2*F298/79.8788+3*G298/101.9613+H298/71.8464+I298/70.93745+J298/40.304+K298/56.077+L298/61.9789+M298/94.195+3*N298/151.9904+O298/74.6894))</f>
        <v>0</v>
      </c>
      <c r="Z298" s="17">
        <f t="shared" ref="Z298:Z306" si="262">2*(N298/151.9904)*(6/(2*E298/60.0843+2*F298/79.8788+3*G298/101.9613+H298/71.8464+I298/70.93745+J298/40.304+K298/56.077+L298/61.9789+M298/94.195+3*N298/151.9904+O298/74.6894))</f>
        <v>4.2097109811600519E-4</v>
      </c>
      <c r="AA298" s="17">
        <f t="shared" ref="AA298:AA306" si="263">(O298/74.6894)*(6/(2*E298/60.0843+2*F298/79.8788+3*G298/101.9613+H298/71.8464+I298/70.93745+J298/40.304+K298/56.077+L298/61.9789+M298/94.195+3*N298/151.9904+O298/74.6894))</f>
        <v>4.943194633517372E-3</v>
      </c>
      <c r="AB298" s="17">
        <f t="shared" ref="AB298:AB306" si="264">SUM(Q298:AA298)</f>
        <v>4.4889004952934544</v>
      </c>
      <c r="AC298" s="25">
        <f t="shared" ref="AC298:AC306" si="265">100*V298/(V298+T298)</f>
        <v>79.491306265841629</v>
      </c>
      <c r="AE298" s="15" t="s">
        <v>74</v>
      </c>
    </row>
    <row r="299" spans="2:31" ht="15" customHeight="1">
      <c r="C299" s="18"/>
      <c r="D299" s="11" t="s">
        <v>20</v>
      </c>
      <c r="E299" s="8">
        <v>38.337978999999997</v>
      </c>
      <c r="F299" s="8">
        <v>1.2248E-2</v>
      </c>
      <c r="G299" s="8">
        <v>1.8445E-2</v>
      </c>
      <c r="H299" s="8">
        <v>26.865207999999999</v>
      </c>
      <c r="I299" s="8">
        <v>0.42021500000000001</v>
      </c>
      <c r="J299" s="8">
        <v>35.131915999999997</v>
      </c>
      <c r="K299" s="8">
        <v>0.22506899999999999</v>
      </c>
      <c r="L299" s="8">
        <v>1.2121E-2</v>
      </c>
      <c r="M299" s="8">
        <v>0</v>
      </c>
      <c r="N299" s="8">
        <v>7.2400000000000003E-4</v>
      </c>
      <c r="O299" s="8">
        <v>6.7922999999999997E-2</v>
      </c>
      <c r="P299" s="9">
        <f t="shared" si="252"/>
        <v>101.091848</v>
      </c>
      <c r="Q299" s="17">
        <f t="shared" si="253"/>
        <v>1.5110324869627356</v>
      </c>
      <c r="R299" s="17">
        <f t="shared" si="254"/>
        <v>3.6311086006899501E-4</v>
      </c>
      <c r="S299" s="17">
        <f t="shared" si="255"/>
        <v>8.5679886711828742E-4</v>
      </c>
      <c r="T299" s="17">
        <f t="shared" si="256"/>
        <v>0.88550453136537455</v>
      </c>
      <c r="U299" s="17">
        <f t="shared" si="257"/>
        <v>1.4028187777197674E-2</v>
      </c>
      <c r="V299" s="17">
        <f t="shared" si="258"/>
        <v>2.0642356679335383</v>
      </c>
      <c r="W299" s="17">
        <f t="shared" si="259"/>
        <v>9.5046581633105153E-3</v>
      </c>
      <c r="X299" s="17">
        <f t="shared" si="260"/>
        <v>9.2625416787597077E-4</v>
      </c>
      <c r="Y299" s="17">
        <f t="shared" si="261"/>
        <v>0</v>
      </c>
      <c r="Z299" s="17">
        <f t="shared" si="262"/>
        <v>2.2560981859665693E-5</v>
      </c>
      <c r="AA299" s="17">
        <f t="shared" si="263"/>
        <v>2.1535922575641585E-3</v>
      </c>
      <c r="AB299" s="17">
        <f t="shared" si="264"/>
        <v>4.4886278493366429</v>
      </c>
      <c r="AC299" s="25">
        <f t="shared" si="265"/>
        <v>69.980253461784912</v>
      </c>
      <c r="AE299" s="15" t="s">
        <v>76</v>
      </c>
    </row>
    <row r="300" spans="2:31" ht="15" customHeight="1">
      <c r="C300" s="18"/>
      <c r="D300" s="11" t="s">
        <v>29</v>
      </c>
      <c r="E300" s="8">
        <v>40.229294000000003</v>
      </c>
      <c r="F300" s="8">
        <v>0</v>
      </c>
      <c r="G300" s="8">
        <v>2.3407000000000001E-2</v>
      </c>
      <c r="H300" s="8">
        <v>20.189682000000001</v>
      </c>
      <c r="I300" s="8">
        <v>0.24513199999999999</v>
      </c>
      <c r="J300" s="8">
        <v>41.757485000000003</v>
      </c>
      <c r="K300" s="8">
        <v>0.143787</v>
      </c>
      <c r="L300" s="8">
        <v>2.9177999999999999E-2</v>
      </c>
      <c r="M300" s="8">
        <v>0</v>
      </c>
      <c r="N300" s="8">
        <v>7.0531999999999997E-2</v>
      </c>
      <c r="O300" s="8">
        <v>9.7886000000000001E-2</v>
      </c>
      <c r="P300" s="9">
        <f t="shared" si="252"/>
        <v>102.78638300000001</v>
      </c>
      <c r="Q300" s="17">
        <f t="shared" si="253"/>
        <v>1.5068293836532682</v>
      </c>
      <c r="R300" s="17">
        <f t="shared" si="254"/>
        <v>0</v>
      </c>
      <c r="S300" s="17">
        <f t="shared" si="255"/>
        <v>1.033291988326685E-3</v>
      </c>
      <c r="T300" s="17">
        <f t="shared" si="256"/>
        <v>0.63242225160881538</v>
      </c>
      <c r="U300" s="17">
        <f t="shared" si="257"/>
        <v>7.7769106831285005E-3</v>
      </c>
      <c r="V300" s="17">
        <f t="shared" si="258"/>
        <v>2.3316795243705526</v>
      </c>
      <c r="W300" s="17">
        <f t="shared" si="259"/>
        <v>5.77055422251848E-3</v>
      </c>
      <c r="X300" s="17">
        <f t="shared" si="260"/>
        <v>2.1189676518994695E-3</v>
      </c>
      <c r="Y300" s="17">
        <f t="shared" si="261"/>
        <v>0</v>
      </c>
      <c r="Z300" s="17">
        <f t="shared" si="262"/>
        <v>2.0887319595105694E-3</v>
      </c>
      <c r="AA300" s="17">
        <f t="shared" si="263"/>
        <v>2.9494720607433629E-3</v>
      </c>
      <c r="AB300" s="17">
        <f t="shared" si="264"/>
        <v>4.4926690881987632</v>
      </c>
      <c r="AC300" s="25">
        <f t="shared" si="265"/>
        <v>78.663949506259542</v>
      </c>
      <c r="AE300" s="15" t="s">
        <v>74</v>
      </c>
    </row>
    <row r="301" spans="2:31" ht="15" customHeight="1">
      <c r="C301" s="18"/>
      <c r="D301" s="11" t="s">
        <v>19</v>
      </c>
      <c r="E301" s="8">
        <v>39.489716000000001</v>
      </c>
      <c r="F301" s="8">
        <v>5.6838E-2</v>
      </c>
      <c r="G301" s="8">
        <v>5.7808999999999999E-2</v>
      </c>
      <c r="H301" s="8">
        <v>24.003471000000001</v>
      </c>
      <c r="I301" s="8">
        <v>0.399343</v>
      </c>
      <c r="J301" s="8">
        <v>38.420546000000002</v>
      </c>
      <c r="K301" s="8">
        <v>0.21277199999999999</v>
      </c>
      <c r="L301" s="8">
        <v>0</v>
      </c>
      <c r="M301" s="8">
        <v>0</v>
      </c>
      <c r="N301" s="8">
        <v>1.7580999999999999E-2</v>
      </c>
      <c r="O301" s="8">
        <v>7.3951000000000003E-2</v>
      </c>
      <c r="P301" s="9">
        <f t="shared" si="252"/>
        <v>102.732027</v>
      </c>
      <c r="Q301" s="17">
        <f t="shared" si="253"/>
        <v>1.5075862368333761</v>
      </c>
      <c r="R301" s="17">
        <f t="shared" si="254"/>
        <v>1.6321738489400355E-3</v>
      </c>
      <c r="S301" s="17">
        <f t="shared" si="255"/>
        <v>2.6010532773540988E-3</v>
      </c>
      <c r="T301" s="17">
        <f t="shared" si="256"/>
        <v>0.76635182259412893</v>
      </c>
      <c r="U301" s="17">
        <f t="shared" si="257"/>
        <v>1.2913074685981981E-2</v>
      </c>
      <c r="V301" s="17">
        <f t="shared" si="258"/>
        <v>2.1866261709008032</v>
      </c>
      <c r="W301" s="17">
        <f t="shared" si="259"/>
        <v>8.7033983933037309E-3</v>
      </c>
      <c r="X301" s="17">
        <f t="shared" si="260"/>
        <v>0</v>
      </c>
      <c r="Y301" s="17">
        <f t="shared" si="261"/>
        <v>0</v>
      </c>
      <c r="Z301" s="17">
        <f t="shared" si="262"/>
        <v>5.3066026688827219E-4</v>
      </c>
      <c r="AA301" s="17">
        <f t="shared" si="263"/>
        <v>2.2711417447856433E-3</v>
      </c>
      <c r="AB301" s="17">
        <f t="shared" si="264"/>
        <v>4.4892157325455626</v>
      </c>
      <c r="AC301" s="25">
        <f t="shared" si="265"/>
        <v>74.048170210468442</v>
      </c>
      <c r="AE301" s="15" t="s">
        <v>78</v>
      </c>
    </row>
    <row r="302" spans="2:31" ht="15" customHeight="1">
      <c r="C302" s="18"/>
      <c r="D302" s="11" t="s">
        <v>20</v>
      </c>
      <c r="E302" s="8">
        <v>40.490927999999997</v>
      </c>
      <c r="F302" s="8">
        <v>4.0196999999999997E-2</v>
      </c>
      <c r="G302" s="8">
        <v>1.2930000000000001E-2</v>
      </c>
      <c r="H302" s="8">
        <v>18.622170000000001</v>
      </c>
      <c r="I302" s="8">
        <v>0.234434</v>
      </c>
      <c r="J302" s="8">
        <v>42.713000999999998</v>
      </c>
      <c r="K302" s="8">
        <v>0.14041500000000001</v>
      </c>
      <c r="L302" s="8">
        <v>0</v>
      </c>
      <c r="M302" s="8">
        <v>0</v>
      </c>
      <c r="N302" s="8">
        <v>4.5538000000000002E-2</v>
      </c>
      <c r="O302" s="8">
        <v>5.6423000000000001E-2</v>
      </c>
      <c r="P302" s="9">
        <f t="shared" si="252"/>
        <v>102.35603599999999</v>
      </c>
      <c r="Q302" s="17">
        <f t="shared" si="253"/>
        <v>1.5112062193519418</v>
      </c>
      <c r="R302" s="17">
        <f t="shared" si="254"/>
        <v>1.1284676606018718E-3</v>
      </c>
      <c r="S302" s="17">
        <f t="shared" si="255"/>
        <v>5.687483690267279E-4</v>
      </c>
      <c r="T302" s="17">
        <f t="shared" si="256"/>
        <v>0.58123570225205479</v>
      </c>
      <c r="U302" s="17">
        <f t="shared" si="257"/>
        <v>7.4109184230824465E-3</v>
      </c>
      <c r="V302" s="17">
        <f t="shared" si="258"/>
        <v>2.3765061553625406</v>
      </c>
      <c r="W302" s="17">
        <f t="shared" si="259"/>
        <v>5.615077312499871E-3</v>
      </c>
      <c r="X302" s="17">
        <f t="shared" si="260"/>
        <v>0</v>
      </c>
      <c r="Y302" s="17">
        <f t="shared" si="261"/>
        <v>0</v>
      </c>
      <c r="Z302" s="17">
        <f t="shared" si="262"/>
        <v>1.34373861681904E-3</v>
      </c>
      <c r="AA302" s="17">
        <f t="shared" si="263"/>
        <v>1.6940421459669822E-3</v>
      </c>
      <c r="AB302" s="17">
        <f t="shared" si="264"/>
        <v>4.4867090694945349</v>
      </c>
      <c r="AC302" s="25">
        <f t="shared" si="265"/>
        <v>80.348666982019239</v>
      </c>
      <c r="AE302" s="15" t="s">
        <v>76</v>
      </c>
    </row>
    <row r="303" spans="2:31" ht="15" customHeight="1">
      <c r="C303" s="18"/>
      <c r="D303" s="11" t="s">
        <v>32</v>
      </c>
      <c r="E303" s="8">
        <v>40.432665</v>
      </c>
      <c r="F303" s="8">
        <v>0</v>
      </c>
      <c r="G303" s="8">
        <v>1.4702E-2</v>
      </c>
      <c r="H303" s="8">
        <v>18.6143</v>
      </c>
      <c r="I303" s="8">
        <v>0.214557</v>
      </c>
      <c r="J303" s="8">
        <v>42.838478000000002</v>
      </c>
      <c r="K303" s="8">
        <v>0.14907200000000001</v>
      </c>
      <c r="L303" s="8">
        <v>0</v>
      </c>
      <c r="M303" s="8">
        <v>0</v>
      </c>
      <c r="N303" s="8">
        <v>1.2616E-2</v>
      </c>
      <c r="O303" s="8">
        <v>0.153528</v>
      </c>
      <c r="P303" s="9">
        <f t="shared" si="252"/>
        <v>102.42991799999999</v>
      </c>
      <c r="Q303" s="17">
        <f t="shared" si="253"/>
        <v>1.5086739474728592</v>
      </c>
      <c r="R303" s="17">
        <f t="shared" si="254"/>
        <v>0</v>
      </c>
      <c r="S303" s="17">
        <f t="shared" si="255"/>
        <v>6.4653952403550391E-4</v>
      </c>
      <c r="T303" s="17">
        <f t="shared" si="256"/>
        <v>0.58085231727372122</v>
      </c>
      <c r="U303" s="17">
        <f t="shared" si="257"/>
        <v>6.7809594061693504E-3</v>
      </c>
      <c r="V303" s="17">
        <f t="shared" si="258"/>
        <v>2.3829224642803624</v>
      </c>
      <c r="W303" s="17">
        <f t="shared" si="259"/>
        <v>5.9598500847341477E-3</v>
      </c>
      <c r="X303" s="17">
        <f t="shared" si="260"/>
        <v>0</v>
      </c>
      <c r="Y303" s="17">
        <f t="shared" si="261"/>
        <v>0</v>
      </c>
      <c r="Z303" s="17">
        <f t="shared" si="262"/>
        <v>3.7218558378613865E-4</v>
      </c>
      <c r="AA303" s="17">
        <f t="shared" si="263"/>
        <v>4.6084263475627326E-3</v>
      </c>
      <c r="AB303" s="17">
        <f t="shared" si="264"/>
        <v>4.4908166899732302</v>
      </c>
      <c r="AC303" s="25">
        <f t="shared" si="265"/>
        <v>80.401604032505276</v>
      </c>
      <c r="AE303" s="15" t="s">
        <v>74</v>
      </c>
    </row>
    <row r="304" spans="2:31" ht="15" customHeight="1">
      <c r="C304" s="18"/>
      <c r="D304" s="11" t="s">
        <v>20</v>
      </c>
      <c r="E304" s="8">
        <v>39.294784999999997</v>
      </c>
      <c r="F304" s="8">
        <v>1.8829999999999999E-3</v>
      </c>
      <c r="G304" s="8">
        <v>3.6074000000000002E-2</v>
      </c>
      <c r="H304" s="8">
        <v>24.086850999999999</v>
      </c>
      <c r="I304" s="8">
        <v>0.36766700000000002</v>
      </c>
      <c r="J304" s="8">
        <v>37.898031000000003</v>
      </c>
      <c r="K304" s="8">
        <v>0.181978</v>
      </c>
      <c r="L304" s="8">
        <v>0</v>
      </c>
      <c r="M304" s="8">
        <v>0</v>
      </c>
      <c r="N304" s="8">
        <v>1.4557E-2</v>
      </c>
      <c r="O304" s="8">
        <v>6.1774999999999997E-2</v>
      </c>
      <c r="P304" s="9">
        <f t="shared" si="252"/>
        <v>101.94360099999999</v>
      </c>
      <c r="Q304" s="17">
        <f t="shared" si="253"/>
        <v>1.5125923770363479</v>
      </c>
      <c r="R304" s="17">
        <f t="shared" si="254"/>
        <v>5.4521373047669268E-5</v>
      </c>
      <c r="S304" s="17">
        <f t="shared" si="255"/>
        <v>1.636578829440046E-3</v>
      </c>
      <c r="T304" s="17">
        <f t="shared" si="256"/>
        <v>0.77539502570871899</v>
      </c>
      <c r="U304" s="17">
        <f t="shared" si="257"/>
        <v>1.1987457351096879E-2</v>
      </c>
      <c r="V304" s="17">
        <f t="shared" si="258"/>
        <v>2.1747858211780176</v>
      </c>
      <c r="W304" s="17">
        <f t="shared" si="259"/>
        <v>7.505542911253031E-3</v>
      </c>
      <c r="X304" s="17">
        <f t="shared" si="260"/>
        <v>0</v>
      </c>
      <c r="Y304" s="17">
        <f t="shared" si="261"/>
        <v>0</v>
      </c>
      <c r="Z304" s="17">
        <f t="shared" si="262"/>
        <v>4.430305920538992E-4</v>
      </c>
      <c r="AA304" s="17">
        <f t="shared" si="263"/>
        <v>1.9129418998815467E-3</v>
      </c>
      <c r="AB304" s="17">
        <f t="shared" si="264"/>
        <v>4.4863132968798576</v>
      </c>
      <c r="AC304" s="25">
        <f t="shared" si="265"/>
        <v>73.717034109045315</v>
      </c>
      <c r="AE304" s="15" t="s">
        <v>76</v>
      </c>
    </row>
    <row r="305" spans="1:31" ht="15" customHeight="1">
      <c r="C305" s="18"/>
      <c r="D305" s="11" t="s">
        <v>34</v>
      </c>
      <c r="E305" s="8">
        <v>40.339937999999997</v>
      </c>
      <c r="F305" s="8">
        <v>2.7612000000000001E-2</v>
      </c>
      <c r="G305" s="8">
        <v>3.6700000000000001E-3</v>
      </c>
      <c r="H305" s="8">
        <v>17.850770000000001</v>
      </c>
      <c r="I305" s="8">
        <v>0.25897399999999998</v>
      </c>
      <c r="J305" s="8">
        <v>42.512842999999997</v>
      </c>
      <c r="K305" s="8">
        <v>0.14255499999999999</v>
      </c>
      <c r="L305" s="8">
        <v>0</v>
      </c>
      <c r="M305" s="8">
        <v>0</v>
      </c>
      <c r="N305" s="8">
        <v>1.0406E-2</v>
      </c>
      <c r="O305" s="8">
        <v>0.18598300000000001</v>
      </c>
      <c r="P305" s="9">
        <f t="shared" si="252"/>
        <v>101.33275099999999</v>
      </c>
      <c r="Q305" s="17">
        <f t="shared" si="253"/>
        <v>1.5168475614385084</v>
      </c>
      <c r="R305" s="17">
        <f t="shared" si="254"/>
        <v>7.809694580986409E-4</v>
      </c>
      <c r="S305" s="17">
        <f t="shared" si="255"/>
        <v>1.6264039225053135E-4</v>
      </c>
      <c r="T305" s="17">
        <f t="shared" si="256"/>
        <v>0.56133181746449645</v>
      </c>
      <c r="U305" s="17">
        <f t="shared" si="257"/>
        <v>8.2479934842535907E-3</v>
      </c>
      <c r="V305" s="17">
        <f t="shared" si="258"/>
        <v>2.3830860035311581</v>
      </c>
      <c r="W305" s="17">
        <f t="shared" si="259"/>
        <v>5.7433515454755934E-3</v>
      </c>
      <c r="X305" s="17">
        <f t="shared" si="260"/>
        <v>0</v>
      </c>
      <c r="Y305" s="17">
        <f t="shared" si="261"/>
        <v>0</v>
      </c>
      <c r="Z305" s="17">
        <f t="shared" si="262"/>
        <v>3.0936086718650799E-4</v>
      </c>
      <c r="AA305" s="17">
        <f t="shared" si="263"/>
        <v>5.6257702922468296E-3</v>
      </c>
      <c r="AB305" s="17">
        <f t="shared" si="264"/>
        <v>4.4821354684736745</v>
      </c>
      <c r="AC305" s="25">
        <f t="shared" si="265"/>
        <v>80.935728161206342</v>
      </c>
      <c r="AE305" s="15" t="s">
        <v>74</v>
      </c>
    </row>
    <row r="306" spans="1:31" ht="15" customHeight="1">
      <c r="A306" s="46"/>
      <c r="B306" s="46"/>
      <c r="C306" s="47"/>
      <c r="D306" s="46" t="s">
        <v>20</v>
      </c>
      <c r="E306" s="48">
        <v>39.788162999999997</v>
      </c>
      <c r="F306" s="48">
        <v>0</v>
      </c>
      <c r="G306" s="48">
        <v>1.6514999999999998E-2</v>
      </c>
      <c r="H306" s="48">
        <v>21.324750999999999</v>
      </c>
      <c r="I306" s="48">
        <v>0.316996</v>
      </c>
      <c r="J306" s="48">
        <v>39.957210000000003</v>
      </c>
      <c r="K306" s="48">
        <v>0.14632300000000001</v>
      </c>
      <c r="L306" s="48">
        <v>0</v>
      </c>
      <c r="M306" s="48">
        <v>0</v>
      </c>
      <c r="N306" s="48">
        <v>1.469E-2</v>
      </c>
      <c r="O306" s="48">
        <v>0.200323</v>
      </c>
      <c r="P306" s="49">
        <f t="shared" si="252"/>
        <v>101.764971</v>
      </c>
      <c r="Q306" s="50">
        <f t="shared" si="253"/>
        <v>1.5146785679357899</v>
      </c>
      <c r="R306" s="50">
        <f t="shared" si="254"/>
        <v>0</v>
      </c>
      <c r="S306" s="50">
        <f t="shared" si="255"/>
        <v>7.4097031152177981E-4</v>
      </c>
      <c r="T306" s="50">
        <f t="shared" si="256"/>
        <v>0.67890116626497399</v>
      </c>
      <c r="U306" s="50">
        <f t="shared" si="257"/>
        <v>1.0221292279143831E-2</v>
      </c>
      <c r="V306" s="50">
        <f t="shared" si="258"/>
        <v>2.2676425828787456</v>
      </c>
      <c r="W306" s="50">
        <f t="shared" si="259"/>
        <v>5.9683656580310452E-3</v>
      </c>
      <c r="X306" s="50">
        <f t="shared" si="260"/>
        <v>0</v>
      </c>
      <c r="Y306" s="50">
        <f t="shared" si="261"/>
        <v>0</v>
      </c>
      <c r="Z306" s="50">
        <f t="shared" si="262"/>
        <v>4.4214348627638416E-4</v>
      </c>
      <c r="AA306" s="50">
        <f t="shared" si="263"/>
        <v>6.1347863508291372E-3</v>
      </c>
      <c r="AB306" s="50">
        <f t="shared" si="264"/>
        <v>4.4847298751653124</v>
      </c>
      <c r="AC306" s="51">
        <f t="shared" si="265"/>
        <v>76.959406543267306</v>
      </c>
      <c r="AD306" s="52"/>
      <c r="AE306" s="53" t="s">
        <v>76</v>
      </c>
    </row>
    <row r="307" spans="1:31" ht="15" customHeight="1">
      <c r="A307" s="21" t="s">
        <v>88</v>
      </c>
      <c r="B307" s="1" t="s">
        <v>46</v>
      </c>
      <c r="C307" s="2" t="s">
        <v>6</v>
      </c>
      <c r="D307" s="1" t="s">
        <v>7</v>
      </c>
      <c r="E307" s="3" t="s">
        <v>41</v>
      </c>
      <c r="F307" s="4" t="s">
        <v>42</v>
      </c>
      <c r="G307" s="3" t="s">
        <v>43</v>
      </c>
      <c r="H307" s="4" t="s">
        <v>1</v>
      </c>
      <c r="I307" s="4" t="s">
        <v>2</v>
      </c>
      <c r="J307" s="4" t="s">
        <v>44</v>
      </c>
      <c r="K307" s="4" t="s">
        <v>45</v>
      </c>
      <c r="L307" s="4" t="s">
        <v>8</v>
      </c>
      <c r="M307" s="5" t="s">
        <v>9</v>
      </c>
      <c r="N307" s="5" t="s">
        <v>10</v>
      </c>
      <c r="O307" s="5" t="s">
        <v>11</v>
      </c>
      <c r="P307" s="5" t="s">
        <v>12</v>
      </c>
      <c r="Q307" s="5" t="s">
        <v>13</v>
      </c>
      <c r="R307" s="5" t="s">
        <v>14</v>
      </c>
      <c r="S307" s="5" t="s">
        <v>15</v>
      </c>
      <c r="T307" s="5" t="s">
        <v>8</v>
      </c>
      <c r="U307" s="6" t="s">
        <v>16</v>
      </c>
      <c r="V307" s="1" t="s">
        <v>17</v>
      </c>
      <c r="W307" s="1" t="s">
        <v>5</v>
      </c>
    </row>
    <row r="308" spans="1:31" ht="15" customHeight="1">
      <c r="A308" s="11" t="s">
        <v>86</v>
      </c>
      <c r="B308" s="10">
        <v>5</v>
      </c>
      <c r="C308" s="28">
        <v>40525</v>
      </c>
      <c r="D308" s="10" t="s">
        <v>18</v>
      </c>
      <c r="E308" s="29">
        <v>48.660170999999998</v>
      </c>
      <c r="F308" s="29">
        <v>29.865905999999999</v>
      </c>
      <c r="G308" s="29">
        <v>0.80549000000000004</v>
      </c>
      <c r="H308" s="29">
        <v>9.2526999999999998E-2</v>
      </c>
      <c r="I308" s="29">
        <v>14.547476</v>
      </c>
      <c r="J308" s="29">
        <v>3.0163920000000002</v>
      </c>
      <c r="K308" s="29">
        <v>0.124735</v>
      </c>
      <c r="L308" s="29">
        <f t="shared" ref="L308:L371" si="266">SUM(E308:K308)</f>
        <v>97.112697000000011</v>
      </c>
      <c r="M308" s="30">
        <f t="shared" ref="M308:M371" si="267">(E308/60.0843)*(8/(2*E308/60.0843+3*F308/101.9613+3*G308/159.692+H308/40.304+I308/56.077+J308/61.9789+K308/94.195))</f>
        <v>2.2931696338101353</v>
      </c>
      <c r="N308" s="30">
        <f t="shared" ref="N308:N371" si="268">2*(F308/101.9613)*(8/(2*E308/60.0843+3*F308/101.9613+3*G308/159.692+H308/40.304+I308/56.077+J308/61.9789+K308/94.195))</f>
        <v>1.6587994502918015</v>
      </c>
      <c r="O308" s="30">
        <f t="shared" ref="O308:O371" si="269">2*(G308/159.692)*(8/(2*E308/60.0843+3*F308/101.9613+3*G308/159.692+H308/40.304+I308/56.077+J308/61.9789+K308/94.195))</f>
        <v>2.8564757797288367E-2</v>
      </c>
      <c r="P308" s="30">
        <f t="shared" ref="P308:P371" si="270">(H308/40.304)*(8/(2*E308/60.0843+3*F308/101.9613+3*G308/159.692+H308/40.304+I308/56.077+J308/61.9789+K308/94.195))</f>
        <v>6.5004569792812264E-3</v>
      </c>
      <c r="Q308" s="30">
        <f t="shared" ref="Q308:Q371" si="271">(I308/56.077)*(8/(2*E308/60.0843+3*F308/101.9613+3*G308/159.692+H308/40.304+I308/56.077+J308/61.9789+K308/94.195))</f>
        <v>0.73455857840707028</v>
      </c>
      <c r="R308" s="30">
        <f t="shared" ref="R308:R371" si="272">2*(J308/61.9789)*(8/(2*E308/60.0843+3*F308/101.9613+3*G308/159.692+H308/40.304+I308/56.077+J308/61.9789+K308/94.195))</f>
        <v>0.27561158529977331</v>
      </c>
      <c r="S308" s="30">
        <f t="shared" ref="S308:S371" si="273">2*(K308/94.195)*(8/(2*E308/60.0843+3*F308/101.9613+3*G308/159.692+H308/40.304+I308/56.077+J308/61.9789+K308/94.195))</f>
        <v>7.4991844197141565E-3</v>
      </c>
      <c r="T308" s="30">
        <f t="shared" ref="T308:T371" si="274">SUM(M308:S308)</f>
        <v>5.0047036470050648</v>
      </c>
      <c r="U308" s="31">
        <f t="shared" ref="U308:U371" si="275">100*Q308/(Q308+R308+S308)</f>
        <v>72.180475884365563</v>
      </c>
      <c r="V308" s="37" t="s">
        <v>47</v>
      </c>
      <c r="W308" s="37" t="s">
        <v>49</v>
      </c>
    </row>
    <row r="309" spans="1:31" ht="15" customHeight="1">
      <c r="B309" s="10"/>
      <c r="C309" s="28"/>
      <c r="D309" s="10" t="s">
        <v>19</v>
      </c>
      <c r="E309" s="29">
        <v>51.782184999999998</v>
      </c>
      <c r="F309" s="29">
        <v>27.394202</v>
      </c>
      <c r="G309" s="29">
        <v>0.810338</v>
      </c>
      <c r="H309" s="29">
        <v>0.102101</v>
      </c>
      <c r="I309" s="29">
        <v>11.644682</v>
      </c>
      <c r="J309" s="29">
        <v>3.844061</v>
      </c>
      <c r="K309" s="29">
        <v>0.23536000000000001</v>
      </c>
      <c r="L309" s="29">
        <f t="shared" si="266"/>
        <v>95.812929000000011</v>
      </c>
      <c r="M309" s="30">
        <f t="shared" si="267"/>
        <v>2.4452410575906929</v>
      </c>
      <c r="N309" s="30">
        <f t="shared" si="268"/>
        <v>1.5245988881020152</v>
      </c>
      <c r="O309" s="30">
        <f t="shared" si="269"/>
        <v>2.8794885373335161E-2</v>
      </c>
      <c r="P309" s="30">
        <f t="shared" si="270"/>
        <v>7.1876042825919336E-3</v>
      </c>
      <c r="Q309" s="30">
        <f t="shared" si="271"/>
        <v>0.58917617222053476</v>
      </c>
      <c r="R309" s="30">
        <f t="shared" si="272"/>
        <v>0.35194817334339851</v>
      </c>
      <c r="S309" s="30">
        <f t="shared" si="273"/>
        <v>1.4178722861522676E-2</v>
      </c>
      <c r="T309" s="30">
        <f t="shared" si="274"/>
        <v>4.9611255037740909</v>
      </c>
      <c r="U309" s="31">
        <f t="shared" si="275"/>
        <v>61.674267747472349</v>
      </c>
      <c r="V309" s="37"/>
      <c r="W309" s="37" t="s">
        <v>50</v>
      </c>
    </row>
    <row r="310" spans="1:31" ht="15" customHeight="1">
      <c r="B310" s="10"/>
      <c r="C310" s="28"/>
      <c r="D310" s="10" t="s">
        <v>20</v>
      </c>
      <c r="E310" s="29">
        <v>51.488739000000002</v>
      </c>
      <c r="F310" s="29">
        <v>28.243220000000001</v>
      </c>
      <c r="G310" s="29">
        <v>0.95147199999999998</v>
      </c>
      <c r="H310" s="29">
        <v>0.13383300000000001</v>
      </c>
      <c r="I310" s="29">
        <v>12.199923999999999</v>
      </c>
      <c r="J310" s="29">
        <v>3.493652</v>
      </c>
      <c r="K310" s="29">
        <v>0.118382</v>
      </c>
      <c r="L310" s="29">
        <f t="shared" si="266"/>
        <v>96.629221999999984</v>
      </c>
      <c r="M310" s="30">
        <f t="shared" si="267"/>
        <v>2.4128509564462148</v>
      </c>
      <c r="N310" s="30">
        <f t="shared" si="268"/>
        <v>1.5598688546812798</v>
      </c>
      <c r="O310" s="30">
        <f t="shared" si="269"/>
        <v>3.3552284382448054E-2</v>
      </c>
      <c r="P310" s="30">
        <f t="shared" si="270"/>
        <v>9.3496275177926934E-3</v>
      </c>
      <c r="Q310" s="30">
        <f t="shared" si="271"/>
        <v>0.61256418287600545</v>
      </c>
      <c r="R310" s="30">
        <f t="shared" si="272"/>
        <v>0.3174278450535265</v>
      </c>
      <c r="S310" s="30">
        <f t="shared" si="273"/>
        <v>7.0772911828358293E-3</v>
      </c>
      <c r="T310" s="30">
        <f t="shared" si="274"/>
        <v>4.9526910421401027</v>
      </c>
      <c r="U310" s="31">
        <f t="shared" si="275"/>
        <v>65.370210120234489</v>
      </c>
      <c r="V310" s="37"/>
      <c r="W310" s="37" t="s">
        <v>79</v>
      </c>
    </row>
    <row r="311" spans="1:31" ht="15" customHeight="1">
      <c r="B311" s="10"/>
      <c r="C311" s="28"/>
      <c r="D311" s="10" t="s">
        <v>21</v>
      </c>
      <c r="E311" s="29">
        <v>52.042209999999997</v>
      </c>
      <c r="F311" s="29">
        <v>27.917662</v>
      </c>
      <c r="G311" s="29">
        <v>0.86414599999999997</v>
      </c>
      <c r="H311" s="29">
        <v>0.10699</v>
      </c>
      <c r="I311" s="29">
        <v>11.893662000000001</v>
      </c>
      <c r="J311" s="29">
        <v>4.110652</v>
      </c>
      <c r="K311" s="29">
        <v>0.190191</v>
      </c>
      <c r="L311" s="29">
        <f t="shared" si="266"/>
        <v>97.125512999999998</v>
      </c>
      <c r="M311" s="30">
        <f t="shared" si="267"/>
        <v>2.4287063664361996</v>
      </c>
      <c r="N311" s="30">
        <f t="shared" si="268"/>
        <v>1.5355146448006596</v>
      </c>
      <c r="O311" s="30">
        <f t="shared" si="269"/>
        <v>3.0346893872554355E-2</v>
      </c>
      <c r="P311" s="30">
        <f t="shared" si="270"/>
        <v>7.4434679660031738E-3</v>
      </c>
      <c r="Q311" s="30">
        <f t="shared" si="271"/>
        <v>0.59471803237284482</v>
      </c>
      <c r="R311" s="30">
        <f t="shared" si="272"/>
        <v>0.37194363373022488</v>
      </c>
      <c r="S311" s="30">
        <f t="shared" si="273"/>
        <v>1.1323283827638418E-2</v>
      </c>
      <c r="T311" s="30">
        <f t="shared" si="274"/>
        <v>4.9799963230061257</v>
      </c>
      <c r="U311" s="31">
        <f t="shared" si="275"/>
        <v>60.810550552437604</v>
      </c>
      <c r="V311" s="37" t="s">
        <v>47</v>
      </c>
      <c r="W311" s="37" t="s">
        <v>50</v>
      </c>
    </row>
    <row r="312" spans="1:31" ht="15" customHeight="1">
      <c r="B312" s="10"/>
      <c r="C312" s="28"/>
      <c r="D312" s="10" t="s">
        <v>19</v>
      </c>
      <c r="E312" s="29">
        <v>48.743867999999999</v>
      </c>
      <c r="F312" s="29">
        <v>29.864445</v>
      </c>
      <c r="G312" s="29">
        <v>0.81556499999999998</v>
      </c>
      <c r="H312" s="29">
        <v>9.2275999999999997E-2</v>
      </c>
      <c r="I312" s="29">
        <v>14.533477</v>
      </c>
      <c r="J312" s="29">
        <v>2.7937319999999999</v>
      </c>
      <c r="K312" s="29">
        <v>0.105339</v>
      </c>
      <c r="L312" s="29">
        <f t="shared" si="266"/>
        <v>96.948702000000011</v>
      </c>
      <c r="M312" s="30">
        <f t="shared" si="267"/>
        <v>2.2980265776790905</v>
      </c>
      <c r="N312" s="30">
        <f t="shared" si="268"/>
        <v>1.6593772967722227</v>
      </c>
      <c r="O312" s="30">
        <f t="shared" si="269"/>
        <v>2.8933533791508793E-2</v>
      </c>
      <c r="P312" s="30">
        <f t="shared" si="270"/>
        <v>6.4853986114504786E-3</v>
      </c>
      <c r="Q312" s="30">
        <f t="shared" si="271"/>
        <v>0.73414326669308205</v>
      </c>
      <c r="R312" s="30">
        <f t="shared" si="272"/>
        <v>0.25536827208466273</v>
      </c>
      <c r="S312" s="30">
        <f t="shared" si="273"/>
        <v>6.3355948987173227E-3</v>
      </c>
      <c r="T312" s="30">
        <f t="shared" si="274"/>
        <v>4.9886699405307349</v>
      </c>
      <c r="U312" s="31">
        <f t="shared" si="275"/>
        <v>73.720477959581672</v>
      </c>
      <c r="V312" s="37"/>
      <c r="W312" s="37" t="s">
        <v>49</v>
      </c>
    </row>
    <row r="313" spans="1:31" ht="15" customHeight="1">
      <c r="B313" s="10"/>
      <c r="C313" s="28"/>
      <c r="D313" s="10" t="s">
        <v>22</v>
      </c>
      <c r="E313" s="29">
        <v>50.216168000000003</v>
      </c>
      <c r="F313" s="29">
        <v>29.186164999999999</v>
      </c>
      <c r="G313" s="29">
        <v>0.94648900000000002</v>
      </c>
      <c r="H313" s="29">
        <v>0.124628</v>
      </c>
      <c r="I313" s="29">
        <v>13.823427000000001</v>
      </c>
      <c r="J313" s="29">
        <v>3.1961210000000002</v>
      </c>
      <c r="K313" s="29">
        <v>0.15787000000000001</v>
      </c>
      <c r="L313" s="29">
        <f t="shared" si="266"/>
        <v>97.650868000000003</v>
      </c>
      <c r="M313" s="30">
        <f t="shared" si="267"/>
        <v>2.3452649555682061</v>
      </c>
      <c r="N313" s="30">
        <f t="shared" si="268"/>
        <v>1.6065010596919684</v>
      </c>
      <c r="O313" s="30">
        <f t="shared" si="269"/>
        <v>3.3263792126018439E-2</v>
      </c>
      <c r="P313" s="30">
        <f t="shared" si="270"/>
        <v>8.6771444413932391E-3</v>
      </c>
      <c r="Q313" s="30">
        <f t="shared" si="271"/>
        <v>0.69173588022452459</v>
      </c>
      <c r="R313" s="30">
        <f t="shared" si="272"/>
        <v>0.28941344015119269</v>
      </c>
      <c r="S313" s="30">
        <f t="shared" si="273"/>
        <v>9.4061327901838691E-3</v>
      </c>
      <c r="T313" s="30">
        <f t="shared" si="274"/>
        <v>4.9842624049934869</v>
      </c>
      <c r="U313" s="31">
        <f t="shared" si="275"/>
        <v>69.833130292067622</v>
      </c>
      <c r="V313" s="37" t="s">
        <v>47</v>
      </c>
      <c r="W313" s="37" t="s">
        <v>49</v>
      </c>
    </row>
    <row r="314" spans="1:31" ht="15" customHeight="1">
      <c r="B314" s="10"/>
      <c r="C314" s="28"/>
      <c r="D314" s="10" t="s">
        <v>19</v>
      </c>
      <c r="E314" s="29">
        <v>52.215617999999999</v>
      </c>
      <c r="F314" s="29">
        <v>28.025528999999999</v>
      </c>
      <c r="G314" s="29">
        <v>0.85372700000000001</v>
      </c>
      <c r="H314" s="29">
        <v>0.108302</v>
      </c>
      <c r="I314" s="29">
        <v>12.233772999999999</v>
      </c>
      <c r="J314" s="29">
        <v>4.1252209999999998</v>
      </c>
      <c r="K314" s="29">
        <v>0.21005199999999999</v>
      </c>
      <c r="L314" s="29">
        <f t="shared" si="266"/>
        <v>97.772221999999999</v>
      </c>
      <c r="M314" s="30">
        <f t="shared" si="267"/>
        <v>2.4238062116792447</v>
      </c>
      <c r="N314" s="30">
        <f t="shared" si="268"/>
        <v>1.5332286576482166</v>
      </c>
      <c r="O314" s="30">
        <f t="shared" si="269"/>
        <v>2.9821146054160832E-2</v>
      </c>
      <c r="P314" s="30">
        <f t="shared" si="270"/>
        <v>7.4945714467952555E-3</v>
      </c>
      <c r="Q314" s="30">
        <f t="shared" si="271"/>
        <v>0.60846292887159903</v>
      </c>
      <c r="R314" s="30">
        <f t="shared" si="272"/>
        <v>0.37127168494458368</v>
      </c>
      <c r="S314" s="30">
        <f t="shared" si="273"/>
        <v>1.2439056594518133E-2</v>
      </c>
      <c r="T314" s="30">
        <f t="shared" si="274"/>
        <v>4.9865242572391182</v>
      </c>
      <c r="U314" s="31">
        <f t="shared" si="275"/>
        <v>61.326252350531696</v>
      </c>
      <c r="V314" s="37"/>
      <c r="W314" s="37" t="s">
        <v>50</v>
      </c>
    </row>
    <row r="315" spans="1:31" ht="15" customHeight="1">
      <c r="B315" s="10"/>
      <c r="C315" s="28"/>
      <c r="D315" s="10" t="s">
        <v>23</v>
      </c>
      <c r="E315" s="29">
        <v>51.373725999999998</v>
      </c>
      <c r="F315" s="29">
        <v>28.335688000000001</v>
      </c>
      <c r="G315" s="29">
        <v>0.92478400000000005</v>
      </c>
      <c r="H315" s="29">
        <v>0.11694300000000001</v>
      </c>
      <c r="I315" s="29">
        <v>12.527099</v>
      </c>
      <c r="J315" s="29">
        <v>3.6918229999999999</v>
      </c>
      <c r="K315" s="29">
        <v>0.13053300000000001</v>
      </c>
      <c r="L315" s="29">
        <f t="shared" si="266"/>
        <v>97.10059600000001</v>
      </c>
      <c r="M315" s="30">
        <f t="shared" si="267"/>
        <v>2.4014327369126383</v>
      </c>
      <c r="N315" s="30">
        <f t="shared" si="268"/>
        <v>1.5610569999889394</v>
      </c>
      <c r="O315" s="30">
        <f t="shared" si="269"/>
        <v>3.2529509171293519E-2</v>
      </c>
      <c r="P315" s="30">
        <f t="shared" si="270"/>
        <v>8.149227615171898E-3</v>
      </c>
      <c r="Q315" s="30">
        <f t="shared" si="271"/>
        <v>0.62741674510600987</v>
      </c>
      <c r="R315" s="30">
        <f t="shared" si="272"/>
        <v>0.33459340010396388</v>
      </c>
      <c r="S315" s="30">
        <f t="shared" si="273"/>
        <v>7.7841793224242015E-3</v>
      </c>
      <c r="T315" s="30">
        <f t="shared" si="274"/>
        <v>4.9729627982204416</v>
      </c>
      <c r="U315" s="31">
        <f t="shared" si="275"/>
        <v>64.695856557887055</v>
      </c>
      <c r="V315" s="37" t="s">
        <v>47</v>
      </c>
      <c r="W315" s="37" t="s">
        <v>50</v>
      </c>
    </row>
    <row r="316" spans="1:31" ht="15" customHeight="1">
      <c r="B316" s="10"/>
      <c r="C316" s="28"/>
      <c r="D316" s="10" t="s">
        <v>19</v>
      </c>
      <c r="E316" s="29">
        <v>47.658917000000002</v>
      </c>
      <c r="F316" s="29">
        <v>30.993697000000001</v>
      </c>
      <c r="G316" s="29">
        <v>0.82324200000000003</v>
      </c>
      <c r="H316" s="29">
        <v>9.3105999999999994E-2</v>
      </c>
      <c r="I316" s="29">
        <v>15.537137</v>
      </c>
      <c r="J316" s="29">
        <v>2.3801030000000001</v>
      </c>
      <c r="K316" s="29">
        <v>0.111544</v>
      </c>
      <c r="L316" s="29">
        <f t="shared" si="266"/>
        <v>97.597746000000001</v>
      </c>
      <c r="M316" s="30">
        <f t="shared" si="267"/>
        <v>2.2400818984114688</v>
      </c>
      <c r="N316" s="30">
        <f t="shared" si="268"/>
        <v>1.7169148140502566</v>
      </c>
      <c r="O316" s="30">
        <f t="shared" si="269"/>
        <v>2.9117567299927011E-2</v>
      </c>
      <c r="P316" s="30">
        <f t="shared" si="270"/>
        <v>6.5239444146915175E-3</v>
      </c>
      <c r="Q316" s="30">
        <f t="shared" si="271"/>
        <v>0.78246866868526743</v>
      </c>
      <c r="R316" s="30">
        <f t="shared" si="272"/>
        <v>0.216901530537152</v>
      </c>
      <c r="S316" s="30">
        <f t="shared" si="273"/>
        <v>6.6885055665049792E-3</v>
      </c>
      <c r="T316" s="30">
        <f t="shared" si="274"/>
        <v>4.9986969289652681</v>
      </c>
      <c r="U316" s="31">
        <f t="shared" si="275"/>
        <v>77.77564718248054</v>
      </c>
      <c r="V316" s="37"/>
      <c r="W316" s="37" t="s">
        <v>49</v>
      </c>
    </row>
    <row r="317" spans="1:31" ht="15" customHeight="1">
      <c r="B317" s="10"/>
      <c r="C317" s="28"/>
      <c r="D317" s="10" t="s">
        <v>24</v>
      </c>
      <c r="E317" s="29">
        <v>46.143659999999997</v>
      </c>
      <c r="F317" s="29">
        <v>31.990030000000001</v>
      </c>
      <c r="G317" s="29">
        <v>0.63902099999999995</v>
      </c>
      <c r="H317" s="29">
        <v>5.2599E-2</v>
      </c>
      <c r="I317" s="29">
        <v>16.693944999999999</v>
      </c>
      <c r="J317" s="29">
        <v>1.4859880000000001</v>
      </c>
      <c r="K317" s="29">
        <v>3.7090999999999999E-2</v>
      </c>
      <c r="L317" s="29">
        <f t="shared" si="266"/>
        <v>97.042334000000011</v>
      </c>
      <c r="M317" s="30">
        <f t="shared" si="267"/>
        <v>2.1844196177448456</v>
      </c>
      <c r="N317" s="30">
        <f t="shared" si="268"/>
        <v>1.7848195498853847</v>
      </c>
      <c r="O317" s="30">
        <f t="shared" si="269"/>
        <v>2.276391741912313E-2</v>
      </c>
      <c r="P317" s="30">
        <f t="shared" si="270"/>
        <v>3.7120547466606424E-3</v>
      </c>
      <c r="Q317" s="30">
        <f t="shared" si="271"/>
        <v>0.84675787028414207</v>
      </c>
      <c r="R317" s="30">
        <f t="shared" si="272"/>
        <v>0.13639123730643773</v>
      </c>
      <c r="S317" s="30">
        <f t="shared" si="273"/>
        <v>2.2400397390496076E-3</v>
      </c>
      <c r="T317" s="30">
        <f t="shared" si="274"/>
        <v>4.9811042871256435</v>
      </c>
      <c r="U317" s="31">
        <f t="shared" si="275"/>
        <v>85.931316838512643</v>
      </c>
      <c r="V317" s="37" t="s">
        <v>47</v>
      </c>
      <c r="W317" s="37" t="s">
        <v>49</v>
      </c>
    </row>
    <row r="318" spans="1:31" ht="15" customHeight="1">
      <c r="B318" s="10"/>
      <c r="C318" s="28"/>
      <c r="D318" s="10" t="s">
        <v>19</v>
      </c>
      <c r="E318" s="29">
        <v>51.714258999999998</v>
      </c>
      <c r="F318" s="29">
        <v>28.029036999999999</v>
      </c>
      <c r="G318" s="29">
        <v>0.86562300000000003</v>
      </c>
      <c r="H318" s="29">
        <v>0.106964</v>
      </c>
      <c r="I318" s="29">
        <v>12.525152</v>
      </c>
      <c r="J318" s="29">
        <v>3.8733689999999998</v>
      </c>
      <c r="K318" s="29">
        <v>0.21479300000000001</v>
      </c>
      <c r="L318" s="29">
        <f t="shared" si="266"/>
        <v>97.329197000000008</v>
      </c>
      <c r="M318" s="30">
        <f t="shared" si="267"/>
        <v>2.4133325436703577</v>
      </c>
      <c r="N318" s="30">
        <f t="shared" si="268"/>
        <v>1.5415963647805644</v>
      </c>
      <c r="O318" s="30">
        <f t="shared" si="269"/>
        <v>3.0397893701654334E-2</v>
      </c>
      <c r="P318" s="30">
        <f t="shared" si="270"/>
        <v>7.4414463371062526E-3</v>
      </c>
      <c r="Q318" s="30">
        <f t="shared" si="271"/>
        <v>0.62627648052596319</v>
      </c>
      <c r="R318" s="30">
        <f t="shared" si="272"/>
        <v>0.35046356389967365</v>
      </c>
      <c r="S318" s="30">
        <f t="shared" si="273"/>
        <v>1.2787632246101181E-2</v>
      </c>
      <c r="T318" s="30">
        <f t="shared" si="274"/>
        <v>4.9822959251614209</v>
      </c>
      <c r="U318" s="31">
        <f t="shared" si="275"/>
        <v>63.290446067404105</v>
      </c>
      <c r="V318" s="37"/>
      <c r="W318" s="37" t="s">
        <v>50</v>
      </c>
    </row>
    <row r="319" spans="1:31" ht="15" customHeight="1">
      <c r="B319" s="10"/>
      <c r="C319" s="28"/>
      <c r="D319" s="10" t="s">
        <v>25</v>
      </c>
      <c r="E319" s="29">
        <v>53.124397999999999</v>
      </c>
      <c r="F319" s="29">
        <v>27.649158</v>
      </c>
      <c r="G319" s="29">
        <v>0.78575899999999999</v>
      </c>
      <c r="H319" s="29">
        <v>0.103948</v>
      </c>
      <c r="I319" s="29">
        <v>11.639307000000001</v>
      </c>
      <c r="J319" s="29">
        <v>4.2691400000000002</v>
      </c>
      <c r="K319" s="29">
        <v>0.21842700000000001</v>
      </c>
      <c r="L319" s="29">
        <f t="shared" si="266"/>
        <v>97.790137000000001</v>
      </c>
      <c r="M319" s="30">
        <f t="shared" si="267"/>
        <v>2.4577639771050159</v>
      </c>
      <c r="N319" s="30">
        <f t="shared" si="268"/>
        <v>1.5075915709824645</v>
      </c>
      <c r="O319" s="30">
        <f t="shared" si="269"/>
        <v>2.7355418194362414E-2</v>
      </c>
      <c r="P319" s="30">
        <f t="shared" si="270"/>
        <v>7.1692734633967874E-3</v>
      </c>
      <c r="Q319" s="30">
        <f t="shared" si="271"/>
        <v>0.57696505537165277</v>
      </c>
      <c r="R319" s="30">
        <f t="shared" si="272"/>
        <v>0.38294260506416539</v>
      </c>
      <c r="S319" s="30">
        <f t="shared" si="273"/>
        <v>1.2891861315189435E-2</v>
      </c>
      <c r="T319" s="30">
        <f t="shared" si="274"/>
        <v>4.9726797614962477</v>
      </c>
      <c r="U319" s="31">
        <f t="shared" si="275"/>
        <v>59.309759356494588</v>
      </c>
      <c r="V319" s="37" t="s">
        <v>47</v>
      </c>
      <c r="W319" s="37" t="s">
        <v>50</v>
      </c>
    </row>
    <row r="320" spans="1:31" ht="15" customHeight="1">
      <c r="B320" s="10"/>
      <c r="C320" s="28"/>
      <c r="D320" s="10" t="s">
        <v>19</v>
      </c>
      <c r="E320" s="29">
        <v>49.427021000000003</v>
      </c>
      <c r="F320" s="29">
        <v>29.851749999999999</v>
      </c>
      <c r="G320" s="29">
        <v>0.89861000000000002</v>
      </c>
      <c r="H320" s="29">
        <v>7.911E-2</v>
      </c>
      <c r="I320" s="29">
        <v>14.090274000000001</v>
      </c>
      <c r="J320" s="29">
        <v>2.9408789999999998</v>
      </c>
      <c r="K320" s="29">
        <v>9.4807000000000002E-2</v>
      </c>
      <c r="L320" s="29">
        <f t="shared" si="266"/>
        <v>97.382451000000003</v>
      </c>
      <c r="M320" s="30">
        <f t="shared" si="267"/>
        <v>2.3155098148077804</v>
      </c>
      <c r="N320" s="30">
        <f t="shared" si="268"/>
        <v>1.6481913232726697</v>
      </c>
      <c r="O320" s="30">
        <f t="shared" si="269"/>
        <v>3.167825707505862E-2</v>
      </c>
      <c r="P320" s="30">
        <f t="shared" si="270"/>
        <v>5.5249255531482338E-3</v>
      </c>
      <c r="Q320" s="30">
        <f t="shared" si="271"/>
        <v>0.70725799055298799</v>
      </c>
      <c r="R320" s="30">
        <f t="shared" si="272"/>
        <v>0.26712004780612897</v>
      </c>
      <c r="S320" s="30">
        <f t="shared" si="273"/>
        <v>5.6661197072905714E-3</v>
      </c>
      <c r="T320" s="30">
        <f t="shared" si="274"/>
        <v>4.9809484787750655</v>
      </c>
      <c r="U320" s="31">
        <f t="shared" si="275"/>
        <v>72.16593096666</v>
      </c>
      <c r="V320" s="37"/>
      <c r="W320" s="37" t="s">
        <v>49</v>
      </c>
    </row>
    <row r="321" spans="2:23" ht="15" customHeight="1">
      <c r="B321" s="10"/>
      <c r="C321" s="28"/>
      <c r="D321" s="10" t="s">
        <v>26</v>
      </c>
      <c r="E321" s="29">
        <v>49.296007000000003</v>
      </c>
      <c r="F321" s="29">
        <v>29.921809</v>
      </c>
      <c r="G321" s="29">
        <v>0.81387299999999996</v>
      </c>
      <c r="H321" s="29">
        <v>0.10292900000000001</v>
      </c>
      <c r="I321" s="29">
        <v>14.385842</v>
      </c>
      <c r="J321" s="29">
        <v>2.6869619999999999</v>
      </c>
      <c r="K321" s="29">
        <v>9.2609999999999998E-2</v>
      </c>
      <c r="L321" s="29">
        <f t="shared" si="266"/>
        <v>97.300031999999987</v>
      </c>
      <c r="M321" s="30">
        <f t="shared" si="267"/>
        <v>2.3111204615145797</v>
      </c>
      <c r="N321" s="30">
        <f t="shared" si="268"/>
        <v>1.6533101189851507</v>
      </c>
      <c r="O321" s="30">
        <f t="shared" si="269"/>
        <v>2.8712785236238554E-2</v>
      </c>
      <c r="P321" s="30">
        <f t="shared" si="270"/>
        <v>7.1938511775136871E-3</v>
      </c>
      <c r="Q321" s="30">
        <f t="shared" si="271"/>
        <v>0.72264060400232311</v>
      </c>
      <c r="R321" s="30">
        <f t="shared" si="272"/>
        <v>0.24424152441192645</v>
      </c>
      <c r="S321" s="30">
        <f t="shared" si="273"/>
        <v>5.5390065059128081E-3</v>
      </c>
      <c r="T321" s="30">
        <f t="shared" si="274"/>
        <v>4.9727583518336447</v>
      </c>
      <c r="U321" s="31">
        <f t="shared" si="275"/>
        <v>74.313543592576607</v>
      </c>
      <c r="V321" s="37" t="s">
        <v>47</v>
      </c>
      <c r="W321" s="37" t="s">
        <v>49</v>
      </c>
    </row>
    <row r="322" spans="2:23" ht="15" customHeight="1">
      <c r="B322" s="10"/>
      <c r="C322" s="28"/>
      <c r="D322" s="10" t="s">
        <v>19</v>
      </c>
      <c r="E322" s="29">
        <v>53.336798999999999</v>
      </c>
      <c r="F322" s="29">
        <v>27.081633</v>
      </c>
      <c r="G322" s="29">
        <v>0.85038000000000002</v>
      </c>
      <c r="H322" s="29">
        <v>0.117717</v>
      </c>
      <c r="I322" s="29">
        <v>11.55284</v>
      </c>
      <c r="J322" s="29">
        <v>4.2708849999999998</v>
      </c>
      <c r="K322" s="29">
        <v>0.160525</v>
      </c>
      <c r="L322" s="29">
        <f t="shared" si="266"/>
        <v>97.370778999999999</v>
      </c>
      <c r="M322" s="30">
        <f t="shared" si="267"/>
        <v>2.4763681685565189</v>
      </c>
      <c r="N322" s="30">
        <f t="shared" si="268"/>
        <v>1.4818994975533235</v>
      </c>
      <c r="O322" s="30">
        <f t="shared" si="269"/>
        <v>2.9710444124524102E-2</v>
      </c>
      <c r="P322" s="30">
        <f t="shared" si="270"/>
        <v>8.1477989909648774E-3</v>
      </c>
      <c r="Q322" s="30">
        <f t="shared" si="271"/>
        <v>0.57471595990440616</v>
      </c>
      <c r="R322" s="30">
        <f t="shared" si="272"/>
        <v>0.38446187520232505</v>
      </c>
      <c r="S322" s="30">
        <f t="shared" si="273"/>
        <v>9.5081077473137699E-3</v>
      </c>
      <c r="T322" s="30">
        <f t="shared" si="274"/>
        <v>4.964811852079376</v>
      </c>
      <c r="U322" s="31">
        <f t="shared" si="275"/>
        <v>59.329441512397423</v>
      </c>
      <c r="V322" s="37"/>
      <c r="W322" s="37" t="s">
        <v>50</v>
      </c>
    </row>
    <row r="323" spans="2:23" ht="15" customHeight="1">
      <c r="B323" s="10"/>
      <c r="C323" s="28"/>
      <c r="D323" s="10" t="s">
        <v>27</v>
      </c>
      <c r="E323" s="29">
        <v>49.124524000000001</v>
      </c>
      <c r="F323" s="29">
        <v>30.150162999999999</v>
      </c>
      <c r="G323" s="29">
        <v>1.008753</v>
      </c>
      <c r="H323" s="29">
        <v>0.11326799999999999</v>
      </c>
      <c r="I323" s="29">
        <v>14.120298999999999</v>
      </c>
      <c r="J323" s="29">
        <v>2.956105</v>
      </c>
      <c r="K323" s="29">
        <v>0.14182500000000001</v>
      </c>
      <c r="L323" s="29">
        <f t="shared" si="266"/>
        <v>97.614936999999998</v>
      </c>
      <c r="M323" s="30">
        <f t="shared" si="267"/>
        <v>2.2989864586583155</v>
      </c>
      <c r="N323" s="30">
        <f t="shared" si="268"/>
        <v>1.6629659612425882</v>
      </c>
      <c r="O323" s="30">
        <f t="shared" si="269"/>
        <v>3.5524726150024423E-2</v>
      </c>
      <c r="P323" s="30">
        <f t="shared" si="270"/>
        <v>7.9023842974515549E-3</v>
      </c>
      <c r="Q323" s="30">
        <f t="shared" si="271"/>
        <v>0.70804063873745826</v>
      </c>
      <c r="R323" s="30">
        <f t="shared" si="272"/>
        <v>0.26822858059378007</v>
      </c>
      <c r="S323" s="30">
        <f t="shared" si="273"/>
        <v>8.4674765252981937E-3</v>
      </c>
      <c r="T323" s="30">
        <f t="shared" si="274"/>
        <v>4.9901162262049148</v>
      </c>
      <c r="U323" s="31">
        <f t="shared" si="275"/>
        <v>71.901518620832505</v>
      </c>
      <c r="V323" s="37" t="s">
        <v>47</v>
      </c>
      <c r="W323" s="37" t="s">
        <v>49</v>
      </c>
    </row>
    <row r="324" spans="2:23" ht="15" customHeight="1">
      <c r="B324" s="10"/>
      <c r="C324" s="28"/>
      <c r="D324" s="10" t="s">
        <v>19</v>
      </c>
      <c r="E324" s="29">
        <v>51.05077</v>
      </c>
      <c r="F324" s="29">
        <v>28.367132000000002</v>
      </c>
      <c r="G324" s="29">
        <v>0.83237399999999995</v>
      </c>
      <c r="H324" s="29">
        <v>0.12069199999999999</v>
      </c>
      <c r="I324" s="29">
        <v>12.793718</v>
      </c>
      <c r="J324" s="29">
        <v>3.5593149999999998</v>
      </c>
      <c r="K324" s="29">
        <v>0.20539199999999999</v>
      </c>
      <c r="L324" s="29">
        <f t="shared" si="266"/>
        <v>96.929393000000005</v>
      </c>
      <c r="M324" s="30">
        <f t="shared" si="267"/>
        <v>2.393105235209835</v>
      </c>
      <c r="N324" s="30">
        <f t="shared" si="268"/>
        <v>1.567222171344699</v>
      </c>
      <c r="O324" s="30">
        <f t="shared" si="269"/>
        <v>2.936201441272452E-2</v>
      </c>
      <c r="P324" s="30">
        <f t="shared" si="270"/>
        <v>8.4343348663977816E-3</v>
      </c>
      <c r="Q324" s="30">
        <f t="shared" si="271"/>
        <v>0.64258784715263562</v>
      </c>
      <c r="R324" s="30">
        <f t="shared" si="272"/>
        <v>0.32349908911938413</v>
      </c>
      <c r="S324" s="30">
        <f t="shared" si="273"/>
        <v>1.2283048730936771E-2</v>
      </c>
      <c r="T324" s="30">
        <f t="shared" si="274"/>
        <v>4.976493740836613</v>
      </c>
      <c r="U324" s="31">
        <f t="shared" si="275"/>
        <v>65.679431810318036</v>
      </c>
      <c r="V324" s="37"/>
      <c r="W324" s="37" t="s">
        <v>50</v>
      </c>
    </row>
    <row r="325" spans="2:23" ht="15" customHeight="1">
      <c r="B325" s="10"/>
      <c r="C325" s="28"/>
      <c r="D325" s="10" t="s">
        <v>28</v>
      </c>
      <c r="E325" s="29">
        <v>45.753920000000001</v>
      </c>
      <c r="F325" s="29">
        <v>32.188218999999997</v>
      </c>
      <c r="G325" s="29">
        <v>0.80720800000000004</v>
      </c>
      <c r="H325" s="29">
        <v>5.9263999999999997E-2</v>
      </c>
      <c r="I325" s="29">
        <v>16.558779999999999</v>
      </c>
      <c r="J325" s="29">
        <v>1.4242939999999999</v>
      </c>
      <c r="K325" s="29">
        <v>2.9097999999999999E-2</v>
      </c>
      <c r="L325" s="29">
        <f t="shared" si="266"/>
        <v>96.820783000000006</v>
      </c>
      <c r="M325" s="30">
        <f t="shared" si="267"/>
        <v>2.1716116386492001</v>
      </c>
      <c r="N325" s="30">
        <f t="shared" si="268"/>
        <v>1.8005551870799652</v>
      </c>
      <c r="O325" s="30">
        <f t="shared" si="269"/>
        <v>2.8830166528343519E-2</v>
      </c>
      <c r="P325" s="30">
        <f t="shared" si="270"/>
        <v>4.1933167459956731E-3</v>
      </c>
      <c r="Q325" s="30">
        <f t="shared" si="271"/>
        <v>0.84208982997048198</v>
      </c>
      <c r="R325" s="30">
        <f t="shared" si="272"/>
        <v>0.13106919566007588</v>
      </c>
      <c r="S325" s="30">
        <f t="shared" si="273"/>
        <v>1.7618954852416005E-3</v>
      </c>
      <c r="T325" s="30">
        <f t="shared" si="274"/>
        <v>4.980111230119304</v>
      </c>
      <c r="U325" s="31">
        <f t="shared" si="275"/>
        <v>86.375193283031408</v>
      </c>
      <c r="V325" s="37" t="s">
        <v>47</v>
      </c>
      <c r="W325" s="37" t="s">
        <v>49</v>
      </c>
    </row>
    <row r="326" spans="2:23" ht="15" customHeight="1">
      <c r="B326" s="10"/>
      <c r="C326" s="28"/>
      <c r="D326" s="10" t="s">
        <v>19</v>
      </c>
      <c r="E326" s="29">
        <v>52.089930000000003</v>
      </c>
      <c r="F326" s="29">
        <v>27.733412000000001</v>
      </c>
      <c r="G326" s="29">
        <v>0.78651800000000005</v>
      </c>
      <c r="H326" s="29">
        <v>8.8710999999999998E-2</v>
      </c>
      <c r="I326" s="29">
        <v>12.143794</v>
      </c>
      <c r="J326" s="29">
        <v>4.0627389999999997</v>
      </c>
      <c r="K326" s="29">
        <v>0.24867700000000001</v>
      </c>
      <c r="L326" s="29">
        <f t="shared" si="266"/>
        <v>97.153780999999995</v>
      </c>
      <c r="M326" s="30">
        <f t="shared" si="267"/>
        <v>2.4321577239557053</v>
      </c>
      <c r="N326" s="30">
        <f t="shared" si="268"/>
        <v>1.5261488802704879</v>
      </c>
      <c r="O326" s="30">
        <f t="shared" si="269"/>
        <v>2.7634681853393774E-2</v>
      </c>
      <c r="P326" s="30">
        <f t="shared" si="270"/>
        <v>6.1748767286994881E-3</v>
      </c>
      <c r="Q326" s="30">
        <f t="shared" si="271"/>
        <v>0.60753120120255844</v>
      </c>
      <c r="R326" s="30">
        <f t="shared" si="272"/>
        <v>0.36779347651101579</v>
      </c>
      <c r="S326" s="30">
        <f t="shared" si="273"/>
        <v>1.4812785432003395E-2</v>
      </c>
      <c r="T326" s="30">
        <f t="shared" si="274"/>
        <v>4.982253625953863</v>
      </c>
      <c r="U326" s="31">
        <f t="shared" si="275"/>
        <v>61.358268302714905</v>
      </c>
      <c r="V326" s="37"/>
      <c r="W326" s="37" t="s">
        <v>50</v>
      </c>
    </row>
    <row r="327" spans="2:23" ht="15" customHeight="1">
      <c r="B327" s="10"/>
      <c r="C327" s="28"/>
      <c r="D327" s="10" t="s">
        <v>29</v>
      </c>
      <c r="E327" s="29">
        <v>48.686912999999997</v>
      </c>
      <c r="F327" s="29">
        <v>30.540323000000001</v>
      </c>
      <c r="G327" s="29">
        <v>0.83614299999999997</v>
      </c>
      <c r="H327" s="29">
        <v>7.1076E-2</v>
      </c>
      <c r="I327" s="29">
        <v>14.935344000000001</v>
      </c>
      <c r="J327" s="29">
        <v>2.8568259999999999</v>
      </c>
      <c r="K327" s="29">
        <v>4.6677000000000003E-2</v>
      </c>
      <c r="L327" s="29">
        <f t="shared" si="266"/>
        <v>97.973302000000018</v>
      </c>
      <c r="M327" s="30">
        <f t="shared" si="267"/>
        <v>2.2748716969752825</v>
      </c>
      <c r="N327" s="30">
        <f t="shared" si="268"/>
        <v>1.6817983881344483</v>
      </c>
      <c r="O327" s="30">
        <f t="shared" si="269"/>
        <v>2.9399034525726061E-2</v>
      </c>
      <c r="P327" s="30">
        <f t="shared" si="270"/>
        <v>4.9508583738652728E-3</v>
      </c>
      <c r="Q327" s="30">
        <f t="shared" si="271"/>
        <v>0.7477150679297293</v>
      </c>
      <c r="R327" s="30">
        <f t="shared" si="272"/>
        <v>0.25880674795084235</v>
      </c>
      <c r="S327" s="30">
        <f t="shared" si="273"/>
        <v>2.7823435603168078E-3</v>
      </c>
      <c r="T327" s="30">
        <f t="shared" si="274"/>
        <v>5.0003241374502112</v>
      </c>
      <c r="U327" s="31">
        <f t="shared" si="275"/>
        <v>74.082233877241876</v>
      </c>
      <c r="V327" s="37" t="s">
        <v>47</v>
      </c>
      <c r="W327" s="37" t="s">
        <v>49</v>
      </c>
    </row>
    <row r="328" spans="2:23" ht="15" customHeight="1">
      <c r="B328" s="10"/>
      <c r="C328" s="28"/>
      <c r="D328" s="10" t="s">
        <v>19</v>
      </c>
      <c r="E328" s="29">
        <v>51.640200999999998</v>
      </c>
      <c r="F328" s="29">
        <v>28.133427999999999</v>
      </c>
      <c r="G328" s="29">
        <v>0.63562799999999997</v>
      </c>
      <c r="H328" s="29">
        <v>9.8095000000000002E-2</v>
      </c>
      <c r="I328" s="29">
        <v>12.555885</v>
      </c>
      <c r="J328" s="29">
        <v>3.906466</v>
      </c>
      <c r="K328" s="29">
        <v>0.17402999999999999</v>
      </c>
      <c r="L328" s="29">
        <f t="shared" si="266"/>
        <v>97.143732999999997</v>
      </c>
      <c r="M328" s="30">
        <f t="shared" si="267"/>
        <v>2.4126544524876703</v>
      </c>
      <c r="N328" s="30">
        <f t="shared" si="268"/>
        <v>1.5491215381097354</v>
      </c>
      <c r="O328" s="30">
        <f t="shared" si="269"/>
        <v>2.2346939997989219E-2</v>
      </c>
      <c r="P328" s="30">
        <f t="shared" si="270"/>
        <v>6.8323000170963681E-3</v>
      </c>
      <c r="Q328" s="30">
        <f t="shared" si="271"/>
        <v>0.62853687920090751</v>
      </c>
      <c r="R328" s="30">
        <f t="shared" si="272"/>
        <v>0.35386563387058817</v>
      </c>
      <c r="S328" s="30">
        <f t="shared" si="273"/>
        <v>1.0372763419545922E-2</v>
      </c>
      <c r="T328" s="30">
        <f t="shared" si="274"/>
        <v>4.983730507103532</v>
      </c>
      <c r="U328" s="31">
        <f t="shared" si="275"/>
        <v>63.311093062517365</v>
      </c>
      <c r="V328" s="37"/>
      <c r="W328" s="37" t="s">
        <v>50</v>
      </c>
    </row>
    <row r="329" spans="2:23" ht="15" customHeight="1">
      <c r="B329" s="10"/>
      <c r="C329" s="28"/>
      <c r="D329" s="10" t="s">
        <v>20</v>
      </c>
      <c r="E329" s="29">
        <v>51.302259999999997</v>
      </c>
      <c r="F329" s="29">
        <v>28.418161999999999</v>
      </c>
      <c r="G329" s="29">
        <v>0.91973300000000002</v>
      </c>
      <c r="H329" s="29">
        <v>0.10041700000000001</v>
      </c>
      <c r="I329" s="29">
        <v>12.338907000000001</v>
      </c>
      <c r="J329" s="29">
        <v>3.5576620000000001</v>
      </c>
      <c r="K329" s="29">
        <v>0.19059899999999999</v>
      </c>
      <c r="L329" s="29">
        <f t="shared" si="266"/>
        <v>96.827739999999991</v>
      </c>
      <c r="M329" s="30">
        <f t="shared" si="267"/>
        <v>2.4025964014936387</v>
      </c>
      <c r="N329" s="30">
        <f t="shared" si="268"/>
        <v>1.5685412632187201</v>
      </c>
      <c r="O329" s="30">
        <f t="shared" si="269"/>
        <v>3.2412604922039304E-2</v>
      </c>
      <c r="P329" s="30">
        <f t="shared" si="270"/>
        <v>7.0107490716375433E-3</v>
      </c>
      <c r="Q329" s="30">
        <f t="shared" si="271"/>
        <v>0.61915195697401748</v>
      </c>
      <c r="R329" s="30">
        <f t="shared" si="272"/>
        <v>0.32303988527962929</v>
      </c>
      <c r="S329" s="30">
        <f t="shared" si="273"/>
        <v>1.1387492232224152E-2</v>
      </c>
      <c r="T329" s="30">
        <f t="shared" si="274"/>
        <v>4.9641403531919073</v>
      </c>
      <c r="U329" s="31">
        <f t="shared" si="275"/>
        <v>64.929254922228111</v>
      </c>
      <c r="V329" s="37"/>
      <c r="W329" s="37" t="s">
        <v>79</v>
      </c>
    </row>
    <row r="330" spans="2:23" ht="15" customHeight="1">
      <c r="B330" s="10"/>
      <c r="C330" s="28"/>
      <c r="D330" s="10" t="s">
        <v>30</v>
      </c>
      <c r="E330" s="29">
        <v>50.781613999999998</v>
      </c>
      <c r="F330" s="29">
        <v>28.994783999999999</v>
      </c>
      <c r="G330" s="29">
        <v>0.95025700000000002</v>
      </c>
      <c r="H330" s="29">
        <v>9.0551999999999994E-2</v>
      </c>
      <c r="I330" s="29">
        <v>12.765177</v>
      </c>
      <c r="J330" s="29">
        <v>3.5769760000000002</v>
      </c>
      <c r="K330" s="29">
        <v>0.21507599999999999</v>
      </c>
      <c r="L330" s="29">
        <f t="shared" si="266"/>
        <v>97.374435999999989</v>
      </c>
      <c r="M330" s="30">
        <f t="shared" si="267"/>
        <v>2.3714262023575072</v>
      </c>
      <c r="N330" s="30">
        <f t="shared" si="268"/>
        <v>1.5958006197754895</v>
      </c>
      <c r="O330" s="30">
        <f t="shared" si="269"/>
        <v>3.3392738238671463E-2</v>
      </c>
      <c r="P330" s="30">
        <f t="shared" si="270"/>
        <v>6.3039682446874197E-3</v>
      </c>
      <c r="Q330" s="30">
        <f t="shared" si="271"/>
        <v>0.63871363783348012</v>
      </c>
      <c r="R330" s="30">
        <f t="shared" si="272"/>
        <v>0.32386668634395277</v>
      </c>
      <c r="S330" s="30">
        <f t="shared" si="273"/>
        <v>1.2813218027198633E-2</v>
      </c>
      <c r="T330" s="30">
        <f t="shared" si="274"/>
        <v>4.9823170708209865</v>
      </c>
      <c r="U330" s="31">
        <f t="shared" si="275"/>
        <v>65.482660095311758</v>
      </c>
      <c r="V330" s="37" t="s">
        <v>47</v>
      </c>
      <c r="W330" s="37" t="s">
        <v>50</v>
      </c>
    </row>
    <row r="331" spans="2:23" ht="15" customHeight="1">
      <c r="B331" s="10"/>
      <c r="C331" s="28"/>
      <c r="D331" s="10" t="s">
        <v>19</v>
      </c>
      <c r="E331" s="29">
        <v>48.159677000000002</v>
      </c>
      <c r="F331" s="29">
        <v>30.968723000000001</v>
      </c>
      <c r="G331" s="29">
        <v>0.87270700000000001</v>
      </c>
      <c r="H331" s="29">
        <v>7.7292E-2</v>
      </c>
      <c r="I331" s="29">
        <v>15.374686000000001</v>
      </c>
      <c r="J331" s="29">
        <v>2.438914</v>
      </c>
      <c r="K331" s="29">
        <v>0.1057</v>
      </c>
      <c r="L331" s="29">
        <f t="shared" si="266"/>
        <v>97.997698999999997</v>
      </c>
      <c r="M331" s="30">
        <f t="shared" si="267"/>
        <v>2.2521222298241237</v>
      </c>
      <c r="N331" s="30">
        <f t="shared" si="268"/>
        <v>1.7068184425478887</v>
      </c>
      <c r="O331" s="30">
        <f t="shared" si="269"/>
        <v>3.0710344819320959E-2</v>
      </c>
      <c r="P331" s="30">
        <f t="shared" si="270"/>
        <v>5.3883499408719409E-3</v>
      </c>
      <c r="Q331" s="30">
        <f t="shared" si="271"/>
        <v>0.77035495589082981</v>
      </c>
      <c r="R331" s="30">
        <f t="shared" si="272"/>
        <v>0.22113221491148477</v>
      </c>
      <c r="S331" s="30">
        <f t="shared" si="273"/>
        <v>6.3058920269880121E-3</v>
      </c>
      <c r="T331" s="30">
        <f t="shared" si="274"/>
        <v>4.9928324299615072</v>
      </c>
      <c r="U331" s="31">
        <f t="shared" si="275"/>
        <v>77.205884124554018</v>
      </c>
      <c r="V331" s="37"/>
      <c r="W331" s="37" t="s">
        <v>49</v>
      </c>
    </row>
    <row r="332" spans="2:23" ht="15" customHeight="1">
      <c r="B332" s="10"/>
      <c r="C332" s="28"/>
      <c r="D332" s="10" t="s">
        <v>20</v>
      </c>
      <c r="E332" s="29">
        <v>48.987651</v>
      </c>
      <c r="F332" s="29">
        <v>28.655049000000002</v>
      </c>
      <c r="G332" s="29">
        <v>1.0879220000000001</v>
      </c>
      <c r="H332" s="29">
        <v>0.13888600000000001</v>
      </c>
      <c r="I332" s="29">
        <v>13.367768</v>
      </c>
      <c r="J332" s="29">
        <v>3.2657630000000002</v>
      </c>
      <c r="K332" s="29">
        <v>0.17805199999999999</v>
      </c>
      <c r="L332" s="29">
        <f t="shared" si="266"/>
        <v>95.681091000000009</v>
      </c>
      <c r="M332" s="30">
        <f t="shared" si="267"/>
        <v>2.337324035525552</v>
      </c>
      <c r="N332" s="30">
        <f t="shared" si="268"/>
        <v>1.6113471039165286</v>
      </c>
      <c r="O332" s="30">
        <f t="shared" si="269"/>
        <v>3.9060510101990305E-2</v>
      </c>
      <c r="P332" s="30">
        <f t="shared" si="270"/>
        <v>9.8787873241337008E-3</v>
      </c>
      <c r="Q332" s="30">
        <f t="shared" si="271"/>
        <v>0.68338814987739638</v>
      </c>
      <c r="R332" s="30">
        <f t="shared" si="272"/>
        <v>0.30210931186669016</v>
      </c>
      <c r="S332" s="30">
        <f t="shared" si="273"/>
        <v>1.0837829572487927E-2</v>
      </c>
      <c r="T332" s="30">
        <f t="shared" si="274"/>
        <v>4.9939457281847792</v>
      </c>
      <c r="U332" s="31">
        <f t="shared" si="275"/>
        <v>68.590178008685768</v>
      </c>
      <c r="V332" s="37"/>
      <c r="W332" s="37" t="s">
        <v>79</v>
      </c>
    </row>
    <row r="333" spans="2:23" ht="15" customHeight="1">
      <c r="B333" s="10"/>
      <c r="C333" s="28"/>
      <c r="D333" s="10" t="s">
        <v>31</v>
      </c>
      <c r="E333" s="29">
        <v>48.569617000000001</v>
      </c>
      <c r="F333" s="29">
        <v>30.464655</v>
      </c>
      <c r="G333" s="29">
        <v>0.78070099999999998</v>
      </c>
      <c r="H333" s="29">
        <v>7.8862000000000002E-2</v>
      </c>
      <c r="I333" s="29">
        <v>14.665044999999999</v>
      </c>
      <c r="J333" s="29">
        <v>2.70506</v>
      </c>
      <c r="K333" s="29">
        <v>0.110763</v>
      </c>
      <c r="L333" s="29">
        <f t="shared" si="266"/>
        <v>97.374702999999997</v>
      </c>
      <c r="M333" s="30">
        <f t="shared" si="267"/>
        <v>2.280247852089488</v>
      </c>
      <c r="N333" s="30">
        <f t="shared" si="268"/>
        <v>1.6856572711555062</v>
      </c>
      <c r="O333" s="30">
        <f t="shared" si="269"/>
        <v>2.7580996528342575E-2</v>
      </c>
      <c r="P333" s="30">
        <f t="shared" si="270"/>
        <v>5.5194781587683981E-3</v>
      </c>
      <c r="Q333" s="30">
        <f t="shared" si="271"/>
        <v>0.737695289952782</v>
      </c>
      <c r="R333" s="30">
        <f t="shared" si="272"/>
        <v>0.24623025587418551</v>
      </c>
      <c r="S333" s="30">
        <f t="shared" si="273"/>
        <v>6.6339964932137039E-3</v>
      </c>
      <c r="T333" s="30">
        <f t="shared" si="274"/>
        <v>4.989565140252286</v>
      </c>
      <c r="U333" s="31">
        <f t="shared" si="275"/>
        <v>74.472584275437185</v>
      </c>
      <c r="V333" s="37" t="s">
        <v>47</v>
      </c>
      <c r="W333" s="37" t="s">
        <v>49</v>
      </c>
    </row>
    <row r="334" spans="2:23" ht="15" customHeight="1">
      <c r="B334" s="10"/>
      <c r="C334" s="28"/>
      <c r="D334" s="10" t="s">
        <v>19</v>
      </c>
      <c r="E334" s="29">
        <v>51.710056999999999</v>
      </c>
      <c r="F334" s="29">
        <v>28.632622999999999</v>
      </c>
      <c r="G334" s="29">
        <v>0.76253800000000005</v>
      </c>
      <c r="H334" s="29">
        <v>8.7127999999999997E-2</v>
      </c>
      <c r="I334" s="29">
        <v>12.662483999999999</v>
      </c>
      <c r="J334" s="29">
        <v>3.7206429999999999</v>
      </c>
      <c r="K334" s="29">
        <v>0.170598</v>
      </c>
      <c r="L334" s="29">
        <f t="shared" si="266"/>
        <v>97.746071000000015</v>
      </c>
      <c r="M334" s="30">
        <f t="shared" si="267"/>
        <v>2.4007618655010368</v>
      </c>
      <c r="N334" s="30">
        <f t="shared" si="268"/>
        <v>1.5667180251100672</v>
      </c>
      <c r="O334" s="30">
        <f t="shared" si="269"/>
        <v>2.6640563082718709E-2</v>
      </c>
      <c r="P334" s="30">
        <f t="shared" si="270"/>
        <v>6.0303798403745371E-3</v>
      </c>
      <c r="Q334" s="30">
        <f t="shared" si="271"/>
        <v>0.62989652323164802</v>
      </c>
      <c r="R334" s="30">
        <f t="shared" si="272"/>
        <v>0.33491855275929971</v>
      </c>
      <c r="S334" s="30">
        <f t="shared" si="273"/>
        <v>1.0104414514151273E-2</v>
      </c>
      <c r="T334" s="30">
        <f t="shared" si="274"/>
        <v>4.9750703240392955</v>
      </c>
      <c r="U334" s="31">
        <f t="shared" si="275"/>
        <v>64.610106718176596</v>
      </c>
      <c r="V334" s="37"/>
      <c r="W334" s="37" t="s">
        <v>50</v>
      </c>
    </row>
    <row r="335" spans="2:23" ht="15" customHeight="1">
      <c r="B335" s="10"/>
      <c r="C335" s="28"/>
      <c r="D335" s="10" t="s">
        <v>20</v>
      </c>
      <c r="E335" s="29">
        <v>49.623296000000003</v>
      </c>
      <c r="F335" s="29">
        <v>29.720807000000001</v>
      </c>
      <c r="G335" s="29">
        <v>0.82810600000000001</v>
      </c>
      <c r="H335" s="29">
        <v>0.108818</v>
      </c>
      <c r="I335" s="29">
        <v>13.956326000000001</v>
      </c>
      <c r="J335" s="29">
        <v>3.1470850000000001</v>
      </c>
      <c r="K335" s="29">
        <v>0.112097</v>
      </c>
      <c r="L335" s="29">
        <f t="shared" si="266"/>
        <v>97.496535000000023</v>
      </c>
      <c r="M335" s="30">
        <f t="shared" si="267"/>
        <v>2.3220779015000192</v>
      </c>
      <c r="N335" s="30">
        <f t="shared" si="268"/>
        <v>1.6391074095776226</v>
      </c>
      <c r="O335" s="30">
        <f t="shared" si="269"/>
        <v>2.9159827553087748E-2</v>
      </c>
      <c r="P335" s="30">
        <f t="shared" si="270"/>
        <v>7.5911010713477717E-3</v>
      </c>
      <c r="Q335" s="30">
        <f t="shared" si="271"/>
        <v>0.6997429281868548</v>
      </c>
      <c r="R335" s="30">
        <f t="shared" si="272"/>
        <v>0.28552674139450002</v>
      </c>
      <c r="S335" s="30">
        <f t="shared" si="273"/>
        <v>6.6918826968859965E-3</v>
      </c>
      <c r="T335" s="30">
        <f t="shared" si="274"/>
        <v>4.9898977919803187</v>
      </c>
      <c r="U335" s="31">
        <f t="shared" si="275"/>
        <v>70.541335657592114</v>
      </c>
      <c r="V335" s="37"/>
      <c r="W335" s="37" t="s">
        <v>79</v>
      </c>
    </row>
    <row r="336" spans="2:23" ht="15" customHeight="1">
      <c r="B336" s="10"/>
      <c r="C336" s="28"/>
      <c r="D336" s="10" t="s">
        <v>32</v>
      </c>
      <c r="E336" s="29">
        <v>51.181638</v>
      </c>
      <c r="F336" s="29">
        <v>28.889906</v>
      </c>
      <c r="G336" s="29">
        <v>0.88976500000000003</v>
      </c>
      <c r="H336" s="29">
        <v>8.8367000000000001E-2</v>
      </c>
      <c r="I336" s="29">
        <v>13.282764999999999</v>
      </c>
      <c r="J336" s="29">
        <v>3.5628660000000001</v>
      </c>
      <c r="K336" s="29">
        <v>0.20821000000000001</v>
      </c>
      <c r="L336" s="29">
        <f t="shared" si="266"/>
        <v>98.103516999999997</v>
      </c>
      <c r="M336" s="30">
        <f t="shared" si="267"/>
        <v>2.3751384447126007</v>
      </c>
      <c r="N336" s="30">
        <f t="shared" si="268"/>
        <v>1.5800706817286796</v>
      </c>
      <c r="O336" s="30">
        <f t="shared" si="269"/>
        <v>3.1071191543482847E-2</v>
      </c>
      <c r="P336" s="30">
        <f t="shared" si="270"/>
        <v>6.1133282503021413E-3</v>
      </c>
      <c r="Q336" s="30">
        <f t="shared" si="271"/>
        <v>0.66044928113614265</v>
      </c>
      <c r="R336" s="30">
        <f t="shared" si="272"/>
        <v>0.32056889096867902</v>
      </c>
      <c r="S336" s="30">
        <f t="shared" si="273"/>
        <v>1.2326491591540544E-2</v>
      </c>
      <c r="T336" s="30">
        <f t="shared" si="274"/>
        <v>4.9857383099314276</v>
      </c>
      <c r="U336" s="31">
        <f t="shared" si="275"/>
        <v>66.487424282174786</v>
      </c>
      <c r="V336" s="37" t="s">
        <v>47</v>
      </c>
      <c r="W336" s="37" t="s">
        <v>50</v>
      </c>
    </row>
    <row r="337" spans="2:23" ht="15" customHeight="1">
      <c r="B337" s="10"/>
      <c r="C337" s="28"/>
      <c r="D337" s="10" t="s">
        <v>19</v>
      </c>
      <c r="E337" s="29">
        <v>50.961435000000002</v>
      </c>
      <c r="F337" s="29">
        <v>28.907377</v>
      </c>
      <c r="G337" s="29">
        <v>0.76593199999999995</v>
      </c>
      <c r="H337" s="29">
        <v>0.121146</v>
      </c>
      <c r="I337" s="29">
        <v>13.142592</v>
      </c>
      <c r="J337" s="29">
        <v>3.4896029999999998</v>
      </c>
      <c r="K337" s="29">
        <v>0.120798</v>
      </c>
      <c r="L337" s="29">
        <f t="shared" si="266"/>
        <v>97.508882999999997</v>
      </c>
      <c r="M337" s="30">
        <f t="shared" si="267"/>
        <v>2.3756326477067238</v>
      </c>
      <c r="N337" s="30">
        <f t="shared" si="268"/>
        <v>1.5881881831024478</v>
      </c>
      <c r="O337" s="30">
        <f t="shared" si="269"/>
        <v>2.6868021816567104E-2</v>
      </c>
      <c r="P337" s="30">
        <f t="shared" si="270"/>
        <v>8.418981812888424E-3</v>
      </c>
      <c r="Q337" s="30">
        <f t="shared" si="271"/>
        <v>0.65643978776031342</v>
      </c>
      <c r="R337" s="30">
        <f t="shared" si="272"/>
        <v>0.31539935108248618</v>
      </c>
      <c r="S337" s="30">
        <f t="shared" si="273"/>
        <v>7.1839041871716762E-3</v>
      </c>
      <c r="T337" s="30">
        <f t="shared" si="274"/>
        <v>4.9781308774685984</v>
      </c>
      <c r="U337" s="31">
        <f t="shared" si="275"/>
        <v>67.050494105705909</v>
      </c>
      <c r="V337" s="37"/>
      <c r="W337" s="37" t="s">
        <v>49</v>
      </c>
    </row>
    <row r="338" spans="2:23" ht="15" customHeight="1">
      <c r="B338" s="10"/>
      <c r="C338" s="28"/>
      <c r="D338" s="10" t="s">
        <v>33</v>
      </c>
      <c r="E338" s="29">
        <v>52.072828999999999</v>
      </c>
      <c r="F338" s="29">
        <v>28.470870999999999</v>
      </c>
      <c r="G338" s="29">
        <v>0.84186899999999998</v>
      </c>
      <c r="H338" s="29">
        <v>9.9807999999999994E-2</v>
      </c>
      <c r="I338" s="29">
        <v>12.359190999999999</v>
      </c>
      <c r="J338" s="29">
        <v>3.979892</v>
      </c>
      <c r="K338" s="29">
        <v>0.226713</v>
      </c>
      <c r="L338" s="29">
        <f t="shared" si="266"/>
        <v>98.051173000000006</v>
      </c>
      <c r="M338" s="30">
        <f t="shared" si="267"/>
        <v>2.4104673923240947</v>
      </c>
      <c r="N338" s="30">
        <f t="shared" si="268"/>
        <v>1.5532683015103874</v>
      </c>
      <c r="O338" s="30">
        <f t="shared" si="269"/>
        <v>2.9325298920598503E-2</v>
      </c>
      <c r="P338" s="30">
        <f t="shared" si="270"/>
        <v>6.8876060234384353E-3</v>
      </c>
      <c r="Q338" s="30">
        <f t="shared" si="271"/>
        <v>0.61299420148798101</v>
      </c>
      <c r="R338" s="30">
        <f t="shared" si="272"/>
        <v>0.35719758404883201</v>
      </c>
      <c r="S338" s="30">
        <f t="shared" si="273"/>
        <v>1.338843033899508E-2</v>
      </c>
      <c r="T338" s="30">
        <f t="shared" si="274"/>
        <v>4.9835288146543277</v>
      </c>
      <c r="U338" s="31">
        <f t="shared" si="275"/>
        <v>62.322746187219046</v>
      </c>
      <c r="V338" s="37" t="s">
        <v>47</v>
      </c>
      <c r="W338" s="37" t="s">
        <v>50</v>
      </c>
    </row>
    <row r="339" spans="2:23" ht="15" customHeight="1">
      <c r="B339" s="10"/>
      <c r="C339" s="28"/>
      <c r="D339" s="10" t="s">
        <v>19</v>
      </c>
      <c r="E339" s="29">
        <v>48.905408000000001</v>
      </c>
      <c r="F339" s="29">
        <v>29.999533</v>
      </c>
      <c r="G339" s="29">
        <v>0.95835199999999998</v>
      </c>
      <c r="H339" s="29">
        <v>8.8608000000000006E-2</v>
      </c>
      <c r="I339" s="29">
        <v>14.210005000000001</v>
      </c>
      <c r="J339" s="29">
        <v>2.911349</v>
      </c>
      <c r="K339" s="29">
        <v>0.12848399999999999</v>
      </c>
      <c r="L339" s="29">
        <f t="shared" si="266"/>
        <v>97.201739000000003</v>
      </c>
      <c r="M339" s="30">
        <f t="shared" si="267"/>
        <v>2.298871362876282</v>
      </c>
      <c r="N339" s="30">
        <f t="shared" si="268"/>
        <v>1.6619881215627184</v>
      </c>
      <c r="O339" s="30">
        <f t="shared" si="269"/>
        <v>3.3899295978616517E-2</v>
      </c>
      <c r="P339" s="30">
        <f t="shared" si="270"/>
        <v>6.2093133042311439E-3</v>
      </c>
      <c r="Q339" s="30">
        <f t="shared" si="271"/>
        <v>0.71569543767546184</v>
      </c>
      <c r="R339" s="30">
        <f t="shared" si="272"/>
        <v>0.2653378410924534</v>
      </c>
      <c r="S339" s="30">
        <f t="shared" si="273"/>
        <v>7.704952819028772E-3</v>
      </c>
      <c r="T339" s="30">
        <f t="shared" si="274"/>
        <v>4.9897063253087923</v>
      </c>
      <c r="U339" s="31">
        <f t="shared" si="275"/>
        <v>72.384723763210488</v>
      </c>
      <c r="V339" s="37"/>
      <c r="W339" s="37" t="s">
        <v>49</v>
      </c>
    </row>
    <row r="340" spans="2:23" ht="15" customHeight="1">
      <c r="B340" s="10"/>
      <c r="C340" s="28"/>
      <c r="D340" s="10" t="s">
        <v>20</v>
      </c>
      <c r="E340" s="29">
        <v>52.176481000000003</v>
      </c>
      <c r="F340" s="29">
        <v>27.407336000000001</v>
      </c>
      <c r="G340" s="29">
        <v>1.0614809999999999</v>
      </c>
      <c r="H340" s="29">
        <v>0.12031</v>
      </c>
      <c r="I340" s="29">
        <v>12.16488</v>
      </c>
      <c r="J340" s="29">
        <v>4.0378790000000002</v>
      </c>
      <c r="K340" s="29">
        <v>0.23044999999999999</v>
      </c>
      <c r="L340" s="29">
        <f t="shared" si="266"/>
        <v>97.19881700000002</v>
      </c>
      <c r="M340" s="30">
        <f t="shared" si="267"/>
        <v>2.437038323328399</v>
      </c>
      <c r="N340" s="30">
        <f t="shared" si="268"/>
        <v>1.508724820466804</v>
      </c>
      <c r="O340" s="30">
        <f t="shared" si="269"/>
        <v>3.7308487242160675E-2</v>
      </c>
      <c r="P340" s="30">
        <f t="shared" si="270"/>
        <v>8.3772631150680933E-3</v>
      </c>
      <c r="Q340" s="30">
        <f t="shared" si="271"/>
        <v>0.60879578494839737</v>
      </c>
      <c r="R340" s="30">
        <f t="shared" si="272"/>
        <v>0.36566888845412415</v>
      </c>
      <c r="S340" s="30">
        <f t="shared" si="273"/>
        <v>1.3731798978459069E-2</v>
      </c>
      <c r="T340" s="30">
        <f t="shared" si="274"/>
        <v>4.9796453665334122</v>
      </c>
      <c r="U340" s="31">
        <f t="shared" si="275"/>
        <v>61.606755535319046</v>
      </c>
      <c r="V340" s="37"/>
      <c r="W340" s="37" t="s">
        <v>79</v>
      </c>
    </row>
    <row r="341" spans="2:23" ht="15" customHeight="1">
      <c r="B341" s="10"/>
      <c r="C341" s="28"/>
      <c r="D341" s="10" t="s">
        <v>34</v>
      </c>
      <c r="E341" s="29">
        <v>51.358103999999997</v>
      </c>
      <c r="F341" s="29">
        <v>28.619266</v>
      </c>
      <c r="G341" s="29">
        <v>0.76958599999999999</v>
      </c>
      <c r="H341" s="29">
        <v>0.104671</v>
      </c>
      <c r="I341" s="29">
        <v>13.304394</v>
      </c>
      <c r="J341" s="29">
        <v>3.7213280000000002</v>
      </c>
      <c r="K341" s="29">
        <v>0.15250900000000001</v>
      </c>
      <c r="L341" s="29">
        <f t="shared" si="266"/>
        <v>98.02985799999999</v>
      </c>
      <c r="M341" s="30">
        <f t="shared" si="267"/>
        <v>2.3846500171615581</v>
      </c>
      <c r="N341" s="30">
        <f t="shared" si="268"/>
        <v>1.5661371632233154</v>
      </c>
      <c r="O341" s="30">
        <f t="shared" si="269"/>
        <v>2.6889372441015462E-2</v>
      </c>
      <c r="P341" s="30">
        <f t="shared" si="270"/>
        <v>7.2452753575344081E-3</v>
      </c>
      <c r="Q341" s="30">
        <f t="shared" si="271"/>
        <v>0.66189179628952</v>
      </c>
      <c r="R341" s="30">
        <f t="shared" si="272"/>
        <v>0.3350123016157886</v>
      </c>
      <c r="S341" s="30">
        <f t="shared" si="273"/>
        <v>9.0338794508765807E-3</v>
      </c>
      <c r="T341" s="30">
        <f t="shared" si="274"/>
        <v>4.9908598055396078</v>
      </c>
      <c r="U341" s="31">
        <f t="shared" si="275"/>
        <v>65.798469805177234</v>
      </c>
      <c r="V341" s="37" t="s">
        <v>47</v>
      </c>
      <c r="W341" s="37" t="s">
        <v>49</v>
      </c>
    </row>
    <row r="342" spans="2:23" ht="15" customHeight="1">
      <c r="B342" s="10"/>
      <c r="C342" s="28"/>
      <c r="D342" s="10" t="s">
        <v>19</v>
      </c>
      <c r="E342" s="29">
        <v>52.292579000000003</v>
      </c>
      <c r="F342" s="29">
        <v>27.259746</v>
      </c>
      <c r="G342" s="29">
        <v>0.806091</v>
      </c>
      <c r="H342" s="29">
        <v>6.6519999999999996E-2</v>
      </c>
      <c r="I342" s="29">
        <v>11.951814000000001</v>
      </c>
      <c r="J342" s="29">
        <v>3.9477720000000001</v>
      </c>
      <c r="K342" s="29">
        <v>0.24488099999999999</v>
      </c>
      <c r="L342" s="29">
        <f t="shared" si="266"/>
        <v>96.569402999999994</v>
      </c>
      <c r="M342" s="30">
        <f t="shared" si="267"/>
        <v>2.4525361595050632</v>
      </c>
      <c r="N342" s="30">
        <f t="shared" si="268"/>
        <v>1.5067902466414798</v>
      </c>
      <c r="O342" s="30">
        <f t="shared" si="269"/>
        <v>2.8449017457746403E-2</v>
      </c>
      <c r="P342" s="30">
        <f t="shared" si="270"/>
        <v>4.6509369738584588E-3</v>
      </c>
      <c r="Q342" s="30">
        <f t="shared" si="271"/>
        <v>0.6006001246280791</v>
      </c>
      <c r="R342" s="30">
        <f t="shared" si="272"/>
        <v>0.35898355817540661</v>
      </c>
      <c r="S342" s="30">
        <f t="shared" si="273"/>
        <v>1.465188830278814E-2</v>
      </c>
      <c r="T342" s="30">
        <f t="shared" si="274"/>
        <v>4.9666619316844223</v>
      </c>
      <c r="U342" s="31">
        <f t="shared" si="275"/>
        <v>61.648346913270629</v>
      </c>
      <c r="V342" s="37"/>
      <c r="W342" s="37" t="s">
        <v>50</v>
      </c>
    </row>
    <row r="343" spans="2:23" ht="15" customHeight="1">
      <c r="B343" s="10"/>
      <c r="C343" s="28"/>
      <c r="D343" s="10" t="s">
        <v>35</v>
      </c>
      <c r="E343" s="29">
        <v>52.615099999999998</v>
      </c>
      <c r="F343" s="29">
        <v>28.435915999999999</v>
      </c>
      <c r="G343" s="29">
        <v>0.70782500000000004</v>
      </c>
      <c r="H343" s="29">
        <v>9.3748999999999999E-2</v>
      </c>
      <c r="I343" s="29">
        <v>12.329219999999999</v>
      </c>
      <c r="J343" s="29">
        <v>4.1440830000000002</v>
      </c>
      <c r="K343" s="29">
        <v>0.17191799999999999</v>
      </c>
      <c r="L343" s="29">
        <f t="shared" si="266"/>
        <v>98.497811000000013</v>
      </c>
      <c r="M343" s="30">
        <f t="shared" si="267"/>
        <v>2.4221912349395898</v>
      </c>
      <c r="N343" s="30">
        <f t="shared" si="268"/>
        <v>1.5428399938282318</v>
      </c>
      <c r="O343" s="30">
        <f t="shared" si="269"/>
        <v>2.4520638074046266E-2</v>
      </c>
      <c r="P343" s="30">
        <f t="shared" si="270"/>
        <v>6.4339477207807343E-3</v>
      </c>
      <c r="Q343" s="30">
        <f t="shared" si="271"/>
        <v>0.60814881427262302</v>
      </c>
      <c r="R343" s="30">
        <f t="shared" si="272"/>
        <v>0.36989086901351748</v>
      </c>
      <c r="S343" s="30">
        <f t="shared" si="273"/>
        <v>1.0096771534482307E-2</v>
      </c>
      <c r="T343" s="30">
        <f t="shared" si="274"/>
        <v>4.9841222693832723</v>
      </c>
      <c r="U343" s="31">
        <f t="shared" si="275"/>
        <v>61.545023595250392</v>
      </c>
      <c r="V343" s="37" t="s">
        <v>47</v>
      </c>
      <c r="W343" s="37" t="s">
        <v>50</v>
      </c>
    </row>
    <row r="344" spans="2:23" ht="15" customHeight="1">
      <c r="B344" s="10"/>
      <c r="C344" s="28"/>
      <c r="D344" s="10" t="s">
        <v>19</v>
      </c>
      <c r="E344" s="29">
        <v>48.073270999999998</v>
      </c>
      <c r="F344" s="29">
        <v>30.986809999999998</v>
      </c>
      <c r="G344" s="29">
        <v>0.95574199999999998</v>
      </c>
      <c r="H344" s="29">
        <v>4.7709000000000001E-2</v>
      </c>
      <c r="I344" s="29">
        <v>15.634798999999999</v>
      </c>
      <c r="J344" s="29">
        <v>2.1562670000000002</v>
      </c>
      <c r="K344" s="29">
        <v>9.8221000000000003E-2</v>
      </c>
      <c r="L344" s="29">
        <f t="shared" si="266"/>
        <v>97.952818999999991</v>
      </c>
      <c r="M344" s="30">
        <f t="shared" si="267"/>
        <v>2.2492818464977766</v>
      </c>
      <c r="N344" s="30">
        <f t="shared" si="268"/>
        <v>1.7087271164476381</v>
      </c>
      <c r="O344" s="30">
        <f t="shared" si="269"/>
        <v>3.365028274389608E-2</v>
      </c>
      <c r="P344" s="30">
        <f t="shared" si="270"/>
        <v>3.3277705511283329E-3</v>
      </c>
      <c r="Q344" s="30">
        <f t="shared" si="271"/>
        <v>0.78380628442404365</v>
      </c>
      <c r="R344" s="30">
        <f t="shared" si="272"/>
        <v>0.19560947100549569</v>
      </c>
      <c r="S344" s="30">
        <f t="shared" si="273"/>
        <v>5.8628354784531107E-3</v>
      </c>
      <c r="T344" s="30">
        <f t="shared" si="274"/>
        <v>4.9802656071484313</v>
      </c>
      <c r="U344" s="31">
        <f t="shared" si="275"/>
        <v>79.551742183063169</v>
      </c>
      <c r="V344" s="37"/>
      <c r="W344" s="37" t="s">
        <v>49</v>
      </c>
    </row>
    <row r="345" spans="2:23" ht="15" customHeight="1">
      <c r="B345" s="10"/>
      <c r="C345" s="28"/>
      <c r="D345" s="10" t="s">
        <v>36</v>
      </c>
      <c r="E345" s="29">
        <v>47.829804000000003</v>
      </c>
      <c r="F345" s="29">
        <v>30.511310999999999</v>
      </c>
      <c r="G345" s="29">
        <v>0.84582100000000005</v>
      </c>
      <c r="H345" s="29">
        <v>9.5657000000000006E-2</v>
      </c>
      <c r="I345" s="29">
        <v>15.213022</v>
      </c>
      <c r="J345" s="29">
        <v>2.272338</v>
      </c>
      <c r="K345" s="29">
        <v>7.8189999999999996E-2</v>
      </c>
      <c r="L345" s="29">
        <f t="shared" si="266"/>
        <v>96.846143000000012</v>
      </c>
      <c r="M345" s="30">
        <f t="shared" si="267"/>
        <v>2.2607957703588499</v>
      </c>
      <c r="N345" s="30">
        <f t="shared" si="268"/>
        <v>1.6997272495360718</v>
      </c>
      <c r="O345" s="30">
        <f t="shared" si="269"/>
        <v>3.0084932114002413E-2</v>
      </c>
      <c r="P345" s="30">
        <f t="shared" si="270"/>
        <v>6.7405035678321365E-3</v>
      </c>
      <c r="Q345" s="30">
        <f t="shared" si="271"/>
        <v>0.77046773824324699</v>
      </c>
      <c r="R345" s="30">
        <f t="shared" si="272"/>
        <v>0.20824893995504198</v>
      </c>
      <c r="S345" s="30">
        <f t="shared" si="273"/>
        <v>4.7149500371800306E-3</v>
      </c>
      <c r="T345" s="30">
        <f t="shared" si="274"/>
        <v>4.9807800838122258</v>
      </c>
      <c r="U345" s="31">
        <f t="shared" si="275"/>
        <v>78.344819926695422</v>
      </c>
      <c r="V345" s="37" t="s">
        <v>47</v>
      </c>
      <c r="W345" s="37" t="s">
        <v>49</v>
      </c>
    </row>
    <row r="346" spans="2:23" ht="15" customHeight="1">
      <c r="B346" s="10"/>
      <c r="C346" s="28"/>
      <c r="D346" s="10" t="s">
        <v>19</v>
      </c>
      <c r="E346" s="29">
        <v>51.313310999999999</v>
      </c>
      <c r="F346" s="29">
        <v>28.210958999999999</v>
      </c>
      <c r="G346" s="29">
        <v>0.86010500000000001</v>
      </c>
      <c r="H346" s="29">
        <v>0.11322500000000001</v>
      </c>
      <c r="I346" s="29">
        <v>12.69712</v>
      </c>
      <c r="J346" s="29">
        <v>3.8327300000000002</v>
      </c>
      <c r="K346" s="29">
        <v>0.189719</v>
      </c>
      <c r="L346" s="29">
        <f t="shared" si="266"/>
        <v>97.217168999999998</v>
      </c>
      <c r="M346" s="30">
        <f t="shared" si="267"/>
        <v>2.3994969882584578</v>
      </c>
      <c r="N346" s="30">
        <f t="shared" si="268"/>
        <v>1.5547610707890405</v>
      </c>
      <c r="O346" s="30">
        <f t="shared" si="269"/>
        <v>3.0265613692214276E-2</v>
      </c>
      <c r="P346" s="30">
        <f t="shared" si="270"/>
        <v>7.8930591203463553E-3</v>
      </c>
      <c r="Q346" s="30">
        <f t="shared" si="271"/>
        <v>0.63616772039004632</v>
      </c>
      <c r="R346" s="30">
        <f t="shared" si="272"/>
        <v>0.34749257890272106</v>
      </c>
      <c r="S346" s="30">
        <f t="shared" si="273"/>
        <v>1.1317855598898908E-2</v>
      </c>
      <c r="T346" s="30">
        <f t="shared" si="274"/>
        <v>4.9873948867517264</v>
      </c>
      <c r="U346" s="31">
        <f t="shared" si="275"/>
        <v>63.937858058734221</v>
      </c>
      <c r="V346" s="37"/>
      <c r="W346" s="37" t="s">
        <v>50</v>
      </c>
    </row>
    <row r="347" spans="2:23" ht="15" customHeight="1">
      <c r="B347" s="10"/>
      <c r="C347" s="28"/>
      <c r="D347" s="10" t="s">
        <v>37</v>
      </c>
      <c r="E347" s="29">
        <v>49.737245000000001</v>
      </c>
      <c r="F347" s="29">
        <v>29.84778</v>
      </c>
      <c r="G347" s="29">
        <v>0.91107499999999997</v>
      </c>
      <c r="H347" s="29">
        <v>6.6541000000000003E-2</v>
      </c>
      <c r="I347" s="29">
        <v>14.006083</v>
      </c>
      <c r="J347" s="29">
        <v>3.0373519999999998</v>
      </c>
      <c r="K347" s="29">
        <v>5.8694000000000003E-2</v>
      </c>
      <c r="L347" s="29">
        <f t="shared" si="266"/>
        <v>97.664770000000004</v>
      </c>
      <c r="M347" s="30">
        <f t="shared" si="267"/>
        <v>2.3220333490971239</v>
      </c>
      <c r="N347" s="30">
        <f t="shared" si="268"/>
        <v>1.6423072106968033</v>
      </c>
      <c r="O347" s="30">
        <f t="shared" si="269"/>
        <v>3.2007274792106563E-2</v>
      </c>
      <c r="P347" s="30">
        <f t="shared" si="270"/>
        <v>4.6311506240317738E-3</v>
      </c>
      <c r="Q347" s="30">
        <f t="shared" si="271"/>
        <v>0.70061536424913651</v>
      </c>
      <c r="R347" s="30">
        <f t="shared" si="272"/>
        <v>0.27493434148198853</v>
      </c>
      <c r="S347" s="30">
        <f t="shared" si="273"/>
        <v>3.4957759164486726E-3</v>
      </c>
      <c r="T347" s="30">
        <f t="shared" si="274"/>
        <v>4.980024466857639</v>
      </c>
      <c r="U347" s="31">
        <f t="shared" si="275"/>
        <v>71.561064054972732</v>
      </c>
      <c r="V347" s="37" t="s">
        <v>47</v>
      </c>
      <c r="W347" s="37" t="s">
        <v>49</v>
      </c>
    </row>
    <row r="348" spans="2:23" ht="15" customHeight="1">
      <c r="B348" s="10"/>
      <c r="C348" s="28"/>
      <c r="D348" s="10" t="s">
        <v>19</v>
      </c>
      <c r="E348" s="29">
        <v>52.331144000000002</v>
      </c>
      <c r="F348" s="29">
        <v>28.575012000000001</v>
      </c>
      <c r="G348" s="29">
        <v>0.77272600000000002</v>
      </c>
      <c r="H348" s="29">
        <v>0.121241</v>
      </c>
      <c r="I348" s="29">
        <v>12.530093000000001</v>
      </c>
      <c r="J348" s="29">
        <v>3.8701720000000002</v>
      </c>
      <c r="K348" s="29">
        <v>0.13292200000000001</v>
      </c>
      <c r="L348" s="29">
        <f t="shared" si="266"/>
        <v>98.333309999999997</v>
      </c>
      <c r="M348" s="30">
        <f t="shared" si="267"/>
        <v>2.4130480867378319</v>
      </c>
      <c r="N348" s="30">
        <f t="shared" si="268"/>
        <v>1.5529154350239778</v>
      </c>
      <c r="O348" s="30">
        <f t="shared" si="269"/>
        <v>2.6812611428023082E-2</v>
      </c>
      <c r="P348" s="30">
        <f t="shared" si="270"/>
        <v>8.3342805022552681E-3</v>
      </c>
      <c r="Q348" s="30">
        <f t="shared" si="271"/>
        <v>0.619065035828676</v>
      </c>
      <c r="R348" s="30">
        <f t="shared" si="272"/>
        <v>0.34600561901812399</v>
      </c>
      <c r="S348" s="30">
        <f t="shared" si="273"/>
        <v>7.8192620126811187E-3</v>
      </c>
      <c r="T348" s="30">
        <f t="shared" si="274"/>
        <v>4.9740003305515694</v>
      </c>
      <c r="U348" s="31">
        <f t="shared" si="275"/>
        <v>63.631560477781207</v>
      </c>
      <c r="V348" s="37"/>
      <c r="W348" s="37" t="s">
        <v>50</v>
      </c>
    </row>
    <row r="349" spans="2:23" ht="15" customHeight="1">
      <c r="B349" s="10"/>
      <c r="C349" s="28"/>
      <c r="D349" s="10" t="s">
        <v>38</v>
      </c>
      <c r="E349" s="29">
        <v>52.306556999999998</v>
      </c>
      <c r="F349" s="29">
        <v>28.163405999999998</v>
      </c>
      <c r="G349" s="29">
        <v>0.67434400000000005</v>
      </c>
      <c r="H349" s="29">
        <v>9.6992999999999996E-2</v>
      </c>
      <c r="I349" s="29">
        <v>12.239596000000001</v>
      </c>
      <c r="J349" s="29">
        <v>4.0769989999999998</v>
      </c>
      <c r="K349" s="29">
        <v>0.21129700000000001</v>
      </c>
      <c r="L349" s="29">
        <f t="shared" si="266"/>
        <v>97.769192000000004</v>
      </c>
      <c r="M349" s="30">
        <f t="shared" si="267"/>
        <v>2.4256830668184404</v>
      </c>
      <c r="N349" s="30">
        <f t="shared" si="268"/>
        <v>1.5392839312048485</v>
      </c>
      <c r="O349" s="30">
        <f t="shared" si="269"/>
        <v>2.353245633274147E-2</v>
      </c>
      <c r="P349" s="30">
        <f t="shared" si="270"/>
        <v>6.7055000536981402E-3</v>
      </c>
      <c r="Q349" s="30">
        <f t="shared" si="271"/>
        <v>0.60816474323633463</v>
      </c>
      <c r="R349" s="30">
        <f t="shared" si="272"/>
        <v>0.36657738147407526</v>
      </c>
      <c r="S349" s="30">
        <f t="shared" si="273"/>
        <v>1.2500702059325316E-2</v>
      </c>
      <c r="T349" s="30">
        <f t="shared" si="274"/>
        <v>4.982447781179463</v>
      </c>
      <c r="U349" s="31">
        <f t="shared" si="275"/>
        <v>61.60234612453489</v>
      </c>
      <c r="V349" s="37" t="s">
        <v>47</v>
      </c>
      <c r="W349" s="37" t="s">
        <v>50</v>
      </c>
    </row>
    <row r="350" spans="2:23" ht="15" customHeight="1">
      <c r="B350" s="10"/>
      <c r="C350" s="28"/>
      <c r="D350" s="10" t="s">
        <v>19</v>
      </c>
      <c r="E350" s="29">
        <v>46.744796999999998</v>
      </c>
      <c r="F350" s="29">
        <v>32.148904000000002</v>
      </c>
      <c r="G350" s="29">
        <v>0.82724500000000001</v>
      </c>
      <c r="H350" s="29">
        <v>4.1484E-2</v>
      </c>
      <c r="I350" s="29">
        <v>16.277207000000001</v>
      </c>
      <c r="J350" s="29">
        <v>1.795661</v>
      </c>
      <c r="K350" s="29">
        <v>0.120265</v>
      </c>
      <c r="L350" s="29">
        <f t="shared" si="266"/>
        <v>97.955562999999998</v>
      </c>
      <c r="M350" s="30">
        <f t="shared" si="267"/>
        <v>2.1923052058156061</v>
      </c>
      <c r="N350" s="30">
        <f t="shared" si="268"/>
        <v>1.7770086683975035</v>
      </c>
      <c r="O350" s="30">
        <f t="shared" si="269"/>
        <v>2.9195084016863573E-2</v>
      </c>
      <c r="P350" s="30">
        <f t="shared" si="270"/>
        <v>2.9004221850550938E-3</v>
      </c>
      <c r="Q350" s="30">
        <f t="shared" si="271"/>
        <v>0.81794453991253946</v>
      </c>
      <c r="R350" s="30">
        <f t="shared" si="272"/>
        <v>0.16328234342961415</v>
      </c>
      <c r="S350" s="30">
        <f t="shared" si="273"/>
        <v>7.1956518696710209E-3</v>
      </c>
      <c r="T350" s="30">
        <f t="shared" si="274"/>
        <v>4.9898319156268531</v>
      </c>
      <c r="U350" s="31">
        <f t="shared" si="275"/>
        <v>82.752518358684455</v>
      </c>
      <c r="V350" s="37"/>
      <c r="W350" s="37" t="s">
        <v>49</v>
      </c>
    </row>
    <row r="351" spans="2:23" ht="15" customHeight="1">
      <c r="B351" s="10"/>
      <c r="C351" s="28"/>
      <c r="D351" s="10" t="s">
        <v>20</v>
      </c>
      <c r="E351" s="29">
        <v>50.266539999999999</v>
      </c>
      <c r="F351" s="29">
        <v>27.758780000000002</v>
      </c>
      <c r="G351" s="29">
        <v>0.97307999999999995</v>
      </c>
      <c r="H351" s="29">
        <v>0.101326</v>
      </c>
      <c r="I351" s="29">
        <v>13.027889</v>
      </c>
      <c r="J351" s="29">
        <v>3.280297</v>
      </c>
      <c r="K351" s="29">
        <v>0.25717499999999999</v>
      </c>
      <c r="L351" s="29">
        <f t="shared" si="266"/>
        <v>95.665087</v>
      </c>
      <c r="M351" s="30">
        <f t="shared" si="267"/>
        <v>2.3913819530764475</v>
      </c>
      <c r="N351" s="30">
        <f t="shared" si="268"/>
        <v>1.5564170060335603</v>
      </c>
      <c r="O351" s="30">
        <f t="shared" si="269"/>
        <v>3.4835844472924218E-2</v>
      </c>
      <c r="P351" s="30">
        <f t="shared" si="270"/>
        <v>7.1862729611014827E-3</v>
      </c>
      <c r="Q351" s="30">
        <f t="shared" si="271"/>
        <v>0.66407975217874338</v>
      </c>
      <c r="R351" s="30">
        <f t="shared" si="272"/>
        <v>0.30257306124448446</v>
      </c>
      <c r="S351" s="30">
        <f t="shared" si="273"/>
        <v>1.5608524650585319E-2</v>
      </c>
      <c r="T351" s="30">
        <f t="shared" si="274"/>
        <v>4.9720824146178479</v>
      </c>
      <c r="U351" s="31">
        <f t="shared" si="275"/>
        <v>67.607237141287172</v>
      </c>
      <c r="V351" s="37"/>
      <c r="W351" s="37" t="s">
        <v>79</v>
      </c>
    </row>
    <row r="352" spans="2:23" ht="15" customHeight="1">
      <c r="B352" s="10">
        <v>7</v>
      </c>
      <c r="C352" s="28">
        <v>40421</v>
      </c>
      <c r="D352" s="10" t="s">
        <v>18</v>
      </c>
      <c r="E352" s="29">
        <v>51.437520999999997</v>
      </c>
      <c r="F352" s="29">
        <v>28.446408999999999</v>
      </c>
      <c r="G352" s="29">
        <v>0.83188300000000004</v>
      </c>
      <c r="H352" s="29">
        <v>9.0017E-2</v>
      </c>
      <c r="I352" s="29">
        <v>12.879471000000001</v>
      </c>
      <c r="J352" s="29">
        <v>3.3737279999999998</v>
      </c>
      <c r="K352" s="29">
        <v>0.16488800000000001</v>
      </c>
      <c r="L352" s="29">
        <f t="shared" si="266"/>
        <v>97.223917</v>
      </c>
      <c r="M352" s="30">
        <f t="shared" si="267"/>
        <v>2.4006356149810566</v>
      </c>
      <c r="N352" s="30">
        <f t="shared" si="268"/>
        <v>1.5646935865785043</v>
      </c>
      <c r="O352" s="30">
        <f t="shared" si="269"/>
        <v>2.9215700635081915E-2</v>
      </c>
      <c r="P352" s="30">
        <f t="shared" si="270"/>
        <v>6.2630172203135531E-3</v>
      </c>
      <c r="Q352" s="30">
        <f t="shared" si="271"/>
        <v>0.64405132001720489</v>
      </c>
      <c r="R352" s="30">
        <f t="shared" si="272"/>
        <v>0.30528356032883314</v>
      </c>
      <c r="S352" s="30">
        <f t="shared" si="273"/>
        <v>9.8174436311455459E-3</v>
      </c>
      <c r="T352" s="30">
        <f t="shared" si="274"/>
        <v>4.959960243392139</v>
      </c>
      <c r="U352" s="31">
        <f t="shared" si="275"/>
        <v>67.147970548265661</v>
      </c>
      <c r="V352" s="37" t="s">
        <v>47</v>
      </c>
      <c r="W352" s="37" t="s">
        <v>50</v>
      </c>
    </row>
    <row r="353" spans="2:23" ht="15" customHeight="1">
      <c r="B353" s="10"/>
      <c r="C353" s="28"/>
      <c r="D353" s="10" t="s">
        <v>19</v>
      </c>
      <c r="E353" s="29">
        <v>49.625286000000003</v>
      </c>
      <c r="F353" s="29">
        <v>29.819493999999999</v>
      </c>
      <c r="G353" s="29">
        <v>0.89191100000000001</v>
      </c>
      <c r="H353" s="29">
        <v>7.8145000000000006E-2</v>
      </c>
      <c r="I353" s="29">
        <v>14.186564000000001</v>
      </c>
      <c r="J353" s="29">
        <v>3.1880480000000002</v>
      </c>
      <c r="K353" s="29">
        <v>0.11919</v>
      </c>
      <c r="L353" s="29">
        <f t="shared" si="266"/>
        <v>97.90863800000001</v>
      </c>
      <c r="M353" s="30">
        <f t="shared" si="267"/>
        <v>2.3154578841265123</v>
      </c>
      <c r="N353" s="30">
        <f t="shared" si="268"/>
        <v>1.6397958030821367</v>
      </c>
      <c r="O353" s="30">
        <f t="shared" si="269"/>
        <v>3.1315779389247525E-2</v>
      </c>
      <c r="P353" s="30">
        <f t="shared" si="270"/>
        <v>5.4356053140498196E-3</v>
      </c>
      <c r="Q353" s="30">
        <f t="shared" si="271"/>
        <v>0.70923036150807772</v>
      </c>
      <c r="R353" s="30">
        <f t="shared" si="272"/>
        <v>0.28840703672399542</v>
      </c>
      <c r="S353" s="30">
        <f t="shared" si="273"/>
        <v>7.0947457115493424E-3</v>
      </c>
      <c r="T353" s="30">
        <f t="shared" si="274"/>
        <v>4.9967372158555694</v>
      </c>
      <c r="U353" s="31">
        <f t="shared" si="275"/>
        <v>70.588998847425557</v>
      </c>
      <c r="V353" s="37"/>
      <c r="W353" s="37" t="s">
        <v>49</v>
      </c>
    </row>
    <row r="354" spans="2:23" ht="15" customHeight="1">
      <c r="B354" s="10"/>
      <c r="C354" s="28"/>
      <c r="D354" s="10" t="s">
        <v>21</v>
      </c>
      <c r="E354" s="29">
        <v>50.003957999999997</v>
      </c>
      <c r="F354" s="29">
        <v>30.208697999999998</v>
      </c>
      <c r="G354" s="29">
        <v>0.92502600000000001</v>
      </c>
      <c r="H354" s="29">
        <v>5.5032999999999999E-2</v>
      </c>
      <c r="I354" s="29">
        <v>14.340356</v>
      </c>
      <c r="J354" s="29">
        <v>2.943797</v>
      </c>
      <c r="K354" s="29">
        <v>0.14358000000000001</v>
      </c>
      <c r="L354" s="29">
        <f t="shared" si="266"/>
        <v>98.620447999999996</v>
      </c>
      <c r="M354" s="30">
        <f t="shared" si="267"/>
        <v>2.3143386277873303</v>
      </c>
      <c r="N354" s="30">
        <f t="shared" si="268"/>
        <v>1.6478215087291503</v>
      </c>
      <c r="O354" s="30">
        <f t="shared" si="269"/>
        <v>3.2216941133779486E-2</v>
      </c>
      <c r="P354" s="30">
        <f t="shared" si="270"/>
        <v>3.7971571043637722E-3</v>
      </c>
      <c r="Q354" s="30">
        <f t="shared" si="271"/>
        <v>0.71114586525916268</v>
      </c>
      <c r="R354" s="30">
        <f t="shared" si="272"/>
        <v>0.26416636372589219</v>
      </c>
      <c r="S354" s="30">
        <f t="shared" si="273"/>
        <v>8.4777308089427697E-3</v>
      </c>
      <c r="T354" s="30">
        <f t="shared" si="274"/>
        <v>4.9819641945486222</v>
      </c>
      <c r="U354" s="31">
        <f t="shared" si="275"/>
        <v>72.286351184969831</v>
      </c>
      <c r="V354" s="37" t="s">
        <v>47</v>
      </c>
      <c r="W354" s="37" t="s">
        <v>49</v>
      </c>
    </row>
    <row r="355" spans="2:23" ht="15" customHeight="1">
      <c r="B355" s="10"/>
      <c r="C355" s="28"/>
      <c r="D355" s="10" t="s">
        <v>19</v>
      </c>
      <c r="E355" s="29">
        <v>50.463402000000002</v>
      </c>
      <c r="F355" s="29">
        <v>29.823937999999998</v>
      </c>
      <c r="G355" s="29">
        <v>0.85302</v>
      </c>
      <c r="H355" s="29">
        <v>8.3363000000000007E-2</v>
      </c>
      <c r="I355" s="29">
        <v>14.056039</v>
      </c>
      <c r="J355" s="29">
        <v>3.129569</v>
      </c>
      <c r="K355" s="29">
        <v>0.11952500000000001</v>
      </c>
      <c r="L355" s="29">
        <f t="shared" si="266"/>
        <v>98.528856000000005</v>
      </c>
      <c r="M355" s="30">
        <f t="shared" si="267"/>
        <v>2.3347959153731175</v>
      </c>
      <c r="N355" s="30">
        <f t="shared" si="268"/>
        <v>1.6262714018749036</v>
      </c>
      <c r="O355" s="30">
        <f t="shared" si="269"/>
        <v>2.9698837830034089E-2</v>
      </c>
      <c r="P355" s="30">
        <f t="shared" si="270"/>
        <v>5.749877478967479E-3</v>
      </c>
      <c r="Q355" s="30">
        <f t="shared" si="271"/>
        <v>0.69680552773492321</v>
      </c>
      <c r="R355" s="30">
        <f t="shared" si="272"/>
        <v>0.28073985306916532</v>
      </c>
      <c r="S355" s="30">
        <f t="shared" si="273"/>
        <v>7.0549558957747711E-3</v>
      </c>
      <c r="T355" s="30">
        <f t="shared" si="274"/>
        <v>4.9811163692568856</v>
      </c>
      <c r="U355" s="31">
        <f t="shared" si="275"/>
        <v>70.770392997268601</v>
      </c>
      <c r="V355" s="37"/>
      <c r="W355" s="37" t="s">
        <v>50</v>
      </c>
    </row>
    <row r="356" spans="2:23" ht="15" customHeight="1">
      <c r="B356" s="10"/>
      <c r="C356" s="28"/>
      <c r="D356" s="10" t="s">
        <v>20</v>
      </c>
      <c r="E356" s="29">
        <v>50.246023999999998</v>
      </c>
      <c r="F356" s="29">
        <v>29.503679000000002</v>
      </c>
      <c r="G356" s="29">
        <v>0.86479300000000003</v>
      </c>
      <c r="H356" s="29">
        <v>8.8452000000000003E-2</v>
      </c>
      <c r="I356" s="29">
        <v>13.901965000000001</v>
      </c>
      <c r="J356" s="29">
        <v>3.247919</v>
      </c>
      <c r="K356" s="29">
        <v>0.12231599999999999</v>
      </c>
      <c r="L356" s="29">
        <f t="shared" si="266"/>
        <v>97.975148000000004</v>
      </c>
      <c r="M356" s="30">
        <f t="shared" si="267"/>
        <v>2.3386509421346786</v>
      </c>
      <c r="N356" s="30">
        <f t="shared" si="268"/>
        <v>1.6184359466220728</v>
      </c>
      <c r="O356" s="30">
        <f t="shared" si="269"/>
        <v>3.0288914631240511E-2</v>
      </c>
      <c r="P356" s="30">
        <f t="shared" si="270"/>
        <v>6.1373970052017507E-3</v>
      </c>
      <c r="Q356" s="30">
        <f t="shared" si="271"/>
        <v>0.69329190449564482</v>
      </c>
      <c r="R356" s="30">
        <f t="shared" si="272"/>
        <v>0.29310014368162873</v>
      </c>
      <c r="S356" s="30">
        <f t="shared" si="273"/>
        <v>7.2629010180260281E-3</v>
      </c>
      <c r="T356" s="30">
        <f t="shared" si="274"/>
        <v>4.9871681495884941</v>
      </c>
      <c r="U356" s="31">
        <f t="shared" si="275"/>
        <v>69.771896678731338</v>
      </c>
      <c r="V356" s="37"/>
      <c r="W356" s="37" t="s">
        <v>79</v>
      </c>
    </row>
    <row r="357" spans="2:23" ht="15" customHeight="1">
      <c r="B357" s="10"/>
      <c r="C357" s="28"/>
      <c r="D357" s="10" t="s">
        <v>72</v>
      </c>
      <c r="E357" s="29">
        <v>47.520327999999999</v>
      </c>
      <c r="F357" s="29">
        <v>31.427264000000001</v>
      </c>
      <c r="G357" s="29">
        <v>0.94462500000000005</v>
      </c>
      <c r="H357" s="29">
        <v>5.2482000000000001E-2</v>
      </c>
      <c r="I357" s="29">
        <v>15.892984</v>
      </c>
      <c r="J357" s="29">
        <v>2.2354560000000001</v>
      </c>
      <c r="K357" s="29">
        <v>4.7634999999999997E-2</v>
      </c>
      <c r="L357" s="29">
        <f t="shared" si="266"/>
        <v>98.120773999999997</v>
      </c>
      <c r="M357" s="30">
        <f t="shared" si="267"/>
        <v>2.2235602688006249</v>
      </c>
      <c r="N357" s="30">
        <f t="shared" si="268"/>
        <v>1.7331321834725884</v>
      </c>
      <c r="O357" s="30">
        <f t="shared" si="269"/>
        <v>3.326111106278918E-2</v>
      </c>
      <c r="P357" s="30">
        <f t="shared" si="270"/>
        <v>3.6609408190918622E-3</v>
      </c>
      <c r="Q357" s="30">
        <f t="shared" si="271"/>
        <v>0.79680335862005469</v>
      </c>
      <c r="R357" s="30">
        <f t="shared" si="272"/>
        <v>0.20280690588459949</v>
      </c>
      <c r="S357" s="30">
        <f t="shared" si="273"/>
        <v>2.8435364284774838E-3</v>
      </c>
      <c r="T357" s="30">
        <f t="shared" si="274"/>
        <v>4.9960683050882251</v>
      </c>
      <c r="U357" s="31">
        <f t="shared" si="275"/>
        <v>79.485294771524849</v>
      </c>
      <c r="V357" s="37" t="s">
        <v>47</v>
      </c>
      <c r="W357" s="37" t="s">
        <v>49</v>
      </c>
    </row>
    <row r="358" spans="2:23" ht="15" customHeight="1">
      <c r="B358" s="10"/>
      <c r="C358" s="28"/>
      <c r="D358" s="10" t="s">
        <v>23</v>
      </c>
      <c r="E358" s="29">
        <v>50.770347999999998</v>
      </c>
      <c r="F358" s="29">
        <v>29.127967000000002</v>
      </c>
      <c r="G358" s="29">
        <v>0.76195100000000004</v>
      </c>
      <c r="H358" s="29">
        <v>0.106681</v>
      </c>
      <c r="I358" s="29">
        <v>13.253291000000001</v>
      </c>
      <c r="J358" s="29">
        <v>3.3474029999999999</v>
      </c>
      <c r="K358" s="29">
        <v>0.13149</v>
      </c>
      <c r="L358" s="29">
        <f t="shared" si="266"/>
        <v>97.499130999999991</v>
      </c>
      <c r="M358" s="30">
        <f t="shared" si="267"/>
        <v>2.3671481166667183</v>
      </c>
      <c r="N358" s="30">
        <f t="shared" si="268"/>
        <v>1.6005937049322532</v>
      </c>
      <c r="O358" s="30">
        <f t="shared" si="269"/>
        <v>2.6733152629868636E-2</v>
      </c>
      <c r="P358" s="30">
        <f t="shared" si="270"/>
        <v>7.4150695153678507E-3</v>
      </c>
      <c r="Q358" s="30">
        <f t="shared" si="271"/>
        <v>0.66208730550399442</v>
      </c>
      <c r="R358" s="30">
        <f t="shared" si="272"/>
        <v>0.30260105062435949</v>
      </c>
      <c r="S358" s="30">
        <f t="shared" si="273"/>
        <v>7.8211599836742317E-3</v>
      </c>
      <c r="T358" s="30">
        <f t="shared" si="274"/>
        <v>4.9743995598562361</v>
      </c>
      <c r="U358" s="31">
        <f t="shared" si="275"/>
        <v>68.080290684551542</v>
      </c>
      <c r="V358" s="37" t="s">
        <v>47</v>
      </c>
      <c r="W358" s="37" t="s">
        <v>50</v>
      </c>
    </row>
    <row r="359" spans="2:23" ht="15" customHeight="1">
      <c r="B359" s="10"/>
      <c r="C359" s="28"/>
      <c r="D359" s="10" t="s">
        <v>24</v>
      </c>
      <c r="E359" s="29">
        <v>52.254272</v>
      </c>
      <c r="F359" s="29">
        <v>28.105398999999998</v>
      </c>
      <c r="G359" s="29">
        <v>0.89676299999999998</v>
      </c>
      <c r="H359" s="29">
        <v>9.7861000000000004E-2</v>
      </c>
      <c r="I359" s="29">
        <v>12.371176</v>
      </c>
      <c r="J359" s="29">
        <v>3.890412</v>
      </c>
      <c r="K359" s="29">
        <v>0.19531999999999999</v>
      </c>
      <c r="L359" s="29">
        <f t="shared" si="266"/>
        <v>97.811202999999978</v>
      </c>
      <c r="M359" s="30">
        <f t="shared" si="267"/>
        <v>2.4233266489404288</v>
      </c>
      <c r="N359" s="30">
        <f t="shared" si="268"/>
        <v>1.5361568056744497</v>
      </c>
      <c r="O359" s="30">
        <f t="shared" si="269"/>
        <v>3.1295052126134842E-2</v>
      </c>
      <c r="P359" s="30">
        <f t="shared" si="270"/>
        <v>6.7656988311475316E-3</v>
      </c>
      <c r="Q359" s="30">
        <f t="shared" si="271"/>
        <v>0.61472004678381198</v>
      </c>
      <c r="R359" s="30">
        <f t="shared" si="272"/>
        <v>0.3498105394321161</v>
      </c>
      <c r="S359" s="30">
        <f t="shared" si="273"/>
        <v>1.1555800174497763E-2</v>
      </c>
      <c r="T359" s="30">
        <f t="shared" si="274"/>
        <v>4.9736305919625874</v>
      </c>
      <c r="U359" s="31">
        <f t="shared" si="275"/>
        <v>62.97803712405527</v>
      </c>
      <c r="V359" s="37" t="s">
        <v>47</v>
      </c>
      <c r="W359" s="37" t="s">
        <v>50</v>
      </c>
    </row>
    <row r="360" spans="2:23" ht="15" customHeight="1">
      <c r="B360" s="10"/>
      <c r="C360" s="28"/>
      <c r="D360" s="10" t="s">
        <v>25</v>
      </c>
      <c r="E360" s="29">
        <v>50.673448999999998</v>
      </c>
      <c r="F360" s="29">
        <v>29.576597</v>
      </c>
      <c r="G360" s="29">
        <v>0.82978200000000002</v>
      </c>
      <c r="H360" s="29">
        <v>6.5356999999999998E-2</v>
      </c>
      <c r="I360" s="29">
        <v>13.774148</v>
      </c>
      <c r="J360" s="29">
        <v>3.415019</v>
      </c>
      <c r="K360" s="29">
        <v>0.20150899999999999</v>
      </c>
      <c r="L360" s="29">
        <f t="shared" si="266"/>
        <v>98.535860999999997</v>
      </c>
      <c r="M360" s="30">
        <f t="shared" si="267"/>
        <v>2.3451008736362633</v>
      </c>
      <c r="N360" s="30">
        <f t="shared" si="268"/>
        <v>1.6131877111002006</v>
      </c>
      <c r="O360" s="30">
        <f t="shared" si="269"/>
        <v>2.8897010438413646E-2</v>
      </c>
      <c r="P360" s="30">
        <f t="shared" si="270"/>
        <v>4.5090601474714973E-3</v>
      </c>
      <c r="Q360" s="30">
        <f t="shared" si="271"/>
        <v>0.68300210609530532</v>
      </c>
      <c r="R360" s="30">
        <f t="shared" si="272"/>
        <v>0.30642297545389174</v>
      </c>
      <c r="S360" s="30">
        <f t="shared" si="273"/>
        <v>1.189703289965886E-2</v>
      </c>
      <c r="T360" s="30">
        <f t="shared" si="274"/>
        <v>4.9930167697712058</v>
      </c>
      <c r="U360" s="31">
        <f t="shared" si="275"/>
        <v>68.210029144441776</v>
      </c>
      <c r="V360" s="37" t="s">
        <v>47</v>
      </c>
      <c r="W360" s="37" t="s">
        <v>50</v>
      </c>
    </row>
    <row r="361" spans="2:23" ht="15" customHeight="1">
      <c r="B361" s="10"/>
      <c r="C361" s="28"/>
      <c r="D361" s="10" t="s">
        <v>26</v>
      </c>
      <c r="E361" s="29">
        <v>52.718800000000002</v>
      </c>
      <c r="F361" s="29">
        <v>28.16273</v>
      </c>
      <c r="G361" s="29">
        <v>0.78791699999999998</v>
      </c>
      <c r="H361" s="29">
        <v>0.10613499999999999</v>
      </c>
      <c r="I361" s="29">
        <v>12.439242</v>
      </c>
      <c r="J361" s="29">
        <v>4.0489350000000002</v>
      </c>
      <c r="K361" s="29">
        <v>0.15327099999999999</v>
      </c>
      <c r="L361" s="29">
        <f t="shared" si="266"/>
        <v>98.417029999999997</v>
      </c>
      <c r="M361" s="30">
        <f t="shared" si="267"/>
        <v>2.4291029317746422</v>
      </c>
      <c r="N361" s="30">
        <f t="shared" si="268"/>
        <v>1.5293637464538288</v>
      </c>
      <c r="O361" s="30">
        <f t="shared" si="269"/>
        <v>2.7319246345915461E-2</v>
      </c>
      <c r="P361" s="30">
        <f t="shared" si="270"/>
        <v>7.2904088079785963E-3</v>
      </c>
      <c r="Q361" s="30">
        <f t="shared" si="271"/>
        <v>0.6141161987047421</v>
      </c>
      <c r="R361" s="30">
        <f t="shared" si="272"/>
        <v>0.36171652026202283</v>
      </c>
      <c r="S361" s="30">
        <f t="shared" si="273"/>
        <v>9.0095592147327458E-3</v>
      </c>
      <c r="T361" s="30">
        <f t="shared" si="274"/>
        <v>4.9779186115638634</v>
      </c>
      <c r="U361" s="31">
        <f t="shared" si="275"/>
        <v>62.35680700453905</v>
      </c>
      <c r="V361" s="37" t="s">
        <v>47</v>
      </c>
      <c r="W361" s="37" t="s">
        <v>50</v>
      </c>
    </row>
    <row r="362" spans="2:23" ht="15" customHeight="1">
      <c r="B362" s="10"/>
      <c r="C362" s="28"/>
      <c r="D362" s="10" t="s">
        <v>19</v>
      </c>
      <c r="E362" s="29">
        <v>51.587122999999998</v>
      </c>
      <c r="F362" s="29">
        <v>29.217365000000001</v>
      </c>
      <c r="G362" s="29">
        <v>0.66664699999999999</v>
      </c>
      <c r="H362" s="29">
        <v>7.9641000000000003E-2</v>
      </c>
      <c r="I362" s="29">
        <v>12.953606000000001</v>
      </c>
      <c r="J362" s="29">
        <v>3.4437899999999999</v>
      </c>
      <c r="K362" s="29">
        <v>0.17274200000000001</v>
      </c>
      <c r="L362" s="29">
        <f t="shared" si="266"/>
        <v>98.120913999999999</v>
      </c>
      <c r="M362" s="30">
        <f t="shared" si="267"/>
        <v>2.3851796651051398</v>
      </c>
      <c r="N362" s="30">
        <f t="shared" si="268"/>
        <v>1.5921224768667419</v>
      </c>
      <c r="O362" s="30">
        <f t="shared" si="269"/>
        <v>2.3194422326255456E-2</v>
      </c>
      <c r="P362" s="30">
        <f t="shared" si="270"/>
        <v>5.4894565296756742E-3</v>
      </c>
      <c r="Q362" s="30">
        <f t="shared" si="271"/>
        <v>0.64172167362748844</v>
      </c>
      <c r="R362" s="30">
        <f t="shared" si="272"/>
        <v>0.30871916297009178</v>
      </c>
      <c r="S362" s="30">
        <f t="shared" si="273"/>
        <v>1.0189218716027184E-2</v>
      </c>
      <c r="T362" s="30">
        <f t="shared" si="274"/>
        <v>4.9666160761414195</v>
      </c>
      <c r="U362" s="31">
        <f t="shared" si="275"/>
        <v>66.802164899784628</v>
      </c>
      <c r="V362" s="37"/>
      <c r="W362" s="37" t="s">
        <v>49</v>
      </c>
    </row>
    <row r="363" spans="2:23" ht="15" customHeight="1">
      <c r="B363" s="10"/>
      <c r="C363" s="28"/>
      <c r="D363" s="10" t="s">
        <v>20</v>
      </c>
      <c r="E363" s="29">
        <v>53.707743000000001</v>
      </c>
      <c r="F363" s="29">
        <v>27.672734999999999</v>
      </c>
      <c r="G363" s="29">
        <v>0.68068499999999998</v>
      </c>
      <c r="H363" s="29">
        <v>7.7384999999999995E-2</v>
      </c>
      <c r="I363" s="29">
        <v>11.167116</v>
      </c>
      <c r="J363" s="29">
        <v>4.3505750000000001</v>
      </c>
      <c r="K363" s="29">
        <v>0.23621900000000001</v>
      </c>
      <c r="L363" s="29">
        <f t="shared" si="266"/>
        <v>97.892458000000019</v>
      </c>
      <c r="M363" s="30">
        <f t="shared" si="267"/>
        <v>2.475667554993656</v>
      </c>
      <c r="N363" s="30">
        <f t="shared" si="268"/>
        <v>1.5033605326777055</v>
      </c>
      <c r="O363" s="30">
        <f t="shared" si="269"/>
        <v>2.3610731623970489E-2</v>
      </c>
      <c r="P363" s="30">
        <f t="shared" si="270"/>
        <v>5.3177150949551182E-3</v>
      </c>
      <c r="Q363" s="30">
        <f t="shared" si="271"/>
        <v>0.55153450075197652</v>
      </c>
      <c r="R363" s="30">
        <f t="shared" si="272"/>
        <v>0.38882055896492496</v>
      </c>
      <c r="S363" s="30">
        <f t="shared" si="273"/>
        <v>1.3890996461562289E-2</v>
      </c>
      <c r="T363" s="30">
        <f t="shared" si="274"/>
        <v>4.9622025905687508</v>
      </c>
      <c r="U363" s="31">
        <f t="shared" si="275"/>
        <v>57.797933476481475</v>
      </c>
      <c r="V363" s="37"/>
      <c r="W363" s="37" t="s">
        <v>79</v>
      </c>
    </row>
    <row r="364" spans="2:23" ht="15" customHeight="1">
      <c r="B364" s="10"/>
      <c r="C364" s="28"/>
      <c r="D364" s="10" t="s">
        <v>28</v>
      </c>
      <c r="E364" s="29">
        <v>49.224359</v>
      </c>
      <c r="F364" s="29">
        <v>30.736816000000001</v>
      </c>
      <c r="G364" s="29">
        <v>0.67931600000000003</v>
      </c>
      <c r="H364" s="29">
        <v>8.2141000000000006E-2</v>
      </c>
      <c r="I364" s="29">
        <v>14.796281</v>
      </c>
      <c r="J364" s="29">
        <v>2.5663960000000001</v>
      </c>
      <c r="K364" s="29">
        <v>9.5374E-2</v>
      </c>
      <c r="L364" s="29">
        <f t="shared" si="266"/>
        <v>98.180683000000002</v>
      </c>
      <c r="M364" s="30">
        <f t="shared" si="267"/>
        <v>2.2884588612595089</v>
      </c>
      <c r="N364" s="30">
        <f t="shared" si="268"/>
        <v>1.6841375341108511</v>
      </c>
      <c r="O364" s="30">
        <f t="shared" si="269"/>
        <v>2.3765268503780589E-2</v>
      </c>
      <c r="P364" s="30">
        <f t="shared" si="270"/>
        <v>5.6929304968784166E-3</v>
      </c>
      <c r="Q364" s="30">
        <f t="shared" si="271"/>
        <v>0.73704133514418524</v>
      </c>
      <c r="R364" s="30">
        <f t="shared" si="272"/>
        <v>0.23133100646436211</v>
      </c>
      <c r="S364" s="30">
        <f t="shared" si="273"/>
        <v>5.65660937158233E-3</v>
      </c>
      <c r="T364" s="30">
        <f t="shared" si="274"/>
        <v>4.9760835453511483</v>
      </c>
      <c r="U364" s="31">
        <f t="shared" si="275"/>
        <v>75.66934580358496</v>
      </c>
      <c r="V364" s="37" t="s">
        <v>47</v>
      </c>
      <c r="W364" s="37" t="s">
        <v>49</v>
      </c>
    </row>
    <row r="365" spans="2:23" ht="15" customHeight="1">
      <c r="B365" s="10"/>
      <c r="C365" s="28"/>
      <c r="D365" s="10" t="s">
        <v>19</v>
      </c>
      <c r="E365" s="29">
        <v>54.013824</v>
      </c>
      <c r="F365" s="29">
        <v>27.289646999999999</v>
      </c>
      <c r="G365" s="29">
        <v>0.70106299999999999</v>
      </c>
      <c r="H365" s="29">
        <v>0.10580299999999999</v>
      </c>
      <c r="I365" s="29">
        <v>11.518822</v>
      </c>
      <c r="J365" s="29">
        <v>4.3210949999999997</v>
      </c>
      <c r="K365" s="29">
        <v>0.26699400000000001</v>
      </c>
      <c r="L365" s="29">
        <f t="shared" si="266"/>
        <v>98.217247999999998</v>
      </c>
      <c r="M365" s="30">
        <f t="shared" si="267"/>
        <v>2.4845058142503635</v>
      </c>
      <c r="N365" s="30">
        <f t="shared" si="268"/>
        <v>1.4794103335819522</v>
      </c>
      <c r="O365" s="30">
        <f t="shared" si="269"/>
        <v>2.4266099881408577E-2</v>
      </c>
      <c r="P365" s="30">
        <f t="shared" si="270"/>
        <v>7.2551422216052984E-3</v>
      </c>
      <c r="Q365" s="30">
        <f t="shared" si="271"/>
        <v>0.56770065297463446</v>
      </c>
      <c r="R365" s="30">
        <f t="shared" si="272"/>
        <v>0.3853683507015358</v>
      </c>
      <c r="S365" s="30">
        <f t="shared" si="273"/>
        <v>1.5667501514448224E-2</v>
      </c>
      <c r="T365" s="30">
        <f t="shared" si="274"/>
        <v>4.9641738951259482</v>
      </c>
      <c r="U365" s="31">
        <f t="shared" si="275"/>
        <v>58.602174062071498</v>
      </c>
      <c r="V365" s="37"/>
      <c r="W365" s="37" t="s">
        <v>50</v>
      </c>
    </row>
    <row r="366" spans="2:23" ht="15" customHeight="1">
      <c r="B366" s="10"/>
      <c r="C366" s="28"/>
      <c r="D366" s="10" t="s">
        <v>29</v>
      </c>
      <c r="E366" s="29">
        <v>47.607213000000002</v>
      </c>
      <c r="F366" s="29">
        <v>31.467276999999999</v>
      </c>
      <c r="G366" s="29">
        <v>0.74075400000000002</v>
      </c>
      <c r="H366" s="29">
        <v>5.0203999999999999E-2</v>
      </c>
      <c r="I366" s="29">
        <v>16.27356</v>
      </c>
      <c r="J366" s="29">
        <v>1.723095</v>
      </c>
      <c r="K366" s="29">
        <v>8.4209000000000006E-2</v>
      </c>
      <c r="L366" s="29">
        <f t="shared" si="266"/>
        <v>97.946311999999992</v>
      </c>
      <c r="M366" s="30">
        <f t="shared" si="267"/>
        <v>2.2283374787325059</v>
      </c>
      <c r="N366" s="30">
        <f t="shared" si="268"/>
        <v>1.7358932223387988</v>
      </c>
      <c r="O366" s="30">
        <f t="shared" si="269"/>
        <v>2.6090959678370697E-2</v>
      </c>
      <c r="P366" s="30">
        <f t="shared" si="270"/>
        <v>3.5031552421524044E-3</v>
      </c>
      <c r="Q366" s="30">
        <f t="shared" si="271"/>
        <v>0.81614441018448181</v>
      </c>
      <c r="R366" s="30">
        <f t="shared" si="272"/>
        <v>0.15637400758320508</v>
      </c>
      <c r="S366" s="30">
        <f t="shared" si="273"/>
        <v>5.0284005819942919E-3</v>
      </c>
      <c r="T366" s="30">
        <f t="shared" si="274"/>
        <v>4.9713716343415086</v>
      </c>
      <c r="U366" s="31">
        <f t="shared" si="275"/>
        <v>83.489035498301462</v>
      </c>
      <c r="V366" s="37" t="s">
        <v>47</v>
      </c>
      <c r="W366" s="37" t="s">
        <v>49</v>
      </c>
    </row>
    <row r="367" spans="2:23" ht="15" customHeight="1">
      <c r="B367" s="10"/>
      <c r="C367" s="28"/>
      <c r="D367" s="10" t="s">
        <v>19</v>
      </c>
      <c r="E367" s="29">
        <v>52.319431000000002</v>
      </c>
      <c r="F367" s="29">
        <v>28.239557000000001</v>
      </c>
      <c r="G367" s="29">
        <v>0.84111800000000003</v>
      </c>
      <c r="H367" s="29">
        <v>8.5309999999999997E-2</v>
      </c>
      <c r="I367" s="29">
        <v>12.537766</v>
      </c>
      <c r="J367" s="29">
        <v>3.7351290000000001</v>
      </c>
      <c r="K367" s="29">
        <v>0.18432100000000001</v>
      </c>
      <c r="L367" s="29">
        <f t="shared" si="266"/>
        <v>97.942632000000003</v>
      </c>
      <c r="M367" s="30">
        <f t="shared" si="267"/>
        <v>2.4220392517783247</v>
      </c>
      <c r="N367" s="30">
        <f t="shared" si="268"/>
        <v>1.5407482458305888</v>
      </c>
      <c r="O367" s="30">
        <f t="shared" si="269"/>
        <v>2.9301033123254668E-2</v>
      </c>
      <c r="P367" s="30">
        <f t="shared" si="270"/>
        <v>5.8875005754584703E-3</v>
      </c>
      <c r="Q367" s="30">
        <f t="shared" si="271"/>
        <v>0.62189141147884475</v>
      </c>
      <c r="R367" s="30">
        <f t="shared" si="272"/>
        <v>0.33525163761787202</v>
      </c>
      <c r="S367" s="30">
        <f t="shared" si="273"/>
        <v>1.0885694298689802E-2</v>
      </c>
      <c r="T367" s="30">
        <f t="shared" si="274"/>
        <v>4.9660047747030331</v>
      </c>
      <c r="U367" s="31">
        <f t="shared" si="275"/>
        <v>64.24307291718749</v>
      </c>
      <c r="V367" s="37"/>
      <c r="W367" s="37" t="s">
        <v>50</v>
      </c>
    </row>
    <row r="368" spans="2:23" ht="15" customHeight="1">
      <c r="B368" s="10"/>
      <c r="C368" s="28"/>
      <c r="D368" s="10" t="s">
        <v>19</v>
      </c>
      <c r="E368" s="29">
        <v>48.524228000000001</v>
      </c>
      <c r="F368" s="29">
        <v>30.612438999999998</v>
      </c>
      <c r="G368" s="29">
        <v>0.86350199999999999</v>
      </c>
      <c r="H368" s="29">
        <v>8.9405999999999999E-2</v>
      </c>
      <c r="I368" s="29">
        <v>15.079153</v>
      </c>
      <c r="J368" s="29">
        <v>2.1636630000000001</v>
      </c>
      <c r="K368" s="29">
        <v>0.14329600000000001</v>
      </c>
      <c r="L368" s="29">
        <f t="shared" si="266"/>
        <v>97.475687000000008</v>
      </c>
      <c r="M368" s="30">
        <f t="shared" si="267"/>
        <v>2.2751892644530964</v>
      </c>
      <c r="N368" s="30">
        <f t="shared" si="268"/>
        <v>1.6916576045005836</v>
      </c>
      <c r="O368" s="30">
        <f t="shared" si="269"/>
        <v>3.0467027488751526E-2</v>
      </c>
      <c r="P368" s="30">
        <f t="shared" si="270"/>
        <v>6.2494013368065418E-3</v>
      </c>
      <c r="Q368" s="30">
        <f t="shared" si="271"/>
        <v>0.75755135103108306</v>
      </c>
      <c r="R368" s="30">
        <f t="shared" si="272"/>
        <v>0.19669605560886119</v>
      </c>
      <c r="S368" s="30">
        <f t="shared" si="273"/>
        <v>8.5714858749677807E-3</v>
      </c>
      <c r="T368" s="30">
        <f t="shared" si="274"/>
        <v>4.9663821902941496</v>
      </c>
      <c r="U368" s="31">
        <f t="shared" si="275"/>
        <v>78.680565672359833</v>
      </c>
      <c r="V368" s="37"/>
      <c r="W368" s="37" t="s">
        <v>49</v>
      </c>
    </row>
    <row r="369" spans="2:23" ht="15" customHeight="1">
      <c r="B369" s="10"/>
      <c r="C369" s="28"/>
      <c r="D369" s="10" t="s">
        <v>20</v>
      </c>
      <c r="E369" s="29">
        <v>48.171115</v>
      </c>
      <c r="F369" s="29">
        <v>30.747488000000001</v>
      </c>
      <c r="G369" s="29">
        <v>1.003579</v>
      </c>
      <c r="H369" s="29">
        <v>9.9957000000000004E-2</v>
      </c>
      <c r="I369" s="29">
        <v>15.544592</v>
      </c>
      <c r="J369" s="29">
        <v>2.2579799999999999</v>
      </c>
      <c r="K369" s="29">
        <v>0.11383600000000001</v>
      </c>
      <c r="L369" s="29">
        <f t="shared" si="266"/>
        <v>97.938547000000014</v>
      </c>
      <c r="M369" s="30">
        <f t="shared" si="267"/>
        <v>2.2549623968861354</v>
      </c>
      <c r="N369" s="30">
        <f t="shared" si="268"/>
        <v>1.6963594535127569</v>
      </c>
      <c r="O369" s="30">
        <f t="shared" si="269"/>
        <v>3.5351839086634487E-2</v>
      </c>
      <c r="P369" s="30">
        <f t="shared" si="270"/>
        <v>6.9755535031567574E-3</v>
      </c>
      <c r="Q369" s="30">
        <f t="shared" si="271"/>
        <v>0.77966523014112799</v>
      </c>
      <c r="R369" s="30">
        <f t="shared" si="272"/>
        <v>0.20493674473228896</v>
      </c>
      <c r="S369" s="30">
        <f t="shared" si="273"/>
        <v>6.7982226364288302E-3</v>
      </c>
      <c r="T369" s="30">
        <f t="shared" si="274"/>
        <v>4.9850494404985302</v>
      </c>
      <c r="U369" s="31">
        <f t="shared" si="275"/>
        <v>78.642835869859198</v>
      </c>
      <c r="V369" s="37"/>
      <c r="W369" s="37" t="s">
        <v>79</v>
      </c>
    </row>
    <row r="370" spans="2:23" ht="15" customHeight="1">
      <c r="B370" s="10"/>
      <c r="C370" s="28"/>
      <c r="D370" s="10" t="s">
        <v>31</v>
      </c>
      <c r="E370" s="29">
        <v>45.076483000000003</v>
      </c>
      <c r="F370" s="29">
        <v>33.743858000000003</v>
      </c>
      <c r="G370" s="29">
        <v>0.63228099999999998</v>
      </c>
      <c r="H370" s="29">
        <v>7.9033999999999993E-2</v>
      </c>
      <c r="I370" s="29">
        <v>18.003996999999998</v>
      </c>
      <c r="J370" s="29">
        <v>1.1559349999999999</v>
      </c>
      <c r="K370" s="29">
        <v>0</v>
      </c>
      <c r="L370" s="29">
        <f t="shared" si="266"/>
        <v>98.69158800000001</v>
      </c>
      <c r="M370" s="30">
        <f t="shared" si="267"/>
        <v>2.108225668805412</v>
      </c>
      <c r="N370" s="30">
        <f t="shared" si="268"/>
        <v>1.860019277527543</v>
      </c>
      <c r="O370" s="30">
        <f t="shared" si="269"/>
        <v>2.2252819538867191E-2</v>
      </c>
      <c r="P370" s="30">
        <f t="shared" si="270"/>
        <v>5.5105366019293327E-3</v>
      </c>
      <c r="Q370" s="30">
        <f t="shared" si="271"/>
        <v>0.90221956157427363</v>
      </c>
      <c r="R370" s="30">
        <f t="shared" si="272"/>
        <v>0.10482083722671477</v>
      </c>
      <c r="S370" s="30">
        <f t="shared" si="273"/>
        <v>0</v>
      </c>
      <c r="T370" s="30">
        <f t="shared" si="274"/>
        <v>5.0030487012747402</v>
      </c>
      <c r="U370" s="31">
        <f t="shared" si="275"/>
        <v>89.591198391691378</v>
      </c>
      <c r="V370" s="37" t="s">
        <v>48</v>
      </c>
      <c r="W370" s="37" t="s">
        <v>69</v>
      </c>
    </row>
    <row r="371" spans="2:23" ht="15" customHeight="1">
      <c r="B371" s="10"/>
      <c r="C371" s="28"/>
      <c r="D371" s="10" t="s">
        <v>20</v>
      </c>
      <c r="E371" s="29">
        <v>51.936793000000002</v>
      </c>
      <c r="F371" s="29">
        <v>29.062000000000001</v>
      </c>
      <c r="G371" s="29">
        <v>1.111504</v>
      </c>
      <c r="H371" s="29">
        <v>0.17361099999999999</v>
      </c>
      <c r="I371" s="29">
        <v>13.567693999999999</v>
      </c>
      <c r="J371" s="29">
        <v>3.432223</v>
      </c>
      <c r="K371" s="29">
        <v>0.173014</v>
      </c>
      <c r="L371" s="29">
        <f t="shared" si="266"/>
        <v>99.456838999999988</v>
      </c>
      <c r="M371" s="30">
        <f t="shared" si="267"/>
        <v>2.3777947594088729</v>
      </c>
      <c r="N371" s="30">
        <f t="shared" si="268"/>
        <v>1.5681238935218227</v>
      </c>
      <c r="O371" s="30">
        <f t="shared" si="269"/>
        <v>3.8292886783015283E-2</v>
      </c>
      <c r="P371" s="30">
        <f t="shared" si="270"/>
        <v>1.1849208205679416E-2</v>
      </c>
      <c r="Q371" s="30">
        <f t="shared" si="271"/>
        <v>0.66555126090477756</v>
      </c>
      <c r="R371" s="30">
        <f t="shared" si="272"/>
        <v>0.3046645129910886</v>
      </c>
      <c r="S371" s="30">
        <f t="shared" si="273"/>
        <v>1.0105170237991909E-2</v>
      </c>
      <c r="T371" s="30">
        <f t="shared" si="274"/>
        <v>4.9763816920532484</v>
      </c>
      <c r="U371" s="31">
        <f t="shared" si="275"/>
        <v>67.891160021355191</v>
      </c>
      <c r="V371" s="37"/>
      <c r="W371" s="37" t="s">
        <v>79</v>
      </c>
    </row>
    <row r="372" spans="2:23" ht="15" customHeight="1">
      <c r="B372" s="10"/>
      <c r="C372" s="28"/>
      <c r="D372" s="10" t="s">
        <v>32</v>
      </c>
      <c r="E372" s="29">
        <v>51.424616999999998</v>
      </c>
      <c r="F372" s="29">
        <v>28.820049999999998</v>
      </c>
      <c r="G372" s="29">
        <v>0.84708300000000003</v>
      </c>
      <c r="H372" s="29">
        <v>8.0586000000000005E-2</v>
      </c>
      <c r="I372" s="29">
        <v>12.881111000000001</v>
      </c>
      <c r="J372" s="29">
        <v>3.6382289999999999</v>
      </c>
      <c r="K372" s="29">
        <v>0.19034699999999999</v>
      </c>
      <c r="L372" s="29">
        <f t="shared" ref="L372:L435" si="276">SUM(E372:K372)</f>
        <v>97.88202299999999</v>
      </c>
      <c r="M372" s="30">
        <f t="shared" ref="M372:M435" si="277">(E372/60.0843)*(8/(2*E372/60.0843+3*F372/101.9613+3*G372/159.692+H372/40.304+I372/56.077+J372/61.9789+K372/94.195))</f>
        <v>2.3873282164553302</v>
      </c>
      <c r="N372" s="30">
        <f t="shared" ref="N372:N435" si="278">2*(F372/101.9613)*(8/(2*E372/60.0843+3*F372/101.9613+3*G372/159.692+H372/40.304+I372/56.077+J372/61.9789+K372/94.195))</f>
        <v>1.5768538132825394</v>
      </c>
      <c r="O372" s="30">
        <f t="shared" ref="O372:O435" si="279">2*(G372/159.692)*(8/(2*E372/60.0843+3*F372/101.9613+3*G372/159.692+H372/40.304+I372/56.077+J372/61.9789+K372/94.195))</f>
        <v>2.9592037779521591E-2</v>
      </c>
      <c r="P372" s="30">
        <f t="shared" ref="P372:P435" si="280">(H372/40.304)*(8/(2*E372/60.0843+3*F372/101.9613+3*G372/159.692+H372/40.304+I372/56.077+J372/61.9789+K372/94.195))</f>
        <v>5.5771653496807967E-3</v>
      </c>
      <c r="Q372" s="30">
        <f t="shared" ref="Q372:Q435" si="281">(I372/56.077)*(8/(2*E372/60.0843+3*F372/101.9613+3*G372/159.692+H372/40.304+I372/56.077+J372/61.9789+K372/94.195))</f>
        <v>0.64072345433657896</v>
      </c>
      <c r="R372" s="30">
        <f t="shared" ref="R372:R435" si="282">2*(J372/61.9789)*(8/(2*E372/60.0843+3*F372/101.9613+3*G372/159.692+H372/40.304+I372/56.077+J372/61.9789+K372/94.195))</f>
        <v>0.32747506268794568</v>
      </c>
      <c r="S372" s="30">
        <f t="shared" ref="S372:S435" si="283">2*(K372/94.195)*(8/(2*E372/60.0843+3*F372/101.9613+3*G372/159.692+H372/40.304+I372/56.077+J372/61.9789+K372/94.195))</f>
        <v>1.1273278932030846E-2</v>
      </c>
      <c r="T372" s="30">
        <f t="shared" ref="T372:T435" si="284">SUM(M372:S372)</f>
        <v>4.9788230288236264</v>
      </c>
      <c r="U372" s="31">
        <f t="shared" ref="U372:U435" si="285">100*Q372/(Q372+R372+S372)</f>
        <v>65.415202048860053</v>
      </c>
      <c r="V372" s="37" t="s">
        <v>47</v>
      </c>
      <c r="W372" s="37" t="s">
        <v>50</v>
      </c>
    </row>
    <row r="373" spans="2:23" ht="15" customHeight="1">
      <c r="B373" s="10"/>
      <c r="C373" s="28"/>
      <c r="D373" s="10" t="s">
        <v>19</v>
      </c>
      <c r="E373" s="29">
        <v>47.755330999999998</v>
      </c>
      <c r="F373" s="29">
        <v>31.882816999999999</v>
      </c>
      <c r="G373" s="29">
        <v>0.78837800000000002</v>
      </c>
      <c r="H373" s="29">
        <v>7.6400999999999997E-2</v>
      </c>
      <c r="I373" s="29">
        <v>15.796037</v>
      </c>
      <c r="J373" s="29">
        <v>2.0038860000000001</v>
      </c>
      <c r="K373" s="29">
        <v>7.5373999999999997E-2</v>
      </c>
      <c r="L373" s="29">
        <f t="shared" si="276"/>
        <v>98.378223999999989</v>
      </c>
      <c r="M373" s="30">
        <f t="shared" si="277"/>
        <v>2.2238388348891043</v>
      </c>
      <c r="N373" s="30">
        <f t="shared" si="278"/>
        <v>1.7498216046830086</v>
      </c>
      <c r="O373" s="30">
        <f t="shared" si="279"/>
        <v>2.7626367743434938E-2</v>
      </c>
      <c r="P373" s="30">
        <f t="shared" si="280"/>
        <v>5.3038758427319142E-3</v>
      </c>
      <c r="Q373" s="30">
        <f t="shared" si="281"/>
        <v>0.78814445956366419</v>
      </c>
      <c r="R373" s="30">
        <f t="shared" si="282"/>
        <v>0.18092625716535732</v>
      </c>
      <c r="S373" s="30">
        <f t="shared" si="283"/>
        <v>4.4778151861042384E-3</v>
      </c>
      <c r="T373" s="30">
        <f t="shared" si="284"/>
        <v>4.9801392150734047</v>
      </c>
      <c r="U373" s="31">
        <f t="shared" si="285"/>
        <v>80.955846958472407</v>
      </c>
      <c r="V373" s="37"/>
      <c r="W373" s="37" t="s">
        <v>49</v>
      </c>
    </row>
    <row r="374" spans="2:23" ht="15" customHeight="1">
      <c r="B374" s="10"/>
      <c r="C374" s="28"/>
      <c r="D374" s="10" t="s">
        <v>33</v>
      </c>
      <c r="E374" s="29">
        <v>51.361465000000003</v>
      </c>
      <c r="F374" s="29">
        <v>29.274550000000001</v>
      </c>
      <c r="G374" s="29">
        <v>0.62940099999999999</v>
      </c>
      <c r="H374" s="29">
        <v>5.3504999999999997E-2</v>
      </c>
      <c r="I374" s="29">
        <v>13.440250000000001</v>
      </c>
      <c r="J374" s="29">
        <v>3.3701379999999999</v>
      </c>
      <c r="K374" s="29">
        <v>0.211872</v>
      </c>
      <c r="L374" s="29">
        <f t="shared" si="276"/>
        <v>98.341181000000006</v>
      </c>
      <c r="M374" s="30">
        <f t="shared" si="277"/>
        <v>2.3741457943663615</v>
      </c>
      <c r="N374" s="30">
        <f t="shared" si="278"/>
        <v>1.5948353294771862</v>
      </c>
      <c r="O374" s="30">
        <f t="shared" si="279"/>
        <v>2.1892998756802548E-2</v>
      </c>
      <c r="P374" s="30">
        <f t="shared" si="280"/>
        <v>3.6870345432707553E-3</v>
      </c>
      <c r="Q374" s="30">
        <f t="shared" si="281"/>
        <v>0.66566169038429035</v>
      </c>
      <c r="R374" s="30">
        <f t="shared" si="282"/>
        <v>0.30204023843725331</v>
      </c>
      <c r="S374" s="30">
        <f t="shared" si="283"/>
        <v>1.2494149540207625E-2</v>
      </c>
      <c r="T374" s="30">
        <f t="shared" si="284"/>
        <v>4.974757235505372</v>
      </c>
      <c r="U374" s="31">
        <f t="shared" si="285"/>
        <v>67.911074638948023</v>
      </c>
      <c r="V374" s="37" t="s">
        <v>47</v>
      </c>
      <c r="W374" s="37" t="s">
        <v>50</v>
      </c>
    </row>
    <row r="375" spans="2:23" ht="15" customHeight="1">
      <c r="B375" s="10"/>
      <c r="C375" s="28"/>
      <c r="D375" s="10" t="s">
        <v>20</v>
      </c>
      <c r="E375" s="29">
        <v>50.230967999999997</v>
      </c>
      <c r="F375" s="29">
        <v>29.492843000000001</v>
      </c>
      <c r="G375" s="29">
        <v>0.78839999999999999</v>
      </c>
      <c r="H375" s="29">
        <v>5.8368999999999997E-2</v>
      </c>
      <c r="I375" s="29">
        <v>13.874425</v>
      </c>
      <c r="J375" s="29">
        <v>3.3072020000000002</v>
      </c>
      <c r="K375" s="29">
        <v>0.140434</v>
      </c>
      <c r="L375" s="29">
        <f t="shared" si="276"/>
        <v>97.892640999999998</v>
      </c>
      <c r="M375" s="30">
        <f t="shared" si="277"/>
        <v>2.3398672709779564</v>
      </c>
      <c r="N375" s="30">
        <f t="shared" si="278"/>
        <v>1.6191681471316939</v>
      </c>
      <c r="O375" s="30">
        <f t="shared" si="279"/>
        <v>2.7635933074905895E-2</v>
      </c>
      <c r="P375" s="30">
        <f t="shared" si="280"/>
        <v>4.0533563265886703E-3</v>
      </c>
      <c r="Q375" s="30">
        <f t="shared" si="281"/>
        <v>0.69248584899458265</v>
      </c>
      <c r="R375" s="30">
        <f t="shared" si="282"/>
        <v>0.29869471234782513</v>
      </c>
      <c r="S375" s="30">
        <f t="shared" si="283"/>
        <v>8.345552478209067E-3</v>
      </c>
      <c r="T375" s="30">
        <f t="shared" si="284"/>
        <v>4.9902508213317622</v>
      </c>
      <c r="U375" s="31">
        <f t="shared" si="285"/>
        <v>69.281416405180764</v>
      </c>
      <c r="V375" s="37"/>
      <c r="W375" s="37" t="s">
        <v>79</v>
      </c>
    </row>
    <row r="376" spans="2:23" ht="15" customHeight="1">
      <c r="B376" s="10"/>
      <c r="C376" s="28"/>
      <c r="D376" s="10" t="s">
        <v>34</v>
      </c>
      <c r="E376" s="29">
        <v>53.176934000000003</v>
      </c>
      <c r="F376" s="29">
        <v>27.965716</v>
      </c>
      <c r="G376" s="29">
        <v>0.87164699999999995</v>
      </c>
      <c r="H376" s="29">
        <v>9.7517999999999994E-2</v>
      </c>
      <c r="I376" s="29">
        <v>12.176499</v>
      </c>
      <c r="J376" s="29">
        <v>3.9114200000000001</v>
      </c>
      <c r="K376" s="29">
        <v>0.21129800000000001</v>
      </c>
      <c r="L376" s="29">
        <f t="shared" si="276"/>
        <v>98.411031999999992</v>
      </c>
      <c r="M376" s="30">
        <f t="shared" si="277"/>
        <v>2.4463821588749397</v>
      </c>
      <c r="N376" s="30">
        <f t="shared" si="278"/>
        <v>1.5162911056843498</v>
      </c>
      <c r="O376" s="30">
        <f t="shared" si="279"/>
        <v>3.0175153517596365E-2</v>
      </c>
      <c r="P376" s="30">
        <f t="shared" si="280"/>
        <v>6.6880367141981568E-3</v>
      </c>
      <c r="Q376" s="30">
        <f t="shared" si="281"/>
        <v>0.60020509621117313</v>
      </c>
      <c r="R376" s="30">
        <f t="shared" si="282"/>
        <v>0.34888524003540461</v>
      </c>
      <c r="S376" s="30">
        <f t="shared" si="283"/>
        <v>1.2401081008252785E-2</v>
      </c>
      <c r="T376" s="30">
        <f t="shared" si="284"/>
        <v>4.9610278720459151</v>
      </c>
      <c r="U376" s="31">
        <f t="shared" si="285"/>
        <v>62.424384184814492</v>
      </c>
      <c r="V376" s="37" t="s">
        <v>47</v>
      </c>
      <c r="W376" s="37" t="s">
        <v>50</v>
      </c>
    </row>
    <row r="377" spans="2:23" ht="15" customHeight="1">
      <c r="B377" s="10"/>
      <c r="C377" s="28"/>
      <c r="D377" s="10" t="s">
        <v>19</v>
      </c>
      <c r="E377" s="29">
        <v>48.824111000000002</v>
      </c>
      <c r="F377" s="29">
        <v>30.947703000000001</v>
      </c>
      <c r="G377" s="29">
        <v>0.796404</v>
      </c>
      <c r="H377" s="29">
        <v>8.6013000000000006E-2</v>
      </c>
      <c r="I377" s="29">
        <v>14.922784</v>
      </c>
      <c r="J377" s="29">
        <v>2.5313210000000002</v>
      </c>
      <c r="K377" s="29">
        <v>0.109432</v>
      </c>
      <c r="L377" s="29">
        <f t="shared" si="276"/>
        <v>98.217767999999992</v>
      </c>
      <c r="M377" s="30">
        <f t="shared" si="277"/>
        <v>2.272217896293629</v>
      </c>
      <c r="N377" s="30">
        <f t="shared" si="278"/>
        <v>1.6974605492400501</v>
      </c>
      <c r="O377" s="30">
        <f t="shared" si="279"/>
        <v>2.7890538906946705E-2</v>
      </c>
      <c r="P377" s="30">
        <f t="shared" si="280"/>
        <v>5.9675021334994341E-3</v>
      </c>
      <c r="Q377" s="30">
        <f t="shared" si="281"/>
        <v>0.74411784341522891</v>
      </c>
      <c r="R377" s="30">
        <f t="shared" si="282"/>
        <v>0.22840730590682728</v>
      </c>
      <c r="S377" s="30">
        <f t="shared" si="283"/>
        <v>6.4971533802053423E-3</v>
      </c>
      <c r="T377" s="30">
        <f t="shared" si="284"/>
        <v>4.9825587892763865</v>
      </c>
      <c r="U377" s="31">
        <f t="shared" si="285"/>
        <v>76.006219813516211</v>
      </c>
      <c r="V377" s="37"/>
      <c r="W377" s="37" t="s">
        <v>49</v>
      </c>
    </row>
    <row r="378" spans="2:23" ht="15" customHeight="1">
      <c r="B378" s="10"/>
      <c r="C378" s="28"/>
      <c r="D378" s="10" t="s">
        <v>35</v>
      </c>
      <c r="E378" s="29">
        <v>51.925915000000003</v>
      </c>
      <c r="F378" s="29">
        <v>28.338405000000002</v>
      </c>
      <c r="G378" s="29">
        <v>0.81733699999999998</v>
      </c>
      <c r="H378" s="29">
        <v>9.3164999999999998E-2</v>
      </c>
      <c r="I378" s="29">
        <v>12.542263</v>
      </c>
      <c r="J378" s="29">
        <v>3.9303189999999999</v>
      </c>
      <c r="K378" s="29">
        <v>0.18237200000000001</v>
      </c>
      <c r="L378" s="29">
        <f t="shared" si="276"/>
        <v>97.829775999999995</v>
      </c>
      <c r="M378" s="30">
        <f t="shared" si="277"/>
        <v>2.4098829130228165</v>
      </c>
      <c r="N378" s="30">
        <f t="shared" si="278"/>
        <v>1.5500397105456782</v>
      </c>
      <c r="O378" s="30">
        <f t="shared" si="279"/>
        <v>2.8544391229740628E-2</v>
      </c>
      <c r="P378" s="30">
        <f t="shared" si="280"/>
        <v>6.4458089378924728E-3</v>
      </c>
      <c r="Q378" s="30">
        <f t="shared" si="281"/>
        <v>0.62368302191714531</v>
      </c>
      <c r="R378" s="30">
        <f t="shared" si="282"/>
        <v>0.35366063514393042</v>
      </c>
      <c r="S378" s="30">
        <f t="shared" si="283"/>
        <v>1.079774572847364E-2</v>
      </c>
      <c r="T378" s="30">
        <f t="shared" si="284"/>
        <v>4.9830542265256783</v>
      </c>
      <c r="U378" s="31">
        <f t="shared" si="285"/>
        <v>63.116778646909403</v>
      </c>
      <c r="V378" s="37" t="s">
        <v>47</v>
      </c>
      <c r="W378" s="37" t="s">
        <v>50</v>
      </c>
    </row>
    <row r="379" spans="2:23" ht="15" customHeight="1">
      <c r="B379" s="10"/>
      <c r="C379" s="28"/>
      <c r="D379" s="10" t="s">
        <v>36</v>
      </c>
      <c r="E379" s="29">
        <v>49.951287999999998</v>
      </c>
      <c r="F379" s="29">
        <v>30.167763999999998</v>
      </c>
      <c r="G379" s="29">
        <v>0.90134300000000001</v>
      </c>
      <c r="H379" s="29">
        <v>7.5084999999999999E-2</v>
      </c>
      <c r="I379" s="29">
        <v>14.271159000000001</v>
      </c>
      <c r="J379" s="29">
        <v>2.9062359999999998</v>
      </c>
      <c r="K379" s="29">
        <v>0.116367</v>
      </c>
      <c r="L379" s="29">
        <f t="shared" si="276"/>
        <v>98.389241999999996</v>
      </c>
      <c r="M379" s="30">
        <f t="shared" si="277"/>
        <v>2.3159534334870968</v>
      </c>
      <c r="N379" s="30">
        <f t="shared" si="278"/>
        <v>1.6484732009277874</v>
      </c>
      <c r="O379" s="30">
        <f t="shared" si="279"/>
        <v>3.1447133441680195E-2</v>
      </c>
      <c r="P379" s="30">
        <f t="shared" si="280"/>
        <v>5.1897826836744525E-3</v>
      </c>
      <c r="Q379" s="30">
        <f t="shared" si="281"/>
        <v>0.70895490360925995</v>
      </c>
      <c r="R379" s="30">
        <f t="shared" si="282"/>
        <v>0.2612529164842789</v>
      </c>
      <c r="S379" s="30">
        <f t="shared" si="283"/>
        <v>6.8829738730671408E-3</v>
      </c>
      <c r="T379" s="30">
        <f t="shared" si="284"/>
        <v>4.9781543445068452</v>
      </c>
      <c r="U379" s="31">
        <f t="shared" si="285"/>
        <v>72.557730354942819</v>
      </c>
      <c r="V379" s="37" t="s">
        <v>47</v>
      </c>
      <c r="W379" s="37" t="s">
        <v>50</v>
      </c>
    </row>
    <row r="380" spans="2:23" ht="15" customHeight="1">
      <c r="B380" s="10"/>
      <c r="C380" s="28"/>
      <c r="D380" s="10" t="s">
        <v>19</v>
      </c>
      <c r="E380" s="29">
        <v>49.160623999999999</v>
      </c>
      <c r="F380" s="29">
        <v>30.264099999999999</v>
      </c>
      <c r="G380" s="29">
        <v>0.94836100000000001</v>
      </c>
      <c r="H380" s="29">
        <v>9.3340999999999993E-2</v>
      </c>
      <c r="I380" s="29">
        <v>14.847045</v>
      </c>
      <c r="J380" s="29">
        <v>2.7300779999999998</v>
      </c>
      <c r="K380" s="29">
        <v>0.10567500000000001</v>
      </c>
      <c r="L380" s="29">
        <f t="shared" si="276"/>
        <v>98.149224000000004</v>
      </c>
      <c r="M380" s="30">
        <f t="shared" si="277"/>
        <v>2.2911296778864743</v>
      </c>
      <c r="N380" s="30">
        <f t="shared" si="278"/>
        <v>1.6623240376574149</v>
      </c>
      <c r="O380" s="30">
        <f t="shared" si="279"/>
        <v>3.3259354147975963E-2</v>
      </c>
      <c r="P380" s="30">
        <f t="shared" si="280"/>
        <v>6.4851136177110479E-3</v>
      </c>
      <c r="Q380" s="30">
        <f t="shared" si="281"/>
        <v>0.74139310563858518</v>
      </c>
      <c r="R380" s="30">
        <f t="shared" si="282"/>
        <v>0.24669166538171988</v>
      </c>
      <c r="S380" s="30">
        <f t="shared" si="283"/>
        <v>6.2830091436182249E-3</v>
      </c>
      <c r="T380" s="30">
        <f t="shared" si="284"/>
        <v>4.9875659634734992</v>
      </c>
      <c r="U380" s="31">
        <f t="shared" si="285"/>
        <v>74.559244620372269</v>
      </c>
      <c r="V380" s="37"/>
      <c r="W380" s="37" t="s">
        <v>49</v>
      </c>
    </row>
    <row r="381" spans="2:23" ht="15" customHeight="1">
      <c r="B381" s="10"/>
      <c r="C381" s="28"/>
      <c r="D381" s="10" t="s">
        <v>20</v>
      </c>
      <c r="E381" s="29">
        <v>49.619281000000001</v>
      </c>
      <c r="F381" s="29">
        <v>30.464625000000002</v>
      </c>
      <c r="G381" s="29">
        <v>0.88321799999999995</v>
      </c>
      <c r="H381" s="29">
        <v>0.136987</v>
      </c>
      <c r="I381" s="29">
        <v>14.711817999999999</v>
      </c>
      <c r="J381" s="29">
        <v>2.916903</v>
      </c>
      <c r="K381" s="29">
        <v>0.137709</v>
      </c>
      <c r="L381" s="29">
        <f t="shared" si="276"/>
        <v>98.870541000000003</v>
      </c>
      <c r="M381" s="30">
        <f t="shared" si="277"/>
        <v>2.2948582385093617</v>
      </c>
      <c r="N381" s="30">
        <f t="shared" si="278"/>
        <v>1.6605687853280238</v>
      </c>
      <c r="O381" s="30">
        <f t="shared" si="279"/>
        <v>3.0738392283196459E-2</v>
      </c>
      <c r="P381" s="30">
        <f t="shared" si="280"/>
        <v>9.4449052694150111E-3</v>
      </c>
      <c r="Q381" s="30">
        <f t="shared" si="281"/>
        <v>0.72903431997608459</v>
      </c>
      <c r="R381" s="30">
        <f t="shared" si="282"/>
        <v>0.26156192228710196</v>
      </c>
      <c r="S381" s="30">
        <f t="shared" si="283"/>
        <v>8.1251403507892044E-3</v>
      </c>
      <c r="T381" s="30">
        <f t="shared" si="284"/>
        <v>4.9943317040039732</v>
      </c>
      <c r="U381" s="31">
        <f t="shared" si="285"/>
        <v>72.996766932932474</v>
      </c>
      <c r="V381" s="37"/>
      <c r="W381" s="37" t="s">
        <v>79</v>
      </c>
    </row>
    <row r="382" spans="2:23" ht="15" customHeight="1">
      <c r="B382" s="10"/>
      <c r="C382" s="28"/>
      <c r="D382" s="10" t="s">
        <v>71</v>
      </c>
      <c r="E382" s="29">
        <v>49.241163999999998</v>
      </c>
      <c r="F382" s="29">
        <v>30.653873000000001</v>
      </c>
      <c r="G382" s="29">
        <v>0.80002600000000001</v>
      </c>
      <c r="H382" s="29">
        <v>7.7890000000000001E-2</v>
      </c>
      <c r="I382" s="29">
        <v>14.905977</v>
      </c>
      <c r="J382" s="29">
        <v>2.7577500000000001</v>
      </c>
      <c r="K382" s="29">
        <v>0.109446</v>
      </c>
      <c r="L382" s="29">
        <f t="shared" si="276"/>
        <v>98.546126000000015</v>
      </c>
      <c r="M382" s="30">
        <f t="shared" si="277"/>
        <v>2.2848728548033712</v>
      </c>
      <c r="N382" s="30">
        <f t="shared" si="278"/>
        <v>1.6763886771021814</v>
      </c>
      <c r="O382" s="30">
        <f t="shared" si="279"/>
        <v>2.7934806688041644E-2</v>
      </c>
      <c r="P382" s="30">
        <f t="shared" si="280"/>
        <v>5.388008685129282E-3</v>
      </c>
      <c r="Q382" s="30">
        <f t="shared" si="281"/>
        <v>0.74108907060206963</v>
      </c>
      <c r="R382" s="30">
        <f t="shared" si="282"/>
        <v>0.24810513803913747</v>
      </c>
      <c r="S382" s="30">
        <f t="shared" si="283"/>
        <v>6.4788328023116636E-3</v>
      </c>
      <c r="T382" s="30">
        <f t="shared" si="284"/>
        <v>4.9902573887222426</v>
      </c>
      <c r="U382" s="31">
        <f t="shared" si="285"/>
        <v>74.430966768734109</v>
      </c>
      <c r="V382" s="37" t="s">
        <v>47</v>
      </c>
      <c r="W382" s="37" t="s">
        <v>49</v>
      </c>
    </row>
    <row r="383" spans="2:23" ht="15" customHeight="1">
      <c r="B383" s="10"/>
      <c r="C383" s="28"/>
      <c r="D383" s="10" t="s">
        <v>20</v>
      </c>
      <c r="E383" s="29">
        <v>52.417147</v>
      </c>
      <c r="F383" s="29">
        <v>28.240126</v>
      </c>
      <c r="G383" s="29">
        <v>0.92309099999999999</v>
      </c>
      <c r="H383" s="29">
        <v>0.112413</v>
      </c>
      <c r="I383" s="29">
        <v>12.565655</v>
      </c>
      <c r="J383" s="29">
        <v>3.9552849999999999</v>
      </c>
      <c r="K383" s="29">
        <v>0.15459700000000001</v>
      </c>
      <c r="L383" s="29">
        <f t="shared" si="276"/>
        <v>98.368313999999998</v>
      </c>
      <c r="M383" s="30">
        <f t="shared" si="277"/>
        <v>2.4188125415821959</v>
      </c>
      <c r="N383" s="30">
        <f t="shared" si="278"/>
        <v>1.5358581272131258</v>
      </c>
      <c r="O383" s="30">
        <f t="shared" si="279"/>
        <v>3.2053923105687977E-2</v>
      </c>
      <c r="P383" s="30">
        <f t="shared" si="280"/>
        <v>7.7331819121084795E-3</v>
      </c>
      <c r="Q383" s="30">
        <f t="shared" si="281"/>
        <v>0.62128404158504191</v>
      </c>
      <c r="R383" s="30">
        <f t="shared" si="282"/>
        <v>0.35387815333463118</v>
      </c>
      <c r="S383" s="30">
        <f t="shared" si="283"/>
        <v>9.1010823858445125E-3</v>
      </c>
      <c r="T383" s="30">
        <f t="shared" si="284"/>
        <v>4.9787210511186348</v>
      </c>
      <c r="U383" s="31">
        <f t="shared" si="285"/>
        <v>63.121733372583591</v>
      </c>
      <c r="V383" s="37"/>
      <c r="W383" s="37" t="s">
        <v>79</v>
      </c>
    </row>
    <row r="384" spans="2:23" ht="15" customHeight="1">
      <c r="B384" s="10"/>
      <c r="C384" s="28"/>
      <c r="D384" s="10" t="s">
        <v>38</v>
      </c>
      <c r="E384" s="29">
        <v>48.576248</v>
      </c>
      <c r="F384" s="29">
        <v>30.403116000000001</v>
      </c>
      <c r="G384" s="29">
        <v>0.79642599999999997</v>
      </c>
      <c r="H384" s="29">
        <v>6.1101999999999997E-2</v>
      </c>
      <c r="I384" s="29">
        <v>14.980289000000001</v>
      </c>
      <c r="J384" s="29">
        <v>2.5607630000000001</v>
      </c>
      <c r="K384" s="29">
        <v>0.12593499999999999</v>
      </c>
      <c r="L384" s="29">
        <f t="shared" si="276"/>
        <v>97.503878999999998</v>
      </c>
      <c r="M384" s="30">
        <f t="shared" si="277"/>
        <v>2.2791774011638148</v>
      </c>
      <c r="N384" s="30">
        <f t="shared" si="278"/>
        <v>1.6812329651584368</v>
      </c>
      <c r="O384" s="30">
        <f t="shared" si="279"/>
        <v>2.8119489627190578E-2</v>
      </c>
      <c r="P384" s="30">
        <f t="shared" si="280"/>
        <v>4.2738811854478179E-3</v>
      </c>
      <c r="Q384" s="30">
        <f t="shared" si="281"/>
        <v>0.75309643012892336</v>
      </c>
      <c r="R384" s="30">
        <f t="shared" si="282"/>
        <v>0.23295427596957635</v>
      </c>
      <c r="S384" s="30">
        <f t="shared" si="283"/>
        <v>7.5381323895434647E-3</v>
      </c>
      <c r="T384" s="30">
        <f t="shared" si="284"/>
        <v>4.9863925756229328</v>
      </c>
      <c r="U384" s="31">
        <f t="shared" si="285"/>
        <v>75.795580722798761</v>
      </c>
      <c r="V384" s="37" t="s">
        <v>47</v>
      </c>
      <c r="W384" s="37" t="s">
        <v>49</v>
      </c>
    </row>
    <row r="385" spans="2:23" ht="15" customHeight="1">
      <c r="B385" s="10"/>
      <c r="C385" s="28"/>
      <c r="D385" s="10" t="s">
        <v>19</v>
      </c>
      <c r="E385" s="29">
        <v>52.072692000000004</v>
      </c>
      <c r="F385" s="29">
        <v>28.446901</v>
      </c>
      <c r="G385" s="29">
        <v>0.71980599999999995</v>
      </c>
      <c r="H385" s="29">
        <v>8.4272E-2</v>
      </c>
      <c r="I385" s="29">
        <v>12.699123</v>
      </c>
      <c r="J385" s="29">
        <v>3.6611060000000002</v>
      </c>
      <c r="K385" s="29">
        <v>0.192549</v>
      </c>
      <c r="L385" s="29">
        <f t="shared" si="276"/>
        <v>97.876449000000008</v>
      </c>
      <c r="M385" s="30">
        <f t="shared" si="277"/>
        <v>2.4128372614093001</v>
      </c>
      <c r="N385" s="30">
        <f t="shared" si="278"/>
        <v>1.5534904933469533</v>
      </c>
      <c r="O385" s="30">
        <f t="shared" si="279"/>
        <v>2.5098126561649739E-2</v>
      </c>
      <c r="P385" s="30">
        <f t="shared" si="280"/>
        <v>5.821221944038224E-3</v>
      </c>
      <c r="Q385" s="30">
        <f t="shared" si="281"/>
        <v>0.63047513725618409</v>
      </c>
      <c r="R385" s="30">
        <f t="shared" si="282"/>
        <v>0.32891027564030045</v>
      </c>
      <c r="S385" s="30">
        <f t="shared" si="283"/>
        <v>1.1382100596245788E-2</v>
      </c>
      <c r="T385" s="30">
        <f t="shared" si="284"/>
        <v>4.9680146167546724</v>
      </c>
      <c r="U385" s="31">
        <f t="shared" si="285"/>
        <v>64.946048203425534</v>
      </c>
      <c r="V385" s="37"/>
      <c r="W385" s="37" t="s">
        <v>50</v>
      </c>
    </row>
    <row r="386" spans="2:23" ht="15" customHeight="1">
      <c r="B386" s="10"/>
      <c r="C386" s="28"/>
      <c r="D386" s="10" t="s">
        <v>20</v>
      </c>
      <c r="E386" s="29">
        <v>52.856433000000003</v>
      </c>
      <c r="F386" s="29">
        <v>27.922165</v>
      </c>
      <c r="G386" s="29">
        <v>0.98001899999999997</v>
      </c>
      <c r="H386" s="29">
        <v>7.5139999999999998E-2</v>
      </c>
      <c r="I386" s="29">
        <v>12.09515</v>
      </c>
      <c r="J386" s="29">
        <v>3.9191880000000001</v>
      </c>
      <c r="K386" s="29">
        <v>0.24604699999999999</v>
      </c>
      <c r="L386" s="29">
        <f t="shared" si="276"/>
        <v>98.094142000000019</v>
      </c>
      <c r="M386" s="30">
        <f t="shared" si="277"/>
        <v>2.4412751714857195</v>
      </c>
      <c r="N386" s="30">
        <f t="shared" si="278"/>
        <v>1.5199300777642131</v>
      </c>
      <c r="O386" s="30">
        <f t="shared" si="279"/>
        <v>3.4061300024954687E-2</v>
      </c>
      <c r="P386" s="30">
        <f t="shared" si="280"/>
        <v>5.1737200951951709E-3</v>
      </c>
      <c r="Q386" s="30">
        <f t="shared" si="281"/>
        <v>0.59855818715853137</v>
      </c>
      <c r="R386" s="30">
        <f t="shared" si="282"/>
        <v>0.35096363282571635</v>
      </c>
      <c r="S386" s="30">
        <f t="shared" si="283"/>
        <v>1.4497733356452883E-2</v>
      </c>
      <c r="T386" s="30">
        <f t="shared" si="284"/>
        <v>4.9644598227107828</v>
      </c>
      <c r="U386" s="31">
        <f t="shared" si="285"/>
        <v>62.089838850705448</v>
      </c>
      <c r="V386" s="37"/>
      <c r="W386" s="37" t="s">
        <v>79</v>
      </c>
    </row>
    <row r="387" spans="2:23" ht="15" customHeight="1">
      <c r="B387" s="10"/>
      <c r="C387" s="28"/>
      <c r="D387" s="10" t="s">
        <v>39</v>
      </c>
      <c r="E387" s="29">
        <v>48.717019000000001</v>
      </c>
      <c r="F387" s="29">
        <v>30.303958000000002</v>
      </c>
      <c r="G387" s="29">
        <v>0.89321600000000001</v>
      </c>
      <c r="H387" s="29">
        <v>8.8752999999999999E-2</v>
      </c>
      <c r="I387" s="29">
        <v>14.86924</v>
      </c>
      <c r="J387" s="29">
        <v>2.6196480000000002</v>
      </c>
      <c r="K387" s="29">
        <v>8.1512000000000001E-2</v>
      </c>
      <c r="L387" s="29">
        <f t="shared" si="276"/>
        <v>97.573346000000001</v>
      </c>
      <c r="M387" s="30">
        <f t="shared" si="277"/>
        <v>2.283552629668343</v>
      </c>
      <c r="N387" s="30">
        <f t="shared" si="278"/>
        <v>1.6741150950963239</v>
      </c>
      <c r="O387" s="30">
        <f t="shared" si="279"/>
        <v>3.1506100558563746E-2</v>
      </c>
      <c r="P387" s="30">
        <f t="shared" si="280"/>
        <v>6.201920816296504E-3</v>
      </c>
      <c r="Q387" s="30">
        <f t="shared" si="281"/>
        <v>0.74678455091019014</v>
      </c>
      <c r="R387" s="30">
        <f t="shared" si="282"/>
        <v>0.23807861988213319</v>
      </c>
      <c r="S387" s="30">
        <f t="shared" si="283"/>
        <v>4.8743310268592683E-3</v>
      </c>
      <c r="T387" s="30">
        <f t="shared" si="284"/>
        <v>4.9851132479587097</v>
      </c>
      <c r="U387" s="31">
        <f t="shared" si="285"/>
        <v>75.452789202951905</v>
      </c>
      <c r="V387" s="37" t="s">
        <v>47</v>
      </c>
      <c r="W387" s="37" t="s">
        <v>50</v>
      </c>
    </row>
    <row r="388" spans="2:23" ht="15" customHeight="1">
      <c r="B388" s="10"/>
      <c r="C388" s="28"/>
      <c r="D388" s="10" t="s">
        <v>19</v>
      </c>
      <c r="E388" s="29">
        <v>48.417884000000001</v>
      </c>
      <c r="F388" s="29">
        <v>31.179096999999999</v>
      </c>
      <c r="G388" s="29">
        <v>0.79564800000000002</v>
      </c>
      <c r="H388" s="29">
        <v>0.115963</v>
      </c>
      <c r="I388" s="29">
        <v>15.570888</v>
      </c>
      <c r="J388" s="29">
        <v>2.2950059999999999</v>
      </c>
      <c r="K388" s="29">
        <v>5.4030000000000002E-2</v>
      </c>
      <c r="L388" s="29">
        <f t="shared" si="276"/>
        <v>98.428515999999988</v>
      </c>
      <c r="M388" s="30">
        <f t="shared" si="277"/>
        <v>2.2523901100436721</v>
      </c>
      <c r="N388" s="30">
        <f t="shared" si="278"/>
        <v>1.7094522600416611</v>
      </c>
      <c r="O388" s="30">
        <f t="shared" si="279"/>
        <v>2.7852656492989968E-2</v>
      </c>
      <c r="P388" s="30">
        <f t="shared" si="280"/>
        <v>8.042111757939294E-3</v>
      </c>
      <c r="Q388" s="30">
        <f t="shared" si="281"/>
        <v>0.77611740181066269</v>
      </c>
      <c r="R388" s="30">
        <f t="shared" si="282"/>
        <v>0.20699924852669369</v>
      </c>
      <c r="S388" s="30">
        <f t="shared" si="283"/>
        <v>3.2065345574578061E-3</v>
      </c>
      <c r="T388" s="30">
        <f t="shared" si="284"/>
        <v>4.9840603232310761</v>
      </c>
      <c r="U388" s="31">
        <f t="shared" si="285"/>
        <v>78.687940595600139</v>
      </c>
      <c r="V388" s="37"/>
      <c r="W388" s="37" t="s">
        <v>80</v>
      </c>
    </row>
    <row r="389" spans="2:23" ht="15" customHeight="1">
      <c r="B389" s="10"/>
      <c r="C389" s="28">
        <v>40463</v>
      </c>
      <c r="D389" s="10" t="s">
        <v>18</v>
      </c>
      <c r="E389" s="29">
        <v>48.181322000000002</v>
      </c>
      <c r="F389" s="29">
        <v>30.897235999999999</v>
      </c>
      <c r="G389" s="29">
        <v>0.85224599999999995</v>
      </c>
      <c r="H389" s="29">
        <v>6.9847000000000006E-2</v>
      </c>
      <c r="I389" s="29">
        <v>15.380998999999999</v>
      </c>
      <c r="J389" s="29">
        <v>2.3114859999999999</v>
      </c>
      <c r="K389" s="29">
        <v>7.2248999999999994E-2</v>
      </c>
      <c r="L389" s="29">
        <f t="shared" si="276"/>
        <v>97.765384999999995</v>
      </c>
      <c r="M389" s="30">
        <f t="shared" si="277"/>
        <v>2.2565030841335219</v>
      </c>
      <c r="N389" s="30">
        <f t="shared" si="278"/>
        <v>1.7054244579770279</v>
      </c>
      <c r="O389" s="30">
        <f t="shared" si="279"/>
        <v>3.0035165714944596E-2</v>
      </c>
      <c r="P389" s="30">
        <f t="shared" si="280"/>
        <v>4.8766078409752068E-3</v>
      </c>
      <c r="Q389" s="30">
        <f t="shared" si="281"/>
        <v>0.77182349986005361</v>
      </c>
      <c r="R389" s="30">
        <f t="shared" si="282"/>
        <v>0.20989187357270811</v>
      </c>
      <c r="S389" s="30">
        <f t="shared" si="283"/>
        <v>4.3167034152304783E-3</v>
      </c>
      <c r="T389" s="30">
        <f t="shared" si="284"/>
        <v>4.9828713925144612</v>
      </c>
      <c r="U389" s="31">
        <f t="shared" si="285"/>
        <v>78.275698933376461</v>
      </c>
      <c r="V389" s="37" t="s">
        <v>47</v>
      </c>
      <c r="W389" s="37" t="s">
        <v>49</v>
      </c>
    </row>
    <row r="390" spans="2:23" ht="15" customHeight="1">
      <c r="B390" s="10"/>
      <c r="C390" s="28"/>
      <c r="D390" s="10" t="s">
        <v>19</v>
      </c>
      <c r="E390" s="29">
        <v>45.152855000000002</v>
      </c>
      <c r="F390" s="29">
        <v>33.516168999999998</v>
      </c>
      <c r="G390" s="29">
        <v>0.59057000000000004</v>
      </c>
      <c r="H390" s="29">
        <v>7.9314999999999997E-2</v>
      </c>
      <c r="I390" s="29">
        <v>17.623217</v>
      </c>
      <c r="J390" s="29">
        <v>1.35229</v>
      </c>
      <c r="K390" s="29">
        <v>3.4270000000000002E-2</v>
      </c>
      <c r="L390" s="29">
        <f t="shared" si="276"/>
        <v>98.348686000000001</v>
      </c>
      <c r="M390" s="30">
        <f t="shared" si="277"/>
        <v>2.1178920907554724</v>
      </c>
      <c r="N390" s="30">
        <f t="shared" si="278"/>
        <v>1.8528003401334747</v>
      </c>
      <c r="O390" s="30">
        <f t="shared" si="279"/>
        <v>2.0844804959231186E-2</v>
      </c>
      <c r="P390" s="30">
        <f t="shared" si="280"/>
        <v>5.5460885198012465E-3</v>
      </c>
      <c r="Q390" s="30">
        <f t="shared" si="281"/>
        <v>0.88568652167225925</v>
      </c>
      <c r="R390" s="30">
        <f t="shared" si="282"/>
        <v>0.12298031089006917</v>
      </c>
      <c r="S390" s="30">
        <f t="shared" si="283"/>
        <v>2.0506704258027772E-3</v>
      </c>
      <c r="T390" s="30">
        <f t="shared" si="284"/>
        <v>5.0078008273561103</v>
      </c>
      <c r="U390" s="31">
        <f t="shared" si="285"/>
        <v>87.629482922159283</v>
      </c>
      <c r="V390" s="37"/>
      <c r="W390" s="37" t="s">
        <v>50</v>
      </c>
    </row>
    <row r="391" spans="2:23" ht="15" customHeight="1">
      <c r="B391" s="10"/>
      <c r="C391" s="28"/>
      <c r="D391" s="10" t="s">
        <v>20</v>
      </c>
      <c r="E391" s="29">
        <v>46.291575000000002</v>
      </c>
      <c r="F391" s="29">
        <v>32.967702000000003</v>
      </c>
      <c r="G391" s="29">
        <v>0.69972800000000002</v>
      </c>
      <c r="H391" s="29">
        <v>0.10996499999999999</v>
      </c>
      <c r="I391" s="29">
        <v>17.199149999999999</v>
      </c>
      <c r="J391" s="29">
        <v>1.608992</v>
      </c>
      <c r="K391" s="29">
        <v>1.5058999999999999E-2</v>
      </c>
      <c r="L391" s="29">
        <f t="shared" si="276"/>
        <v>98.89217099999999</v>
      </c>
      <c r="M391" s="30">
        <f t="shared" si="277"/>
        <v>2.155393748710166</v>
      </c>
      <c r="N391" s="30">
        <f t="shared" si="278"/>
        <v>1.8091266660469212</v>
      </c>
      <c r="O391" s="30">
        <f t="shared" si="279"/>
        <v>2.4516685499580214E-2</v>
      </c>
      <c r="P391" s="30">
        <f t="shared" si="280"/>
        <v>7.6329425912220151E-3</v>
      </c>
      <c r="Q391" s="30">
        <f t="shared" si="281"/>
        <v>0.85804068314182624</v>
      </c>
      <c r="R391" s="30">
        <f t="shared" si="282"/>
        <v>0.14525319163650502</v>
      </c>
      <c r="S391" s="30">
        <f t="shared" si="283"/>
        <v>8.9450741723034674E-4</v>
      </c>
      <c r="T391" s="30">
        <f t="shared" si="284"/>
        <v>5.000858425043452</v>
      </c>
      <c r="U391" s="31">
        <f t="shared" si="285"/>
        <v>85.446187025765283</v>
      </c>
      <c r="V391" s="37"/>
      <c r="W391" s="37" t="s">
        <v>79</v>
      </c>
    </row>
    <row r="392" spans="2:23" ht="15" customHeight="1">
      <c r="B392" s="10"/>
      <c r="C392" s="28"/>
      <c r="D392" s="10" t="s">
        <v>21</v>
      </c>
      <c r="E392" s="29">
        <v>47.912216000000001</v>
      </c>
      <c r="F392" s="29">
        <v>30.820959999999999</v>
      </c>
      <c r="G392" s="29">
        <v>0.90922999999999998</v>
      </c>
      <c r="H392" s="29">
        <v>6.3003000000000003E-2</v>
      </c>
      <c r="I392" s="29">
        <v>15.707490999999999</v>
      </c>
      <c r="J392" s="29">
        <v>2.469379</v>
      </c>
      <c r="K392" s="29">
        <v>8.7159E-2</v>
      </c>
      <c r="L392" s="29">
        <f t="shared" si="276"/>
        <v>97.969437999999997</v>
      </c>
      <c r="M392" s="30">
        <f t="shared" si="277"/>
        <v>2.2453002786581995</v>
      </c>
      <c r="N392" s="30">
        <f t="shared" si="278"/>
        <v>1.7022759820575672</v>
      </c>
      <c r="O392" s="30">
        <f t="shared" si="279"/>
        <v>3.2063414584399735E-2</v>
      </c>
      <c r="P392" s="30">
        <f t="shared" si="280"/>
        <v>4.4015157237514597E-3</v>
      </c>
      <c r="Q392" s="30">
        <f t="shared" si="281"/>
        <v>0.7886988833509142</v>
      </c>
      <c r="R392" s="30">
        <f t="shared" si="282"/>
        <v>0.22436910739810481</v>
      </c>
      <c r="S392" s="30">
        <f t="shared" si="283"/>
        <v>5.210789893863494E-3</v>
      </c>
      <c r="T392" s="30">
        <f t="shared" si="284"/>
        <v>5.0023199716668003</v>
      </c>
      <c r="U392" s="31">
        <f t="shared" si="285"/>
        <v>77.4541214394132</v>
      </c>
      <c r="V392" s="37" t="s">
        <v>47</v>
      </c>
      <c r="W392" s="37" t="s">
        <v>49</v>
      </c>
    </row>
    <row r="393" spans="2:23" ht="15" customHeight="1">
      <c r="B393" s="10"/>
      <c r="C393" s="28"/>
      <c r="D393" s="10" t="s">
        <v>19</v>
      </c>
      <c r="E393" s="29">
        <v>51.999599000000003</v>
      </c>
      <c r="F393" s="29">
        <v>28.775054000000001</v>
      </c>
      <c r="G393" s="29">
        <v>0.84816100000000005</v>
      </c>
      <c r="H393" s="29">
        <v>0.127862</v>
      </c>
      <c r="I393" s="29">
        <v>12.758267999999999</v>
      </c>
      <c r="J393" s="29">
        <v>3.7506249999999999</v>
      </c>
      <c r="K393" s="29">
        <v>0.238317</v>
      </c>
      <c r="L393" s="29">
        <f t="shared" si="276"/>
        <v>98.497885999999994</v>
      </c>
      <c r="M393" s="30">
        <f t="shared" si="277"/>
        <v>2.3980174015372313</v>
      </c>
      <c r="N393" s="30">
        <f t="shared" si="278"/>
        <v>1.5639545235042911</v>
      </c>
      <c r="O393" s="30">
        <f t="shared" si="279"/>
        <v>2.9433267409401196E-2</v>
      </c>
      <c r="P393" s="30">
        <f t="shared" si="280"/>
        <v>8.7903604712631957E-3</v>
      </c>
      <c r="Q393" s="30">
        <f t="shared" si="281"/>
        <v>0.63040593118619948</v>
      </c>
      <c r="R393" s="30">
        <f t="shared" si="282"/>
        <v>0.3353537115412199</v>
      </c>
      <c r="S393" s="30">
        <f t="shared" si="283"/>
        <v>1.4020726253853411E-2</v>
      </c>
      <c r="T393" s="30">
        <f t="shared" si="284"/>
        <v>4.9799759219034598</v>
      </c>
      <c r="U393" s="31">
        <f t="shared" si="285"/>
        <v>64.341555632683722</v>
      </c>
      <c r="V393" s="37"/>
      <c r="W393" s="37" t="s">
        <v>50</v>
      </c>
    </row>
    <row r="394" spans="2:23" ht="15" customHeight="1">
      <c r="B394" s="10"/>
      <c r="C394" s="28"/>
      <c r="D394" s="10" t="s">
        <v>22</v>
      </c>
      <c r="E394" s="29">
        <v>44.331538999999999</v>
      </c>
      <c r="F394" s="29">
        <v>34.034902000000002</v>
      </c>
      <c r="G394" s="29">
        <v>0.58495699999999995</v>
      </c>
      <c r="H394" s="29">
        <v>3.9536000000000002E-2</v>
      </c>
      <c r="I394" s="29">
        <v>18.624739000000002</v>
      </c>
      <c r="J394" s="29">
        <v>0.73456600000000005</v>
      </c>
      <c r="K394" s="29">
        <v>2.1191000000000002E-2</v>
      </c>
      <c r="L394" s="29">
        <f t="shared" si="276"/>
        <v>98.371430000000018</v>
      </c>
      <c r="M394" s="30">
        <f t="shared" si="277"/>
        <v>2.0833420122669799</v>
      </c>
      <c r="N394" s="30">
        <f t="shared" si="278"/>
        <v>1.8850718381243579</v>
      </c>
      <c r="O394" s="30">
        <f t="shared" si="279"/>
        <v>2.0686144179097827E-2</v>
      </c>
      <c r="P394" s="30">
        <f t="shared" si="280"/>
        <v>2.7698314824236262E-3</v>
      </c>
      <c r="Q394" s="30">
        <f t="shared" si="281"/>
        <v>0.9378085610515593</v>
      </c>
      <c r="R394" s="30">
        <f t="shared" si="282"/>
        <v>6.6930754945938684E-2</v>
      </c>
      <c r="S394" s="30">
        <f t="shared" si="283"/>
        <v>1.2704640078107119E-3</v>
      </c>
      <c r="T394" s="30">
        <f t="shared" si="284"/>
        <v>4.9978796060581683</v>
      </c>
      <c r="U394" s="31">
        <f t="shared" si="285"/>
        <v>93.220620682893411</v>
      </c>
      <c r="V394" s="37" t="s">
        <v>48</v>
      </c>
      <c r="W394" s="37" t="s">
        <v>69</v>
      </c>
    </row>
    <row r="395" spans="2:23" ht="15" customHeight="1">
      <c r="B395" s="10"/>
      <c r="C395" s="28"/>
      <c r="D395" s="10" t="s">
        <v>19</v>
      </c>
      <c r="E395" s="29">
        <v>52.271414</v>
      </c>
      <c r="F395" s="29">
        <v>27.814138</v>
      </c>
      <c r="G395" s="29">
        <v>0.81237599999999999</v>
      </c>
      <c r="H395" s="29">
        <v>9.8936999999999997E-2</v>
      </c>
      <c r="I395" s="29">
        <v>11.845516</v>
      </c>
      <c r="J395" s="29">
        <v>4.0295269999999999</v>
      </c>
      <c r="K395" s="29">
        <v>0.19737299999999999</v>
      </c>
      <c r="L395" s="29">
        <f t="shared" si="276"/>
        <v>97.069281000000018</v>
      </c>
      <c r="M395" s="30">
        <f t="shared" si="277"/>
        <v>2.4382749062866251</v>
      </c>
      <c r="N395" s="30">
        <f t="shared" si="278"/>
        <v>1.5291132912152925</v>
      </c>
      <c r="O395" s="30">
        <f t="shared" si="279"/>
        <v>2.8515654673426864E-2</v>
      </c>
      <c r="P395" s="30">
        <f t="shared" si="280"/>
        <v>6.8800249602999127E-3</v>
      </c>
      <c r="Q395" s="30">
        <f t="shared" si="281"/>
        <v>0.59203671267032254</v>
      </c>
      <c r="R395" s="30">
        <f t="shared" si="282"/>
        <v>0.36443462129326659</v>
      </c>
      <c r="S395" s="30">
        <f t="shared" si="283"/>
        <v>1.1745440632830055E-2</v>
      </c>
      <c r="T395" s="30">
        <f t="shared" si="284"/>
        <v>4.9710006517320631</v>
      </c>
      <c r="U395" s="31">
        <f t="shared" si="285"/>
        <v>61.147124094921892</v>
      </c>
      <c r="V395" s="37"/>
      <c r="W395" s="37" t="s">
        <v>70</v>
      </c>
    </row>
    <row r="396" spans="2:23" ht="15" customHeight="1">
      <c r="B396" s="10"/>
      <c r="C396" s="28"/>
      <c r="D396" s="10" t="s">
        <v>20</v>
      </c>
      <c r="E396" s="29">
        <v>52.254522000000001</v>
      </c>
      <c r="F396" s="29">
        <v>28.059595999999999</v>
      </c>
      <c r="G396" s="29">
        <v>0.963785</v>
      </c>
      <c r="H396" s="29">
        <v>9.3715000000000007E-2</v>
      </c>
      <c r="I396" s="29">
        <v>11.58774</v>
      </c>
      <c r="J396" s="29">
        <v>4.2054879999999999</v>
      </c>
      <c r="K396" s="29">
        <v>0.28773199999999999</v>
      </c>
      <c r="L396" s="29">
        <f t="shared" si="276"/>
        <v>97.452578000000017</v>
      </c>
      <c r="M396" s="30">
        <f t="shared" si="277"/>
        <v>2.4301853051171709</v>
      </c>
      <c r="N396" s="30">
        <f t="shared" si="278"/>
        <v>1.5379866380319573</v>
      </c>
      <c r="O396" s="30">
        <f t="shared" si="279"/>
        <v>3.3729003880444676E-2</v>
      </c>
      <c r="P396" s="30">
        <f t="shared" si="280"/>
        <v>6.4973681666763523E-3</v>
      </c>
      <c r="Q396" s="30">
        <f t="shared" si="281"/>
        <v>0.57741822498900197</v>
      </c>
      <c r="R396" s="30">
        <f t="shared" si="282"/>
        <v>0.37920935835551739</v>
      </c>
      <c r="S396" s="30">
        <f t="shared" si="283"/>
        <v>1.7071309127235163E-2</v>
      </c>
      <c r="T396" s="30">
        <f t="shared" si="284"/>
        <v>4.9820972076680041</v>
      </c>
      <c r="U396" s="31">
        <f t="shared" si="285"/>
        <v>59.301518103118511</v>
      </c>
      <c r="V396" s="37"/>
      <c r="W396" s="37" t="s">
        <v>79</v>
      </c>
    </row>
    <row r="397" spans="2:23" ht="15" customHeight="1">
      <c r="B397" s="10"/>
      <c r="C397" s="28"/>
      <c r="D397" s="10" t="s">
        <v>23</v>
      </c>
      <c r="E397" s="29">
        <v>51.734447000000003</v>
      </c>
      <c r="F397" s="29">
        <v>28.255849999999999</v>
      </c>
      <c r="G397" s="29">
        <v>0.76865700000000003</v>
      </c>
      <c r="H397" s="29">
        <v>0.107243</v>
      </c>
      <c r="I397" s="29">
        <v>12.853408999999999</v>
      </c>
      <c r="J397" s="29">
        <v>3.708485</v>
      </c>
      <c r="K397" s="29">
        <v>0.19336300000000001</v>
      </c>
      <c r="L397" s="29">
        <f t="shared" si="276"/>
        <v>97.621454</v>
      </c>
      <c r="M397" s="30">
        <f t="shared" si="277"/>
        <v>2.4071062755044692</v>
      </c>
      <c r="N397" s="30">
        <f t="shared" si="278"/>
        <v>1.5494567839936171</v>
      </c>
      <c r="O397" s="30">
        <f t="shared" si="279"/>
        <v>2.6912613968002552E-2</v>
      </c>
      <c r="P397" s="30">
        <f t="shared" si="280"/>
        <v>7.4387037664926849E-3</v>
      </c>
      <c r="Q397" s="30">
        <f t="shared" si="281"/>
        <v>0.6407815744811487</v>
      </c>
      <c r="R397" s="30">
        <f t="shared" si="282"/>
        <v>0.33454852394379503</v>
      </c>
      <c r="S397" s="30">
        <f t="shared" si="283"/>
        <v>1.1477623658187708E-2</v>
      </c>
      <c r="T397" s="30">
        <f t="shared" si="284"/>
        <v>4.977722099315713</v>
      </c>
      <c r="U397" s="31">
        <f t="shared" si="285"/>
        <v>64.934795314377098</v>
      </c>
      <c r="V397" s="37" t="s">
        <v>47</v>
      </c>
      <c r="W397" s="37" t="s">
        <v>50</v>
      </c>
    </row>
    <row r="398" spans="2:23" ht="15" customHeight="1">
      <c r="B398" s="10"/>
      <c r="C398" s="28"/>
      <c r="D398" s="10" t="s">
        <v>19</v>
      </c>
      <c r="E398" s="29">
        <v>48.614438999999997</v>
      </c>
      <c r="F398" s="29">
        <v>30.188403000000001</v>
      </c>
      <c r="G398" s="29">
        <v>0.78586100000000003</v>
      </c>
      <c r="H398" s="29">
        <v>8.6723999999999996E-2</v>
      </c>
      <c r="I398" s="29">
        <v>14.747576</v>
      </c>
      <c r="J398" s="29">
        <v>2.476817</v>
      </c>
      <c r="K398" s="29">
        <v>0.103532</v>
      </c>
      <c r="L398" s="29">
        <f t="shared" si="276"/>
        <v>97.003351999999992</v>
      </c>
      <c r="M398" s="30">
        <f t="shared" si="277"/>
        <v>2.2893199517039409</v>
      </c>
      <c r="N398" s="30">
        <f t="shared" si="278"/>
        <v>1.6754712931962363</v>
      </c>
      <c r="O398" s="30">
        <f t="shared" si="279"/>
        <v>2.7848050175060604E-2</v>
      </c>
      <c r="P398" s="30">
        <f t="shared" si="280"/>
        <v>6.088262530251176E-3</v>
      </c>
      <c r="Q398" s="30">
        <f t="shared" si="281"/>
        <v>0.74411162912133821</v>
      </c>
      <c r="R398" s="30">
        <f t="shared" si="282"/>
        <v>0.22614254325408739</v>
      </c>
      <c r="S398" s="30">
        <f t="shared" si="283"/>
        <v>6.2198365130776076E-3</v>
      </c>
      <c r="T398" s="30">
        <f t="shared" si="284"/>
        <v>4.9752015664939915</v>
      </c>
      <c r="U398" s="31">
        <f t="shared" si="285"/>
        <v>76.203936033929097</v>
      </c>
      <c r="V398" s="37"/>
      <c r="W398" s="37" t="s">
        <v>80</v>
      </c>
    </row>
    <row r="399" spans="2:23" ht="15" customHeight="1">
      <c r="B399" s="10"/>
      <c r="C399" s="28"/>
      <c r="D399" s="10" t="s">
        <v>24</v>
      </c>
      <c r="E399" s="29">
        <v>48.702672</v>
      </c>
      <c r="F399" s="29">
        <v>30.766237</v>
      </c>
      <c r="G399" s="29">
        <v>0.79679</v>
      </c>
      <c r="H399" s="29">
        <v>8.9202000000000004E-2</v>
      </c>
      <c r="I399" s="29">
        <v>15.393694</v>
      </c>
      <c r="J399" s="29">
        <v>2.7439960000000001</v>
      </c>
      <c r="K399" s="29">
        <v>0.10893899999999999</v>
      </c>
      <c r="L399" s="29">
        <f t="shared" si="276"/>
        <v>98.601529999999997</v>
      </c>
      <c r="M399" s="30">
        <f t="shared" si="277"/>
        <v>2.2645648129186267</v>
      </c>
      <c r="N399" s="30">
        <f t="shared" si="278"/>
        <v>1.6860171379163973</v>
      </c>
      <c r="O399" s="30">
        <f t="shared" si="279"/>
        <v>2.7879416659929011E-2</v>
      </c>
      <c r="P399" s="30">
        <f t="shared" si="280"/>
        <v>6.1832871241045183E-3</v>
      </c>
      <c r="Q399" s="30">
        <f t="shared" si="281"/>
        <v>0.76692174106488487</v>
      </c>
      <c r="R399" s="30">
        <f t="shared" si="282"/>
        <v>0.24737885639162638</v>
      </c>
      <c r="S399" s="30">
        <f t="shared" si="283"/>
        <v>6.4621718269074827E-3</v>
      </c>
      <c r="T399" s="30">
        <f t="shared" si="284"/>
        <v>5.0054074239024757</v>
      </c>
      <c r="U399" s="31">
        <f t="shared" si="285"/>
        <v>75.132221133346007</v>
      </c>
      <c r="V399" s="37" t="s">
        <v>47</v>
      </c>
      <c r="W399" s="37" t="s">
        <v>49</v>
      </c>
    </row>
    <row r="400" spans="2:23" ht="15" customHeight="1">
      <c r="B400" s="10"/>
      <c r="C400" s="28"/>
      <c r="D400" s="10" t="s">
        <v>19</v>
      </c>
      <c r="E400" s="29">
        <v>52.284658</v>
      </c>
      <c r="F400" s="29">
        <v>27.955362000000001</v>
      </c>
      <c r="G400" s="29">
        <v>0.81895399999999996</v>
      </c>
      <c r="H400" s="29">
        <v>0.11841599999999999</v>
      </c>
      <c r="I400" s="29">
        <v>12.216786000000001</v>
      </c>
      <c r="J400" s="29">
        <v>3.997846</v>
      </c>
      <c r="K400" s="29">
        <v>0.19961300000000001</v>
      </c>
      <c r="L400" s="29">
        <f t="shared" si="276"/>
        <v>97.591634999999997</v>
      </c>
      <c r="M400" s="30">
        <f t="shared" si="277"/>
        <v>2.4292448176143848</v>
      </c>
      <c r="N400" s="30">
        <f t="shared" si="278"/>
        <v>1.5307975948520784</v>
      </c>
      <c r="O400" s="30">
        <f t="shared" si="279"/>
        <v>2.8632835833543785E-2</v>
      </c>
      <c r="P400" s="30">
        <f t="shared" si="280"/>
        <v>8.2020092720352742E-3</v>
      </c>
      <c r="Q400" s="30">
        <f t="shared" si="281"/>
        <v>0.60817731074889048</v>
      </c>
      <c r="R400" s="30">
        <f t="shared" si="282"/>
        <v>0.36013904740232877</v>
      </c>
      <c r="S400" s="30">
        <f t="shared" si="283"/>
        <v>1.1831750041414733E-2</v>
      </c>
      <c r="T400" s="30">
        <f t="shared" si="284"/>
        <v>4.9770253657646757</v>
      </c>
      <c r="U400" s="31">
        <f t="shared" si="285"/>
        <v>62.049531664184165</v>
      </c>
      <c r="V400" s="37"/>
      <c r="W400" s="37" t="s">
        <v>50</v>
      </c>
    </row>
    <row r="401" spans="2:23" ht="15" customHeight="1">
      <c r="B401" s="10"/>
      <c r="C401" s="28"/>
      <c r="D401" s="10" t="s">
        <v>25</v>
      </c>
      <c r="E401" s="29">
        <v>52.351367000000003</v>
      </c>
      <c r="F401" s="29">
        <v>28.222966</v>
      </c>
      <c r="G401" s="29">
        <v>0.86562499999999998</v>
      </c>
      <c r="H401" s="29">
        <v>0.115453</v>
      </c>
      <c r="I401" s="29">
        <v>12.467879999999999</v>
      </c>
      <c r="J401" s="29">
        <v>3.7028829999999999</v>
      </c>
      <c r="K401" s="29">
        <v>0.18987699999999999</v>
      </c>
      <c r="L401" s="29">
        <f t="shared" si="276"/>
        <v>97.916050999999982</v>
      </c>
      <c r="M401" s="30">
        <f t="shared" si="277"/>
        <v>2.4234539510198734</v>
      </c>
      <c r="N401" s="30">
        <f t="shared" si="278"/>
        <v>1.5398025535958724</v>
      </c>
      <c r="O401" s="30">
        <f t="shared" si="279"/>
        <v>3.0153961616779773E-2</v>
      </c>
      <c r="P401" s="30">
        <f t="shared" si="280"/>
        <v>7.9675504772383325E-3</v>
      </c>
      <c r="Q401" s="30">
        <f t="shared" si="281"/>
        <v>0.6184087035429956</v>
      </c>
      <c r="R401" s="30">
        <f t="shared" si="282"/>
        <v>0.33234861460056542</v>
      </c>
      <c r="S401" s="30">
        <f t="shared" si="283"/>
        <v>1.1213527641517666E-2</v>
      </c>
      <c r="T401" s="30">
        <f t="shared" si="284"/>
        <v>4.9633488624948434</v>
      </c>
      <c r="U401" s="31">
        <f t="shared" si="285"/>
        <v>64.285597245756776</v>
      </c>
      <c r="V401" s="37" t="s">
        <v>47</v>
      </c>
      <c r="W401" s="37" t="s">
        <v>50</v>
      </c>
    </row>
    <row r="402" spans="2:23" ht="15" customHeight="1">
      <c r="B402" s="10"/>
      <c r="C402" s="28"/>
      <c r="D402" s="10" t="s">
        <v>19</v>
      </c>
      <c r="E402" s="29">
        <v>48.37527</v>
      </c>
      <c r="F402" s="29">
        <v>30.884528</v>
      </c>
      <c r="G402" s="29">
        <v>0.85347700000000004</v>
      </c>
      <c r="H402" s="29">
        <v>7.9227000000000006E-2</v>
      </c>
      <c r="I402" s="29">
        <v>15.266425999999999</v>
      </c>
      <c r="J402" s="29">
        <v>2.3417140000000001</v>
      </c>
      <c r="K402" s="29">
        <v>8.9838000000000001E-2</v>
      </c>
      <c r="L402" s="29">
        <f t="shared" si="276"/>
        <v>97.890479999999997</v>
      </c>
      <c r="M402" s="30">
        <f t="shared" si="277"/>
        <v>2.2616333320168658</v>
      </c>
      <c r="N402" s="30">
        <f t="shared" si="278"/>
        <v>1.7017485929234328</v>
      </c>
      <c r="O402" s="30">
        <f t="shared" si="279"/>
        <v>3.0026067572907107E-2</v>
      </c>
      <c r="P402" s="30">
        <f t="shared" si="280"/>
        <v>5.5218532583045576E-3</v>
      </c>
      <c r="Q402" s="30">
        <f t="shared" si="281"/>
        <v>0.76473753218078355</v>
      </c>
      <c r="R402" s="30">
        <f t="shared" si="282"/>
        <v>0.21226568131581663</v>
      </c>
      <c r="S402" s="30">
        <f t="shared" si="283"/>
        <v>5.3582382495263427E-3</v>
      </c>
      <c r="T402" s="30">
        <f t="shared" si="284"/>
        <v>4.981291297517636</v>
      </c>
      <c r="U402" s="31">
        <f t="shared" si="285"/>
        <v>77.846858793316741</v>
      </c>
      <c r="V402" s="37"/>
      <c r="W402" s="37" t="s">
        <v>49</v>
      </c>
    </row>
    <row r="403" spans="2:23" ht="15" customHeight="1">
      <c r="B403" s="10"/>
      <c r="C403" s="28"/>
      <c r="D403" s="10" t="s">
        <v>26</v>
      </c>
      <c r="E403" s="29">
        <v>48.966411000000001</v>
      </c>
      <c r="F403" s="29">
        <v>30.559170000000002</v>
      </c>
      <c r="G403" s="29">
        <v>0.75501200000000002</v>
      </c>
      <c r="H403" s="29">
        <v>8.0628000000000005E-2</v>
      </c>
      <c r="I403" s="29">
        <v>14.776094000000001</v>
      </c>
      <c r="J403" s="29">
        <v>2.6087769999999999</v>
      </c>
      <c r="K403" s="29">
        <v>9.9571999999999994E-2</v>
      </c>
      <c r="L403" s="29">
        <f t="shared" si="276"/>
        <v>97.845663999999999</v>
      </c>
      <c r="M403" s="30">
        <f t="shared" si="277"/>
        <v>2.286093570961643</v>
      </c>
      <c r="N403" s="30">
        <f t="shared" si="278"/>
        <v>1.6814847029071101</v>
      </c>
      <c r="O403" s="30">
        <f t="shared" si="279"/>
        <v>2.6525124104673312E-2</v>
      </c>
      <c r="P403" s="30">
        <f t="shared" si="280"/>
        <v>5.6117003354148268E-3</v>
      </c>
      <c r="Q403" s="30">
        <f t="shared" si="281"/>
        <v>0.73914834392083961</v>
      </c>
      <c r="R403" s="30">
        <f t="shared" si="282"/>
        <v>0.23614558105768318</v>
      </c>
      <c r="S403" s="30">
        <f t="shared" si="283"/>
        <v>5.9305655478846322E-3</v>
      </c>
      <c r="T403" s="30">
        <f t="shared" si="284"/>
        <v>4.9809395888352483</v>
      </c>
      <c r="U403" s="31">
        <f t="shared" si="285"/>
        <v>75.329178088930618</v>
      </c>
      <c r="V403" s="37" t="s">
        <v>47</v>
      </c>
      <c r="W403" s="37" t="s">
        <v>49</v>
      </c>
    </row>
    <row r="404" spans="2:23" ht="15" customHeight="1">
      <c r="B404" s="10"/>
      <c r="C404" s="28"/>
      <c r="D404" s="10" t="s">
        <v>19</v>
      </c>
      <c r="E404" s="29">
        <v>52.577728</v>
      </c>
      <c r="F404" s="29">
        <v>27.591311999999999</v>
      </c>
      <c r="G404" s="29">
        <v>0.78991199999999995</v>
      </c>
      <c r="H404" s="29">
        <v>0.103593</v>
      </c>
      <c r="I404" s="29">
        <v>11.900085000000001</v>
      </c>
      <c r="J404" s="29">
        <v>4.1171259999999998</v>
      </c>
      <c r="K404" s="29">
        <v>0.24</v>
      </c>
      <c r="L404" s="29">
        <f t="shared" si="276"/>
        <v>97.319755999999998</v>
      </c>
      <c r="M404" s="30">
        <f t="shared" si="277"/>
        <v>2.4472712275441375</v>
      </c>
      <c r="N404" s="30">
        <f t="shared" si="278"/>
        <v>1.5135901004110819</v>
      </c>
      <c r="O404" s="30">
        <f t="shared" si="279"/>
        <v>2.7667303989937688E-2</v>
      </c>
      <c r="P404" s="30">
        <f t="shared" si="280"/>
        <v>7.1882563194224933E-3</v>
      </c>
      <c r="Q404" s="30">
        <f t="shared" si="281"/>
        <v>0.59348068121642372</v>
      </c>
      <c r="R404" s="30">
        <f t="shared" si="282"/>
        <v>0.37155369500829794</v>
      </c>
      <c r="S404" s="30">
        <f t="shared" si="283"/>
        <v>1.4251306540401897E-2</v>
      </c>
      <c r="T404" s="30">
        <f t="shared" si="284"/>
        <v>4.9750025710297026</v>
      </c>
      <c r="U404" s="31">
        <f t="shared" si="285"/>
        <v>60.603426728415357</v>
      </c>
      <c r="V404" s="37"/>
      <c r="W404" s="37" t="s">
        <v>50</v>
      </c>
    </row>
    <row r="405" spans="2:23" ht="15" customHeight="1">
      <c r="B405" s="10"/>
      <c r="C405" s="28"/>
      <c r="D405" s="10" t="s">
        <v>20</v>
      </c>
      <c r="E405" s="29">
        <v>51.648128</v>
      </c>
      <c r="F405" s="29">
        <v>28.478026</v>
      </c>
      <c r="G405" s="29">
        <v>1.0457479999999999</v>
      </c>
      <c r="H405" s="29">
        <v>0.111418</v>
      </c>
      <c r="I405" s="29">
        <v>12.640518</v>
      </c>
      <c r="J405" s="29">
        <v>3.9101349999999999</v>
      </c>
      <c r="K405" s="29">
        <v>0.20963300000000001</v>
      </c>
      <c r="L405" s="29">
        <f t="shared" si="276"/>
        <v>98.043605999999997</v>
      </c>
      <c r="M405" s="30">
        <f t="shared" si="277"/>
        <v>2.3958874269452282</v>
      </c>
      <c r="N405" s="30">
        <f t="shared" si="278"/>
        <v>1.5569595980945143</v>
      </c>
      <c r="O405" s="30">
        <f t="shared" si="279"/>
        <v>3.650452548944455E-2</v>
      </c>
      <c r="P405" s="30">
        <f t="shared" si="280"/>
        <v>7.7051311905164616E-3</v>
      </c>
      <c r="Q405" s="30">
        <f t="shared" si="281"/>
        <v>0.62827955718109574</v>
      </c>
      <c r="R405" s="30">
        <f t="shared" si="282"/>
        <v>0.351682463392819</v>
      </c>
      <c r="S405" s="30">
        <f t="shared" si="283"/>
        <v>1.2406081331168117E-2</v>
      </c>
      <c r="T405" s="30">
        <f t="shared" si="284"/>
        <v>4.989424783624786</v>
      </c>
      <c r="U405" s="31">
        <f t="shared" si="285"/>
        <v>63.311139885992503</v>
      </c>
      <c r="V405" s="37"/>
      <c r="W405" s="37" t="s">
        <v>79</v>
      </c>
    </row>
    <row r="406" spans="2:23" ht="15" customHeight="1">
      <c r="B406" s="10"/>
      <c r="C406" s="28"/>
      <c r="D406" s="10" t="s">
        <v>27</v>
      </c>
      <c r="E406" s="29">
        <v>49.763530000000003</v>
      </c>
      <c r="F406" s="29">
        <v>30.242719999999998</v>
      </c>
      <c r="G406" s="29">
        <v>0.79860900000000001</v>
      </c>
      <c r="H406" s="29">
        <v>0.10848099999999999</v>
      </c>
      <c r="I406" s="29">
        <v>14.795908000000001</v>
      </c>
      <c r="J406" s="29">
        <v>2.9990299999999999</v>
      </c>
      <c r="K406" s="29">
        <v>0.115202</v>
      </c>
      <c r="L406" s="29">
        <f t="shared" si="276"/>
        <v>98.823479999999989</v>
      </c>
      <c r="M406" s="30">
        <f t="shared" si="277"/>
        <v>2.3026803331730807</v>
      </c>
      <c r="N406" s="30">
        <f t="shared" si="278"/>
        <v>1.6492973385270893</v>
      </c>
      <c r="O406" s="30">
        <f t="shared" si="279"/>
        <v>2.7807664418004856E-2</v>
      </c>
      <c r="P406" s="30">
        <f t="shared" si="280"/>
        <v>7.4832285201729297E-3</v>
      </c>
      <c r="Q406" s="30">
        <f t="shared" si="281"/>
        <v>0.73356791610875738</v>
      </c>
      <c r="R406" s="30">
        <f t="shared" si="282"/>
        <v>0.26906079409814548</v>
      </c>
      <c r="S406" s="30">
        <f t="shared" si="283"/>
        <v>6.8005751163903345E-3</v>
      </c>
      <c r="T406" s="30">
        <f t="shared" si="284"/>
        <v>4.9966978499616408</v>
      </c>
      <c r="U406" s="31">
        <f t="shared" si="285"/>
        <v>72.671550823276846</v>
      </c>
      <c r="V406" s="37" t="s">
        <v>47</v>
      </c>
      <c r="W406" s="37" t="s">
        <v>49</v>
      </c>
    </row>
    <row r="407" spans="2:23" ht="15" customHeight="1">
      <c r="B407" s="10"/>
      <c r="C407" s="28"/>
      <c r="D407" s="10" t="s">
        <v>19</v>
      </c>
      <c r="E407" s="29">
        <v>52.338332000000001</v>
      </c>
      <c r="F407" s="29">
        <v>27.972632999999998</v>
      </c>
      <c r="G407" s="29">
        <v>0.83040199999999997</v>
      </c>
      <c r="H407" s="29">
        <v>0.10634</v>
      </c>
      <c r="I407" s="29">
        <v>12.380039</v>
      </c>
      <c r="J407" s="29">
        <v>4.1733320000000003</v>
      </c>
      <c r="K407" s="29">
        <v>0.16594300000000001</v>
      </c>
      <c r="L407" s="29">
        <f t="shared" si="276"/>
        <v>97.967021000000003</v>
      </c>
      <c r="M407" s="30">
        <f t="shared" si="277"/>
        <v>2.4253104721961947</v>
      </c>
      <c r="N407" s="30">
        <f t="shared" si="278"/>
        <v>1.5276942681728951</v>
      </c>
      <c r="O407" s="30">
        <f t="shared" si="279"/>
        <v>2.895634165479152E-2</v>
      </c>
      <c r="P407" s="30">
        <f t="shared" si="280"/>
        <v>7.3461023681425574E-3</v>
      </c>
      <c r="Q407" s="30">
        <f t="shared" si="281"/>
        <v>0.6146752282928456</v>
      </c>
      <c r="R407" s="30">
        <f t="shared" si="282"/>
        <v>0.37495360809550521</v>
      </c>
      <c r="S407" s="30">
        <f t="shared" si="283"/>
        <v>9.8100123146813052E-3</v>
      </c>
      <c r="T407" s="30">
        <f t="shared" si="284"/>
        <v>4.9887460330950564</v>
      </c>
      <c r="U407" s="31">
        <f t="shared" si="285"/>
        <v>61.502034775865212</v>
      </c>
      <c r="V407" s="37"/>
      <c r="W407" s="37" t="s">
        <v>50</v>
      </c>
    </row>
    <row r="408" spans="2:23" ht="15" customHeight="1">
      <c r="B408" s="10"/>
      <c r="C408" s="28"/>
      <c r="D408" s="10" t="s">
        <v>20</v>
      </c>
      <c r="E408" s="29">
        <v>49.355870000000003</v>
      </c>
      <c r="F408" s="29">
        <v>29.663944000000001</v>
      </c>
      <c r="G408" s="29">
        <v>0.86381799999999997</v>
      </c>
      <c r="H408" s="29">
        <v>0.149035</v>
      </c>
      <c r="I408" s="29">
        <v>13.981966999999999</v>
      </c>
      <c r="J408" s="29">
        <v>3.2074790000000002</v>
      </c>
      <c r="K408" s="29">
        <v>0.102381</v>
      </c>
      <c r="L408" s="29">
        <f t="shared" si="276"/>
        <v>97.324493999999987</v>
      </c>
      <c r="M408" s="30">
        <f t="shared" si="277"/>
        <v>2.3157309804073174</v>
      </c>
      <c r="N408" s="30">
        <f t="shared" si="278"/>
        <v>1.640339806738929</v>
      </c>
      <c r="O408" s="30">
        <f t="shared" si="279"/>
        <v>3.0498563556128427E-2</v>
      </c>
      <c r="P408" s="30">
        <f t="shared" si="280"/>
        <v>1.0424384498985079E-2</v>
      </c>
      <c r="Q408" s="30">
        <f t="shared" si="281"/>
        <v>0.70290041711450024</v>
      </c>
      <c r="R408" s="30">
        <f t="shared" si="282"/>
        <v>0.29178318003577919</v>
      </c>
      <c r="S408" s="30">
        <f t="shared" si="283"/>
        <v>6.1281842228054287E-3</v>
      </c>
      <c r="T408" s="30">
        <f t="shared" si="284"/>
        <v>4.9978055165744442</v>
      </c>
      <c r="U408" s="31">
        <f t="shared" si="285"/>
        <v>70.233027847667941</v>
      </c>
      <c r="V408" s="37"/>
      <c r="W408" s="37" t="s">
        <v>79</v>
      </c>
    </row>
    <row r="409" spans="2:23" ht="15" customHeight="1">
      <c r="B409" s="10"/>
      <c r="C409" s="28"/>
      <c r="D409" s="10" t="s">
        <v>28</v>
      </c>
      <c r="E409" s="29">
        <v>51.306176000000001</v>
      </c>
      <c r="F409" s="29">
        <v>28.58727</v>
      </c>
      <c r="G409" s="29">
        <v>0.73441699999999999</v>
      </c>
      <c r="H409" s="29">
        <v>0.10599600000000001</v>
      </c>
      <c r="I409" s="29">
        <v>12.580164</v>
      </c>
      <c r="J409" s="29">
        <v>3.850463</v>
      </c>
      <c r="K409" s="29">
        <v>0.109096</v>
      </c>
      <c r="L409" s="29">
        <f t="shared" si="276"/>
        <v>97.27358199999999</v>
      </c>
      <c r="M409" s="30">
        <f t="shared" si="277"/>
        <v>2.3944215869962648</v>
      </c>
      <c r="N409" s="30">
        <f t="shared" si="278"/>
        <v>1.572386453494047</v>
      </c>
      <c r="O409" s="30">
        <f t="shared" si="279"/>
        <v>2.5791793042087553E-2</v>
      </c>
      <c r="P409" s="30">
        <f t="shared" si="280"/>
        <v>7.3745123087615855E-3</v>
      </c>
      <c r="Q409" s="30">
        <f t="shared" si="281"/>
        <v>0.62906208424398546</v>
      </c>
      <c r="R409" s="30">
        <f t="shared" si="282"/>
        <v>0.34841036341823811</v>
      </c>
      <c r="S409" s="30">
        <f t="shared" si="283"/>
        <v>6.4953558828065947E-3</v>
      </c>
      <c r="T409" s="30">
        <f t="shared" si="284"/>
        <v>4.9839421493861913</v>
      </c>
      <c r="U409" s="31">
        <f t="shared" si="285"/>
        <v>63.931165428137625</v>
      </c>
      <c r="V409" s="37" t="s">
        <v>47</v>
      </c>
      <c r="W409" s="37" t="s">
        <v>50</v>
      </c>
    </row>
    <row r="410" spans="2:23" ht="15" customHeight="1">
      <c r="B410" s="10"/>
      <c r="C410" s="28"/>
      <c r="D410" s="10" t="s">
        <v>19</v>
      </c>
      <c r="E410" s="29">
        <v>46.972859</v>
      </c>
      <c r="F410" s="29">
        <v>31.065577000000001</v>
      </c>
      <c r="G410" s="29">
        <v>0.95570999999999995</v>
      </c>
      <c r="H410" s="29">
        <v>5.8494999999999998E-2</v>
      </c>
      <c r="I410" s="29">
        <v>16.003643</v>
      </c>
      <c r="J410" s="29">
        <v>2.1933250000000002</v>
      </c>
      <c r="K410" s="29">
        <v>0.11226</v>
      </c>
      <c r="L410" s="29">
        <f t="shared" si="276"/>
        <v>97.361868999999999</v>
      </c>
      <c r="M410" s="30">
        <f t="shared" si="277"/>
        <v>2.2186271050522759</v>
      </c>
      <c r="N410" s="30">
        <f t="shared" si="278"/>
        <v>1.7293081255309952</v>
      </c>
      <c r="O410" s="30">
        <f t="shared" si="279"/>
        <v>3.3968102857071157E-2</v>
      </c>
      <c r="P410" s="30">
        <f t="shared" si="280"/>
        <v>4.1187830916657548E-3</v>
      </c>
      <c r="Q410" s="30">
        <f t="shared" si="281"/>
        <v>0.8099018838330232</v>
      </c>
      <c r="R410" s="30">
        <f t="shared" si="282"/>
        <v>0.20085721952381339</v>
      </c>
      <c r="S410" s="30">
        <f t="shared" si="283"/>
        <v>6.7643412535089084E-3</v>
      </c>
      <c r="T410" s="30">
        <f t="shared" si="284"/>
        <v>5.0035455611423529</v>
      </c>
      <c r="U410" s="31">
        <f t="shared" si="285"/>
        <v>79.59540275194054</v>
      </c>
      <c r="V410" s="37"/>
      <c r="W410" s="37" t="s">
        <v>49</v>
      </c>
    </row>
    <row r="411" spans="2:23" ht="15" customHeight="1">
      <c r="B411" s="10"/>
      <c r="C411" s="28"/>
      <c r="D411" s="10" t="s">
        <v>29</v>
      </c>
      <c r="E411" s="29">
        <v>47.980246000000001</v>
      </c>
      <c r="F411" s="29">
        <v>30.460094999999999</v>
      </c>
      <c r="G411" s="29">
        <v>0.82855100000000004</v>
      </c>
      <c r="H411" s="29">
        <v>5.2533999999999997E-2</v>
      </c>
      <c r="I411" s="29">
        <v>14.224838</v>
      </c>
      <c r="J411" s="29">
        <v>2.61632</v>
      </c>
      <c r="K411" s="29">
        <v>0.112383</v>
      </c>
      <c r="L411" s="29">
        <f t="shared" si="276"/>
        <v>96.274967000000004</v>
      </c>
      <c r="M411" s="30">
        <f t="shared" si="277"/>
        <v>2.2756643957822766</v>
      </c>
      <c r="N411" s="30">
        <f t="shared" si="278"/>
        <v>1.7026784343594297</v>
      </c>
      <c r="O411" s="30">
        <f t="shared" si="279"/>
        <v>2.957146440551759E-2</v>
      </c>
      <c r="P411" s="30">
        <f t="shared" si="280"/>
        <v>3.7144889429823495E-3</v>
      </c>
      <c r="Q411" s="30">
        <f t="shared" si="281"/>
        <v>0.72288515735406145</v>
      </c>
      <c r="R411" s="30">
        <f t="shared" si="282"/>
        <v>0.24059341852522204</v>
      </c>
      <c r="S411" s="30">
        <f t="shared" si="283"/>
        <v>6.8000094567476112E-3</v>
      </c>
      <c r="T411" s="30">
        <f t="shared" si="284"/>
        <v>4.9819073688262367</v>
      </c>
      <c r="U411" s="31">
        <f t="shared" si="285"/>
        <v>74.502845706288454</v>
      </c>
      <c r="V411" s="37" t="s">
        <v>47</v>
      </c>
      <c r="W411" s="37" t="s">
        <v>49</v>
      </c>
    </row>
    <row r="412" spans="2:23" ht="15" customHeight="1">
      <c r="B412" s="10"/>
      <c r="C412" s="28"/>
      <c r="D412" s="10" t="s">
        <v>19</v>
      </c>
      <c r="E412" s="29">
        <v>51.632452000000001</v>
      </c>
      <c r="F412" s="29">
        <v>28.114864000000001</v>
      </c>
      <c r="G412" s="29">
        <v>0.80757699999999999</v>
      </c>
      <c r="H412" s="29">
        <v>9.6869999999999998E-2</v>
      </c>
      <c r="I412" s="29">
        <v>12.106178999999999</v>
      </c>
      <c r="J412" s="29">
        <v>3.8503180000000001</v>
      </c>
      <c r="K412" s="29">
        <v>0.19725599999999999</v>
      </c>
      <c r="L412" s="29">
        <f t="shared" si="276"/>
        <v>96.805515999999983</v>
      </c>
      <c r="M412" s="30">
        <f t="shared" si="277"/>
        <v>2.4176225487849701</v>
      </c>
      <c r="N412" s="30">
        <f t="shared" si="278"/>
        <v>1.551519978187915</v>
      </c>
      <c r="O412" s="30">
        <f t="shared" si="279"/>
        <v>2.8454930600501034E-2</v>
      </c>
      <c r="P412" s="30">
        <f t="shared" si="280"/>
        <v>6.7618869103208976E-3</v>
      </c>
      <c r="Q412" s="30">
        <f t="shared" si="281"/>
        <v>0.60736403662051575</v>
      </c>
      <c r="R412" s="30">
        <f t="shared" si="282"/>
        <v>0.34955014344037955</v>
      </c>
      <c r="S412" s="30">
        <f t="shared" si="283"/>
        <v>1.1783087992815732E-2</v>
      </c>
      <c r="T412" s="30">
        <f t="shared" si="284"/>
        <v>4.9730566125374187</v>
      </c>
      <c r="U412" s="31">
        <f t="shared" si="285"/>
        <v>62.699055386087807</v>
      </c>
      <c r="V412" s="37"/>
      <c r="W412" s="37" t="s">
        <v>50</v>
      </c>
    </row>
    <row r="413" spans="2:23" ht="15" customHeight="1">
      <c r="B413" s="10">
        <v>9</v>
      </c>
      <c r="C413" s="28">
        <v>40494</v>
      </c>
      <c r="D413" s="10" t="s">
        <v>18</v>
      </c>
      <c r="E413" s="29">
        <v>53.573405999999999</v>
      </c>
      <c r="F413" s="29">
        <v>27.019598999999999</v>
      </c>
      <c r="G413" s="29">
        <v>0.90280700000000003</v>
      </c>
      <c r="H413" s="29">
        <v>0.14113999999999999</v>
      </c>
      <c r="I413" s="29">
        <v>11.514860000000001</v>
      </c>
      <c r="J413" s="29">
        <v>3.86673</v>
      </c>
      <c r="K413" s="29">
        <v>0.23710000000000001</v>
      </c>
      <c r="L413" s="29">
        <f t="shared" si="276"/>
        <v>97.255641999999995</v>
      </c>
      <c r="M413" s="30">
        <f t="shared" si="277"/>
        <v>2.4862858938472705</v>
      </c>
      <c r="N413" s="30">
        <f t="shared" si="278"/>
        <v>1.4778703791658807</v>
      </c>
      <c r="O413" s="30">
        <f t="shared" si="279"/>
        <v>3.1528591316934772E-2</v>
      </c>
      <c r="P413" s="30">
        <f t="shared" si="280"/>
        <v>9.7648320195886842E-3</v>
      </c>
      <c r="Q413" s="30">
        <f t="shared" si="281"/>
        <v>0.57258069860748295</v>
      </c>
      <c r="R413" s="30">
        <f t="shared" si="282"/>
        <v>0.34793073393412072</v>
      </c>
      <c r="S413" s="30">
        <f t="shared" si="283"/>
        <v>1.4037717974203841E-2</v>
      </c>
      <c r="T413" s="30">
        <f t="shared" si="284"/>
        <v>4.9399988468654819</v>
      </c>
      <c r="U413" s="31">
        <f t="shared" si="285"/>
        <v>61.268120386333592</v>
      </c>
      <c r="V413" s="37" t="s">
        <v>47</v>
      </c>
      <c r="W413" s="37" t="s">
        <v>50</v>
      </c>
    </row>
    <row r="414" spans="2:23" ht="15" customHeight="1">
      <c r="B414" s="10"/>
      <c r="C414" s="28"/>
      <c r="D414" s="10" t="s">
        <v>19</v>
      </c>
      <c r="E414" s="29">
        <v>44.105023000000003</v>
      </c>
      <c r="F414" s="29">
        <v>33.704515999999998</v>
      </c>
      <c r="G414" s="29">
        <v>0.666265</v>
      </c>
      <c r="H414" s="29">
        <v>6.3768000000000005E-2</v>
      </c>
      <c r="I414" s="29">
        <v>18.272546999999999</v>
      </c>
      <c r="J414" s="29">
        <v>0.82109200000000004</v>
      </c>
      <c r="K414" s="29">
        <v>1.7253999999999999E-2</v>
      </c>
      <c r="L414" s="29">
        <f t="shared" si="276"/>
        <v>97.650464999999983</v>
      </c>
      <c r="M414" s="30">
        <f t="shared" si="277"/>
        <v>2.0874757082783693</v>
      </c>
      <c r="N414" s="30">
        <f t="shared" si="278"/>
        <v>1.8800833786652653</v>
      </c>
      <c r="O414" s="30">
        <f t="shared" si="279"/>
        <v>2.3729479849607833E-2</v>
      </c>
      <c r="P414" s="30">
        <f t="shared" si="280"/>
        <v>4.4993422452808528E-3</v>
      </c>
      <c r="Q414" s="30">
        <f t="shared" si="281"/>
        <v>0.92663499844829067</v>
      </c>
      <c r="R414" s="30">
        <f t="shared" si="282"/>
        <v>7.5348105231092546E-2</v>
      </c>
      <c r="S414" s="30">
        <f t="shared" si="283"/>
        <v>1.0418047236673837E-3</v>
      </c>
      <c r="T414" s="30">
        <f t="shared" si="284"/>
        <v>4.9988128174415731</v>
      </c>
      <c r="U414" s="31">
        <f t="shared" si="285"/>
        <v>92.384046566063574</v>
      </c>
      <c r="V414" s="37"/>
      <c r="W414" s="37" t="s">
        <v>49</v>
      </c>
    </row>
    <row r="415" spans="2:23" ht="15" customHeight="1">
      <c r="B415" s="10"/>
      <c r="C415" s="28"/>
      <c r="D415" s="10" t="s">
        <v>20</v>
      </c>
      <c r="E415" s="29">
        <v>53.724760000000003</v>
      </c>
      <c r="F415" s="29">
        <v>27.180615</v>
      </c>
      <c r="G415" s="29">
        <v>0.93989699999999998</v>
      </c>
      <c r="H415" s="29">
        <v>7.3458999999999997E-2</v>
      </c>
      <c r="I415" s="29">
        <v>11.631709000000001</v>
      </c>
      <c r="J415" s="29">
        <v>4.0987109999999998</v>
      </c>
      <c r="K415" s="29">
        <v>0.262013</v>
      </c>
      <c r="L415" s="29">
        <f t="shared" si="276"/>
        <v>97.911163999999999</v>
      </c>
      <c r="M415" s="30">
        <f t="shared" si="277"/>
        <v>2.4804415554253465</v>
      </c>
      <c r="N415" s="30">
        <f t="shared" si="278"/>
        <v>1.4790042808011565</v>
      </c>
      <c r="O415" s="30">
        <f t="shared" si="279"/>
        <v>3.2654468499691607E-2</v>
      </c>
      <c r="P415" s="30">
        <f t="shared" si="280"/>
        <v>5.0560618993339239E-3</v>
      </c>
      <c r="Q415" s="30">
        <f t="shared" si="281"/>
        <v>0.57540585561103663</v>
      </c>
      <c r="R415" s="30">
        <f t="shared" si="282"/>
        <v>0.36690104542954494</v>
      </c>
      <c r="S415" s="30">
        <f t="shared" si="283"/>
        <v>1.5432649945784242E-2</v>
      </c>
      <c r="T415" s="30">
        <f t="shared" si="284"/>
        <v>4.9548959176118936</v>
      </c>
      <c r="U415" s="31">
        <f t="shared" si="285"/>
        <v>60.079575393793881</v>
      </c>
      <c r="V415" s="37"/>
      <c r="W415" s="37" t="s">
        <v>79</v>
      </c>
    </row>
    <row r="416" spans="2:23" ht="15" customHeight="1">
      <c r="B416" s="10"/>
      <c r="C416" s="28"/>
      <c r="D416" s="10" t="s">
        <v>21</v>
      </c>
      <c r="E416" s="29">
        <v>51.615774999999999</v>
      </c>
      <c r="F416" s="29">
        <v>28.724691</v>
      </c>
      <c r="G416" s="29">
        <v>0.92583700000000002</v>
      </c>
      <c r="H416" s="29">
        <v>0.108709</v>
      </c>
      <c r="I416" s="29">
        <v>13.277075999999999</v>
      </c>
      <c r="J416" s="29">
        <v>3.552486</v>
      </c>
      <c r="K416" s="29">
        <v>0.12668499999999999</v>
      </c>
      <c r="L416" s="29">
        <f t="shared" si="276"/>
        <v>98.331258999999989</v>
      </c>
      <c r="M416" s="30">
        <f t="shared" si="277"/>
        <v>2.3872659796462536</v>
      </c>
      <c r="N416" s="30">
        <f t="shared" si="278"/>
        <v>1.5657750177442498</v>
      </c>
      <c r="O416" s="30">
        <f t="shared" si="279"/>
        <v>3.2222611178850814E-2</v>
      </c>
      <c r="P416" s="30">
        <f t="shared" si="280"/>
        <v>7.4954327671122424E-3</v>
      </c>
      <c r="Q416" s="30">
        <f t="shared" si="281"/>
        <v>0.65795627296815484</v>
      </c>
      <c r="R416" s="30">
        <f t="shared" si="282"/>
        <v>0.31856486051877841</v>
      </c>
      <c r="S416" s="30">
        <f t="shared" si="283"/>
        <v>7.4749226563691476E-3</v>
      </c>
      <c r="T416" s="30">
        <f t="shared" si="284"/>
        <v>4.976755097479769</v>
      </c>
      <c r="U416" s="31">
        <f t="shared" si="285"/>
        <v>66.865742891995353</v>
      </c>
      <c r="V416" s="37" t="s">
        <v>47</v>
      </c>
      <c r="W416" s="37" t="s">
        <v>50</v>
      </c>
    </row>
    <row r="417" spans="2:23" ht="15" customHeight="1">
      <c r="B417" s="10"/>
      <c r="C417" s="28"/>
      <c r="D417" s="10" t="s">
        <v>19</v>
      </c>
      <c r="E417" s="29">
        <v>49.885091000000003</v>
      </c>
      <c r="F417" s="29">
        <v>30.584918999999999</v>
      </c>
      <c r="G417" s="29">
        <v>0.90423299999999995</v>
      </c>
      <c r="H417" s="29">
        <v>0.105573</v>
      </c>
      <c r="I417" s="29">
        <v>13.912883000000001</v>
      </c>
      <c r="J417" s="29">
        <v>2.8828719999999999</v>
      </c>
      <c r="K417" s="29">
        <v>0.12928200000000001</v>
      </c>
      <c r="L417" s="29">
        <f t="shared" si="276"/>
        <v>98.404853000000031</v>
      </c>
      <c r="M417" s="30">
        <f t="shared" si="277"/>
        <v>2.3094645212414573</v>
      </c>
      <c r="N417" s="30">
        <f t="shared" si="278"/>
        <v>1.6687969533647096</v>
      </c>
      <c r="O417" s="30">
        <f t="shared" si="279"/>
        <v>3.1501317656249937E-2</v>
      </c>
      <c r="P417" s="30">
        <f t="shared" si="280"/>
        <v>7.2862865116583263E-3</v>
      </c>
      <c r="Q417" s="30">
        <f t="shared" si="281"/>
        <v>0.69013474584972678</v>
      </c>
      <c r="R417" s="30">
        <f t="shared" si="282"/>
        <v>0.25876946239177218</v>
      </c>
      <c r="S417" s="30">
        <f t="shared" si="283"/>
        <v>7.635574856753433E-3</v>
      </c>
      <c r="T417" s="30">
        <f t="shared" si="284"/>
        <v>4.9735888618723276</v>
      </c>
      <c r="U417" s="31">
        <f t="shared" si="285"/>
        <v>72.149089671353337</v>
      </c>
      <c r="V417" s="37"/>
      <c r="W417" s="37" t="s">
        <v>49</v>
      </c>
    </row>
    <row r="418" spans="2:23" ht="15" customHeight="1">
      <c r="B418" s="10"/>
      <c r="C418" s="28"/>
      <c r="D418" s="10" t="s">
        <v>22</v>
      </c>
      <c r="E418" s="29">
        <v>48.669880999999997</v>
      </c>
      <c r="F418" s="29">
        <v>30.674880999999999</v>
      </c>
      <c r="G418" s="29">
        <v>0.91549499999999995</v>
      </c>
      <c r="H418" s="29">
        <v>8.3815000000000001E-2</v>
      </c>
      <c r="I418" s="29">
        <v>14.99911</v>
      </c>
      <c r="J418" s="29">
        <v>2.4403440000000001</v>
      </c>
      <c r="K418" s="29">
        <v>6.1448999999999997E-2</v>
      </c>
      <c r="L418" s="29">
        <f t="shared" si="276"/>
        <v>97.844974999999991</v>
      </c>
      <c r="M418" s="30">
        <f t="shared" si="277"/>
        <v>2.2742569364148726</v>
      </c>
      <c r="N418" s="30">
        <f t="shared" si="278"/>
        <v>1.6893427319257899</v>
      </c>
      <c r="O418" s="30">
        <f t="shared" si="279"/>
        <v>3.2191636994398094E-2</v>
      </c>
      <c r="P418" s="30">
        <f t="shared" si="280"/>
        <v>5.8386689100296853E-3</v>
      </c>
      <c r="Q418" s="30">
        <f t="shared" si="281"/>
        <v>0.75096719850944549</v>
      </c>
      <c r="R418" s="30">
        <f t="shared" si="282"/>
        <v>0.22109424155527757</v>
      </c>
      <c r="S418" s="30">
        <f t="shared" si="283"/>
        <v>3.6631711857180219E-3</v>
      </c>
      <c r="T418" s="30">
        <f t="shared" si="284"/>
        <v>4.9773545854955321</v>
      </c>
      <c r="U418" s="31">
        <f t="shared" si="285"/>
        <v>76.965077015638926</v>
      </c>
      <c r="V418" s="37" t="s">
        <v>47</v>
      </c>
      <c r="W418" s="37" t="s">
        <v>49</v>
      </c>
    </row>
    <row r="419" spans="2:23" ht="15" customHeight="1">
      <c r="B419" s="10"/>
      <c r="C419" s="28"/>
      <c r="D419" s="10" t="s">
        <v>19</v>
      </c>
      <c r="E419" s="29">
        <v>51.665013999999999</v>
      </c>
      <c r="F419" s="29">
        <v>28.507966</v>
      </c>
      <c r="G419" s="29">
        <v>1.0014259999999999</v>
      </c>
      <c r="H419" s="29">
        <v>0.13764799999999999</v>
      </c>
      <c r="I419" s="29">
        <v>13.156940000000001</v>
      </c>
      <c r="J419" s="29">
        <v>3.6891929999999999</v>
      </c>
      <c r="K419" s="29">
        <v>0.10474</v>
      </c>
      <c r="L419" s="29">
        <f t="shared" si="276"/>
        <v>98.262927000000005</v>
      </c>
      <c r="M419" s="30">
        <f t="shared" si="277"/>
        <v>2.3918441503332222</v>
      </c>
      <c r="N419" s="30">
        <f t="shared" si="278"/>
        <v>1.5554576685520027</v>
      </c>
      <c r="O419" s="30">
        <f t="shared" si="279"/>
        <v>3.4886952262881833E-2</v>
      </c>
      <c r="P419" s="30">
        <f t="shared" si="280"/>
        <v>9.4999011869799695E-3</v>
      </c>
      <c r="Q419" s="30">
        <f t="shared" si="281"/>
        <v>0.65263063344380556</v>
      </c>
      <c r="R419" s="30">
        <f t="shared" si="282"/>
        <v>0.33114243659717479</v>
      </c>
      <c r="S419" s="30">
        <f t="shared" si="283"/>
        <v>6.1860303637103686E-3</v>
      </c>
      <c r="T419" s="30">
        <f t="shared" si="284"/>
        <v>4.9816477727397777</v>
      </c>
      <c r="U419" s="31">
        <f t="shared" si="285"/>
        <v>65.925009748080825</v>
      </c>
      <c r="V419" s="37"/>
      <c r="W419" s="37" t="s">
        <v>50</v>
      </c>
    </row>
    <row r="420" spans="2:23" ht="15" customHeight="1">
      <c r="B420" s="10"/>
      <c r="C420" s="28"/>
      <c r="D420" s="10" t="s">
        <v>20</v>
      </c>
      <c r="E420" s="29">
        <v>50.756836</v>
      </c>
      <c r="F420" s="29">
        <v>28.297919</v>
      </c>
      <c r="G420" s="29">
        <v>0.90150200000000003</v>
      </c>
      <c r="H420" s="29">
        <v>0.14402000000000001</v>
      </c>
      <c r="I420" s="29">
        <v>13.472669</v>
      </c>
      <c r="J420" s="29">
        <v>3.5457269999999999</v>
      </c>
      <c r="K420" s="29">
        <v>0.195773</v>
      </c>
      <c r="L420" s="29">
        <f t="shared" si="276"/>
        <v>97.31444599999999</v>
      </c>
      <c r="M420" s="30">
        <f t="shared" si="277"/>
        <v>2.3777835748978471</v>
      </c>
      <c r="N420" s="30">
        <f t="shared" si="278"/>
        <v>1.5623844844079771</v>
      </c>
      <c r="O420" s="30">
        <f t="shared" si="279"/>
        <v>3.1779884673183371E-2</v>
      </c>
      <c r="P420" s="30">
        <f t="shared" si="280"/>
        <v>1.0058041961716186E-2</v>
      </c>
      <c r="Q420" s="30">
        <f t="shared" si="281"/>
        <v>0.67625058688788819</v>
      </c>
      <c r="R420" s="30">
        <f t="shared" si="282"/>
        <v>0.32205512354869359</v>
      </c>
      <c r="S420" s="30">
        <f t="shared" si="283"/>
        <v>1.1700211917227605E-2</v>
      </c>
      <c r="T420" s="30">
        <f t="shared" si="284"/>
        <v>4.9920119082945336</v>
      </c>
      <c r="U420" s="31">
        <f t="shared" si="285"/>
        <v>66.955111046467195</v>
      </c>
      <c r="V420" s="37"/>
      <c r="W420" s="37" t="s">
        <v>79</v>
      </c>
    </row>
    <row r="421" spans="2:23" ht="15" customHeight="1">
      <c r="B421" s="10"/>
      <c r="C421" s="28"/>
      <c r="D421" s="10" t="s">
        <v>19</v>
      </c>
      <c r="E421" s="29">
        <v>48.856360000000002</v>
      </c>
      <c r="F421" s="29">
        <v>30.341324</v>
      </c>
      <c r="G421" s="29">
        <v>0.92016399999999998</v>
      </c>
      <c r="H421" s="29">
        <v>5.8583999999999997E-2</v>
      </c>
      <c r="I421" s="29">
        <v>14.850679</v>
      </c>
      <c r="J421" s="29">
        <v>2.5534690000000002</v>
      </c>
      <c r="K421" s="29">
        <v>6.1527999999999999E-2</v>
      </c>
      <c r="L421" s="29">
        <f t="shared" si="276"/>
        <v>97.642108000000007</v>
      </c>
      <c r="M421" s="30">
        <f t="shared" si="277"/>
        <v>2.2869566754455097</v>
      </c>
      <c r="N421" s="30">
        <f t="shared" si="278"/>
        <v>1.673890312010907</v>
      </c>
      <c r="O421" s="30">
        <f t="shared" si="279"/>
        <v>3.2412304467375863E-2</v>
      </c>
      <c r="P421" s="30">
        <f t="shared" si="280"/>
        <v>4.0881677419207689E-3</v>
      </c>
      <c r="Q421" s="30">
        <f t="shared" si="281"/>
        <v>0.74483379793677085</v>
      </c>
      <c r="R421" s="30">
        <f t="shared" si="282"/>
        <v>0.23174723293478419</v>
      </c>
      <c r="S421" s="30">
        <f t="shared" si="283"/>
        <v>3.6742844909464782E-3</v>
      </c>
      <c r="T421" s="30">
        <f t="shared" si="284"/>
        <v>4.977602775028215</v>
      </c>
      <c r="U421" s="31">
        <f t="shared" si="285"/>
        <v>75.983653060971051</v>
      </c>
      <c r="V421" s="37" t="s">
        <v>47</v>
      </c>
      <c r="W421" s="37" t="s">
        <v>49</v>
      </c>
    </row>
    <row r="422" spans="2:23" ht="15" customHeight="1">
      <c r="B422" s="10"/>
      <c r="C422" s="28"/>
      <c r="D422" s="10" t="s">
        <v>20</v>
      </c>
      <c r="E422" s="29">
        <v>51.749665</v>
      </c>
      <c r="F422" s="29">
        <v>28.423037999999998</v>
      </c>
      <c r="G422" s="29">
        <v>0.89403500000000002</v>
      </c>
      <c r="H422" s="29">
        <v>9.8557000000000006E-2</v>
      </c>
      <c r="I422" s="29">
        <v>12.838168</v>
      </c>
      <c r="J422" s="29">
        <v>3.6633339999999999</v>
      </c>
      <c r="K422" s="29">
        <v>0.18388199999999999</v>
      </c>
      <c r="L422" s="29">
        <f t="shared" si="276"/>
        <v>97.850679</v>
      </c>
      <c r="M422" s="30">
        <f t="shared" si="277"/>
        <v>2.4023871611227592</v>
      </c>
      <c r="N422" s="30">
        <f t="shared" si="278"/>
        <v>1.5551116994049736</v>
      </c>
      <c r="O422" s="30">
        <f t="shared" si="279"/>
        <v>3.1231857754421471E-2</v>
      </c>
      <c r="P422" s="30">
        <f t="shared" si="280"/>
        <v>6.8208074025805114E-3</v>
      </c>
      <c r="Q422" s="30">
        <f t="shared" si="281"/>
        <v>0.63857916428486827</v>
      </c>
      <c r="R422" s="30">
        <f t="shared" si="282"/>
        <v>0.32973049126703069</v>
      </c>
      <c r="S422" s="30">
        <f t="shared" si="283"/>
        <v>1.0890249388849362E-2</v>
      </c>
      <c r="T422" s="30">
        <f t="shared" si="284"/>
        <v>4.9747514306254832</v>
      </c>
      <c r="U422" s="31">
        <f t="shared" si="285"/>
        <v>65.214381768501994</v>
      </c>
      <c r="V422" s="37"/>
      <c r="W422" s="37" t="s">
        <v>79</v>
      </c>
    </row>
    <row r="423" spans="2:23" ht="15" customHeight="1">
      <c r="B423" s="10"/>
      <c r="C423" s="28"/>
      <c r="D423" s="10" t="s">
        <v>24</v>
      </c>
      <c r="E423" s="29">
        <v>51.036644000000003</v>
      </c>
      <c r="F423" s="29">
        <v>28.750153999999998</v>
      </c>
      <c r="G423" s="29">
        <v>0.99494400000000005</v>
      </c>
      <c r="H423" s="29">
        <v>0.10946</v>
      </c>
      <c r="I423" s="29">
        <v>13.357592</v>
      </c>
      <c r="J423" s="29">
        <v>3.4054959999999999</v>
      </c>
      <c r="K423" s="29">
        <v>0.150507</v>
      </c>
      <c r="L423" s="29">
        <f t="shared" si="276"/>
        <v>97.804797000000008</v>
      </c>
      <c r="M423" s="30">
        <f t="shared" si="277"/>
        <v>2.3752448834425754</v>
      </c>
      <c r="N423" s="30">
        <f t="shared" si="278"/>
        <v>1.5769651477448281</v>
      </c>
      <c r="O423" s="30">
        <f t="shared" si="279"/>
        <v>3.4844381590216009E-2</v>
      </c>
      <c r="P423" s="30">
        <f t="shared" si="280"/>
        <v>7.5944194805625982E-3</v>
      </c>
      <c r="Q423" s="30">
        <f t="shared" si="281"/>
        <v>0.66608659035353301</v>
      </c>
      <c r="R423" s="30">
        <f t="shared" si="282"/>
        <v>0.30729379739362694</v>
      </c>
      <c r="S423" s="30">
        <f t="shared" si="283"/>
        <v>8.9360611627468146E-3</v>
      </c>
      <c r="T423" s="30">
        <f t="shared" si="284"/>
        <v>4.9769652811680896</v>
      </c>
      <c r="U423" s="31">
        <f t="shared" si="285"/>
        <v>67.807740682007363</v>
      </c>
      <c r="V423" s="37" t="s">
        <v>47</v>
      </c>
      <c r="W423" s="37" t="s">
        <v>50</v>
      </c>
    </row>
    <row r="424" spans="2:23" ht="15" customHeight="1">
      <c r="B424" s="10"/>
      <c r="C424" s="28"/>
      <c r="D424" s="10" t="s">
        <v>19</v>
      </c>
      <c r="E424" s="29">
        <v>47.291082000000003</v>
      </c>
      <c r="F424" s="29">
        <v>31.812125000000002</v>
      </c>
      <c r="G424" s="29">
        <v>0.87928499999999998</v>
      </c>
      <c r="H424" s="29">
        <v>6.9441000000000003E-2</v>
      </c>
      <c r="I424" s="29">
        <v>15.952337999999999</v>
      </c>
      <c r="J424" s="29">
        <v>1.8754010000000001</v>
      </c>
      <c r="K424" s="29">
        <v>6.6710000000000005E-2</v>
      </c>
      <c r="L424" s="29">
        <f t="shared" si="276"/>
        <v>97.946381999999986</v>
      </c>
      <c r="M424" s="30">
        <f t="shared" si="277"/>
        <v>2.2141267904176876</v>
      </c>
      <c r="N424" s="30">
        <f t="shared" si="278"/>
        <v>1.7553816493965206</v>
      </c>
      <c r="O424" s="30">
        <f t="shared" si="279"/>
        <v>3.0978525467907969E-2</v>
      </c>
      <c r="P424" s="30">
        <f t="shared" si="280"/>
        <v>4.8467660630524476E-3</v>
      </c>
      <c r="Q424" s="30">
        <f t="shared" si="281"/>
        <v>0.80024655514473808</v>
      </c>
      <c r="R424" s="30">
        <f t="shared" si="282"/>
        <v>0.17024113923837683</v>
      </c>
      <c r="S424" s="30">
        <f t="shared" si="283"/>
        <v>3.9845320820109525E-3</v>
      </c>
      <c r="T424" s="30">
        <f t="shared" si="284"/>
        <v>4.9798059578102949</v>
      </c>
      <c r="U424" s="31">
        <f t="shared" si="285"/>
        <v>82.121022376144353</v>
      </c>
      <c r="V424" s="37"/>
      <c r="W424" s="37" t="s">
        <v>49</v>
      </c>
    </row>
    <row r="425" spans="2:23" ht="15" customHeight="1">
      <c r="B425" s="10"/>
      <c r="C425" s="28"/>
      <c r="D425" s="10" t="s">
        <v>20</v>
      </c>
      <c r="E425" s="29">
        <v>53.396773000000003</v>
      </c>
      <c r="F425" s="29">
        <v>28.433942999999999</v>
      </c>
      <c r="G425" s="29">
        <v>0.98750899999999997</v>
      </c>
      <c r="H425" s="29">
        <v>9.4667000000000001E-2</v>
      </c>
      <c r="I425" s="29">
        <v>12.333565</v>
      </c>
      <c r="J425" s="29">
        <v>3.8782209999999999</v>
      </c>
      <c r="K425" s="29">
        <v>0.24413000000000001</v>
      </c>
      <c r="L425" s="29">
        <f t="shared" si="276"/>
        <v>99.368807999999987</v>
      </c>
      <c r="M425" s="30">
        <f t="shared" si="277"/>
        <v>2.4347794340389508</v>
      </c>
      <c r="N425" s="30">
        <f t="shared" si="278"/>
        <v>1.528049204673475</v>
      </c>
      <c r="O425" s="30">
        <f t="shared" si="279"/>
        <v>3.3883909809085316E-2</v>
      </c>
      <c r="P425" s="30">
        <f t="shared" si="280"/>
        <v>6.4351116069579157E-3</v>
      </c>
      <c r="Q425" s="30">
        <f t="shared" si="281"/>
        <v>0.60257273128816469</v>
      </c>
      <c r="R425" s="30">
        <f t="shared" si="282"/>
        <v>0.3428659080049255</v>
      </c>
      <c r="S425" s="30">
        <f t="shared" si="283"/>
        <v>1.4201326601343333E-2</v>
      </c>
      <c r="T425" s="30">
        <f t="shared" si="284"/>
        <v>4.9627876260229025</v>
      </c>
      <c r="U425" s="31">
        <f t="shared" si="285"/>
        <v>62.791541901502207</v>
      </c>
      <c r="V425" s="37"/>
      <c r="W425" s="37" t="s">
        <v>79</v>
      </c>
    </row>
    <row r="426" spans="2:23" ht="15" customHeight="1">
      <c r="B426" s="10"/>
      <c r="C426" s="28"/>
      <c r="D426" s="10" t="s">
        <v>25</v>
      </c>
      <c r="E426" s="29">
        <v>48.822730999999997</v>
      </c>
      <c r="F426" s="29">
        <v>30.998677000000001</v>
      </c>
      <c r="G426" s="29">
        <v>0.926678</v>
      </c>
      <c r="H426" s="29">
        <v>0.10592699999999999</v>
      </c>
      <c r="I426" s="29">
        <v>15.086997999999999</v>
      </c>
      <c r="J426" s="29">
        <v>2.4824679999999999</v>
      </c>
      <c r="K426" s="29">
        <v>0.12768599999999999</v>
      </c>
      <c r="L426" s="29">
        <f t="shared" si="276"/>
        <v>98.551164999999969</v>
      </c>
      <c r="M426" s="30">
        <f t="shared" si="277"/>
        <v>2.2668219124522055</v>
      </c>
      <c r="N426" s="30">
        <f t="shared" si="278"/>
        <v>1.6962666734122707</v>
      </c>
      <c r="O426" s="30">
        <f t="shared" si="279"/>
        <v>3.2376658715996924E-2</v>
      </c>
      <c r="P426" s="30">
        <f t="shared" si="280"/>
        <v>7.3318717830009716E-3</v>
      </c>
      <c r="Q426" s="30">
        <f t="shared" si="281"/>
        <v>0.75054096296848494</v>
      </c>
      <c r="R426" s="30">
        <f t="shared" si="282"/>
        <v>0.22347355080281045</v>
      </c>
      <c r="S426" s="30">
        <f t="shared" si="283"/>
        <v>7.5631335005925939E-3</v>
      </c>
      <c r="T426" s="30">
        <f t="shared" si="284"/>
        <v>4.9843747636353628</v>
      </c>
      <c r="U426" s="31">
        <f t="shared" si="285"/>
        <v>76.462719485765959</v>
      </c>
      <c r="V426" s="37" t="s">
        <v>47</v>
      </c>
      <c r="W426" s="37" t="s">
        <v>49</v>
      </c>
    </row>
    <row r="427" spans="2:23" ht="15" customHeight="1">
      <c r="B427" s="10"/>
      <c r="C427" s="28"/>
      <c r="D427" s="10" t="s">
        <v>19</v>
      </c>
      <c r="E427" s="29">
        <v>53.009188000000002</v>
      </c>
      <c r="F427" s="29">
        <v>28.051024999999999</v>
      </c>
      <c r="G427" s="29">
        <v>0.86264099999999999</v>
      </c>
      <c r="H427" s="29">
        <v>0.103653</v>
      </c>
      <c r="I427" s="29">
        <v>12.150556999999999</v>
      </c>
      <c r="J427" s="29">
        <v>4.2781140000000004</v>
      </c>
      <c r="K427" s="29">
        <v>0.18574099999999999</v>
      </c>
      <c r="L427" s="29">
        <f t="shared" si="276"/>
        <v>98.640918999999997</v>
      </c>
      <c r="M427" s="30">
        <f t="shared" si="277"/>
        <v>2.4369037187168936</v>
      </c>
      <c r="N427" s="30">
        <f t="shared" si="278"/>
        <v>1.5198180277196753</v>
      </c>
      <c r="O427" s="30">
        <f t="shared" si="279"/>
        <v>2.9841809667344753E-2</v>
      </c>
      <c r="P427" s="30">
        <f t="shared" si="280"/>
        <v>7.1036564701115953E-3</v>
      </c>
      <c r="Q427" s="30">
        <f t="shared" si="281"/>
        <v>0.59849377857280595</v>
      </c>
      <c r="R427" s="30">
        <f t="shared" si="282"/>
        <v>0.38131747586317372</v>
      </c>
      <c r="S427" s="30">
        <f t="shared" si="283"/>
        <v>1.0893267022354236E-2</v>
      </c>
      <c r="T427" s="30">
        <f t="shared" si="284"/>
        <v>4.9843717340323588</v>
      </c>
      <c r="U427" s="31">
        <f t="shared" si="285"/>
        <v>60.410926326631973</v>
      </c>
      <c r="V427" s="37"/>
      <c r="W427" s="37" t="s">
        <v>50</v>
      </c>
    </row>
    <row r="428" spans="2:23" ht="15" customHeight="1">
      <c r="B428" s="10"/>
      <c r="C428" s="28"/>
      <c r="D428" s="10" t="s">
        <v>20</v>
      </c>
      <c r="E428" s="29">
        <v>50.349319000000001</v>
      </c>
      <c r="F428" s="29">
        <v>30.063537</v>
      </c>
      <c r="G428" s="29">
        <v>0.77347500000000002</v>
      </c>
      <c r="H428" s="29">
        <v>0.119003</v>
      </c>
      <c r="I428" s="29">
        <v>14.166829</v>
      </c>
      <c r="J428" s="29">
        <v>2.9669319999999999</v>
      </c>
      <c r="K428" s="29">
        <v>0.122931</v>
      </c>
      <c r="L428" s="29">
        <f t="shared" si="276"/>
        <v>98.562026000000017</v>
      </c>
      <c r="M428" s="30">
        <f t="shared" si="277"/>
        <v>2.3278755485500033</v>
      </c>
      <c r="N428" s="30">
        <f t="shared" si="278"/>
        <v>1.6381809434311723</v>
      </c>
      <c r="O428" s="30">
        <f t="shared" si="279"/>
        <v>2.6910407876551794E-2</v>
      </c>
      <c r="P428" s="30">
        <f t="shared" si="280"/>
        <v>8.2023240558897811E-3</v>
      </c>
      <c r="Q428" s="30">
        <f t="shared" si="281"/>
        <v>0.70180271447026621</v>
      </c>
      <c r="R428" s="30">
        <f t="shared" si="282"/>
        <v>0.26596279473180418</v>
      </c>
      <c r="S428" s="30">
        <f t="shared" si="283"/>
        <v>7.2508800927017416E-3</v>
      </c>
      <c r="T428" s="30">
        <f t="shared" si="284"/>
        <v>4.976185613208389</v>
      </c>
      <c r="U428" s="31">
        <f t="shared" si="285"/>
        <v>71.978555660780131</v>
      </c>
      <c r="V428" s="37"/>
      <c r="W428" s="37" t="s">
        <v>79</v>
      </c>
    </row>
    <row r="429" spans="2:23" ht="15" customHeight="1">
      <c r="B429" s="10"/>
      <c r="C429" s="28"/>
      <c r="D429" s="10" t="s">
        <v>26</v>
      </c>
      <c r="E429" s="29">
        <v>52.095187000000003</v>
      </c>
      <c r="F429" s="29">
        <v>28.444852999999998</v>
      </c>
      <c r="G429" s="29">
        <v>0.81357199999999996</v>
      </c>
      <c r="H429" s="29">
        <v>8.7000999999999995E-2</v>
      </c>
      <c r="I429" s="29">
        <v>13.013759</v>
      </c>
      <c r="J429" s="29">
        <v>3.781355</v>
      </c>
      <c r="K429" s="29">
        <v>0.16439500000000001</v>
      </c>
      <c r="L429" s="29">
        <f t="shared" si="276"/>
        <v>98.40012200000001</v>
      </c>
      <c r="M429" s="30">
        <f t="shared" si="277"/>
        <v>2.4057002938634273</v>
      </c>
      <c r="N429" s="30">
        <f t="shared" si="278"/>
        <v>1.5481151159138795</v>
      </c>
      <c r="O429" s="30">
        <f t="shared" si="279"/>
        <v>2.8271428613673794E-2</v>
      </c>
      <c r="P429" s="30">
        <f t="shared" si="280"/>
        <v>5.9893683065578148E-3</v>
      </c>
      <c r="Q429" s="30">
        <f t="shared" si="281"/>
        <v>0.64390665529718116</v>
      </c>
      <c r="R429" s="30">
        <f t="shared" si="282"/>
        <v>0.33856223183163264</v>
      </c>
      <c r="S429" s="30">
        <f t="shared" si="283"/>
        <v>9.68491192451988E-3</v>
      </c>
      <c r="T429" s="30">
        <f t="shared" si="284"/>
        <v>4.9802300057508715</v>
      </c>
      <c r="U429" s="31">
        <f t="shared" si="285"/>
        <v>64.899883053571585</v>
      </c>
      <c r="V429" s="37" t="s">
        <v>47</v>
      </c>
      <c r="W429" s="37" t="s">
        <v>50</v>
      </c>
    </row>
    <row r="430" spans="2:23" ht="15" customHeight="1">
      <c r="B430" s="10"/>
      <c r="C430" s="28"/>
      <c r="D430" s="10" t="s">
        <v>19</v>
      </c>
      <c r="E430" s="29">
        <v>48.577401000000002</v>
      </c>
      <c r="F430" s="29">
        <v>30.828493999999999</v>
      </c>
      <c r="G430" s="29">
        <v>0.912018</v>
      </c>
      <c r="H430" s="29">
        <v>8.6438000000000001E-2</v>
      </c>
      <c r="I430" s="29">
        <v>15.047511</v>
      </c>
      <c r="J430" s="29">
        <v>2.3051499999999998</v>
      </c>
      <c r="K430" s="29">
        <v>5.0221000000000002E-2</v>
      </c>
      <c r="L430" s="29">
        <f t="shared" si="276"/>
        <v>97.807232999999997</v>
      </c>
      <c r="M430" s="30">
        <f t="shared" si="277"/>
        <v>2.2699324912346821</v>
      </c>
      <c r="N430" s="30">
        <f t="shared" si="278"/>
        <v>1.6978003272915041</v>
      </c>
      <c r="O430" s="30">
        <f t="shared" si="279"/>
        <v>3.2069332258753948E-2</v>
      </c>
      <c r="P430" s="30">
        <f t="shared" si="280"/>
        <v>6.0213827112677509E-3</v>
      </c>
      <c r="Q430" s="30">
        <f t="shared" si="281"/>
        <v>0.75338951106754248</v>
      </c>
      <c r="R430" s="30">
        <f t="shared" si="282"/>
        <v>0.20884543859666385</v>
      </c>
      <c r="S430" s="30">
        <f t="shared" si="283"/>
        <v>2.9938302562139019E-3</v>
      </c>
      <c r="T430" s="30">
        <f t="shared" si="284"/>
        <v>4.971052313416628</v>
      </c>
      <c r="U430" s="31">
        <f t="shared" si="285"/>
        <v>78.052947315729327</v>
      </c>
      <c r="V430" s="37"/>
      <c r="W430" s="37" t="s">
        <v>49</v>
      </c>
    </row>
    <row r="431" spans="2:23" ht="15" customHeight="1">
      <c r="B431" s="10"/>
      <c r="C431" s="28"/>
      <c r="D431" s="10" t="s">
        <v>20</v>
      </c>
      <c r="E431" s="29">
        <v>50.864100000000001</v>
      </c>
      <c r="F431" s="29">
        <v>28.340945000000001</v>
      </c>
      <c r="G431" s="29">
        <v>0.90858099999999997</v>
      </c>
      <c r="H431" s="29">
        <v>7.6869999999999994E-2</v>
      </c>
      <c r="I431" s="29">
        <v>12.964542</v>
      </c>
      <c r="J431" s="29">
        <v>3.8429630000000001</v>
      </c>
      <c r="K431" s="29">
        <v>0.124989</v>
      </c>
      <c r="L431" s="29">
        <f t="shared" si="276"/>
        <v>97.122989999999987</v>
      </c>
      <c r="M431" s="30">
        <f t="shared" si="277"/>
        <v>2.3842460618307264</v>
      </c>
      <c r="N431" s="30">
        <f t="shared" si="278"/>
        <v>1.5657040476112525</v>
      </c>
      <c r="O431" s="30">
        <f t="shared" si="279"/>
        <v>3.2048757850663093E-2</v>
      </c>
      <c r="P431" s="30">
        <f t="shared" si="280"/>
        <v>5.3716715055905188E-3</v>
      </c>
      <c r="Q431" s="30">
        <f t="shared" si="281"/>
        <v>0.65113812211724287</v>
      </c>
      <c r="R431" s="30">
        <f t="shared" si="282"/>
        <v>0.34926337798988311</v>
      </c>
      <c r="S431" s="30">
        <f t="shared" si="283"/>
        <v>7.4743710557987619E-3</v>
      </c>
      <c r="T431" s="30">
        <f t="shared" si="284"/>
        <v>4.9952464099611573</v>
      </c>
      <c r="U431" s="31">
        <f t="shared" si="285"/>
        <v>64.604991621233609</v>
      </c>
      <c r="V431" s="37"/>
      <c r="W431" s="37" t="s">
        <v>79</v>
      </c>
    </row>
    <row r="432" spans="2:23" ht="15" customHeight="1">
      <c r="B432" s="10"/>
      <c r="C432" s="28"/>
      <c r="D432" s="10" t="s">
        <v>27</v>
      </c>
      <c r="E432" s="29">
        <v>51.488292000000001</v>
      </c>
      <c r="F432" s="29">
        <v>29.014762999999999</v>
      </c>
      <c r="G432" s="29">
        <v>0.746672</v>
      </c>
      <c r="H432" s="29">
        <v>0.10809199999999999</v>
      </c>
      <c r="I432" s="29">
        <v>12.912628</v>
      </c>
      <c r="J432" s="29">
        <v>3.346762</v>
      </c>
      <c r="K432" s="29">
        <v>0.14549899999999999</v>
      </c>
      <c r="L432" s="29">
        <f t="shared" si="276"/>
        <v>97.762708000000003</v>
      </c>
      <c r="M432" s="30">
        <f t="shared" si="277"/>
        <v>2.3885953605266383</v>
      </c>
      <c r="N432" s="30">
        <f t="shared" si="278"/>
        <v>1.5863856181709588</v>
      </c>
      <c r="O432" s="30">
        <f t="shared" si="279"/>
        <v>2.6065844867335243E-2</v>
      </c>
      <c r="P432" s="30">
        <f t="shared" si="280"/>
        <v>7.4755045009943935E-3</v>
      </c>
      <c r="Q432" s="30">
        <f t="shared" si="281"/>
        <v>0.64183733030118062</v>
      </c>
      <c r="R432" s="30">
        <f t="shared" si="282"/>
        <v>0.30102742641965952</v>
      </c>
      <c r="S432" s="30">
        <f t="shared" si="283"/>
        <v>8.611072754555393E-3</v>
      </c>
      <c r="T432" s="30">
        <f t="shared" si="284"/>
        <v>4.9599981575413219</v>
      </c>
      <c r="U432" s="31">
        <f t="shared" si="285"/>
        <v>67.457029429225045</v>
      </c>
      <c r="V432" s="37" t="s">
        <v>47</v>
      </c>
      <c r="W432" s="37" t="s">
        <v>50</v>
      </c>
    </row>
    <row r="433" spans="2:23" ht="15" customHeight="1">
      <c r="B433" s="10"/>
      <c r="C433" s="28"/>
      <c r="D433" s="10" t="s">
        <v>19</v>
      </c>
      <c r="E433" s="29">
        <v>50.831091000000001</v>
      </c>
      <c r="F433" s="29">
        <v>29.409324999999999</v>
      </c>
      <c r="G433" s="29">
        <v>0.929558</v>
      </c>
      <c r="H433" s="29">
        <v>0.10326200000000001</v>
      </c>
      <c r="I433" s="29">
        <v>13.70801</v>
      </c>
      <c r="J433" s="29">
        <v>3.2215379999999998</v>
      </c>
      <c r="K433" s="29">
        <v>0.17838000000000001</v>
      </c>
      <c r="L433" s="29">
        <f t="shared" si="276"/>
        <v>98.381163999999998</v>
      </c>
      <c r="M433" s="30">
        <f t="shared" si="277"/>
        <v>2.3535465590638256</v>
      </c>
      <c r="N433" s="30">
        <f t="shared" si="278"/>
        <v>1.6048485611872547</v>
      </c>
      <c r="O433" s="30">
        <f t="shared" si="279"/>
        <v>3.2387520234254646E-2</v>
      </c>
      <c r="P433" s="30">
        <f t="shared" si="280"/>
        <v>7.1276563234864022E-3</v>
      </c>
      <c r="Q433" s="30">
        <f t="shared" si="281"/>
        <v>0.68005495560863505</v>
      </c>
      <c r="R433" s="30">
        <f t="shared" si="282"/>
        <v>0.28920364271655996</v>
      </c>
      <c r="S433" s="30">
        <f t="shared" si="283"/>
        <v>1.0536652899366283E-2</v>
      </c>
      <c r="T433" s="30">
        <f t="shared" si="284"/>
        <v>4.9777055480333825</v>
      </c>
      <c r="U433" s="31">
        <f t="shared" si="285"/>
        <v>69.407864016353741</v>
      </c>
      <c r="V433" s="37"/>
      <c r="W433" s="37" t="s">
        <v>49</v>
      </c>
    </row>
    <row r="434" spans="2:23" ht="15" customHeight="1">
      <c r="B434" s="10"/>
      <c r="C434" s="28"/>
      <c r="D434" s="10" t="s">
        <v>20</v>
      </c>
      <c r="E434" s="29">
        <v>51.983196</v>
      </c>
      <c r="F434" s="29">
        <v>28.670456999999999</v>
      </c>
      <c r="G434" s="29">
        <v>0.88076600000000005</v>
      </c>
      <c r="H434" s="29">
        <v>0.101476</v>
      </c>
      <c r="I434" s="29">
        <v>12.585996</v>
      </c>
      <c r="J434" s="29">
        <v>3.724691</v>
      </c>
      <c r="K434" s="29">
        <v>0.158328</v>
      </c>
      <c r="L434" s="29">
        <f t="shared" si="276"/>
        <v>98.104909999999975</v>
      </c>
      <c r="M434" s="30">
        <f t="shared" si="277"/>
        <v>2.4039263639950272</v>
      </c>
      <c r="N434" s="30">
        <f t="shared" si="278"/>
        <v>1.5626022180175467</v>
      </c>
      <c r="O434" s="30">
        <f t="shared" si="279"/>
        <v>3.0649723867391145E-2</v>
      </c>
      <c r="P434" s="30">
        <f t="shared" si="280"/>
        <v>6.9957515747944175E-3</v>
      </c>
      <c r="Q434" s="30">
        <f t="shared" si="281"/>
        <v>0.62362283166795562</v>
      </c>
      <c r="R434" s="30">
        <f t="shared" si="282"/>
        <v>0.33396085969921974</v>
      </c>
      <c r="S434" s="30">
        <f t="shared" si="283"/>
        <v>9.3406921803569579E-3</v>
      </c>
      <c r="T434" s="30">
        <f t="shared" si="284"/>
        <v>4.9710984410022929</v>
      </c>
      <c r="U434" s="31">
        <f t="shared" si="285"/>
        <v>64.495511984086747</v>
      </c>
      <c r="V434" s="37"/>
      <c r="W434" s="37" t="s">
        <v>79</v>
      </c>
    </row>
    <row r="435" spans="2:23" ht="15" customHeight="1">
      <c r="B435" s="10"/>
      <c r="C435" s="28"/>
      <c r="D435" s="10" t="s">
        <v>28</v>
      </c>
      <c r="E435" s="29">
        <v>50.158571999999999</v>
      </c>
      <c r="F435" s="29">
        <v>29.017683999999999</v>
      </c>
      <c r="G435" s="29">
        <v>0.82389999999999997</v>
      </c>
      <c r="H435" s="29">
        <v>9.2744999999999994E-2</v>
      </c>
      <c r="I435" s="29">
        <v>13.464238</v>
      </c>
      <c r="J435" s="29">
        <v>3.222664</v>
      </c>
      <c r="K435" s="29">
        <v>0.104864</v>
      </c>
      <c r="L435" s="29">
        <f t="shared" si="276"/>
        <v>96.884666999999979</v>
      </c>
      <c r="M435" s="30">
        <f t="shared" si="277"/>
        <v>2.3562187798806296</v>
      </c>
      <c r="N435" s="30">
        <f t="shared" si="278"/>
        <v>1.606529977609396</v>
      </c>
      <c r="O435" s="30">
        <f t="shared" si="279"/>
        <v>2.9124118786277287E-2</v>
      </c>
      <c r="P435" s="30">
        <f t="shared" si="280"/>
        <v>6.4949200682637726E-3</v>
      </c>
      <c r="Q435" s="30">
        <f t="shared" si="281"/>
        <v>0.67768592118174487</v>
      </c>
      <c r="R435" s="30">
        <f t="shared" si="282"/>
        <v>0.29351656377436869</v>
      </c>
      <c r="S435" s="30">
        <f t="shared" si="283"/>
        <v>6.2843450160724153E-3</v>
      </c>
      <c r="T435" s="30">
        <f t="shared" si="284"/>
        <v>4.9758546263167531</v>
      </c>
      <c r="U435" s="31">
        <f t="shared" si="285"/>
        <v>69.329417072660519</v>
      </c>
      <c r="V435" s="37" t="s">
        <v>47</v>
      </c>
      <c r="W435" s="37" t="s">
        <v>50</v>
      </c>
    </row>
    <row r="436" spans="2:23" ht="15" customHeight="1">
      <c r="B436" s="10"/>
      <c r="C436" s="28"/>
      <c r="D436" s="10" t="s">
        <v>19</v>
      </c>
      <c r="E436" s="29">
        <v>48.832068</v>
      </c>
      <c r="F436" s="29">
        <v>31.179506</v>
      </c>
      <c r="G436" s="29">
        <v>0.89190400000000003</v>
      </c>
      <c r="H436" s="29">
        <v>7.4592000000000006E-2</v>
      </c>
      <c r="I436" s="29">
        <v>15.223262999999999</v>
      </c>
      <c r="J436" s="29">
        <v>2.5197660000000002</v>
      </c>
      <c r="K436" s="29">
        <v>9.9457000000000004E-2</v>
      </c>
      <c r="L436" s="29">
        <f t="shared" ref="L436:L499" si="286">SUM(E436:K436)</f>
        <v>98.820555999999996</v>
      </c>
      <c r="M436" s="30">
        <f t="shared" ref="M436:M499" si="287">(E436/60.0843)*(8/(2*E436/60.0843+3*F436/101.9613+3*G436/159.692+H436/40.304+I436/56.077+J436/61.9789+K436/94.195))</f>
        <v>2.2617875731951358</v>
      </c>
      <c r="N436" s="30">
        <f t="shared" ref="N436:N499" si="288">2*(F436/101.9613)*(8/(2*E436/60.0843+3*F436/101.9613+3*G436/159.692+H436/40.304+I436/56.077+J436/61.9789+K436/94.195))</f>
        <v>1.7020470627736233</v>
      </c>
      <c r="O436" s="30">
        <f t="shared" ref="O436:O499" si="289">2*(G436/159.692)*(8/(2*E436/60.0843+3*F436/101.9613+3*G436/159.692+H436/40.304+I436/56.077+J436/61.9789+K436/94.195))</f>
        <v>3.1086558841192814E-2</v>
      </c>
      <c r="P436" s="30">
        <f t="shared" ref="P436:P499" si="290">(H436/40.304)*(8/(2*E436/60.0843+3*F436/101.9613+3*G436/159.692+H436/40.304+I436/56.077+J436/61.9789+K436/94.195))</f>
        <v>5.1505286166375654E-3</v>
      </c>
      <c r="Q436" s="30">
        <f t="shared" ref="Q436:Q499" si="291">(I436/56.077)*(8/(2*E436/60.0843+3*F436/101.9613+3*G436/159.692+H436/40.304+I436/56.077+J436/61.9789+K436/94.195))</f>
        <v>0.75549341174443796</v>
      </c>
      <c r="R436" s="30">
        <f t="shared" ref="R436:R499" si="292">2*(J436/61.9789)*(8/(2*E436/60.0843+3*F436/101.9613+3*G436/159.692+H436/40.304+I436/56.077+J436/61.9789+K436/94.195))</f>
        <v>0.22628410357225068</v>
      </c>
      <c r="S436" s="30">
        <f t="shared" ref="S436:S499" si="293">2*(K436/94.195)*(8/(2*E436/60.0843+3*F436/101.9613+3*G436/159.692+H436/40.304+I436/56.077+J436/61.9789+K436/94.195))</f>
        <v>5.8768580806061246E-3</v>
      </c>
      <c r="T436" s="30">
        <f t="shared" ref="T436:T499" si="294">SUM(M436:S436)</f>
        <v>4.9877260968238843</v>
      </c>
      <c r="U436" s="31">
        <f t="shared" ref="U436:U499" si="295">100*Q436/(Q436+R436+S436)</f>
        <v>76.493703880004233</v>
      </c>
      <c r="V436" s="37"/>
      <c r="W436" s="37" t="s">
        <v>49</v>
      </c>
    </row>
    <row r="437" spans="2:23" ht="15" customHeight="1">
      <c r="B437" s="10"/>
      <c r="C437" s="28"/>
      <c r="D437" s="10" t="s">
        <v>20</v>
      </c>
      <c r="E437" s="29">
        <v>49.393436000000001</v>
      </c>
      <c r="F437" s="29">
        <v>30.337866999999999</v>
      </c>
      <c r="G437" s="29">
        <v>0.86543199999999998</v>
      </c>
      <c r="H437" s="29">
        <v>8.5999000000000006E-2</v>
      </c>
      <c r="I437" s="29">
        <v>14.737828</v>
      </c>
      <c r="J437" s="29">
        <v>2.7172540000000001</v>
      </c>
      <c r="K437" s="29">
        <v>0.107652</v>
      </c>
      <c r="L437" s="29">
        <f t="shared" si="286"/>
        <v>98.245467999999988</v>
      </c>
      <c r="M437" s="30">
        <f t="shared" si="287"/>
        <v>2.2971182887043349</v>
      </c>
      <c r="N437" s="30">
        <f t="shared" si="288"/>
        <v>1.6628566118911625</v>
      </c>
      <c r="O437" s="30">
        <f t="shared" si="289"/>
        <v>3.0286906167563916E-2</v>
      </c>
      <c r="P437" s="30">
        <f t="shared" si="290"/>
        <v>5.9623899758286048E-3</v>
      </c>
      <c r="Q437" s="30">
        <f t="shared" si="291"/>
        <v>0.73438506968004846</v>
      </c>
      <c r="R437" s="30">
        <f t="shared" si="292"/>
        <v>0.24501433553518312</v>
      </c>
      <c r="S437" s="30">
        <f t="shared" si="293"/>
        <v>6.3870361595447468E-3</v>
      </c>
      <c r="T437" s="30">
        <f t="shared" si="294"/>
        <v>4.9820106381136666</v>
      </c>
      <c r="U437" s="31">
        <f t="shared" si="295"/>
        <v>74.497379843840832</v>
      </c>
      <c r="V437" s="37"/>
      <c r="W437" s="37" t="s">
        <v>79</v>
      </c>
    </row>
    <row r="438" spans="2:23" ht="15" customHeight="1">
      <c r="B438" s="10"/>
      <c r="C438" s="28"/>
      <c r="D438" s="10" t="s">
        <v>29</v>
      </c>
      <c r="E438" s="29">
        <v>48.977961999999998</v>
      </c>
      <c r="F438" s="29">
        <v>30.899397</v>
      </c>
      <c r="G438" s="29">
        <v>1.029223</v>
      </c>
      <c r="H438" s="29">
        <v>8.6756E-2</v>
      </c>
      <c r="I438" s="29">
        <v>15.571348</v>
      </c>
      <c r="J438" s="29">
        <v>2.284475</v>
      </c>
      <c r="K438" s="29">
        <v>9.0770000000000003E-2</v>
      </c>
      <c r="L438" s="29">
        <f t="shared" si="286"/>
        <v>98.939931000000001</v>
      </c>
      <c r="M438" s="30">
        <f t="shared" si="287"/>
        <v>2.2671136816408373</v>
      </c>
      <c r="N438" s="30">
        <f t="shared" si="288"/>
        <v>1.6856920152536881</v>
      </c>
      <c r="O438" s="30">
        <f t="shared" si="289"/>
        <v>3.5850062090097744E-2</v>
      </c>
      <c r="P438" s="30">
        <f t="shared" si="290"/>
        <v>5.9866650965892873E-3</v>
      </c>
      <c r="Q438" s="30">
        <f t="shared" si="291"/>
        <v>0.77228043543334934</v>
      </c>
      <c r="R438" s="30">
        <f t="shared" si="292"/>
        <v>0.20502467638451907</v>
      </c>
      <c r="S438" s="30">
        <f t="shared" si="293"/>
        <v>5.3601639608977176E-3</v>
      </c>
      <c r="T438" s="30">
        <f t="shared" si="294"/>
        <v>4.9773076998599786</v>
      </c>
      <c r="U438" s="31">
        <f t="shared" si="295"/>
        <v>78.590386214808916</v>
      </c>
      <c r="V438" s="37" t="s">
        <v>47</v>
      </c>
      <c r="W438" s="37" t="s">
        <v>49</v>
      </c>
    </row>
    <row r="439" spans="2:23" ht="15" customHeight="1">
      <c r="B439" s="10"/>
      <c r="C439" s="28"/>
      <c r="D439" s="10" t="s">
        <v>19</v>
      </c>
      <c r="E439" s="29">
        <v>51.183653</v>
      </c>
      <c r="F439" s="29">
        <v>28.922122999999999</v>
      </c>
      <c r="G439" s="29">
        <v>1.0282579999999999</v>
      </c>
      <c r="H439" s="29">
        <v>9.9195000000000005E-2</v>
      </c>
      <c r="I439" s="29">
        <v>13.519746</v>
      </c>
      <c r="J439" s="29">
        <v>3.1607430000000001</v>
      </c>
      <c r="K439" s="29">
        <v>0.14873900000000001</v>
      </c>
      <c r="L439" s="29">
        <f t="shared" si="286"/>
        <v>98.062456999999981</v>
      </c>
      <c r="M439" s="30">
        <f t="shared" si="287"/>
        <v>2.3744110335380841</v>
      </c>
      <c r="N439" s="30">
        <f t="shared" si="288"/>
        <v>1.5812860130762294</v>
      </c>
      <c r="O439" s="30">
        <f t="shared" si="289"/>
        <v>3.5895049931643372E-2</v>
      </c>
      <c r="P439" s="30">
        <f t="shared" si="290"/>
        <v>6.8600496783261713E-3</v>
      </c>
      <c r="Q439" s="30">
        <f t="shared" si="291"/>
        <v>0.67200018069570833</v>
      </c>
      <c r="R439" s="30">
        <f t="shared" si="292"/>
        <v>0.28428958234498014</v>
      </c>
      <c r="S439" s="30">
        <f t="shared" si="293"/>
        <v>8.802633730995749E-3</v>
      </c>
      <c r="T439" s="30">
        <f t="shared" si="294"/>
        <v>4.963544542995967</v>
      </c>
      <c r="U439" s="31">
        <f t="shared" si="295"/>
        <v>69.630657431724231</v>
      </c>
      <c r="V439" s="37"/>
      <c r="W439" s="37" t="s">
        <v>50</v>
      </c>
    </row>
    <row r="440" spans="2:23" ht="15" customHeight="1">
      <c r="B440" s="10"/>
      <c r="C440" s="28"/>
      <c r="D440" s="10" t="s">
        <v>20</v>
      </c>
      <c r="E440" s="29">
        <v>51.09328</v>
      </c>
      <c r="F440" s="29">
        <v>27.765187999999998</v>
      </c>
      <c r="G440" s="29">
        <v>1.1041270000000001</v>
      </c>
      <c r="H440" s="29">
        <v>0.130993</v>
      </c>
      <c r="I440" s="29">
        <v>12.634458</v>
      </c>
      <c r="J440" s="29">
        <v>3.714064</v>
      </c>
      <c r="K440" s="29">
        <v>0.20853099999999999</v>
      </c>
      <c r="L440" s="29">
        <f t="shared" si="286"/>
        <v>96.650640999999993</v>
      </c>
      <c r="M440" s="30">
        <f t="shared" si="287"/>
        <v>2.4046180083966395</v>
      </c>
      <c r="N440" s="30">
        <f t="shared" si="288"/>
        <v>1.5400632852759146</v>
      </c>
      <c r="O440" s="30">
        <f t="shared" si="289"/>
        <v>3.9102919435291719E-2</v>
      </c>
      <c r="P440" s="30">
        <f t="shared" si="290"/>
        <v>9.1905871106610516E-3</v>
      </c>
      <c r="Q440" s="30">
        <f t="shared" si="291"/>
        <v>0.63711108555463958</v>
      </c>
      <c r="R440" s="30">
        <f t="shared" si="292"/>
        <v>0.33890566793297494</v>
      </c>
      <c r="S440" s="30">
        <f t="shared" si="293"/>
        <v>1.2520339016246254E-2</v>
      </c>
      <c r="T440" s="30">
        <f t="shared" si="294"/>
        <v>4.9815118927223683</v>
      </c>
      <c r="U440" s="31">
        <f t="shared" si="295"/>
        <v>64.449891702182271</v>
      </c>
      <c r="V440" s="37"/>
      <c r="W440" s="37" t="s">
        <v>79</v>
      </c>
    </row>
    <row r="441" spans="2:23" ht="15" customHeight="1">
      <c r="B441" s="10"/>
      <c r="C441" s="28"/>
      <c r="D441" s="10" t="s">
        <v>30</v>
      </c>
      <c r="E441" s="29">
        <v>51.944696999999998</v>
      </c>
      <c r="F441" s="29">
        <v>28.211126</v>
      </c>
      <c r="G441" s="29">
        <v>0.97985100000000003</v>
      </c>
      <c r="H441" s="29">
        <v>0.14150699999999999</v>
      </c>
      <c r="I441" s="29">
        <v>12.774827999999999</v>
      </c>
      <c r="J441" s="29">
        <v>3.643837</v>
      </c>
      <c r="K441" s="29">
        <v>0.16303000000000001</v>
      </c>
      <c r="L441" s="29">
        <f t="shared" si="286"/>
        <v>97.858876000000009</v>
      </c>
      <c r="M441" s="30">
        <f t="shared" si="287"/>
        <v>2.4103745184269285</v>
      </c>
      <c r="N441" s="30">
        <f t="shared" si="288"/>
        <v>1.5428345943000439</v>
      </c>
      <c r="O441" s="30">
        <f t="shared" si="289"/>
        <v>3.4214578316083689E-2</v>
      </c>
      <c r="P441" s="30">
        <f t="shared" si="290"/>
        <v>9.7889044590529183E-3</v>
      </c>
      <c r="Q441" s="30">
        <f t="shared" si="291"/>
        <v>0.63514751873625153</v>
      </c>
      <c r="R441" s="30">
        <f t="shared" si="292"/>
        <v>0.3278305248490524</v>
      </c>
      <c r="S441" s="30">
        <f t="shared" si="293"/>
        <v>9.6510372042459061E-3</v>
      </c>
      <c r="T441" s="30">
        <f t="shared" si="294"/>
        <v>4.9698416762916588</v>
      </c>
      <c r="U441" s="31">
        <f t="shared" si="295"/>
        <v>65.302131231842125</v>
      </c>
      <c r="V441" s="37" t="s">
        <v>47</v>
      </c>
      <c r="W441" s="37" t="s">
        <v>50</v>
      </c>
    </row>
    <row r="442" spans="2:23" ht="15" customHeight="1">
      <c r="B442" s="10"/>
      <c r="C442" s="28"/>
      <c r="D442" s="10" t="s">
        <v>19</v>
      </c>
      <c r="E442" s="29">
        <v>48.923290000000001</v>
      </c>
      <c r="F442" s="29">
        <v>30.130056</v>
      </c>
      <c r="G442" s="29">
        <v>0.83375600000000005</v>
      </c>
      <c r="H442" s="29">
        <v>0.109971</v>
      </c>
      <c r="I442" s="29">
        <v>14.476699</v>
      </c>
      <c r="J442" s="29">
        <v>2.5333640000000002</v>
      </c>
      <c r="K442" s="29">
        <v>0.128581</v>
      </c>
      <c r="L442" s="29">
        <f t="shared" si="286"/>
        <v>97.135717</v>
      </c>
      <c r="M442" s="30">
        <f t="shared" si="287"/>
        <v>2.2986705422947979</v>
      </c>
      <c r="N442" s="30">
        <f t="shared" si="288"/>
        <v>1.6684632754214124</v>
      </c>
      <c r="O442" s="30">
        <f t="shared" si="289"/>
        <v>2.9478670259344156E-2</v>
      </c>
      <c r="P442" s="30">
        <f t="shared" si="290"/>
        <v>7.7028617888731023E-3</v>
      </c>
      <c r="Q442" s="30">
        <f t="shared" si="291"/>
        <v>0.72879746651083899</v>
      </c>
      <c r="R442" s="30">
        <f t="shared" si="292"/>
        <v>0.23078405915384073</v>
      </c>
      <c r="S442" s="30">
        <f t="shared" si="293"/>
        <v>7.7072780252705917E-3</v>
      </c>
      <c r="T442" s="30">
        <f t="shared" si="294"/>
        <v>4.9716041534543773</v>
      </c>
      <c r="U442" s="31">
        <f t="shared" si="295"/>
        <v>75.34435049084307</v>
      </c>
      <c r="V442" s="37"/>
      <c r="W442" s="37" t="s">
        <v>49</v>
      </c>
    </row>
    <row r="443" spans="2:23" ht="15" customHeight="1">
      <c r="B443" s="10"/>
      <c r="C443" s="28"/>
      <c r="D443" s="10" t="s">
        <v>20</v>
      </c>
      <c r="E443" s="29">
        <v>50.246268999999998</v>
      </c>
      <c r="F443" s="29">
        <v>29.057938</v>
      </c>
      <c r="G443" s="29">
        <v>0.86402199999999996</v>
      </c>
      <c r="H443" s="29">
        <v>0.126578</v>
      </c>
      <c r="I443" s="29">
        <v>13.463122</v>
      </c>
      <c r="J443" s="29">
        <v>3.2754509999999999</v>
      </c>
      <c r="K443" s="29">
        <v>0.17974799999999999</v>
      </c>
      <c r="L443" s="29">
        <f t="shared" si="286"/>
        <v>97.213127999999998</v>
      </c>
      <c r="M443" s="30">
        <f t="shared" si="287"/>
        <v>2.3542554489703842</v>
      </c>
      <c r="N443" s="30">
        <f t="shared" si="288"/>
        <v>1.6046125902513111</v>
      </c>
      <c r="O443" s="30">
        <f t="shared" si="289"/>
        <v>3.0463682992984357E-2</v>
      </c>
      <c r="P443" s="30">
        <f t="shared" si="290"/>
        <v>8.8413961523457572E-3</v>
      </c>
      <c r="Q443" s="30">
        <f t="shared" si="291"/>
        <v>0.6758834008121688</v>
      </c>
      <c r="R443" s="30">
        <f t="shared" si="292"/>
        <v>0.29755551873377234</v>
      </c>
      <c r="S443" s="30">
        <f t="shared" si="293"/>
        <v>1.0744271722777024E-2</v>
      </c>
      <c r="T443" s="30">
        <f t="shared" si="294"/>
        <v>4.9823563096357431</v>
      </c>
      <c r="U443" s="31">
        <f t="shared" si="295"/>
        <v>68.674552340289651</v>
      </c>
      <c r="V443" s="37"/>
      <c r="W443" s="37" t="s">
        <v>79</v>
      </c>
    </row>
    <row r="444" spans="2:23" ht="15" customHeight="1">
      <c r="B444" s="10"/>
      <c r="C444" s="28"/>
      <c r="D444" s="10" t="s">
        <v>31</v>
      </c>
      <c r="E444" s="29">
        <v>48.414752</v>
      </c>
      <c r="F444" s="29">
        <v>30.061799000000001</v>
      </c>
      <c r="G444" s="29">
        <v>0.90439700000000001</v>
      </c>
      <c r="H444" s="29">
        <v>9.3886999999999998E-2</v>
      </c>
      <c r="I444" s="29">
        <v>14.921901</v>
      </c>
      <c r="J444" s="29">
        <v>2.598633</v>
      </c>
      <c r="K444" s="29">
        <v>9.6704999999999999E-2</v>
      </c>
      <c r="L444" s="29">
        <f t="shared" si="286"/>
        <v>97.092074000000011</v>
      </c>
      <c r="M444" s="30">
        <f t="shared" si="287"/>
        <v>2.282310409949722</v>
      </c>
      <c r="N444" s="30">
        <f t="shared" si="288"/>
        <v>1.6701966326309237</v>
      </c>
      <c r="O444" s="30">
        <f t="shared" si="289"/>
        <v>3.208218612916814E-2</v>
      </c>
      <c r="P444" s="30">
        <f t="shared" si="290"/>
        <v>6.5980456722032899E-3</v>
      </c>
      <c r="Q444" s="30">
        <f t="shared" si="291"/>
        <v>0.75369804371242854</v>
      </c>
      <c r="R444" s="30">
        <f t="shared" si="292"/>
        <v>0.23751393028300027</v>
      </c>
      <c r="S444" s="30">
        <f t="shared" si="293"/>
        <v>5.8157948685738569E-3</v>
      </c>
      <c r="T444" s="30">
        <f t="shared" si="294"/>
        <v>4.9882150432460195</v>
      </c>
      <c r="U444" s="31">
        <f t="shared" si="295"/>
        <v>75.594488664160266</v>
      </c>
      <c r="V444" s="37" t="s">
        <v>47</v>
      </c>
      <c r="W444" s="37" t="s">
        <v>49</v>
      </c>
    </row>
    <row r="445" spans="2:23" ht="15" customHeight="1">
      <c r="B445" s="10"/>
      <c r="C445" s="28"/>
      <c r="D445" s="10" t="s">
        <v>19</v>
      </c>
      <c r="E445" s="29">
        <v>51.763128999999999</v>
      </c>
      <c r="F445" s="29">
        <v>28.540668</v>
      </c>
      <c r="G445" s="29">
        <v>0.91281800000000002</v>
      </c>
      <c r="H445" s="29">
        <v>9.9545999999999996E-2</v>
      </c>
      <c r="I445" s="29">
        <v>12.762502</v>
      </c>
      <c r="J445" s="29">
        <v>3.5342259999999999</v>
      </c>
      <c r="K445" s="29">
        <v>0.16874</v>
      </c>
      <c r="L445" s="29">
        <f t="shared" si="286"/>
        <v>97.781629000000009</v>
      </c>
      <c r="M445" s="30">
        <f t="shared" si="287"/>
        <v>2.4024313693587231</v>
      </c>
      <c r="N445" s="30">
        <f t="shared" si="288"/>
        <v>1.5611701548614987</v>
      </c>
      <c r="O445" s="30">
        <f t="shared" si="289"/>
        <v>3.1880307812034332E-2</v>
      </c>
      <c r="P445" s="30">
        <f t="shared" si="290"/>
        <v>6.8875876480686696E-3</v>
      </c>
      <c r="Q445" s="30">
        <f t="shared" si="291"/>
        <v>0.63466204440741492</v>
      </c>
      <c r="R445" s="30">
        <f t="shared" si="292"/>
        <v>0.31803280818221624</v>
      </c>
      <c r="S445" s="30">
        <f t="shared" si="293"/>
        <v>9.9910622513239723E-3</v>
      </c>
      <c r="T445" s="30">
        <f t="shared" si="294"/>
        <v>4.9650553345212796</v>
      </c>
      <c r="U445" s="31">
        <f t="shared" si="295"/>
        <v>65.926179517466721</v>
      </c>
      <c r="V445" s="37"/>
      <c r="W445" s="37" t="s">
        <v>50</v>
      </c>
    </row>
    <row r="446" spans="2:23" ht="15" customHeight="1">
      <c r="B446" s="10"/>
      <c r="C446" s="28"/>
      <c r="D446" s="10" t="s">
        <v>20</v>
      </c>
      <c r="E446" s="29">
        <v>52.141666000000001</v>
      </c>
      <c r="F446" s="29">
        <v>27.096506999999999</v>
      </c>
      <c r="G446" s="29">
        <v>1.356716</v>
      </c>
      <c r="H446" s="29">
        <v>0.22709199999999999</v>
      </c>
      <c r="I446" s="29">
        <v>12.508951</v>
      </c>
      <c r="J446" s="29">
        <v>3.649877</v>
      </c>
      <c r="K446" s="29">
        <v>0.27077299999999999</v>
      </c>
      <c r="L446" s="29">
        <f t="shared" si="286"/>
        <v>97.251582000000013</v>
      </c>
      <c r="M446" s="30">
        <f t="shared" si="287"/>
        <v>2.4369553306606075</v>
      </c>
      <c r="N446" s="30">
        <f t="shared" si="288"/>
        <v>1.4925593607034873</v>
      </c>
      <c r="O446" s="30">
        <f t="shared" si="289"/>
        <v>4.7715497189511437E-2</v>
      </c>
      <c r="P446" s="30">
        <f t="shared" si="290"/>
        <v>1.5822582039494295E-2</v>
      </c>
      <c r="Q446" s="30">
        <f t="shared" si="291"/>
        <v>0.62641159890397757</v>
      </c>
      <c r="R446" s="30">
        <f t="shared" si="292"/>
        <v>0.33074099741733853</v>
      </c>
      <c r="S446" s="30">
        <f t="shared" si="293"/>
        <v>1.6144744374290414E-2</v>
      </c>
      <c r="T446" s="30">
        <f t="shared" si="294"/>
        <v>4.9663501112887083</v>
      </c>
      <c r="U446" s="31">
        <f t="shared" si="295"/>
        <v>64.359735993554352</v>
      </c>
      <c r="V446" s="37"/>
      <c r="W446" s="37" t="s">
        <v>79</v>
      </c>
    </row>
    <row r="447" spans="2:23" ht="15" customHeight="1">
      <c r="B447" s="10"/>
      <c r="C447" s="28"/>
      <c r="D447" s="10" t="s">
        <v>32</v>
      </c>
      <c r="E447" s="29">
        <v>52.685267000000003</v>
      </c>
      <c r="F447" s="29">
        <v>28.421053000000001</v>
      </c>
      <c r="G447" s="29">
        <v>0.97604400000000002</v>
      </c>
      <c r="H447" s="29">
        <v>9.7198999999999994E-2</v>
      </c>
      <c r="I447" s="29">
        <v>12.090586</v>
      </c>
      <c r="J447" s="29">
        <v>3.9174540000000002</v>
      </c>
      <c r="K447" s="29">
        <v>0.26830799999999999</v>
      </c>
      <c r="L447" s="29">
        <f t="shared" si="286"/>
        <v>98.455911000000029</v>
      </c>
      <c r="M447" s="30">
        <f t="shared" si="287"/>
        <v>2.4253090849401877</v>
      </c>
      <c r="N447" s="30">
        <f t="shared" si="288"/>
        <v>1.5419621389092029</v>
      </c>
      <c r="O447" s="30">
        <f t="shared" si="289"/>
        <v>3.3810776569752489E-2</v>
      </c>
      <c r="P447" s="30">
        <f t="shared" si="290"/>
        <v>6.6704104912535811E-3</v>
      </c>
      <c r="Q447" s="30">
        <f t="shared" si="291"/>
        <v>0.59635036982302181</v>
      </c>
      <c r="R447" s="30">
        <f t="shared" si="292"/>
        <v>0.34964631158267678</v>
      </c>
      <c r="S447" s="30">
        <f t="shared" si="293"/>
        <v>1.5757041591151422E-2</v>
      </c>
      <c r="T447" s="30">
        <f t="shared" si="294"/>
        <v>4.969506133907247</v>
      </c>
      <c r="U447" s="31">
        <f t="shared" si="295"/>
        <v>62.006556934843807</v>
      </c>
      <c r="V447" s="37" t="s">
        <v>47</v>
      </c>
      <c r="W447" s="37" t="s">
        <v>50</v>
      </c>
    </row>
    <row r="448" spans="2:23" ht="15" customHeight="1">
      <c r="B448" s="10"/>
      <c r="C448" s="28"/>
      <c r="D448" s="10" t="s">
        <v>19</v>
      </c>
      <c r="E448" s="29">
        <v>48.789330999999997</v>
      </c>
      <c r="F448" s="29">
        <v>30.453213999999999</v>
      </c>
      <c r="G448" s="29">
        <v>0.81303599999999998</v>
      </c>
      <c r="H448" s="29">
        <v>0.114653</v>
      </c>
      <c r="I448" s="29">
        <v>15.024531</v>
      </c>
      <c r="J448" s="29">
        <v>2.5914109999999999</v>
      </c>
      <c r="K448" s="29">
        <v>0.118866</v>
      </c>
      <c r="L448" s="29">
        <f t="shared" si="286"/>
        <v>97.90504199999998</v>
      </c>
      <c r="M448" s="30">
        <f t="shared" si="287"/>
        <v>2.2800029919372671</v>
      </c>
      <c r="N448" s="30">
        <f t="shared" si="288"/>
        <v>1.6772558899867342</v>
      </c>
      <c r="O448" s="30">
        <f t="shared" si="289"/>
        <v>2.8590922689670294E-2</v>
      </c>
      <c r="P448" s="30">
        <f t="shared" si="290"/>
        <v>7.9874625042542103E-3</v>
      </c>
      <c r="Q448" s="30">
        <f t="shared" si="291"/>
        <v>0.75229419742997761</v>
      </c>
      <c r="R448" s="30">
        <f t="shared" si="292"/>
        <v>0.23479778150365438</v>
      </c>
      <c r="S448" s="30">
        <f t="shared" si="293"/>
        <v>7.0864928495996075E-3</v>
      </c>
      <c r="T448" s="30">
        <f t="shared" si="294"/>
        <v>4.988015738901157</v>
      </c>
      <c r="U448" s="31">
        <f t="shared" si="295"/>
        <v>75.66993440127581</v>
      </c>
      <c r="V448" s="37"/>
      <c r="W448" s="37" t="s">
        <v>49</v>
      </c>
    </row>
    <row r="449" spans="2:23" ht="15" customHeight="1">
      <c r="B449" s="10"/>
      <c r="C449" s="28"/>
      <c r="D449" s="10" t="s">
        <v>20</v>
      </c>
      <c r="E449" s="29">
        <v>50.389701000000002</v>
      </c>
      <c r="F449" s="29">
        <v>29.094615999999998</v>
      </c>
      <c r="G449" s="29">
        <v>0.97622799999999998</v>
      </c>
      <c r="H449" s="29">
        <v>0.12366199999999999</v>
      </c>
      <c r="I449" s="29">
        <v>13.234067</v>
      </c>
      <c r="J449" s="29">
        <v>3.2203300000000001</v>
      </c>
      <c r="K449" s="29">
        <v>0.126029</v>
      </c>
      <c r="L449" s="29">
        <f t="shared" si="286"/>
        <v>97.164633000000009</v>
      </c>
      <c r="M449" s="30">
        <f t="shared" si="287"/>
        <v>2.3590293310264809</v>
      </c>
      <c r="N449" s="30">
        <f t="shared" si="288"/>
        <v>1.6053133836065288</v>
      </c>
      <c r="O449" s="30">
        <f t="shared" si="289"/>
        <v>3.4391463771255792E-2</v>
      </c>
      <c r="P449" s="30">
        <f t="shared" si="290"/>
        <v>8.6305938840944268E-3</v>
      </c>
      <c r="Q449" s="30">
        <f t="shared" si="291"/>
        <v>0.66383649201092387</v>
      </c>
      <c r="R449" s="30">
        <f t="shared" si="292"/>
        <v>0.29230690504164469</v>
      </c>
      <c r="S449" s="30">
        <f t="shared" si="293"/>
        <v>7.5270569290420801E-3</v>
      </c>
      <c r="T449" s="30">
        <f t="shared" si="294"/>
        <v>4.9710352262699722</v>
      </c>
      <c r="U449" s="31">
        <f t="shared" si="295"/>
        <v>68.886255593718928</v>
      </c>
      <c r="V449" s="37"/>
      <c r="W449" s="37" t="s">
        <v>79</v>
      </c>
    </row>
    <row r="450" spans="2:23" ht="15" customHeight="1">
      <c r="B450" s="10"/>
      <c r="C450" s="28"/>
      <c r="D450" s="10" t="s">
        <v>33</v>
      </c>
      <c r="E450" s="29">
        <v>52.862423999999997</v>
      </c>
      <c r="F450" s="29">
        <v>28.006499999999999</v>
      </c>
      <c r="G450" s="29">
        <v>0.73483299999999996</v>
      </c>
      <c r="H450" s="29">
        <v>0.116523</v>
      </c>
      <c r="I450" s="29">
        <v>12.331972</v>
      </c>
      <c r="J450" s="29">
        <v>4.0317470000000002</v>
      </c>
      <c r="K450" s="29">
        <v>0.18549199999999999</v>
      </c>
      <c r="L450" s="29">
        <f t="shared" si="286"/>
        <v>98.269490999999974</v>
      </c>
      <c r="M450" s="30">
        <f t="shared" si="287"/>
        <v>2.4377483790778984</v>
      </c>
      <c r="N450" s="30">
        <f t="shared" si="288"/>
        <v>1.5221458853979359</v>
      </c>
      <c r="O450" s="30">
        <f t="shared" si="289"/>
        <v>2.5499889322658995E-2</v>
      </c>
      <c r="P450" s="30">
        <f t="shared" si="290"/>
        <v>8.0106234149825723E-3</v>
      </c>
      <c r="Q450" s="30">
        <f t="shared" si="291"/>
        <v>0.60932720206238566</v>
      </c>
      <c r="R450" s="30">
        <f t="shared" si="292"/>
        <v>0.36048086080423136</v>
      </c>
      <c r="S450" s="30">
        <f t="shared" si="293"/>
        <v>1.091264776765212E-2</v>
      </c>
      <c r="T450" s="30">
        <f t="shared" si="294"/>
        <v>4.9741254878477452</v>
      </c>
      <c r="U450" s="31">
        <f t="shared" si="295"/>
        <v>62.130553118258376</v>
      </c>
      <c r="V450" s="37" t="s">
        <v>47</v>
      </c>
      <c r="W450" s="37" t="s">
        <v>50</v>
      </c>
    </row>
    <row r="451" spans="2:23" ht="15" customHeight="1">
      <c r="B451" s="10"/>
      <c r="C451" s="28"/>
      <c r="D451" s="10" t="s">
        <v>19</v>
      </c>
      <c r="E451" s="29">
        <v>49.529144000000002</v>
      </c>
      <c r="F451" s="29">
        <v>28.616109000000002</v>
      </c>
      <c r="G451" s="29">
        <v>0.93422899999999998</v>
      </c>
      <c r="H451" s="29">
        <v>9.2724000000000001E-2</v>
      </c>
      <c r="I451" s="29">
        <v>13.386308</v>
      </c>
      <c r="J451" s="29">
        <v>2.8724729999999998</v>
      </c>
      <c r="K451" s="29">
        <v>0.16520099999999999</v>
      </c>
      <c r="L451" s="29">
        <f t="shared" si="286"/>
        <v>95.596187999999998</v>
      </c>
      <c r="M451" s="30">
        <f t="shared" si="287"/>
        <v>2.3575043151478523</v>
      </c>
      <c r="N451" s="30">
        <f t="shared" si="288"/>
        <v>1.6053062367502919</v>
      </c>
      <c r="O451" s="30">
        <f t="shared" si="289"/>
        <v>3.3462074356879958E-2</v>
      </c>
      <c r="P451" s="30">
        <f t="shared" si="290"/>
        <v>6.5795575220157143E-3</v>
      </c>
      <c r="Q451" s="30">
        <f t="shared" si="291"/>
        <v>0.68269814295612896</v>
      </c>
      <c r="R451" s="30">
        <f t="shared" si="292"/>
        <v>0.26509086772129659</v>
      </c>
      <c r="S451" s="30">
        <f t="shared" si="293"/>
        <v>1.003153740948407E-2</v>
      </c>
      <c r="T451" s="30">
        <f t="shared" si="294"/>
        <v>4.9606727318639487</v>
      </c>
      <c r="U451" s="31">
        <f t="shared" si="295"/>
        <v>71.27620558148466</v>
      </c>
      <c r="V451" s="37"/>
      <c r="W451" s="37" t="s">
        <v>49</v>
      </c>
    </row>
    <row r="452" spans="2:23" ht="15" customHeight="1">
      <c r="B452" s="10"/>
      <c r="C452" s="28">
        <v>40473</v>
      </c>
      <c r="D452" s="10" t="s">
        <v>18</v>
      </c>
      <c r="E452" s="29">
        <v>51.139789999999998</v>
      </c>
      <c r="F452" s="29">
        <v>28.472360999999999</v>
      </c>
      <c r="G452" s="29">
        <v>0.96316500000000005</v>
      </c>
      <c r="H452" s="29">
        <v>0.11362800000000001</v>
      </c>
      <c r="I452" s="29">
        <v>12.979786000000001</v>
      </c>
      <c r="J452" s="29">
        <v>3.6261969999999999</v>
      </c>
      <c r="K452" s="29">
        <v>0.13725100000000001</v>
      </c>
      <c r="L452" s="29">
        <f t="shared" si="286"/>
        <v>97.432178000000022</v>
      </c>
      <c r="M452" s="30">
        <f t="shared" si="287"/>
        <v>2.3871802152220694</v>
      </c>
      <c r="N452" s="30">
        <f t="shared" si="288"/>
        <v>1.5664097763695226</v>
      </c>
      <c r="O452" s="30">
        <f t="shared" si="289"/>
        <v>3.3832555283131727E-2</v>
      </c>
      <c r="P452" s="30">
        <f t="shared" si="290"/>
        <v>7.9072320570691586E-3</v>
      </c>
      <c r="Q452" s="30">
        <f t="shared" si="291"/>
        <v>0.64918732584227834</v>
      </c>
      <c r="R452" s="30">
        <f t="shared" si="292"/>
        <v>0.32818958730738496</v>
      </c>
      <c r="S452" s="30">
        <f t="shared" si="293"/>
        <v>8.1734410476818134E-3</v>
      </c>
      <c r="T452" s="30">
        <f t="shared" si="294"/>
        <v>4.9808801331291379</v>
      </c>
      <c r="U452" s="31">
        <f t="shared" si="295"/>
        <v>65.870538534887089</v>
      </c>
      <c r="V452" s="37" t="s">
        <v>47</v>
      </c>
      <c r="W452" s="37" t="s">
        <v>50</v>
      </c>
    </row>
    <row r="453" spans="2:23" ht="15" customHeight="1">
      <c r="B453" s="10"/>
      <c r="C453" s="28"/>
      <c r="D453" s="10" t="s">
        <v>19</v>
      </c>
      <c r="E453" s="29">
        <v>49.750906000000001</v>
      </c>
      <c r="F453" s="29">
        <v>29.989704</v>
      </c>
      <c r="G453" s="29">
        <v>0.74979600000000002</v>
      </c>
      <c r="H453" s="29">
        <v>0.10782</v>
      </c>
      <c r="I453" s="29">
        <v>14.596043999999999</v>
      </c>
      <c r="J453" s="29">
        <v>2.8160609999999999</v>
      </c>
      <c r="K453" s="29">
        <v>0.11307</v>
      </c>
      <c r="L453" s="29">
        <f t="shared" si="286"/>
        <v>98.123401000000015</v>
      </c>
      <c r="M453" s="30">
        <f t="shared" si="287"/>
        <v>2.3144322568640106</v>
      </c>
      <c r="N453" s="30">
        <f t="shared" si="288"/>
        <v>1.6442630459851464</v>
      </c>
      <c r="O453" s="30">
        <f t="shared" si="289"/>
        <v>2.6247892595431616E-2</v>
      </c>
      <c r="P453" s="30">
        <f t="shared" si="290"/>
        <v>7.4774869336475674E-3</v>
      </c>
      <c r="Q453" s="30">
        <f t="shared" si="291"/>
        <v>0.72753665268389467</v>
      </c>
      <c r="R453" s="30">
        <f t="shared" si="292"/>
        <v>0.25399939082225559</v>
      </c>
      <c r="S453" s="30">
        <f t="shared" si="293"/>
        <v>6.7104867448873704E-3</v>
      </c>
      <c r="T453" s="30">
        <f t="shared" si="294"/>
        <v>4.9806672126292728</v>
      </c>
      <c r="U453" s="31">
        <f t="shared" si="295"/>
        <v>73.618943291314508</v>
      </c>
      <c r="V453" s="37"/>
      <c r="W453" s="37" t="s">
        <v>49</v>
      </c>
    </row>
    <row r="454" spans="2:23" ht="15" customHeight="1">
      <c r="B454" s="10"/>
      <c r="C454" s="28"/>
      <c r="D454" s="10" t="s">
        <v>20</v>
      </c>
      <c r="E454" s="29">
        <v>50.412005000000001</v>
      </c>
      <c r="F454" s="29">
        <v>29.232633</v>
      </c>
      <c r="G454" s="29">
        <v>0.92054100000000005</v>
      </c>
      <c r="H454" s="29">
        <v>0.111429</v>
      </c>
      <c r="I454" s="29">
        <v>13.153535</v>
      </c>
      <c r="J454" s="29">
        <v>3.4201929999999998</v>
      </c>
      <c r="K454" s="29">
        <v>0.114568</v>
      </c>
      <c r="L454" s="29">
        <f t="shared" si="286"/>
        <v>97.36490400000001</v>
      </c>
      <c r="M454" s="30">
        <f t="shared" si="287"/>
        <v>2.3558319701493433</v>
      </c>
      <c r="N454" s="30">
        <f t="shared" si="288"/>
        <v>1.6100297917832458</v>
      </c>
      <c r="O454" s="30">
        <f t="shared" si="289"/>
        <v>3.2371387780971685E-2</v>
      </c>
      <c r="P454" s="30">
        <f t="shared" si="290"/>
        <v>7.7628541966373648E-3</v>
      </c>
      <c r="Q454" s="30">
        <f t="shared" si="291"/>
        <v>0.65861112041835324</v>
      </c>
      <c r="R454" s="30">
        <f t="shared" si="292"/>
        <v>0.30989037796762992</v>
      </c>
      <c r="S454" s="30">
        <f t="shared" si="293"/>
        <v>6.8302535123589258E-3</v>
      </c>
      <c r="T454" s="30">
        <f t="shared" si="294"/>
        <v>4.9813277558085396</v>
      </c>
      <c r="U454" s="31">
        <f t="shared" si="295"/>
        <v>67.526881918533064</v>
      </c>
      <c r="V454" s="37"/>
      <c r="W454" s="37" t="s">
        <v>79</v>
      </c>
    </row>
    <row r="455" spans="2:23" ht="15" customHeight="1">
      <c r="B455" s="10"/>
      <c r="C455" s="28"/>
      <c r="D455" s="10" t="s">
        <v>21</v>
      </c>
      <c r="E455" s="29">
        <v>51.354044999999999</v>
      </c>
      <c r="F455" s="29">
        <v>29.323709000000001</v>
      </c>
      <c r="G455" s="29">
        <v>0.795574</v>
      </c>
      <c r="H455" s="29">
        <v>0.119534</v>
      </c>
      <c r="I455" s="29">
        <v>13.384083</v>
      </c>
      <c r="J455" s="29">
        <v>3.4607359999999998</v>
      </c>
      <c r="K455" s="29">
        <v>7.8102000000000005E-2</v>
      </c>
      <c r="L455" s="29">
        <f t="shared" si="286"/>
        <v>98.515782999999999</v>
      </c>
      <c r="M455" s="30">
        <f t="shared" si="287"/>
        <v>2.3696898445273122</v>
      </c>
      <c r="N455" s="30">
        <f t="shared" si="288"/>
        <v>1.5947455117831528</v>
      </c>
      <c r="O455" s="30">
        <f t="shared" si="289"/>
        <v>2.7625189961746923E-2</v>
      </c>
      <c r="P455" s="30">
        <f t="shared" si="290"/>
        <v>8.2228270981429558E-3</v>
      </c>
      <c r="Q455" s="30">
        <f t="shared" si="291"/>
        <v>0.66173134269623035</v>
      </c>
      <c r="R455" s="30">
        <f t="shared" si="292"/>
        <v>0.30962246090989326</v>
      </c>
      <c r="S455" s="30">
        <f t="shared" si="293"/>
        <v>4.5977161574134425E-3</v>
      </c>
      <c r="T455" s="30">
        <f t="shared" si="294"/>
        <v>4.976234893133892</v>
      </c>
      <c r="U455" s="31">
        <f t="shared" si="295"/>
        <v>67.803710460593479</v>
      </c>
      <c r="V455" s="37" t="s">
        <v>47</v>
      </c>
      <c r="W455" s="37" t="s">
        <v>50</v>
      </c>
    </row>
    <row r="456" spans="2:23" ht="15" customHeight="1">
      <c r="B456" s="10"/>
      <c r="C456" s="28"/>
      <c r="D456" s="10" t="s">
        <v>19</v>
      </c>
      <c r="E456" s="29">
        <v>49.275413</v>
      </c>
      <c r="F456" s="29">
        <v>30.057389000000001</v>
      </c>
      <c r="G456" s="29">
        <v>0.84230899999999997</v>
      </c>
      <c r="H456" s="29">
        <v>0.109678</v>
      </c>
      <c r="I456" s="29">
        <v>14.519750999999999</v>
      </c>
      <c r="J456" s="29">
        <v>2.828783</v>
      </c>
      <c r="K456" s="29">
        <v>7.0132E-2</v>
      </c>
      <c r="L456" s="29">
        <f t="shared" si="286"/>
        <v>97.703455000000005</v>
      </c>
      <c r="M456" s="30">
        <f t="shared" si="287"/>
        <v>2.3033076132707246</v>
      </c>
      <c r="N456" s="30">
        <f t="shared" si="288"/>
        <v>1.6558788518096319</v>
      </c>
      <c r="O456" s="30">
        <f t="shared" si="289"/>
        <v>2.9627905630698961E-2</v>
      </c>
      <c r="P456" s="30">
        <f t="shared" si="290"/>
        <v>7.6428273354633511E-3</v>
      </c>
      <c r="Q456" s="30">
        <f t="shared" si="291"/>
        <v>0.72720536276604719</v>
      </c>
      <c r="R456" s="30">
        <f t="shared" si="292"/>
        <v>0.25637073052767129</v>
      </c>
      <c r="S456" s="30">
        <f t="shared" si="293"/>
        <v>4.1821638654196899E-3</v>
      </c>
      <c r="T456" s="30">
        <f t="shared" si="294"/>
        <v>4.9842154552056579</v>
      </c>
      <c r="U456" s="31">
        <f t="shared" si="295"/>
        <v>73.621795362920139</v>
      </c>
      <c r="V456" s="37"/>
      <c r="W456" s="37" t="s">
        <v>49</v>
      </c>
    </row>
    <row r="457" spans="2:23" ht="15" customHeight="1">
      <c r="B457" s="10"/>
      <c r="C457" s="28"/>
      <c r="D457" s="10" t="s">
        <v>20</v>
      </c>
      <c r="E457" s="29">
        <v>49.156469000000001</v>
      </c>
      <c r="F457" s="29">
        <v>30.512577</v>
      </c>
      <c r="G457" s="29">
        <v>0.85306300000000002</v>
      </c>
      <c r="H457" s="29">
        <v>8.5970000000000005E-2</v>
      </c>
      <c r="I457" s="29">
        <v>14.304361999999999</v>
      </c>
      <c r="J457" s="29">
        <v>2.7111749999999999</v>
      </c>
      <c r="K457" s="29">
        <v>8.7993000000000002E-2</v>
      </c>
      <c r="L457" s="29">
        <f t="shared" si="286"/>
        <v>97.71160900000001</v>
      </c>
      <c r="M457" s="30">
        <f t="shared" si="287"/>
        <v>2.2949289679235201</v>
      </c>
      <c r="N457" s="30">
        <f t="shared" si="288"/>
        <v>1.6788932948021276</v>
      </c>
      <c r="O457" s="30">
        <f t="shared" si="289"/>
        <v>2.9969363260308572E-2</v>
      </c>
      <c r="P457" s="30">
        <f t="shared" si="290"/>
        <v>5.9834043275057971E-3</v>
      </c>
      <c r="Q457" s="30">
        <f t="shared" si="291"/>
        <v>0.7155389760319224</v>
      </c>
      <c r="R457" s="30">
        <f t="shared" si="292"/>
        <v>0.24541056615114951</v>
      </c>
      <c r="S457" s="30">
        <f t="shared" si="293"/>
        <v>5.2408272486032725E-3</v>
      </c>
      <c r="T457" s="30">
        <f t="shared" si="294"/>
        <v>4.9759653997451379</v>
      </c>
      <c r="U457" s="31">
        <f t="shared" si="295"/>
        <v>74.057763218320119</v>
      </c>
      <c r="V457" s="37"/>
      <c r="W457" s="37" t="s">
        <v>79</v>
      </c>
    </row>
    <row r="458" spans="2:23" ht="15" customHeight="1">
      <c r="B458" s="10"/>
      <c r="C458" s="28"/>
      <c r="D458" s="10" t="s">
        <v>22</v>
      </c>
      <c r="E458" s="29">
        <v>51.763958000000002</v>
      </c>
      <c r="F458" s="29">
        <v>28.410630999999999</v>
      </c>
      <c r="G458" s="29">
        <v>0.80225000000000002</v>
      </c>
      <c r="H458" s="29">
        <v>9.6052999999999999E-2</v>
      </c>
      <c r="I458" s="29">
        <v>12.491521000000001</v>
      </c>
      <c r="J458" s="29">
        <v>3.663373</v>
      </c>
      <c r="K458" s="29">
        <v>0.15673999999999999</v>
      </c>
      <c r="L458" s="29">
        <f t="shared" si="286"/>
        <v>97.384526000000008</v>
      </c>
      <c r="M458" s="30">
        <f t="shared" si="287"/>
        <v>2.4098943300434001</v>
      </c>
      <c r="N458" s="30">
        <f t="shared" si="288"/>
        <v>1.5588597394993207</v>
      </c>
      <c r="O458" s="30">
        <f t="shared" si="289"/>
        <v>2.8105291301143285E-2</v>
      </c>
      <c r="P458" s="30">
        <f t="shared" si="290"/>
        <v>6.6664451943327799E-3</v>
      </c>
      <c r="Q458" s="30">
        <f t="shared" si="291"/>
        <v>0.62310621104428621</v>
      </c>
      <c r="R458" s="30">
        <f t="shared" si="292"/>
        <v>0.33067305015999887</v>
      </c>
      <c r="S458" s="30">
        <f t="shared" si="293"/>
        <v>9.3092247877696824E-3</v>
      </c>
      <c r="T458" s="30">
        <f t="shared" si="294"/>
        <v>4.9666142920302514</v>
      </c>
      <c r="U458" s="31">
        <f t="shared" si="295"/>
        <v>64.698749918335821</v>
      </c>
      <c r="V458" s="37" t="s">
        <v>47</v>
      </c>
      <c r="W458" s="37" t="s">
        <v>50</v>
      </c>
    </row>
    <row r="459" spans="2:23" ht="15" customHeight="1">
      <c r="B459" s="10"/>
      <c r="C459" s="28"/>
      <c r="D459" s="10" t="s">
        <v>19</v>
      </c>
      <c r="E459" s="29">
        <v>48.115127999999999</v>
      </c>
      <c r="F459" s="29">
        <v>30.862316</v>
      </c>
      <c r="G459" s="29">
        <v>0.718553</v>
      </c>
      <c r="H459" s="29">
        <v>8.8627999999999998E-2</v>
      </c>
      <c r="I459" s="29">
        <v>15.134309</v>
      </c>
      <c r="J459" s="29">
        <v>2.3069419999999998</v>
      </c>
      <c r="K459" s="29">
        <v>0.10233399999999999</v>
      </c>
      <c r="L459" s="29">
        <f t="shared" si="286"/>
        <v>97.328209999999999</v>
      </c>
      <c r="M459" s="30">
        <f t="shared" si="287"/>
        <v>2.2609018766964879</v>
      </c>
      <c r="N459" s="30">
        <f t="shared" si="288"/>
        <v>1.7091659020980126</v>
      </c>
      <c r="O459" s="30">
        <f t="shared" si="289"/>
        <v>2.540777982139036E-2</v>
      </c>
      <c r="P459" s="30">
        <f t="shared" si="290"/>
        <v>6.2084598031296942E-3</v>
      </c>
      <c r="Q459" s="30">
        <f t="shared" si="291"/>
        <v>0.76197180185450786</v>
      </c>
      <c r="R459" s="30">
        <f t="shared" si="292"/>
        <v>0.21017636765106801</v>
      </c>
      <c r="S459" s="30">
        <f t="shared" si="293"/>
        <v>6.1345564894997942E-3</v>
      </c>
      <c r="T459" s="30">
        <f t="shared" si="294"/>
        <v>4.9799667444140967</v>
      </c>
      <c r="U459" s="31">
        <f t="shared" si="295"/>
        <v>77.888710656672018</v>
      </c>
      <c r="V459" s="37"/>
      <c r="W459" s="37" t="s">
        <v>49</v>
      </c>
    </row>
    <row r="460" spans="2:23" ht="15" customHeight="1">
      <c r="B460" s="10"/>
      <c r="C460" s="28"/>
      <c r="D460" s="10" t="s">
        <v>20</v>
      </c>
      <c r="E460" s="29">
        <v>50.736910000000002</v>
      </c>
      <c r="F460" s="29">
        <v>28.794587</v>
      </c>
      <c r="G460" s="29">
        <v>0.82938000000000001</v>
      </c>
      <c r="H460" s="29">
        <v>0.13128999999999999</v>
      </c>
      <c r="I460" s="29">
        <v>13.472899999999999</v>
      </c>
      <c r="J460" s="29">
        <v>3.3087589999999998</v>
      </c>
      <c r="K460" s="29">
        <v>0.12200900000000001</v>
      </c>
      <c r="L460" s="29">
        <f t="shared" si="286"/>
        <v>97.395835000000005</v>
      </c>
      <c r="M460" s="30">
        <f t="shared" si="287"/>
        <v>2.3704472429385519</v>
      </c>
      <c r="N460" s="30">
        <f t="shared" si="288"/>
        <v>1.5855238208684603</v>
      </c>
      <c r="O460" s="30">
        <f t="shared" si="289"/>
        <v>2.91586679154162E-2</v>
      </c>
      <c r="P460" s="30">
        <f t="shared" si="290"/>
        <v>9.1443067022468887E-3</v>
      </c>
      <c r="Q460" s="30">
        <f t="shared" si="291"/>
        <v>0.67444043584899693</v>
      </c>
      <c r="R460" s="30">
        <f t="shared" si="292"/>
        <v>0.2997219524064606</v>
      </c>
      <c r="S460" s="30">
        <f t="shared" si="293"/>
        <v>7.2721243852161849E-3</v>
      </c>
      <c r="T460" s="30">
        <f t="shared" si="294"/>
        <v>4.975708551065348</v>
      </c>
      <c r="U460" s="31">
        <f t="shared" si="295"/>
        <v>68.719861301222181</v>
      </c>
      <c r="V460" s="37"/>
      <c r="W460" s="37" t="s">
        <v>79</v>
      </c>
    </row>
    <row r="461" spans="2:23" ht="15" customHeight="1">
      <c r="B461" s="10"/>
      <c r="C461" s="28"/>
      <c r="D461" s="10" t="s">
        <v>23</v>
      </c>
      <c r="E461" s="29">
        <v>52.407466999999997</v>
      </c>
      <c r="F461" s="29">
        <v>28.992760000000001</v>
      </c>
      <c r="G461" s="29">
        <v>0.82106999999999997</v>
      </c>
      <c r="H461" s="29">
        <v>0.109942</v>
      </c>
      <c r="I461" s="29">
        <v>12.887715999999999</v>
      </c>
      <c r="J461" s="29">
        <v>3.8651599999999999</v>
      </c>
      <c r="K461" s="29">
        <v>0.151503</v>
      </c>
      <c r="L461" s="29">
        <f t="shared" si="286"/>
        <v>99.235618000000017</v>
      </c>
      <c r="M461" s="30">
        <f t="shared" si="287"/>
        <v>2.398333083066849</v>
      </c>
      <c r="N461" s="30">
        <f t="shared" si="288"/>
        <v>1.5637291305829191</v>
      </c>
      <c r="O461" s="30">
        <f t="shared" si="289"/>
        <v>2.8275113340298679E-2</v>
      </c>
      <c r="P461" s="30">
        <f t="shared" si="290"/>
        <v>7.5005449408075513E-3</v>
      </c>
      <c r="Q461" s="30">
        <f t="shared" si="291"/>
        <v>0.63192934031830383</v>
      </c>
      <c r="R461" s="30">
        <f t="shared" si="292"/>
        <v>0.34295010688759009</v>
      </c>
      <c r="S461" s="30">
        <f t="shared" si="293"/>
        <v>8.8450585571344491E-3</v>
      </c>
      <c r="T461" s="30">
        <f t="shared" si="294"/>
        <v>4.9815623776939031</v>
      </c>
      <c r="U461" s="31">
        <f t="shared" si="295"/>
        <v>64.238446497593984</v>
      </c>
      <c r="V461" s="37" t="s">
        <v>47</v>
      </c>
      <c r="W461" s="37" t="s">
        <v>50</v>
      </c>
    </row>
    <row r="462" spans="2:23" ht="15" customHeight="1">
      <c r="B462" s="10"/>
      <c r="C462" s="28"/>
      <c r="D462" s="10" t="s">
        <v>19</v>
      </c>
      <c r="E462" s="29">
        <v>47.351661</v>
      </c>
      <c r="F462" s="29">
        <v>30.887312000000001</v>
      </c>
      <c r="G462" s="29">
        <v>0.85009500000000005</v>
      </c>
      <c r="H462" s="29">
        <v>8.1114000000000006E-2</v>
      </c>
      <c r="I462" s="29">
        <v>15.852930000000001</v>
      </c>
      <c r="J462" s="29">
        <v>2.3970500000000001</v>
      </c>
      <c r="K462" s="29">
        <v>7.0612999999999995E-2</v>
      </c>
      <c r="L462" s="29">
        <f t="shared" si="286"/>
        <v>97.490774999999999</v>
      </c>
      <c r="M462" s="30">
        <f t="shared" si="287"/>
        <v>2.2316908925446746</v>
      </c>
      <c r="N462" s="30">
        <f t="shared" si="288"/>
        <v>1.7156732335108389</v>
      </c>
      <c r="O462" s="30">
        <f t="shared" si="289"/>
        <v>3.0149084332349408E-2</v>
      </c>
      <c r="P462" s="30">
        <f t="shared" si="290"/>
        <v>5.6991160099753831E-3</v>
      </c>
      <c r="Q462" s="30">
        <f t="shared" si="291"/>
        <v>0.8005428802387442</v>
      </c>
      <c r="R462" s="30">
        <f t="shared" si="292"/>
        <v>0.2190398098617066</v>
      </c>
      <c r="S462" s="30">
        <f t="shared" si="293"/>
        <v>4.2456739325913862E-3</v>
      </c>
      <c r="T462" s="30">
        <f t="shared" si="294"/>
        <v>5.0070406904308813</v>
      </c>
      <c r="U462" s="31">
        <f t="shared" si="295"/>
        <v>78.191121516233764</v>
      </c>
      <c r="V462" s="37"/>
      <c r="W462" s="37" t="s">
        <v>49</v>
      </c>
    </row>
    <row r="463" spans="2:23" ht="15" customHeight="1">
      <c r="B463" s="10"/>
      <c r="C463" s="28"/>
      <c r="D463" s="10" t="s">
        <v>20</v>
      </c>
      <c r="E463" s="29">
        <v>48.401651000000001</v>
      </c>
      <c r="F463" s="29">
        <v>28.859304999999999</v>
      </c>
      <c r="G463" s="29">
        <v>1.0752079999999999</v>
      </c>
      <c r="H463" s="29">
        <v>0.13364699999999999</v>
      </c>
      <c r="I463" s="29">
        <v>14.010425</v>
      </c>
      <c r="J463" s="29">
        <v>2.5141149999999999</v>
      </c>
      <c r="K463" s="29">
        <v>9.5838999999999994E-2</v>
      </c>
      <c r="L463" s="29">
        <f t="shared" si="286"/>
        <v>95.090189999999993</v>
      </c>
      <c r="M463" s="30">
        <f t="shared" si="287"/>
        <v>2.3221836969549736</v>
      </c>
      <c r="N463" s="30">
        <f t="shared" si="288"/>
        <v>1.6318412285929704</v>
      </c>
      <c r="O463" s="30">
        <f t="shared" si="289"/>
        <v>3.8818318978509632E-2</v>
      </c>
      <c r="P463" s="30">
        <f t="shared" si="290"/>
        <v>9.5589120580157304E-3</v>
      </c>
      <c r="Q463" s="30">
        <f t="shared" si="291"/>
        <v>0.72021794755976598</v>
      </c>
      <c r="R463" s="30">
        <f t="shared" si="292"/>
        <v>0.23386685344623062</v>
      </c>
      <c r="S463" s="30">
        <f t="shared" si="293"/>
        <v>5.8659967838743093E-3</v>
      </c>
      <c r="T463" s="30">
        <f t="shared" si="294"/>
        <v>4.9623529543743405</v>
      </c>
      <c r="U463" s="31">
        <f t="shared" si="295"/>
        <v>75.026548154129316</v>
      </c>
      <c r="V463" s="37"/>
      <c r="W463" s="37" t="s">
        <v>79</v>
      </c>
    </row>
    <row r="464" spans="2:23" ht="15" customHeight="1">
      <c r="B464" s="10"/>
      <c r="C464" s="28"/>
      <c r="D464" s="10" t="s">
        <v>24</v>
      </c>
      <c r="E464" s="29">
        <v>48.248213999999997</v>
      </c>
      <c r="F464" s="29">
        <v>30.588999000000001</v>
      </c>
      <c r="G464" s="29">
        <v>0.82633100000000004</v>
      </c>
      <c r="H464" s="29">
        <v>8.0638000000000001E-2</v>
      </c>
      <c r="I464" s="29">
        <v>15.283196</v>
      </c>
      <c r="J464" s="29">
        <v>2.5206599999999999</v>
      </c>
      <c r="K464" s="29">
        <v>0.103337</v>
      </c>
      <c r="L464" s="29">
        <f t="shared" si="286"/>
        <v>97.651374999999987</v>
      </c>
      <c r="M464" s="30">
        <f t="shared" si="287"/>
        <v>2.2636974049892715</v>
      </c>
      <c r="N464" s="30">
        <f t="shared" si="288"/>
        <v>1.691445597595727</v>
      </c>
      <c r="O464" s="30">
        <f t="shared" si="289"/>
        <v>2.9174204202527837E-2</v>
      </c>
      <c r="P464" s="30">
        <f t="shared" si="290"/>
        <v>5.6401380590392841E-3</v>
      </c>
      <c r="Q464" s="30">
        <f t="shared" si="291"/>
        <v>0.76829418855192178</v>
      </c>
      <c r="R464" s="30">
        <f t="shared" si="292"/>
        <v>0.22929708746739749</v>
      </c>
      <c r="S464" s="30">
        <f t="shared" si="293"/>
        <v>6.1852339588296459E-3</v>
      </c>
      <c r="T464" s="30">
        <f t="shared" si="294"/>
        <v>4.9937338548247148</v>
      </c>
      <c r="U464" s="31">
        <f t="shared" si="295"/>
        <v>76.540363409046748</v>
      </c>
      <c r="V464" s="37" t="s">
        <v>47</v>
      </c>
      <c r="W464" s="37" t="s">
        <v>49</v>
      </c>
    </row>
    <row r="465" spans="2:23" ht="15" customHeight="1">
      <c r="B465" s="10"/>
      <c r="C465" s="28"/>
      <c r="D465" s="10" t="s">
        <v>19</v>
      </c>
      <c r="E465" s="29">
        <v>51.236027</v>
      </c>
      <c r="F465" s="29">
        <v>29.26276</v>
      </c>
      <c r="G465" s="29">
        <v>0.91767399999999999</v>
      </c>
      <c r="H465" s="29">
        <v>0.126441</v>
      </c>
      <c r="I465" s="29">
        <v>13.243449</v>
      </c>
      <c r="J465" s="29">
        <v>3.545728</v>
      </c>
      <c r="K465" s="29">
        <v>0.16972599999999999</v>
      </c>
      <c r="L465" s="29">
        <f t="shared" si="286"/>
        <v>98.50180499999999</v>
      </c>
      <c r="M465" s="30">
        <f t="shared" si="287"/>
        <v>2.367049910701696</v>
      </c>
      <c r="N465" s="30">
        <f t="shared" si="288"/>
        <v>1.5933195775550655</v>
      </c>
      <c r="O465" s="30">
        <f t="shared" si="289"/>
        <v>3.1902758640305957E-2</v>
      </c>
      <c r="P465" s="30">
        <f t="shared" si="290"/>
        <v>8.7082872710597583E-3</v>
      </c>
      <c r="Q465" s="30">
        <f t="shared" si="291"/>
        <v>0.65555526106067097</v>
      </c>
      <c r="R465" s="30">
        <f t="shared" si="292"/>
        <v>0.31760294726208987</v>
      </c>
      <c r="S465" s="30">
        <f t="shared" si="293"/>
        <v>1.0003304681551329E-2</v>
      </c>
      <c r="T465" s="30">
        <f t="shared" si="294"/>
        <v>4.9841420471724396</v>
      </c>
      <c r="U465" s="31">
        <f t="shared" si="295"/>
        <v>66.678287584452633</v>
      </c>
      <c r="V465" s="37"/>
      <c r="W465" s="37" t="s">
        <v>50</v>
      </c>
    </row>
    <row r="466" spans="2:23" ht="15" customHeight="1">
      <c r="B466" s="10"/>
      <c r="C466" s="28"/>
      <c r="D466" s="10" t="s">
        <v>20</v>
      </c>
      <c r="E466" s="29">
        <v>50.436990999999999</v>
      </c>
      <c r="F466" s="29">
        <v>29.031378</v>
      </c>
      <c r="G466" s="29">
        <v>0.915933</v>
      </c>
      <c r="H466" s="29">
        <v>0.12364799999999999</v>
      </c>
      <c r="I466" s="29">
        <v>13.327324000000001</v>
      </c>
      <c r="J466" s="29">
        <v>3.1889980000000002</v>
      </c>
      <c r="K466" s="29">
        <v>0.12028700000000001</v>
      </c>
      <c r="L466" s="29">
        <f t="shared" si="286"/>
        <v>97.144559000000001</v>
      </c>
      <c r="M466" s="30">
        <f t="shared" si="287"/>
        <v>2.361511487552963</v>
      </c>
      <c r="N466" s="30">
        <f t="shared" si="288"/>
        <v>1.6020061583313365</v>
      </c>
      <c r="O466" s="30">
        <f t="shared" si="289"/>
        <v>3.2271001323275206E-2</v>
      </c>
      <c r="P466" s="30">
        <f t="shared" si="290"/>
        <v>8.6305971403126524E-3</v>
      </c>
      <c r="Q466" s="30">
        <f t="shared" si="291"/>
        <v>0.66859031825199355</v>
      </c>
      <c r="R466" s="30">
        <f t="shared" si="292"/>
        <v>0.28949580678741998</v>
      </c>
      <c r="S466" s="30">
        <f t="shared" si="293"/>
        <v>7.1849332522828284E-3</v>
      </c>
      <c r="T466" s="30">
        <f t="shared" si="294"/>
        <v>4.9696903026395836</v>
      </c>
      <c r="U466" s="31">
        <f t="shared" si="295"/>
        <v>69.264515133732672</v>
      </c>
      <c r="V466" s="37"/>
      <c r="W466" s="37" t="s">
        <v>79</v>
      </c>
    </row>
    <row r="467" spans="2:23" ht="15" customHeight="1">
      <c r="B467" s="10"/>
      <c r="C467" s="28"/>
      <c r="D467" s="10" t="s">
        <v>25</v>
      </c>
      <c r="E467" s="29">
        <v>52.294742999999997</v>
      </c>
      <c r="F467" s="29">
        <v>28.074703</v>
      </c>
      <c r="G467" s="29">
        <v>0.79809799999999997</v>
      </c>
      <c r="H467" s="29">
        <v>0.123256</v>
      </c>
      <c r="I467" s="29">
        <v>12.450735</v>
      </c>
      <c r="J467" s="29">
        <v>3.8980709999999998</v>
      </c>
      <c r="K467" s="29">
        <v>0.17106299999999999</v>
      </c>
      <c r="L467" s="29">
        <f t="shared" si="286"/>
        <v>97.81066899999999</v>
      </c>
      <c r="M467" s="30">
        <f t="shared" si="287"/>
        <v>2.424776738905734</v>
      </c>
      <c r="N467" s="30">
        <f t="shared" si="288"/>
        <v>1.5342090216459112</v>
      </c>
      <c r="O467" s="30">
        <f t="shared" si="289"/>
        <v>2.7846959813781286E-2</v>
      </c>
      <c r="P467" s="30">
        <f t="shared" si="290"/>
        <v>8.5199029825897225E-3</v>
      </c>
      <c r="Q467" s="30">
        <f t="shared" si="291"/>
        <v>0.61856443761100455</v>
      </c>
      <c r="R467" s="30">
        <f t="shared" si="292"/>
        <v>0.35043752684079726</v>
      </c>
      <c r="S467" s="30">
        <f t="shared" si="293"/>
        <v>1.0118891970002044E-2</v>
      </c>
      <c r="T467" s="30">
        <f t="shared" si="294"/>
        <v>4.97447347976982</v>
      </c>
      <c r="U467" s="31">
        <f t="shared" si="295"/>
        <v>63.175493970330457</v>
      </c>
      <c r="V467" s="37" t="s">
        <v>47</v>
      </c>
      <c r="W467" s="37" t="s">
        <v>50</v>
      </c>
    </row>
    <row r="468" spans="2:23" ht="15" customHeight="1">
      <c r="B468" s="10"/>
      <c r="C468" s="28"/>
      <c r="D468" s="10" t="s">
        <v>19</v>
      </c>
      <c r="E468" s="29">
        <v>48.132271000000003</v>
      </c>
      <c r="F468" s="29">
        <v>30.435103000000002</v>
      </c>
      <c r="G468" s="29">
        <v>0.97689400000000004</v>
      </c>
      <c r="H468" s="29">
        <v>0.10233399999999999</v>
      </c>
      <c r="I468" s="29">
        <v>15.095639</v>
      </c>
      <c r="J468" s="29">
        <v>2.2491449999999999</v>
      </c>
      <c r="K468" s="29">
        <v>9.3967999999999996E-2</v>
      </c>
      <c r="L468" s="29">
        <f t="shared" si="286"/>
        <v>97.085354000000009</v>
      </c>
      <c r="M468" s="30">
        <f t="shared" si="287"/>
        <v>2.2685259983393578</v>
      </c>
      <c r="N468" s="30">
        <f t="shared" si="288"/>
        <v>1.6905881516229915</v>
      </c>
      <c r="O468" s="30">
        <f t="shared" si="289"/>
        <v>3.4646765071506797E-2</v>
      </c>
      <c r="P468" s="30">
        <f t="shared" si="290"/>
        <v>7.1901874606848919E-3</v>
      </c>
      <c r="Q468" s="30">
        <f t="shared" si="291"/>
        <v>0.76231618969032111</v>
      </c>
      <c r="R468" s="30">
        <f t="shared" si="292"/>
        <v>0.20552847501026508</v>
      </c>
      <c r="S468" s="30">
        <f t="shared" si="293"/>
        <v>5.6500272467942423E-3</v>
      </c>
      <c r="T468" s="30">
        <f t="shared" si="294"/>
        <v>4.9744457944419223</v>
      </c>
      <c r="U468" s="31">
        <f t="shared" si="295"/>
        <v>78.307174758742917</v>
      </c>
      <c r="V468" s="37"/>
      <c r="W468" s="37" t="s">
        <v>49</v>
      </c>
    </row>
    <row r="469" spans="2:23" ht="15" customHeight="1">
      <c r="B469" s="10"/>
      <c r="C469" s="28"/>
      <c r="D469" s="10" t="s">
        <v>20</v>
      </c>
      <c r="E469" s="29">
        <v>48.577562</v>
      </c>
      <c r="F469" s="29">
        <v>28.898897999999999</v>
      </c>
      <c r="G469" s="29">
        <v>1.0995109999999999</v>
      </c>
      <c r="H469" s="29">
        <v>0.10223400000000001</v>
      </c>
      <c r="I469" s="29">
        <v>13.541278</v>
      </c>
      <c r="J469" s="29">
        <v>3.002631</v>
      </c>
      <c r="K469" s="29">
        <v>7.1261000000000005E-2</v>
      </c>
      <c r="L469" s="29">
        <f t="shared" si="286"/>
        <v>95.293375000000012</v>
      </c>
      <c r="M469" s="30">
        <f t="shared" si="287"/>
        <v>2.3256351926929129</v>
      </c>
      <c r="N469" s="30">
        <f t="shared" si="288"/>
        <v>1.6305825700501446</v>
      </c>
      <c r="O469" s="30">
        <f t="shared" si="289"/>
        <v>3.9610771029743169E-2</v>
      </c>
      <c r="P469" s="30">
        <f t="shared" si="290"/>
        <v>7.2964915702855276E-3</v>
      </c>
      <c r="Q469" s="30">
        <f t="shared" si="291"/>
        <v>0.69461117230024927</v>
      </c>
      <c r="R469" s="30">
        <f t="shared" si="292"/>
        <v>0.27871155703835793</v>
      </c>
      <c r="S469" s="30">
        <f t="shared" si="293"/>
        <v>4.3523212092596922E-3</v>
      </c>
      <c r="T469" s="30">
        <f t="shared" si="294"/>
        <v>4.9808000758909534</v>
      </c>
      <c r="U469" s="31">
        <f t="shared" si="295"/>
        <v>71.047243346447772</v>
      </c>
      <c r="V469" s="37"/>
      <c r="W469" s="37" t="s">
        <v>79</v>
      </c>
    </row>
    <row r="470" spans="2:23" ht="15" customHeight="1">
      <c r="B470" s="10"/>
      <c r="C470" s="28"/>
      <c r="D470" s="10" t="s">
        <v>26</v>
      </c>
      <c r="E470" s="29">
        <v>51.114671999999999</v>
      </c>
      <c r="F470" s="29">
        <v>28.663426999999999</v>
      </c>
      <c r="G470" s="29">
        <v>0.84088200000000002</v>
      </c>
      <c r="H470" s="29">
        <v>0.120603</v>
      </c>
      <c r="I470" s="29">
        <v>13.091505</v>
      </c>
      <c r="J470" s="29">
        <v>3.4017759999999999</v>
      </c>
      <c r="K470" s="29">
        <v>0.15945300000000001</v>
      </c>
      <c r="L470" s="29">
        <f t="shared" si="286"/>
        <v>97.392317999999989</v>
      </c>
      <c r="M470" s="30">
        <f t="shared" si="287"/>
        <v>2.3849470996684379</v>
      </c>
      <c r="N470" s="30">
        <f t="shared" si="288"/>
        <v>1.5762203239353625</v>
      </c>
      <c r="O470" s="30">
        <f t="shared" si="289"/>
        <v>2.9524059346091248E-2</v>
      </c>
      <c r="P470" s="30">
        <f t="shared" si="290"/>
        <v>8.3888830299748713E-3</v>
      </c>
      <c r="Q470" s="30">
        <f t="shared" si="291"/>
        <v>0.65448392203087569</v>
      </c>
      <c r="R470" s="30">
        <f t="shared" si="292"/>
        <v>0.30774146886663811</v>
      </c>
      <c r="S470" s="30">
        <f t="shared" si="293"/>
        <v>9.4913724935476174E-3</v>
      </c>
      <c r="T470" s="30">
        <f t="shared" si="294"/>
        <v>4.9707971293709283</v>
      </c>
      <c r="U470" s="31">
        <f t="shared" si="295"/>
        <v>67.353363314108293</v>
      </c>
      <c r="V470" s="37" t="s">
        <v>47</v>
      </c>
      <c r="W470" s="37" t="s">
        <v>50</v>
      </c>
    </row>
    <row r="471" spans="2:23" ht="15" customHeight="1">
      <c r="B471" s="10"/>
      <c r="C471" s="28"/>
      <c r="D471" s="10" t="s">
        <v>19</v>
      </c>
      <c r="E471" s="29">
        <v>47.785415999999998</v>
      </c>
      <c r="F471" s="29">
        <v>29.833472</v>
      </c>
      <c r="G471" s="29">
        <v>0.82565500000000003</v>
      </c>
      <c r="H471" s="29">
        <v>0.10009</v>
      </c>
      <c r="I471" s="29">
        <v>14.109753</v>
      </c>
      <c r="J471" s="29">
        <v>2.8726989999999999</v>
      </c>
      <c r="K471" s="29">
        <v>0.14044699999999999</v>
      </c>
      <c r="L471" s="29">
        <f t="shared" si="286"/>
        <v>95.66753199999998</v>
      </c>
      <c r="M471" s="30">
        <f t="shared" si="287"/>
        <v>2.2838455481550657</v>
      </c>
      <c r="N471" s="30">
        <f t="shared" si="288"/>
        <v>1.6804701233255954</v>
      </c>
      <c r="O471" s="30">
        <f t="shared" si="289"/>
        <v>2.96946229850838E-2</v>
      </c>
      <c r="P471" s="30">
        <f t="shared" si="290"/>
        <v>7.1314017609760338E-3</v>
      </c>
      <c r="Q471" s="30">
        <f t="shared" si="291"/>
        <v>0.72254850088749334</v>
      </c>
      <c r="R471" s="30">
        <f t="shared" si="292"/>
        <v>0.26620034843287066</v>
      </c>
      <c r="S471" s="30">
        <f t="shared" si="293"/>
        <v>8.5634147178939093E-3</v>
      </c>
      <c r="T471" s="30">
        <f t="shared" si="294"/>
        <v>4.9984539602649791</v>
      </c>
      <c r="U471" s="31">
        <f t="shared" si="295"/>
        <v>72.449575418013282</v>
      </c>
      <c r="V471" s="37"/>
      <c r="W471" s="37" t="s">
        <v>49</v>
      </c>
    </row>
    <row r="472" spans="2:23" ht="15" customHeight="1">
      <c r="B472" s="10"/>
      <c r="C472" s="28"/>
      <c r="D472" s="10" t="s">
        <v>20</v>
      </c>
      <c r="E472" s="29">
        <v>53.085959000000003</v>
      </c>
      <c r="F472" s="29">
        <v>28.228726999999999</v>
      </c>
      <c r="G472" s="29">
        <v>1.0355449999999999</v>
      </c>
      <c r="H472" s="29">
        <v>0.133992</v>
      </c>
      <c r="I472" s="29">
        <v>11.910131</v>
      </c>
      <c r="J472" s="29">
        <v>3.9460639999999998</v>
      </c>
      <c r="K472" s="29">
        <v>0.18249299999999999</v>
      </c>
      <c r="L472" s="29">
        <f t="shared" si="286"/>
        <v>98.522910999999993</v>
      </c>
      <c r="M472" s="30">
        <f t="shared" si="287"/>
        <v>2.4386601335587788</v>
      </c>
      <c r="N472" s="30">
        <f t="shared" si="288"/>
        <v>1.5283349422495986</v>
      </c>
      <c r="O472" s="30">
        <f t="shared" si="289"/>
        <v>3.579714812898261E-2</v>
      </c>
      <c r="P472" s="30">
        <f t="shared" si="290"/>
        <v>9.1762098446043997E-3</v>
      </c>
      <c r="Q472" s="30">
        <f t="shared" si="291"/>
        <v>0.58622506541488095</v>
      </c>
      <c r="R472" s="30">
        <f t="shared" si="292"/>
        <v>0.35146563957672461</v>
      </c>
      <c r="S472" s="30">
        <f t="shared" si="293"/>
        <v>1.0695004533445282E-2</v>
      </c>
      <c r="T472" s="30">
        <f t="shared" si="294"/>
        <v>4.960354143307014</v>
      </c>
      <c r="U472" s="31">
        <f t="shared" si="295"/>
        <v>61.812937450149995</v>
      </c>
      <c r="V472" s="37"/>
      <c r="W472" s="37" t="s">
        <v>79</v>
      </c>
    </row>
    <row r="473" spans="2:23" ht="15" customHeight="1">
      <c r="B473" s="10"/>
      <c r="C473" s="28"/>
      <c r="D473" s="10" t="s">
        <v>27</v>
      </c>
      <c r="E473" s="29">
        <v>52.103299</v>
      </c>
      <c r="F473" s="29">
        <v>28.510943000000001</v>
      </c>
      <c r="G473" s="29">
        <v>0.95964799999999995</v>
      </c>
      <c r="H473" s="29">
        <v>0.112466</v>
      </c>
      <c r="I473" s="29">
        <v>12.524728</v>
      </c>
      <c r="J473" s="29">
        <v>3.7941479999999999</v>
      </c>
      <c r="K473" s="29">
        <v>0.125361</v>
      </c>
      <c r="L473" s="29">
        <f t="shared" si="286"/>
        <v>98.130593000000005</v>
      </c>
      <c r="M473" s="30">
        <f t="shared" si="287"/>
        <v>2.4088637389846506</v>
      </c>
      <c r="N473" s="30">
        <f t="shared" si="288"/>
        <v>1.5535106372219796</v>
      </c>
      <c r="O473" s="30">
        <f t="shared" si="289"/>
        <v>3.3386186568385365E-2</v>
      </c>
      <c r="P473" s="30">
        <f t="shared" si="290"/>
        <v>7.7514172816481189E-3</v>
      </c>
      <c r="Q473" s="30">
        <f t="shared" si="291"/>
        <v>0.62042822829813393</v>
      </c>
      <c r="R473" s="30">
        <f t="shared" si="292"/>
        <v>0.34010139790373806</v>
      </c>
      <c r="S473" s="30">
        <f t="shared" si="293"/>
        <v>7.3938836269985654E-3</v>
      </c>
      <c r="T473" s="30">
        <f t="shared" si="294"/>
        <v>4.9714354898855335</v>
      </c>
      <c r="U473" s="31">
        <f t="shared" si="295"/>
        <v>64.098890252993854</v>
      </c>
      <c r="V473" s="37" t="s">
        <v>47</v>
      </c>
      <c r="W473" s="37" t="s">
        <v>50</v>
      </c>
    </row>
    <row r="474" spans="2:23" ht="15" customHeight="1">
      <c r="B474" s="10"/>
      <c r="C474" s="28"/>
      <c r="D474" s="10" t="s">
        <v>19</v>
      </c>
      <c r="E474" s="29">
        <v>46.162002999999999</v>
      </c>
      <c r="F474" s="29">
        <v>32.710445</v>
      </c>
      <c r="G474" s="29">
        <v>0.74133700000000002</v>
      </c>
      <c r="H474" s="29">
        <v>7.0403999999999994E-2</v>
      </c>
      <c r="I474" s="29">
        <v>16.975625999999998</v>
      </c>
      <c r="J474" s="29">
        <v>1.6093090000000001</v>
      </c>
      <c r="K474" s="29">
        <v>3.0533000000000001E-2</v>
      </c>
      <c r="L474" s="29">
        <f t="shared" si="286"/>
        <v>98.299656999999982</v>
      </c>
      <c r="M474" s="30">
        <f t="shared" si="287"/>
        <v>2.1613775503359842</v>
      </c>
      <c r="N474" s="30">
        <f t="shared" si="288"/>
        <v>1.8050451989204057</v>
      </c>
      <c r="O474" s="30">
        <f t="shared" si="289"/>
        <v>2.6119779662379425E-2</v>
      </c>
      <c r="P474" s="30">
        <f t="shared" si="290"/>
        <v>4.9142379492655881E-3</v>
      </c>
      <c r="Q474" s="30">
        <f t="shared" si="291"/>
        <v>0.8516242587930718</v>
      </c>
      <c r="R474" s="30">
        <f t="shared" si="292"/>
        <v>0.14609406350684412</v>
      </c>
      <c r="S474" s="30">
        <f t="shared" si="293"/>
        <v>1.8238059161909037E-3</v>
      </c>
      <c r="T474" s="30">
        <f t="shared" si="294"/>
        <v>4.9969988950841415</v>
      </c>
      <c r="U474" s="31">
        <f t="shared" si="295"/>
        <v>85.201437213354311</v>
      </c>
      <c r="V474" s="37"/>
      <c r="W474" s="37" t="s">
        <v>49</v>
      </c>
    </row>
    <row r="475" spans="2:23" ht="15" customHeight="1">
      <c r="B475" s="10"/>
      <c r="C475" s="28"/>
      <c r="D475" s="10" t="s">
        <v>20</v>
      </c>
      <c r="E475" s="29">
        <v>52.612411999999999</v>
      </c>
      <c r="F475" s="29">
        <v>28.009236000000001</v>
      </c>
      <c r="G475" s="29">
        <v>0.95606400000000002</v>
      </c>
      <c r="H475" s="29">
        <v>8.4915000000000004E-2</v>
      </c>
      <c r="I475" s="29">
        <v>11.743285999999999</v>
      </c>
      <c r="J475" s="29">
        <v>4.0473809999999997</v>
      </c>
      <c r="K475" s="29">
        <v>0.182725</v>
      </c>
      <c r="L475" s="29">
        <f t="shared" si="286"/>
        <v>97.63601899999999</v>
      </c>
      <c r="M475" s="30">
        <f t="shared" si="287"/>
        <v>2.4390124824743853</v>
      </c>
      <c r="N475" s="30">
        <f t="shared" si="288"/>
        <v>1.5303216096383276</v>
      </c>
      <c r="O475" s="30">
        <f t="shared" si="289"/>
        <v>3.3351902882092332E-2</v>
      </c>
      <c r="P475" s="30">
        <f t="shared" si="290"/>
        <v>5.8684455623972042E-3</v>
      </c>
      <c r="Q475" s="30">
        <f t="shared" si="291"/>
        <v>0.58329960550617532</v>
      </c>
      <c r="R475" s="30">
        <f t="shared" si="292"/>
        <v>0.36378688376204099</v>
      </c>
      <c r="S475" s="30">
        <f t="shared" si="293"/>
        <v>1.0806546642010986E-2</v>
      </c>
      <c r="T475" s="30">
        <f t="shared" si="294"/>
        <v>4.9664474764674296</v>
      </c>
      <c r="U475" s="31">
        <f t="shared" si="295"/>
        <v>60.894022989936595</v>
      </c>
      <c r="V475" s="37"/>
      <c r="W475" s="37" t="s">
        <v>79</v>
      </c>
    </row>
    <row r="476" spans="2:23" ht="15" customHeight="1">
      <c r="B476" s="10"/>
      <c r="C476" s="28"/>
      <c r="D476" s="10" t="s">
        <v>28</v>
      </c>
      <c r="E476" s="29">
        <v>46.649991999999997</v>
      </c>
      <c r="F476" s="29">
        <v>32.26088</v>
      </c>
      <c r="G476" s="29">
        <v>0.75281100000000001</v>
      </c>
      <c r="H476" s="29">
        <v>7.0583000000000007E-2</v>
      </c>
      <c r="I476" s="29">
        <v>16.744814999999999</v>
      </c>
      <c r="J476" s="29">
        <v>1.654345</v>
      </c>
      <c r="K476" s="29">
        <v>4.2047000000000001E-2</v>
      </c>
      <c r="L476" s="29">
        <f t="shared" si="286"/>
        <v>98.175472999999997</v>
      </c>
      <c r="M476" s="30">
        <f t="shared" si="287"/>
        <v>2.1842498830712858</v>
      </c>
      <c r="N476" s="30">
        <f t="shared" si="288"/>
        <v>1.7802565599422022</v>
      </c>
      <c r="O476" s="30">
        <f t="shared" si="289"/>
        <v>2.652433750109346E-2</v>
      </c>
      <c r="P476" s="30">
        <f t="shared" si="290"/>
        <v>4.9267862030100418E-3</v>
      </c>
      <c r="Q476" s="30">
        <f t="shared" si="291"/>
        <v>0.84005425395889377</v>
      </c>
      <c r="R476" s="30">
        <f t="shared" si="292"/>
        <v>0.15018410408805574</v>
      </c>
      <c r="S476" s="30">
        <f t="shared" si="293"/>
        <v>2.5115909731077074E-3</v>
      </c>
      <c r="T476" s="30">
        <f t="shared" si="294"/>
        <v>4.9887075157376497</v>
      </c>
      <c r="U476" s="31">
        <f t="shared" si="295"/>
        <v>84.618916856969946</v>
      </c>
      <c r="V476" s="37" t="s">
        <v>47</v>
      </c>
      <c r="W476" s="37" t="s">
        <v>50</v>
      </c>
    </row>
    <row r="477" spans="2:23" ht="15" customHeight="1">
      <c r="B477" s="10"/>
      <c r="C477" s="28"/>
      <c r="D477" s="10" t="s">
        <v>19</v>
      </c>
      <c r="E477" s="29">
        <v>49.271011000000001</v>
      </c>
      <c r="F477" s="29">
        <v>30.149570000000001</v>
      </c>
      <c r="G477" s="29">
        <v>0.83559700000000003</v>
      </c>
      <c r="H477" s="29">
        <v>0.102229</v>
      </c>
      <c r="I477" s="29">
        <v>14.37467</v>
      </c>
      <c r="J477" s="29">
        <v>3.0592259999999998</v>
      </c>
      <c r="K477" s="29">
        <v>0.118424</v>
      </c>
      <c r="L477" s="29">
        <f t="shared" si="286"/>
        <v>97.910726999999994</v>
      </c>
      <c r="M477" s="30">
        <f t="shared" si="287"/>
        <v>2.2999541216148565</v>
      </c>
      <c r="N477" s="30">
        <f t="shared" si="288"/>
        <v>1.658687070264377</v>
      </c>
      <c r="O477" s="30">
        <f t="shared" si="289"/>
        <v>2.9351642750829989E-2</v>
      </c>
      <c r="P477" s="30">
        <f t="shared" si="290"/>
        <v>7.1140132145101967E-3</v>
      </c>
      <c r="Q477" s="30">
        <f t="shared" si="291"/>
        <v>0.71895517942955389</v>
      </c>
      <c r="R477" s="30">
        <f t="shared" si="292"/>
        <v>0.27687669248886571</v>
      </c>
      <c r="S477" s="30">
        <f t="shared" si="293"/>
        <v>7.0522967179586929E-3</v>
      </c>
      <c r="T477" s="30">
        <f t="shared" si="294"/>
        <v>4.9979910164809516</v>
      </c>
      <c r="U477" s="31">
        <f t="shared" si="295"/>
        <v>71.688755482810876</v>
      </c>
      <c r="V477" s="37"/>
      <c r="W477" s="37" t="s">
        <v>49</v>
      </c>
    </row>
    <row r="478" spans="2:23" ht="15" customHeight="1">
      <c r="B478" s="10"/>
      <c r="C478" s="28"/>
      <c r="D478" s="10" t="s">
        <v>20</v>
      </c>
      <c r="E478" s="29">
        <v>50.406753999999999</v>
      </c>
      <c r="F478" s="29">
        <v>29.458051999999999</v>
      </c>
      <c r="G478" s="29">
        <v>0.99365000000000003</v>
      </c>
      <c r="H478" s="29">
        <v>0.136689</v>
      </c>
      <c r="I478" s="29">
        <v>13.564456</v>
      </c>
      <c r="J478" s="29">
        <v>3.1364350000000001</v>
      </c>
      <c r="K478" s="29">
        <v>0.16501299999999999</v>
      </c>
      <c r="L478" s="29">
        <f t="shared" si="286"/>
        <v>97.861049000000023</v>
      </c>
      <c r="M478" s="30">
        <f t="shared" si="287"/>
        <v>2.3459178417587512</v>
      </c>
      <c r="N478" s="30">
        <f t="shared" si="288"/>
        <v>1.6157855829515406</v>
      </c>
      <c r="O478" s="30">
        <f t="shared" si="289"/>
        <v>3.4798886308761684E-2</v>
      </c>
      <c r="P478" s="30">
        <f t="shared" si="290"/>
        <v>9.4835401855969791E-3</v>
      </c>
      <c r="Q478" s="30">
        <f t="shared" si="291"/>
        <v>0.67639857206820841</v>
      </c>
      <c r="R478" s="30">
        <f t="shared" si="292"/>
        <v>0.28301372388372159</v>
      </c>
      <c r="S478" s="30">
        <f t="shared" si="293"/>
        <v>9.7972767927539915E-3</v>
      </c>
      <c r="T478" s="30">
        <f t="shared" si="294"/>
        <v>4.9751954239493346</v>
      </c>
      <c r="U478" s="31">
        <f t="shared" si="295"/>
        <v>69.788680496905286</v>
      </c>
      <c r="V478" s="37"/>
      <c r="W478" s="37" t="s">
        <v>79</v>
      </c>
    </row>
    <row r="479" spans="2:23" ht="15" customHeight="1">
      <c r="B479" s="10"/>
      <c r="C479" s="28"/>
      <c r="D479" s="10" t="s">
        <v>29</v>
      </c>
      <c r="E479" s="29">
        <v>49.053016</v>
      </c>
      <c r="F479" s="29">
        <v>30.454853</v>
      </c>
      <c r="G479" s="29">
        <v>0.87843599999999999</v>
      </c>
      <c r="H479" s="29">
        <v>9.2426999999999995E-2</v>
      </c>
      <c r="I479" s="29">
        <v>14.134489</v>
      </c>
      <c r="J479" s="29">
        <v>2.7504149999999998</v>
      </c>
      <c r="K479" s="29">
        <v>6.8472000000000005E-2</v>
      </c>
      <c r="L479" s="29">
        <f t="shared" si="286"/>
        <v>97.432107999999999</v>
      </c>
      <c r="M479" s="30">
        <f t="shared" si="287"/>
        <v>2.2958215374159709</v>
      </c>
      <c r="N479" s="30">
        <f t="shared" si="288"/>
        <v>1.6799043547252042</v>
      </c>
      <c r="O479" s="30">
        <f t="shared" si="289"/>
        <v>3.0937867702968493E-2</v>
      </c>
      <c r="P479" s="30">
        <f t="shared" si="290"/>
        <v>6.4488774423169708E-3</v>
      </c>
      <c r="Q479" s="30">
        <f t="shared" si="291"/>
        <v>0.70880823918353686</v>
      </c>
      <c r="R479" s="30">
        <f t="shared" si="292"/>
        <v>0.24958459502709915</v>
      </c>
      <c r="S479" s="30">
        <f t="shared" si="293"/>
        <v>4.0883547727913879E-3</v>
      </c>
      <c r="T479" s="30">
        <f t="shared" si="294"/>
        <v>4.975593826269888</v>
      </c>
      <c r="U479" s="31">
        <f t="shared" si="295"/>
        <v>73.6438537497216</v>
      </c>
      <c r="V479" s="37" t="s">
        <v>47</v>
      </c>
      <c r="W479" s="37" t="s">
        <v>50</v>
      </c>
    </row>
    <row r="480" spans="2:23" ht="15" customHeight="1">
      <c r="B480" s="10"/>
      <c r="C480" s="28"/>
      <c r="D480" s="10" t="s">
        <v>19</v>
      </c>
      <c r="E480" s="29">
        <v>46.388075000000001</v>
      </c>
      <c r="F480" s="29">
        <v>32.290947000000003</v>
      </c>
      <c r="G480" s="29">
        <v>0.95064700000000002</v>
      </c>
      <c r="H480" s="29">
        <v>7.1859000000000006E-2</v>
      </c>
      <c r="I480" s="29">
        <v>16.446083999999999</v>
      </c>
      <c r="J480" s="29">
        <v>1.8957759999999999</v>
      </c>
      <c r="K480" s="29">
        <v>6.8956000000000003E-2</v>
      </c>
      <c r="L480" s="29">
        <f t="shared" si="286"/>
        <v>98.112344000000007</v>
      </c>
      <c r="M480" s="30">
        <f t="shared" si="287"/>
        <v>2.1759895826683211</v>
      </c>
      <c r="N480" s="30">
        <f t="shared" si="288"/>
        <v>1.7852000096682448</v>
      </c>
      <c r="O480" s="30">
        <f t="shared" si="289"/>
        <v>3.3556571691694737E-2</v>
      </c>
      <c r="P480" s="30">
        <f t="shared" si="290"/>
        <v>5.0250974253105395E-3</v>
      </c>
      <c r="Q480" s="30">
        <f t="shared" si="291"/>
        <v>0.82658819675281747</v>
      </c>
      <c r="R480" s="30">
        <f t="shared" si="292"/>
        <v>0.17241880055758527</v>
      </c>
      <c r="S480" s="30">
        <f t="shared" si="293"/>
        <v>4.1265363330549778E-3</v>
      </c>
      <c r="T480" s="30">
        <f t="shared" si="294"/>
        <v>5.0029047950970282</v>
      </c>
      <c r="U480" s="31">
        <f t="shared" si="295"/>
        <v>82.400614577262303</v>
      </c>
      <c r="V480" s="37"/>
      <c r="W480" s="37" t="s">
        <v>49</v>
      </c>
    </row>
    <row r="481" spans="2:23" ht="15" customHeight="1">
      <c r="B481" s="10"/>
      <c r="C481" s="28"/>
      <c r="D481" s="10" t="s">
        <v>20</v>
      </c>
      <c r="E481" s="29">
        <v>49.065936000000001</v>
      </c>
      <c r="F481" s="29">
        <v>30.156376999999999</v>
      </c>
      <c r="G481" s="29">
        <v>0.936809</v>
      </c>
      <c r="H481" s="29">
        <v>0.1144</v>
      </c>
      <c r="I481" s="29">
        <v>14.867094</v>
      </c>
      <c r="J481" s="29">
        <v>2.7943449999999999</v>
      </c>
      <c r="K481" s="29">
        <v>5.0770000000000003E-2</v>
      </c>
      <c r="L481" s="29">
        <f t="shared" si="286"/>
        <v>97.985730999999987</v>
      </c>
      <c r="M481" s="30">
        <f t="shared" si="287"/>
        <v>2.2908899692202156</v>
      </c>
      <c r="N481" s="30">
        <f t="shared" si="288"/>
        <v>1.659430026373649</v>
      </c>
      <c r="O481" s="30">
        <f t="shared" si="289"/>
        <v>3.2914179895061201E-2</v>
      </c>
      <c r="P481" s="30">
        <f t="shared" si="290"/>
        <v>7.9627489377110498E-3</v>
      </c>
      <c r="Q481" s="30">
        <f t="shared" si="291"/>
        <v>0.74374911866445248</v>
      </c>
      <c r="R481" s="30">
        <f t="shared" si="292"/>
        <v>0.25295968088394022</v>
      </c>
      <c r="S481" s="30">
        <f t="shared" si="293"/>
        <v>3.0240882247376559E-3</v>
      </c>
      <c r="T481" s="30">
        <f t="shared" si="294"/>
        <v>4.9909298121997674</v>
      </c>
      <c r="U481" s="31">
        <f t="shared" si="295"/>
        <v>74.394783622766198</v>
      </c>
      <c r="V481" s="37"/>
      <c r="W481" s="37" t="s">
        <v>79</v>
      </c>
    </row>
    <row r="482" spans="2:23" ht="15" customHeight="1">
      <c r="B482" s="10"/>
      <c r="C482" s="28"/>
      <c r="D482" s="10" t="s">
        <v>30</v>
      </c>
      <c r="E482" s="29">
        <v>48.241743</v>
      </c>
      <c r="F482" s="29">
        <v>30.875178999999999</v>
      </c>
      <c r="G482" s="29">
        <v>0.90521499999999999</v>
      </c>
      <c r="H482" s="29">
        <v>0.11507199999999999</v>
      </c>
      <c r="I482" s="29">
        <v>15.162934</v>
      </c>
      <c r="J482" s="29">
        <v>2.3835410000000001</v>
      </c>
      <c r="K482" s="29">
        <v>0.103839</v>
      </c>
      <c r="L482" s="29">
        <f t="shared" si="286"/>
        <v>97.787522999999979</v>
      </c>
      <c r="M482" s="30">
        <f t="shared" si="287"/>
        <v>2.2584679635887417</v>
      </c>
      <c r="N482" s="30">
        <f t="shared" si="288"/>
        <v>1.7035546306537179</v>
      </c>
      <c r="O482" s="30">
        <f t="shared" si="289"/>
        <v>3.1889706860930116E-2</v>
      </c>
      <c r="P482" s="30">
        <f t="shared" si="290"/>
        <v>8.0310709165541273E-3</v>
      </c>
      <c r="Q482" s="30">
        <f t="shared" si="291"/>
        <v>0.7605896696226353</v>
      </c>
      <c r="R482" s="30">
        <f t="shared" si="292"/>
        <v>0.21635189721583575</v>
      </c>
      <c r="S482" s="30">
        <f t="shared" si="293"/>
        <v>6.2017548068766118E-3</v>
      </c>
      <c r="T482" s="30">
        <f t="shared" si="294"/>
        <v>4.9850866936652913</v>
      </c>
      <c r="U482" s="31">
        <f t="shared" si="295"/>
        <v>77.363051030010979</v>
      </c>
      <c r="V482" s="37" t="s">
        <v>47</v>
      </c>
      <c r="W482" s="37" t="s">
        <v>49</v>
      </c>
    </row>
    <row r="483" spans="2:23" ht="15" customHeight="1">
      <c r="B483" s="10"/>
      <c r="C483" s="28"/>
      <c r="D483" s="10" t="s">
        <v>19</v>
      </c>
      <c r="E483" s="29">
        <v>48.499206000000001</v>
      </c>
      <c r="F483" s="29">
        <v>30.173483000000001</v>
      </c>
      <c r="G483" s="29">
        <v>0.85158999999999996</v>
      </c>
      <c r="H483" s="29">
        <v>8.8998999999999995E-2</v>
      </c>
      <c r="I483" s="29">
        <v>14.871415000000001</v>
      </c>
      <c r="J483" s="29">
        <v>2.7256879999999999</v>
      </c>
      <c r="K483" s="29">
        <v>8.8886000000000007E-2</v>
      </c>
      <c r="L483" s="29">
        <f t="shared" si="286"/>
        <v>97.299267000000015</v>
      </c>
      <c r="M483" s="30">
        <f t="shared" si="287"/>
        <v>2.2814043425352946</v>
      </c>
      <c r="N483" s="30">
        <f t="shared" si="288"/>
        <v>1.6728180943358206</v>
      </c>
      <c r="O483" s="30">
        <f t="shared" si="289"/>
        <v>3.0144357359046088E-2</v>
      </c>
      <c r="P483" s="30">
        <f t="shared" si="290"/>
        <v>6.2411643318832201E-3</v>
      </c>
      <c r="Q483" s="30">
        <f t="shared" si="291"/>
        <v>0.74954232669818566</v>
      </c>
      <c r="R483" s="30">
        <f t="shared" si="292"/>
        <v>0.24859415591920417</v>
      </c>
      <c r="S483" s="30">
        <f t="shared" si="293"/>
        <v>5.3341367948824608E-3</v>
      </c>
      <c r="T483" s="30">
        <f t="shared" si="294"/>
        <v>4.9940785779743173</v>
      </c>
      <c r="U483" s="31">
        <f t="shared" si="295"/>
        <v>74.694994770966872</v>
      </c>
      <c r="V483" s="37"/>
      <c r="W483" s="37" t="s">
        <v>50</v>
      </c>
    </row>
    <row r="484" spans="2:23" ht="15" customHeight="1">
      <c r="B484" s="10"/>
      <c r="C484" s="28"/>
      <c r="D484" s="10" t="s">
        <v>20</v>
      </c>
      <c r="E484" s="29">
        <v>51.312368999999997</v>
      </c>
      <c r="F484" s="29">
        <v>28.671362999999999</v>
      </c>
      <c r="G484" s="29">
        <v>0.98399899999999996</v>
      </c>
      <c r="H484" s="29">
        <v>0.167461</v>
      </c>
      <c r="I484" s="29">
        <v>12.984256</v>
      </c>
      <c r="J484" s="29">
        <v>3.2826240000000002</v>
      </c>
      <c r="K484" s="29">
        <v>0.163852</v>
      </c>
      <c r="L484" s="29">
        <f t="shared" si="286"/>
        <v>97.56592400000001</v>
      </c>
      <c r="M484" s="30">
        <f t="shared" si="287"/>
        <v>2.3884154167622533</v>
      </c>
      <c r="N484" s="30">
        <f t="shared" si="288"/>
        <v>1.5728661892212836</v>
      </c>
      <c r="O484" s="30">
        <f t="shared" si="289"/>
        <v>3.4465953570164881E-2</v>
      </c>
      <c r="P484" s="30">
        <f t="shared" si="290"/>
        <v>1.1620219616901807E-2</v>
      </c>
      <c r="Q484" s="30">
        <f t="shared" si="291"/>
        <v>0.64756162430259523</v>
      </c>
      <c r="R484" s="30">
        <f t="shared" si="292"/>
        <v>0.29624844396427363</v>
      </c>
      <c r="S484" s="30">
        <f t="shared" si="293"/>
        <v>9.7297727733747161E-3</v>
      </c>
      <c r="T484" s="30">
        <f t="shared" si="294"/>
        <v>4.9609076202108469</v>
      </c>
      <c r="U484" s="31">
        <f t="shared" si="295"/>
        <v>67.911333793473375</v>
      </c>
      <c r="V484" s="37"/>
      <c r="W484" s="37" t="s">
        <v>79</v>
      </c>
    </row>
    <row r="485" spans="2:23" ht="15" customHeight="1">
      <c r="B485" s="10"/>
      <c r="C485" s="28"/>
      <c r="D485" s="10" t="s">
        <v>31</v>
      </c>
      <c r="E485" s="29">
        <v>51.069217999999999</v>
      </c>
      <c r="F485" s="29">
        <v>28.719529999999999</v>
      </c>
      <c r="G485" s="29">
        <v>0.89454</v>
      </c>
      <c r="H485" s="29">
        <v>8.7068000000000006E-2</v>
      </c>
      <c r="I485" s="29">
        <v>13.20363</v>
      </c>
      <c r="J485" s="29">
        <v>3.5991309999999999</v>
      </c>
      <c r="K485" s="29">
        <v>0.14600199999999999</v>
      </c>
      <c r="L485" s="29">
        <f t="shared" si="286"/>
        <v>97.719119000000006</v>
      </c>
      <c r="M485" s="30">
        <f t="shared" si="287"/>
        <v>2.3783634552914976</v>
      </c>
      <c r="N485" s="30">
        <f t="shared" si="288"/>
        <v>1.5763475683607677</v>
      </c>
      <c r="O485" s="30">
        <f t="shared" si="289"/>
        <v>3.1349211505722736E-2</v>
      </c>
      <c r="P485" s="30">
        <f t="shared" si="290"/>
        <v>6.0449183574910496E-3</v>
      </c>
      <c r="Q485" s="30">
        <f t="shared" si="291"/>
        <v>0.65885310235483208</v>
      </c>
      <c r="R485" s="30">
        <f t="shared" si="292"/>
        <v>0.32498536731712308</v>
      </c>
      <c r="S485" s="30">
        <f t="shared" si="293"/>
        <v>8.6744304927663576E-3</v>
      </c>
      <c r="T485" s="30">
        <f t="shared" si="294"/>
        <v>4.9846180536802009</v>
      </c>
      <c r="U485" s="31">
        <f t="shared" si="295"/>
        <v>66.382321302371594</v>
      </c>
      <c r="V485" s="37" t="s">
        <v>47</v>
      </c>
      <c r="W485" s="37" t="s">
        <v>50</v>
      </c>
    </row>
    <row r="486" spans="2:23" ht="15" customHeight="1">
      <c r="B486" s="10"/>
      <c r="C486" s="28"/>
      <c r="D486" s="10" t="s">
        <v>19</v>
      </c>
      <c r="E486" s="29">
        <v>47.765329000000001</v>
      </c>
      <c r="F486" s="29">
        <v>31.048342999999999</v>
      </c>
      <c r="G486" s="29">
        <v>0.91143700000000005</v>
      </c>
      <c r="H486" s="29">
        <v>8.2566000000000001E-2</v>
      </c>
      <c r="I486" s="29">
        <v>14.648958</v>
      </c>
      <c r="J486" s="29">
        <v>2.1891829999999999</v>
      </c>
      <c r="K486" s="29">
        <v>9.6896999999999997E-2</v>
      </c>
      <c r="L486" s="29">
        <f t="shared" si="286"/>
        <v>96.742713000000009</v>
      </c>
      <c r="M486" s="30">
        <f t="shared" si="287"/>
        <v>2.2550575623948741</v>
      </c>
      <c r="N486" s="30">
        <f t="shared" si="288"/>
        <v>1.7275830075531722</v>
      </c>
      <c r="O486" s="30">
        <f t="shared" si="289"/>
        <v>3.2380187185954541E-2</v>
      </c>
      <c r="P486" s="30">
        <f t="shared" si="290"/>
        <v>5.8111081701219406E-3</v>
      </c>
      <c r="Q486" s="30">
        <f t="shared" si="291"/>
        <v>0.74101641169220267</v>
      </c>
      <c r="R486" s="30">
        <f t="shared" si="292"/>
        <v>0.20038908538890268</v>
      </c>
      <c r="S486" s="30">
        <f t="shared" si="293"/>
        <v>5.836041089571955E-3</v>
      </c>
      <c r="T486" s="30">
        <f t="shared" si="294"/>
        <v>4.9680734034747998</v>
      </c>
      <c r="U486" s="31">
        <f t="shared" si="295"/>
        <v>78.228876356421338</v>
      </c>
      <c r="V486" s="37"/>
      <c r="W486" s="37" t="s">
        <v>49</v>
      </c>
    </row>
    <row r="487" spans="2:23" ht="15" customHeight="1">
      <c r="B487" s="10"/>
      <c r="C487" s="28"/>
      <c r="D487" s="10" t="s">
        <v>20</v>
      </c>
      <c r="E487" s="29">
        <v>52.059150000000002</v>
      </c>
      <c r="F487" s="29">
        <v>27.834430000000001</v>
      </c>
      <c r="G487" s="29">
        <v>1.2401770000000001</v>
      </c>
      <c r="H487" s="29">
        <v>0.32683899999999999</v>
      </c>
      <c r="I487" s="29">
        <v>12.505971000000001</v>
      </c>
      <c r="J487" s="29">
        <v>3.6299450000000002</v>
      </c>
      <c r="K487" s="29">
        <v>0.13717099999999999</v>
      </c>
      <c r="L487" s="29">
        <f t="shared" si="286"/>
        <v>97.733683000000013</v>
      </c>
      <c r="M487" s="30">
        <f t="shared" si="287"/>
        <v>2.4182795344445371</v>
      </c>
      <c r="N487" s="30">
        <f t="shared" si="288"/>
        <v>1.5238681683472777</v>
      </c>
      <c r="O487" s="30">
        <f t="shared" si="289"/>
        <v>4.3351181858902674E-2</v>
      </c>
      <c r="P487" s="30">
        <f t="shared" si="290"/>
        <v>2.263373133431967E-2</v>
      </c>
      <c r="Q487" s="30">
        <f t="shared" si="291"/>
        <v>0.6224480046089198</v>
      </c>
      <c r="R487" s="30">
        <f t="shared" si="292"/>
        <v>0.32693138164583296</v>
      </c>
      <c r="S487" s="30">
        <f t="shared" si="293"/>
        <v>8.1289580710029175E-3</v>
      </c>
      <c r="T487" s="30">
        <f t="shared" si="294"/>
        <v>4.9656409603107932</v>
      </c>
      <c r="U487" s="31">
        <f t="shared" si="295"/>
        <v>65.007057985194493</v>
      </c>
      <c r="V487" s="37"/>
      <c r="W487" s="37" t="s">
        <v>79</v>
      </c>
    </row>
    <row r="488" spans="2:23" ht="15" customHeight="1">
      <c r="B488" s="10"/>
      <c r="C488" s="28"/>
      <c r="D488" s="10" t="s">
        <v>32</v>
      </c>
      <c r="E488" s="29">
        <v>51.588988000000001</v>
      </c>
      <c r="F488" s="29">
        <v>28.794232000000001</v>
      </c>
      <c r="G488" s="29">
        <v>0.81789699999999999</v>
      </c>
      <c r="H488" s="29">
        <v>9.6955E-2</v>
      </c>
      <c r="I488" s="29">
        <v>12.544484000000001</v>
      </c>
      <c r="J488" s="29">
        <v>3.8766620000000001</v>
      </c>
      <c r="K488" s="29">
        <v>0.16437099999999999</v>
      </c>
      <c r="L488" s="29">
        <f t="shared" si="286"/>
        <v>97.883588999999986</v>
      </c>
      <c r="M488" s="30">
        <f t="shared" si="287"/>
        <v>2.3931750835170305</v>
      </c>
      <c r="N488" s="30">
        <f t="shared" si="288"/>
        <v>1.5742677581766575</v>
      </c>
      <c r="O488" s="30">
        <f t="shared" si="289"/>
        <v>2.8551170705571144E-2</v>
      </c>
      <c r="P488" s="30">
        <f t="shared" si="290"/>
        <v>6.7050269902078543E-3</v>
      </c>
      <c r="Q488" s="30">
        <f t="shared" si="291"/>
        <v>0.62351441736189583</v>
      </c>
      <c r="R488" s="30">
        <f t="shared" si="292"/>
        <v>0.34867638815485436</v>
      </c>
      <c r="S488" s="30">
        <f t="shared" si="293"/>
        <v>9.7276024261302614E-3</v>
      </c>
      <c r="T488" s="30">
        <f t="shared" si="294"/>
        <v>4.9846174473323481</v>
      </c>
      <c r="U488" s="31">
        <f t="shared" si="295"/>
        <v>63.499615886431833</v>
      </c>
      <c r="V488" s="37" t="s">
        <v>47</v>
      </c>
      <c r="W488" s="37" t="s">
        <v>50</v>
      </c>
    </row>
    <row r="489" spans="2:23" ht="15" customHeight="1">
      <c r="B489" s="10"/>
      <c r="C489" s="28"/>
      <c r="D489" s="10" t="s">
        <v>19</v>
      </c>
      <c r="E489" s="29">
        <v>49.018577000000001</v>
      </c>
      <c r="F489" s="29">
        <v>30.235907000000001</v>
      </c>
      <c r="G489" s="29">
        <v>1.0698909999999999</v>
      </c>
      <c r="H489" s="29">
        <v>0.11343300000000001</v>
      </c>
      <c r="I489" s="29">
        <v>14.447151</v>
      </c>
      <c r="J489" s="29">
        <v>2.7652190000000001</v>
      </c>
      <c r="K489" s="29">
        <v>9.3461000000000002E-2</v>
      </c>
      <c r="L489" s="29">
        <f t="shared" si="286"/>
        <v>97.743639000000016</v>
      </c>
      <c r="M489" s="30">
        <f t="shared" si="287"/>
        <v>2.2921074090137901</v>
      </c>
      <c r="N489" s="30">
        <f t="shared" si="288"/>
        <v>1.6662988849832889</v>
      </c>
      <c r="O489" s="30">
        <f t="shared" si="289"/>
        <v>3.7646242985917004E-2</v>
      </c>
      <c r="P489" s="30">
        <f t="shared" si="290"/>
        <v>7.907269469616774E-3</v>
      </c>
      <c r="Q489" s="30">
        <f t="shared" si="291"/>
        <v>0.7238235541395307</v>
      </c>
      <c r="R489" s="30">
        <f t="shared" si="292"/>
        <v>0.25069803796987178</v>
      </c>
      <c r="S489" s="30">
        <f t="shared" si="293"/>
        <v>5.575294849054572E-3</v>
      </c>
      <c r="T489" s="30">
        <f t="shared" si="294"/>
        <v>4.9840566934110706</v>
      </c>
      <c r="U489" s="31">
        <f t="shared" si="295"/>
        <v>73.852244994449308</v>
      </c>
      <c r="V489" s="37"/>
      <c r="W489" s="37" t="s">
        <v>49</v>
      </c>
    </row>
    <row r="490" spans="2:23" ht="15" customHeight="1">
      <c r="B490" s="10"/>
      <c r="C490" s="28"/>
      <c r="D490" s="10" t="s">
        <v>33</v>
      </c>
      <c r="E490" s="29">
        <v>51.528531000000001</v>
      </c>
      <c r="F490" s="29">
        <v>27.936733</v>
      </c>
      <c r="G490" s="29">
        <v>0.93679999999999997</v>
      </c>
      <c r="H490" s="29">
        <v>0.11972099999999999</v>
      </c>
      <c r="I490" s="29">
        <v>12.702581</v>
      </c>
      <c r="J490" s="29">
        <v>3.8266849999999999</v>
      </c>
      <c r="K490" s="29">
        <v>0.173628</v>
      </c>
      <c r="L490" s="29">
        <f t="shared" si="286"/>
        <v>97.224678999999995</v>
      </c>
      <c r="M490" s="30">
        <f t="shared" si="287"/>
        <v>2.4091156485532839</v>
      </c>
      <c r="N490" s="30">
        <f t="shared" si="288"/>
        <v>1.5393633473100807</v>
      </c>
      <c r="O490" s="30">
        <f t="shared" si="289"/>
        <v>3.2958285431736109E-2</v>
      </c>
      <c r="P490" s="30">
        <f t="shared" si="290"/>
        <v>8.3443608831405992E-3</v>
      </c>
      <c r="Q490" s="30">
        <f t="shared" si="291"/>
        <v>0.63632369296640423</v>
      </c>
      <c r="R490" s="30">
        <f t="shared" si="292"/>
        <v>0.34688038176195701</v>
      </c>
      <c r="S490" s="30">
        <f t="shared" si="293"/>
        <v>1.0356018100366435E-2</v>
      </c>
      <c r="T490" s="30">
        <f t="shared" si="294"/>
        <v>4.9833417350069684</v>
      </c>
      <c r="U490" s="31">
        <f t="shared" si="295"/>
        <v>64.04481194033778</v>
      </c>
      <c r="V490" s="37" t="s">
        <v>47</v>
      </c>
      <c r="W490" s="37" t="s">
        <v>50</v>
      </c>
    </row>
    <row r="491" spans="2:23" ht="15" customHeight="1">
      <c r="B491" s="10"/>
      <c r="C491" s="28"/>
      <c r="D491" s="10" t="s">
        <v>19</v>
      </c>
      <c r="E491" s="29">
        <v>48.117941999999999</v>
      </c>
      <c r="F491" s="29">
        <v>31.079713000000002</v>
      </c>
      <c r="G491" s="29">
        <v>0.90067699999999995</v>
      </c>
      <c r="H491" s="29">
        <v>9.0898999999999994E-2</v>
      </c>
      <c r="I491" s="29">
        <v>15.395208</v>
      </c>
      <c r="J491" s="29">
        <v>2.4860139999999999</v>
      </c>
      <c r="K491" s="29">
        <v>8.4386000000000003E-2</v>
      </c>
      <c r="L491" s="29">
        <f t="shared" si="286"/>
        <v>98.154838999999981</v>
      </c>
      <c r="M491" s="30">
        <f t="shared" si="287"/>
        <v>2.2472982078282397</v>
      </c>
      <c r="N491" s="30">
        <f t="shared" si="288"/>
        <v>1.7107490139070642</v>
      </c>
      <c r="O491" s="30">
        <f t="shared" si="289"/>
        <v>3.1654144107084593E-2</v>
      </c>
      <c r="P491" s="30">
        <f t="shared" si="290"/>
        <v>6.3288619457765533E-3</v>
      </c>
      <c r="Q491" s="30">
        <f t="shared" si="291"/>
        <v>0.77039854899768434</v>
      </c>
      <c r="R491" s="30">
        <f t="shared" si="292"/>
        <v>0.22511496601884967</v>
      </c>
      <c r="S491" s="30">
        <f t="shared" si="293"/>
        <v>5.0279067388207003E-3</v>
      </c>
      <c r="T491" s="30">
        <f t="shared" si="294"/>
        <v>4.9965716495435197</v>
      </c>
      <c r="U491" s="31">
        <f t="shared" si="295"/>
        <v>76.998166417347647</v>
      </c>
      <c r="V491" s="37"/>
      <c r="W491" s="37" t="s">
        <v>49</v>
      </c>
    </row>
    <row r="492" spans="2:23" ht="15" customHeight="1">
      <c r="B492" s="10"/>
      <c r="C492" s="28"/>
      <c r="D492" s="10" t="s">
        <v>20</v>
      </c>
      <c r="E492" s="29">
        <v>53.067267000000001</v>
      </c>
      <c r="F492" s="29">
        <v>28.833511000000001</v>
      </c>
      <c r="G492" s="29">
        <v>0.86132699999999995</v>
      </c>
      <c r="H492" s="29">
        <v>0.116392</v>
      </c>
      <c r="I492" s="29">
        <v>12.284502</v>
      </c>
      <c r="J492" s="29">
        <v>4.0513849999999998</v>
      </c>
      <c r="K492" s="29">
        <v>0.22384200000000001</v>
      </c>
      <c r="L492" s="29">
        <f t="shared" si="286"/>
        <v>99.438226000000014</v>
      </c>
      <c r="M492" s="30">
        <f t="shared" si="287"/>
        <v>2.4192074377062389</v>
      </c>
      <c r="N492" s="30">
        <f t="shared" si="288"/>
        <v>1.5491716957008637</v>
      </c>
      <c r="O492" s="30">
        <f t="shared" si="289"/>
        <v>2.9547605365676102E-2</v>
      </c>
      <c r="P492" s="30">
        <f t="shared" si="290"/>
        <v>7.9101072849369382E-3</v>
      </c>
      <c r="Q492" s="30">
        <f t="shared" si="291"/>
        <v>0.60003996461684617</v>
      </c>
      <c r="R492" s="30">
        <f t="shared" si="292"/>
        <v>0.35809399688013988</v>
      </c>
      <c r="S492" s="30">
        <f t="shared" si="293"/>
        <v>1.3018205291717893E-2</v>
      </c>
      <c r="T492" s="30">
        <f t="shared" si="294"/>
        <v>4.9769890128464196</v>
      </c>
      <c r="U492" s="31">
        <f t="shared" si="295"/>
        <v>61.786400230253349</v>
      </c>
      <c r="V492" s="37"/>
      <c r="W492" s="37" t="s">
        <v>79</v>
      </c>
    </row>
    <row r="493" spans="2:23" ht="15" customHeight="1">
      <c r="B493" s="10"/>
      <c r="C493" s="28"/>
      <c r="D493" s="10" t="s">
        <v>34</v>
      </c>
      <c r="E493" s="29">
        <v>47.327688000000002</v>
      </c>
      <c r="F493" s="29">
        <v>30.715140999999999</v>
      </c>
      <c r="G493" s="29">
        <v>0.890652</v>
      </c>
      <c r="H493" s="29">
        <v>0.109288</v>
      </c>
      <c r="I493" s="29">
        <v>14.215268</v>
      </c>
      <c r="J493" s="29">
        <v>2.672466</v>
      </c>
      <c r="K493" s="29">
        <v>6.9091E-2</v>
      </c>
      <c r="L493" s="29">
        <f t="shared" si="286"/>
        <v>95.999594000000002</v>
      </c>
      <c r="M493" s="30">
        <f t="shared" si="287"/>
        <v>2.2538400423625817</v>
      </c>
      <c r="N493" s="30">
        <f t="shared" si="288"/>
        <v>1.7239154103718497</v>
      </c>
      <c r="O493" s="30">
        <f t="shared" si="289"/>
        <v>3.1917119529423728E-2</v>
      </c>
      <c r="P493" s="30">
        <f t="shared" si="290"/>
        <v>7.7587745962527793E-3</v>
      </c>
      <c r="Q493" s="30">
        <f t="shared" si="291"/>
        <v>0.7253357563365479</v>
      </c>
      <c r="R493" s="30">
        <f t="shared" si="292"/>
        <v>0.24675566229876236</v>
      </c>
      <c r="S493" s="30">
        <f t="shared" si="293"/>
        <v>4.1975166814870067E-3</v>
      </c>
      <c r="T493" s="30">
        <f t="shared" si="294"/>
        <v>4.9937202821769056</v>
      </c>
      <c r="U493" s="31">
        <f t="shared" si="295"/>
        <v>74.295193778999732</v>
      </c>
      <c r="V493" s="37" t="s">
        <v>47</v>
      </c>
      <c r="W493" s="37" t="s">
        <v>49</v>
      </c>
    </row>
    <row r="494" spans="2:23" ht="15" customHeight="1">
      <c r="B494" s="10"/>
      <c r="C494" s="28"/>
      <c r="D494" s="10" t="s">
        <v>19</v>
      </c>
      <c r="E494" s="29">
        <v>51.758235999999997</v>
      </c>
      <c r="F494" s="29">
        <v>28.310606</v>
      </c>
      <c r="G494" s="29">
        <v>0.84038500000000005</v>
      </c>
      <c r="H494" s="29">
        <v>0.122381</v>
      </c>
      <c r="I494" s="29">
        <v>12.365845999999999</v>
      </c>
      <c r="J494" s="29">
        <v>3.7990249999999999</v>
      </c>
      <c r="K494" s="29">
        <v>0.230105</v>
      </c>
      <c r="L494" s="29">
        <f t="shared" si="286"/>
        <v>97.426583999999991</v>
      </c>
      <c r="M494" s="30">
        <f t="shared" si="287"/>
        <v>2.410502326738162</v>
      </c>
      <c r="N494" s="30">
        <f t="shared" si="288"/>
        <v>1.5539351542611104</v>
      </c>
      <c r="O494" s="30">
        <f t="shared" si="289"/>
        <v>2.9451961364536129E-2</v>
      </c>
      <c r="P494" s="30">
        <f t="shared" si="290"/>
        <v>8.4967911178058363E-3</v>
      </c>
      <c r="Q494" s="30">
        <f t="shared" si="291"/>
        <v>0.61706108192164744</v>
      </c>
      <c r="R494" s="30">
        <f t="shared" si="292"/>
        <v>0.3430420645676156</v>
      </c>
      <c r="S494" s="30">
        <f t="shared" si="293"/>
        <v>1.3671535523890669E-2</v>
      </c>
      <c r="T494" s="30">
        <f t="shared" si="294"/>
        <v>4.976160915494769</v>
      </c>
      <c r="U494" s="31">
        <f t="shared" si="295"/>
        <v>63.367952907335102</v>
      </c>
      <c r="V494" s="37"/>
      <c r="W494" s="37" t="s">
        <v>50</v>
      </c>
    </row>
    <row r="495" spans="2:23" ht="15" customHeight="1">
      <c r="B495" s="10"/>
      <c r="C495" s="28"/>
      <c r="D495" s="10" t="s">
        <v>20</v>
      </c>
      <c r="E495" s="29">
        <v>51.072907000000001</v>
      </c>
      <c r="F495" s="29">
        <v>28.59056</v>
      </c>
      <c r="G495" s="29">
        <v>0.97698600000000002</v>
      </c>
      <c r="H495" s="29">
        <v>8.8195999999999997E-2</v>
      </c>
      <c r="I495" s="29">
        <v>12.785064</v>
      </c>
      <c r="J495" s="29">
        <v>3.6324809999999998</v>
      </c>
      <c r="K495" s="29">
        <v>0.18538199999999999</v>
      </c>
      <c r="L495" s="29">
        <f t="shared" si="286"/>
        <v>97.331575999999998</v>
      </c>
      <c r="M495" s="30">
        <f t="shared" si="287"/>
        <v>2.3857141848139034</v>
      </c>
      <c r="N495" s="30">
        <f t="shared" si="288"/>
        <v>1.5740050962206706</v>
      </c>
      <c r="O495" s="30">
        <f t="shared" si="289"/>
        <v>3.4341876069679284E-2</v>
      </c>
      <c r="P495" s="30">
        <f t="shared" si="290"/>
        <v>6.1417138642562508E-3</v>
      </c>
      <c r="Q495" s="30">
        <f t="shared" si="291"/>
        <v>0.63989243414916108</v>
      </c>
      <c r="R495" s="30">
        <f t="shared" si="292"/>
        <v>0.32898668676512344</v>
      </c>
      <c r="S495" s="30">
        <f t="shared" si="293"/>
        <v>1.1047361081379431E-2</v>
      </c>
      <c r="T495" s="30">
        <f t="shared" si="294"/>
        <v>4.9801293529641733</v>
      </c>
      <c r="U495" s="31">
        <f t="shared" si="295"/>
        <v>65.300045044807007</v>
      </c>
      <c r="V495" s="37"/>
      <c r="W495" s="37" t="s">
        <v>79</v>
      </c>
    </row>
    <row r="496" spans="2:23" ht="15" customHeight="1">
      <c r="B496" s="10"/>
      <c r="C496" s="28"/>
      <c r="D496" s="10" t="s">
        <v>35</v>
      </c>
      <c r="E496" s="29">
        <v>48.541032999999999</v>
      </c>
      <c r="F496" s="29">
        <v>30.995743999999998</v>
      </c>
      <c r="G496" s="29">
        <v>0.98549699999999996</v>
      </c>
      <c r="H496" s="29">
        <v>8.6441000000000004E-2</v>
      </c>
      <c r="I496" s="29">
        <v>15.137129</v>
      </c>
      <c r="J496" s="29">
        <v>2.3190330000000001</v>
      </c>
      <c r="K496" s="29">
        <v>8.7323999999999999E-2</v>
      </c>
      <c r="L496" s="29">
        <f t="shared" si="286"/>
        <v>98.152200999999991</v>
      </c>
      <c r="M496" s="30">
        <f t="shared" si="287"/>
        <v>2.2624313439574846</v>
      </c>
      <c r="N496" s="30">
        <f t="shared" si="288"/>
        <v>1.7026449609269081</v>
      </c>
      <c r="O496" s="30">
        <f t="shared" si="289"/>
        <v>3.4564441404173682E-2</v>
      </c>
      <c r="P496" s="30">
        <f t="shared" si="290"/>
        <v>6.0061895324204874E-3</v>
      </c>
      <c r="Q496" s="30">
        <f t="shared" si="291"/>
        <v>0.75593793644890805</v>
      </c>
      <c r="R496" s="30">
        <f t="shared" si="292"/>
        <v>0.20956582468953344</v>
      </c>
      <c r="S496" s="30">
        <f t="shared" si="293"/>
        <v>5.1923405246280131E-3</v>
      </c>
      <c r="T496" s="30">
        <f t="shared" si="294"/>
        <v>4.9763430374840558</v>
      </c>
      <c r="U496" s="31">
        <f t="shared" si="295"/>
        <v>77.875859927095448</v>
      </c>
      <c r="V496" s="37" t="s">
        <v>47</v>
      </c>
      <c r="W496" s="37" t="s">
        <v>49</v>
      </c>
    </row>
    <row r="497" spans="2:23" ht="15" customHeight="1">
      <c r="B497" s="10"/>
      <c r="C497" s="28"/>
      <c r="D497" s="10" t="s">
        <v>20</v>
      </c>
      <c r="E497" s="29">
        <v>51.05536</v>
      </c>
      <c r="F497" s="29">
        <v>28.564128</v>
      </c>
      <c r="G497" s="29">
        <v>1.1106180000000001</v>
      </c>
      <c r="H497" s="29">
        <v>0.114144</v>
      </c>
      <c r="I497" s="29">
        <v>12.725958</v>
      </c>
      <c r="J497" s="29">
        <v>3.6311589999999998</v>
      </c>
      <c r="K497" s="29">
        <v>0.130907</v>
      </c>
      <c r="L497" s="29">
        <f t="shared" si="286"/>
        <v>97.332273999999998</v>
      </c>
      <c r="M497" s="30">
        <f t="shared" si="287"/>
        <v>2.3847784135505128</v>
      </c>
      <c r="N497" s="30">
        <f t="shared" si="288"/>
        <v>1.5724733618797049</v>
      </c>
      <c r="O497" s="30">
        <f t="shared" si="289"/>
        <v>3.9037252020258421E-2</v>
      </c>
      <c r="P497" s="30">
        <f t="shared" si="290"/>
        <v>7.9482703833775713E-3</v>
      </c>
      <c r="Q497" s="30">
        <f t="shared" si="291"/>
        <v>0.63690316755509535</v>
      </c>
      <c r="R497" s="30">
        <f t="shared" si="292"/>
        <v>0.32885094377025781</v>
      </c>
      <c r="S497" s="30">
        <f t="shared" si="293"/>
        <v>7.8006844508539293E-3</v>
      </c>
      <c r="T497" s="30">
        <f t="shared" si="294"/>
        <v>4.9777920936100601</v>
      </c>
      <c r="U497" s="31">
        <f t="shared" si="295"/>
        <v>65.420371849465113</v>
      </c>
      <c r="V497" s="37"/>
      <c r="W497" s="37" t="s">
        <v>79</v>
      </c>
    </row>
    <row r="498" spans="2:23" ht="15" customHeight="1">
      <c r="B498" s="10"/>
      <c r="C498" s="28"/>
      <c r="D498" s="10" t="s">
        <v>36</v>
      </c>
      <c r="E498" s="29">
        <v>52.177625999999997</v>
      </c>
      <c r="F498" s="29">
        <v>28.325969000000001</v>
      </c>
      <c r="G498" s="29">
        <v>0.94223400000000002</v>
      </c>
      <c r="H498" s="29">
        <v>0.11233700000000001</v>
      </c>
      <c r="I498" s="29">
        <v>12.340532</v>
      </c>
      <c r="J498" s="29">
        <v>3.7907190000000002</v>
      </c>
      <c r="K498" s="29">
        <v>0.222553</v>
      </c>
      <c r="L498" s="29">
        <f t="shared" si="286"/>
        <v>97.911969999999982</v>
      </c>
      <c r="M498" s="30">
        <f t="shared" si="287"/>
        <v>2.4170057267162011</v>
      </c>
      <c r="N498" s="30">
        <f t="shared" si="288"/>
        <v>1.5464425009132514</v>
      </c>
      <c r="O498" s="30">
        <f t="shared" si="289"/>
        <v>3.284429746717546E-2</v>
      </c>
      <c r="P498" s="30">
        <f t="shared" si="290"/>
        <v>7.7576296291884672E-3</v>
      </c>
      <c r="Q498" s="30">
        <f t="shared" si="291"/>
        <v>0.6124963155418659</v>
      </c>
      <c r="R498" s="30">
        <f t="shared" si="292"/>
        <v>0.34045686313994766</v>
      </c>
      <c r="S498" s="30">
        <f t="shared" si="293"/>
        <v>1.3151944511859514E-2</v>
      </c>
      <c r="T498" s="30">
        <f t="shared" si="294"/>
        <v>4.9701552779194893</v>
      </c>
      <c r="U498" s="31">
        <f t="shared" si="295"/>
        <v>63.398516459277701</v>
      </c>
      <c r="V498" s="37" t="s">
        <v>47</v>
      </c>
      <c r="W498" s="37" t="s">
        <v>50</v>
      </c>
    </row>
    <row r="499" spans="2:23" ht="15" customHeight="1">
      <c r="B499" s="10"/>
      <c r="C499" s="28"/>
      <c r="D499" s="10" t="s">
        <v>19</v>
      </c>
      <c r="E499" s="29">
        <v>50.250131000000003</v>
      </c>
      <c r="F499" s="29">
        <v>29.738095000000001</v>
      </c>
      <c r="G499" s="29">
        <v>0.98090500000000003</v>
      </c>
      <c r="H499" s="29">
        <v>9.5916000000000001E-2</v>
      </c>
      <c r="I499" s="29">
        <v>13.924630000000001</v>
      </c>
      <c r="J499" s="29">
        <v>3.187913</v>
      </c>
      <c r="K499" s="29">
        <v>0.12517400000000001</v>
      </c>
      <c r="L499" s="29">
        <f t="shared" si="286"/>
        <v>98.302763999999996</v>
      </c>
      <c r="M499" s="30">
        <f t="shared" si="287"/>
        <v>2.3316151283481714</v>
      </c>
      <c r="N499" s="30">
        <f t="shared" si="288"/>
        <v>1.6262542637478088</v>
      </c>
      <c r="O499" s="30">
        <f t="shared" si="289"/>
        <v>3.424951737043521E-2</v>
      </c>
      <c r="P499" s="30">
        <f t="shared" si="290"/>
        <v>6.6347349956663564E-3</v>
      </c>
      <c r="Q499" s="30">
        <f t="shared" si="291"/>
        <v>0.69227646036747881</v>
      </c>
      <c r="R499" s="30">
        <f t="shared" si="292"/>
        <v>0.2867961152606166</v>
      </c>
      <c r="S499" s="30">
        <f t="shared" si="293"/>
        <v>7.4096372656752337E-3</v>
      </c>
      <c r="T499" s="30">
        <f t="shared" si="294"/>
        <v>4.9852358573558524</v>
      </c>
      <c r="U499" s="31">
        <f t="shared" si="295"/>
        <v>70.176273968157872</v>
      </c>
      <c r="V499" s="37"/>
      <c r="W499" s="37" t="s">
        <v>49</v>
      </c>
    </row>
    <row r="500" spans="2:23" ht="15" customHeight="1">
      <c r="B500" s="10"/>
      <c r="C500" s="28"/>
      <c r="D500" s="10" t="s">
        <v>20</v>
      </c>
      <c r="E500" s="29">
        <v>50.864094000000001</v>
      </c>
      <c r="F500" s="29">
        <v>28.727429999999998</v>
      </c>
      <c r="G500" s="29">
        <v>0.90801100000000001</v>
      </c>
      <c r="H500" s="29">
        <v>0.103671</v>
      </c>
      <c r="I500" s="29">
        <v>13.130458000000001</v>
      </c>
      <c r="J500" s="29">
        <v>3.2496860000000001</v>
      </c>
      <c r="K500" s="29">
        <v>0.206152</v>
      </c>
      <c r="L500" s="29">
        <f t="shared" ref="L500:L563" si="296">SUM(E500:K500)</f>
        <v>97.189502000000005</v>
      </c>
      <c r="M500" s="30">
        <f t="shared" ref="M500:M563" si="297">(E500/60.0843)*(8/(2*E500/60.0843+3*F500/101.9613+3*G500/159.692+H500/40.304+I500/56.077+J500/61.9789+K500/94.195))</f>
        <v>2.3789913226800641</v>
      </c>
      <c r="N500" s="30">
        <f t="shared" ref="N500:N563" si="298">2*(F500/101.9613)*(8/(2*E500/60.0843+3*F500/101.9613+3*G500/159.692+H500/40.304+I500/56.077+J500/61.9789+K500/94.195))</f>
        <v>1.5835579369632966</v>
      </c>
      <c r="O500" s="30">
        <f t="shared" ref="O500:O563" si="299">2*(G500/159.692)*(8/(2*E500/60.0843+3*F500/101.9613+3*G500/159.692+H500/40.304+I500/56.077+J500/61.9789+K500/94.195))</f>
        <v>3.1958066492453731E-2</v>
      </c>
      <c r="P500" s="30">
        <f t="shared" ref="P500:P563" si="300">(H500/40.304)*(8/(2*E500/60.0843+3*F500/101.9613+3*G500/159.692+H500/40.304+I500/56.077+J500/61.9789+K500/94.195))</f>
        <v>7.2285583028136816E-3</v>
      </c>
      <c r="Q500" s="30">
        <f t="shared" ref="Q500:Q563" si="301">(I500/56.077)*(8/(2*E500/60.0843+3*F500/101.9613+3*G500/159.692+H500/40.304+I500/56.077+J500/61.9789+K500/94.195))</f>
        <v>0.6580178180748254</v>
      </c>
      <c r="R500" s="30">
        <f t="shared" ref="R500:R563" si="302">2*(J500/61.9789)*(8/(2*E500/60.0843+3*F500/101.9613+3*G500/159.692+H500/40.304+I500/56.077+J500/61.9789+K500/94.195))</f>
        <v>0.29469317756654978</v>
      </c>
      <c r="S500" s="30">
        <f t="shared" ref="S500:S563" si="303">2*(K500/94.195)*(8/(2*E500/60.0843+3*F500/101.9613+3*G500/159.692+H500/40.304+I500/56.077+J500/61.9789+K500/94.195))</f>
        <v>1.2300768590662004E-2</v>
      </c>
      <c r="T500" s="30">
        <f t="shared" ref="T500:T563" si="304">SUM(M500:S500)</f>
        <v>4.9667476486706654</v>
      </c>
      <c r="U500" s="31">
        <f t="shared" ref="U500:U563" si="305">100*Q500/(Q500+R500+S500)</f>
        <v>68.187543661551146</v>
      </c>
      <c r="V500" s="37"/>
      <c r="W500" s="37" t="s">
        <v>79</v>
      </c>
    </row>
    <row r="501" spans="2:23" ht="15" customHeight="1">
      <c r="B501" s="10">
        <v>14</v>
      </c>
      <c r="C501" s="28">
        <v>38744</v>
      </c>
      <c r="D501" s="10" t="s">
        <v>18</v>
      </c>
      <c r="E501" s="29">
        <v>50.095987000000001</v>
      </c>
      <c r="F501" s="29">
        <v>31.062859</v>
      </c>
      <c r="G501" s="29">
        <v>0.87947399999999998</v>
      </c>
      <c r="H501" s="29">
        <v>7.1049000000000001E-2</v>
      </c>
      <c r="I501" s="29">
        <v>15.546548</v>
      </c>
      <c r="J501" s="29">
        <v>2.7178629999999999</v>
      </c>
      <c r="K501" s="29">
        <v>0.108863</v>
      </c>
      <c r="L501" s="29">
        <f t="shared" si="296"/>
        <v>100.482643</v>
      </c>
      <c r="M501" s="30">
        <f t="shared" si="297"/>
        <v>2.2827062696566824</v>
      </c>
      <c r="N501" s="30">
        <f t="shared" si="298"/>
        <v>1.6681847891822061</v>
      </c>
      <c r="O501" s="30">
        <f t="shared" si="299"/>
        <v>3.0156292037309712E-2</v>
      </c>
      <c r="P501" s="30">
        <f t="shared" si="300"/>
        <v>4.8263400690639006E-3</v>
      </c>
      <c r="Q501" s="30">
        <f t="shared" si="301"/>
        <v>0.75902713186782556</v>
      </c>
      <c r="R501" s="30">
        <f t="shared" si="302"/>
        <v>0.24011638307051444</v>
      </c>
      <c r="S501" s="30">
        <f t="shared" si="303"/>
        <v>6.3283507704312335E-3</v>
      </c>
      <c r="T501" s="30">
        <f t="shared" si="304"/>
        <v>4.9913455566540339</v>
      </c>
      <c r="U501" s="31">
        <f t="shared" si="305"/>
        <v>75.489643992452912</v>
      </c>
      <c r="V501" s="37" t="s">
        <v>47</v>
      </c>
      <c r="W501" s="37" t="s">
        <v>49</v>
      </c>
    </row>
    <row r="502" spans="2:23" ht="15" customHeight="1">
      <c r="B502" s="10"/>
      <c r="C502" s="28"/>
      <c r="D502" s="10" t="s">
        <v>19</v>
      </c>
      <c r="E502" s="29">
        <v>53.237760000000002</v>
      </c>
      <c r="F502" s="29">
        <v>28.946936000000001</v>
      </c>
      <c r="G502" s="29">
        <v>0.86179499999999998</v>
      </c>
      <c r="H502" s="29">
        <v>9.3865000000000004E-2</v>
      </c>
      <c r="I502" s="29">
        <v>12.317754000000001</v>
      </c>
      <c r="J502" s="29">
        <v>3.9438620000000002</v>
      </c>
      <c r="K502" s="29">
        <v>0.17732100000000001</v>
      </c>
      <c r="L502" s="29">
        <f t="shared" si="296"/>
        <v>99.579293000000007</v>
      </c>
      <c r="M502" s="30">
        <f t="shared" si="297"/>
        <v>2.4213203951024931</v>
      </c>
      <c r="N502" s="30">
        <f t="shared" si="298"/>
        <v>1.5516391342081262</v>
      </c>
      <c r="O502" s="30">
        <f t="shared" si="299"/>
        <v>2.9494721353910337E-2</v>
      </c>
      <c r="P502" s="30">
        <f t="shared" si="300"/>
        <v>6.364276305390079E-3</v>
      </c>
      <c r="Q502" s="30">
        <f t="shared" si="301"/>
        <v>0.60026116486661663</v>
      </c>
      <c r="R502" s="30">
        <f t="shared" si="302"/>
        <v>0.3477773817902961</v>
      </c>
      <c r="S502" s="30">
        <f t="shared" si="303"/>
        <v>1.028858876960656E-2</v>
      </c>
      <c r="T502" s="30">
        <f t="shared" si="304"/>
        <v>4.9671456623964385</v>
      </c>
      <c r="U502" s="31">
        <f t="shared" si="305"/>
        <v>62.636352731414668</v>
      </c>
      <c r="V502" s="37"/>
      <c r="W502" s="37" t="s">
        <v>50</v>
      </c>
    </row>
    <row r="503" spans="2:23" ht="15" customHeight="1">
      <c r="B503" s="10"/>
      <c r="C503" s="28"/>
      <c r="D503" s="10" t="s">
        <v>20</v>
      </c>
      <c r="E503" s="29">
        <v>52.233285000000002</v>
      </c>
      <c r="F503" s="29">
        <v>29.943069999999999</v>
      </c>
      <c r="G503" s="29">
        <v>0.94172199999999995</v>
      </c>
      <c r="H503" s="29">
        <v>0.11805</v>
      </c>
      <c r="I503" s="29">
        <v>13.791347999999999</v>
      </c>
      <c r="J503" s="29">
        <v>3.1754180000000001</v>
      </c>
      <c r="K503" s="29">
        <v>0.16581599999999999</v>
      </c>
      <c r="L503" s="29">
        <f t="shared" si="296"/>
        <v>100.368709</v>
      </c>
      <c r="M503" s="30">
        <f t="shared" si="297"/>
        <v>2.3661526635093564</v>
      </c>
      <c r="N503" s="30">
        <f t="shared" si="298"/>
        <v>1.5986278879859521</v>
      </c>
      <c r="O503" s="30">
        <f t="shared" si="299"/>
        <v>3.2101548309100433E-2</v>
      </c>
      <c r="P503" s="30">
        <f t="shared" si="300"/>
        <v>7.9721281087095051E-3</v>
      </c>
      <c r="Q503" s="30">
        <f t="shared" si="301"/>
        <v>0.66938869464698347</v>
      </c>
      <c r="R503" s="30">
        <f t="shared" si="302"/>
        <v>0.27889675521894353</v>
      </c>
      <c r="S503" s="30">
        <f t="shared" si="303"/>
        <v>9.5826363470843858E-3</v>
      </c>
      <c r="T503" s="30">
        <f t="shared" si="304"/>
        <v>4.962722314126129</v>
      </c>
      <c r="U503" s="31">
        <f t="shared" si="305"/>
        <v>69.883181649098631</v>
      </c>
      <c r="V503" s="37"/>
      <c r="W503" s="37" t="s">
        <v>79</v>
      </c>
    </row>
    <row r="504" spans="2:23" ht="15" customHeight="1">
      <c r="B504" s="10"/>
      <c r="C504" s="28"/>
      <c r="D504" s="10" t="s">
        <v>21</v>
      </c>
      <c r="E504" s="29">
        <v>50.011307000000002</v>
      </c>
      <c r="F504" s="29">
        <v>30.940159999999999</v>
      </c>
      <c r="G504" s="29">
        <v>0.99082300000000001</v>
      </c>
      <c r="H504" s="29">
        <v>6.6782999999999995E-2</v>
      </c>
      <c r="I504" s="29">
        <v>15.814784</v>
      </c>
      <c r="J504" s="29">
        <v>2.5033280000000002</v>
      </c>
      <c r="K504" s="29">
        <v>5.2540999999999997E-2</v>
      </c>
      <c r="L504" s="29">
        <f t="shared" si="296"/>
        <v>100.37972600000002</v>
      </c>
      <c r="M504" s="30">
        <f t="shared" si="297"/>
        <v>2.2817517101333813</v>
      </c>
      <c r="N504" s="30">
        <f t="shared" si="298"/>
        <v>1.6637128570419231</v>
      </c>
      <c r="O504" s="30">
        <f t="shared" si="299"/>
        <v>3.4017633740612271E-2</v>
      </c>
      <c r="P504" s="30">
        <f t="shared" si="300"/>
        <v>4.5423329045146477E-3</v>
      </c>
      <c r="Q504" s="30">
        <f t="shared" si="301"/>
        <v>0.77310713055115177</v>
      </c>
      <c r="R504" s="30">
        <f t="shared" si="302"/>
        <v>0.22144458991256721</v>
      </c>
      <c r="S504" s="30">
        <f t="shared" si="303"/>
        <v>3.058170294970488E-3</v>
      </c>
      <c r="T504" s="30">
        <f t="shared" si="304"/>
        <v>4.98163442457912</v>
      </c>
      <c r="U504" s="31">
        <f t="shared" si="305"/>
        <v>77.495936809848416</v>
      </c>
      <c r="V504" s="37" t="s">
        <v>47</v>
      </c>
      <c r="W504" s="37" t="s">
        <v>49</v>
      </c>
    </row>
    <row r="505" spans="2:23" ht="15" customHeight="1">
      <c r="B505" s="10"/>
      <c r="C505" s="28"/>
      <c r="D505" s="10" t="s">
        <v>19</v>
      </c>
      <c r="E505" s="29">
        <v>49.685358999999998</v>
      </c>
      <c r="F505" s="29">
        <v>31.121673999999999</v>
      </c>
      <c r="G505" s="29">
        <v>0.84726000000000001</v>
      </c>
      <c r="H505" s="29">
        <v>9.7233E-2</v>
      </c>
      <c r="I505" s="29">
        <v>15.640056</v>
      </c>
      <c r="J505" s="29">
        <v>2.671249</v>
      </c>
      <c r="K505" s="29">
        <v>9.5128000000000004E-2</v>
      </c>
      <c r="L505" s="29">
        <f t="shared" si="296"/>
        <v>100.15795900000001</v>
      </c>
      <c r="M505" s="30">
        <f t="shared" si="297"/>
        <v>2.272647077762552</v>
      </c>
      <c r="N505" s="30">
        <f t="shared" si="298"/>
        <v>1.6777303205008272</v>
      </c>
      <c r="O505" s="30">
        <f t="shared" si="299"/>
        <v>2.9162725604872E-2</v>
      </c>
      <c r="P505" s="30">
        <f t="shared" si="300"/>
        <v>6.6302531105838806E-3</v>
      </c>
      <c r="Q505" s="30">
        <f t="shared" si="301"/>
        <v>0.76651049320641673</v>
      </c>
      <c r="R505" s="30">
        <f t="shared" si="302"/>
        <v>0.23690000870566386</v>
      </c>
      <c r="S505" s="30">
        <f t="shared" si="303"/>
        <v>5.5510492930310375E-3</v>
      </c>
      <c r="T505" s="30">
        <f t="shared" si="304"/>
        <v>4.9951319281839464</v>
      </c>
      <c r="U505" s="31">
        <f t="shared" si="305"/>
        <v>75.97023814147235</v>
      </c>
      <c r="V505" s="37"/>
      <c r="W505" s="37" t="s">
        <v>50</v>
      </c>
    </row>
    <row r="506" spans="2:23" ht="15" customHeight="1">
      <c r="B506" s="10"/>
      <c r="C506" s="28"/>
      <c r="D506" s="10" t="s">
        <v>22</v>
      </c>
      <c r="E506" s="29">
        <v>51.253222999999998</v>
      </c>
      <c r="F506" s="29">
        <v>30.316952000000001</v>
      </c>
      <c r="G506" s="29">
        <v>0.89626499999999998</v>
      </c>
      <c r="H506" s="29">
        <v>8.2450999999999997E-2</v>
      </c>
      <c r="I506" s="29">
        <v>14.338963</v>
      </c>
      <c r="J506" s="29">
        <v>3.3597290000000002</v>
      </c>
      <c r="K506" s="29">
        <v>0.105572</v>
      </c>
      <c r="L506" s="29">
        <f t="shared" si="296"/>
        <v>100.353155</v>
      </c>
      <c r="M506" s="30">
        <f t="shared" si="297"/>
        <v>2.3306846867726585</v>
      </c>
      <c r="N506" s="30">
        <f t="shared" si="298"/>
        <v>1.6248134882499938</v>
      </c>
      <c r="O506" s="30">
        <f t="shared" si="299"/>
        <v>3.0669494692919023E-2</v>
      </c>
      <c r="P506" s="30">
        <f t="shared" si="300"/>
        <v>5.5894763779145628E-3</v>
      </c>
      <c r="Q506" s="30">
        <f t="shared" si="301"/>
        <v>0.6986446219547725</v>
      </c>
      <c r="R506" s="30">
        <f t="shared" si="302"/>
        <v>0.29621955660143529</v>
      </c>
      <c r="S506" s="30">
        <f t="shared" si="303"/>
        <v>6.1245508138172491E-3</v>
      </c>
      <c r="T506" s="30">
        <f t="shared" si="304"/>
        <v>4.9927458754635108</v>
      </c>
      <c r="U506" s="31">
        <f t="shared" si="305"/>
        <v>69.795453380825407</v>
      </c>
      <c r="V506" s="37" t="s">
        <v>47</v>
      </c>
      <c r="W506" s="37" t="s">
        <v>50</v>
      </c>
    </row>
    <row r="507" spans="2:23" ht="15" customHeight="1">
      <c r="B507" s="10"/>
      <c r="C507" s="28"/>
      <c r="D507" s="10" t="s">
        <v>19</v>
      </c>
      <c r="E507" s="29">
        <v>49.725112000000003</v>
      </c>
      <c r="F507" s="29">
        <v>30.921241999999999</v>
      </c>
      <c r="G507" s="29">
        <v>0.97434299999999996</v>
      </c>
      <c r="H507" s="29">
        <v>0.10412</v>
      </c>
      <c r="I507" s="29">
        <v>15.299118999999999</v>
      </c>
      <c r="J507" s="29">
        <v>2.6939799999999998</v>
      </c>
      <c r="K507" s="29">
        <v>9.9455000000000002E-2</v>
      </c>
      <c r="L507" s="29">
        <f t="shared" si="296"/>
        <v>99.817371000000009</v>
      </c>
      <c r="M507" s="30">
        <f t="shared" si="297"/>
        <v>2.2804844364647301</v>
      </c>
      <c r="N507" s="30">
        <f t="shared" si="298"/>
        <v>1.6713365466321513</v>
      </c>
      <c r="O507" s="30">
        <f t="shared" si="299"/>
        <v>3.3625678285094253E-2</v>
      </c>
      <c r="P507" s="30">
        <f t="shared" si="300"/>
        <v>7.1186617553918195E-3</v>
      </c>
      <c r="Q507" s="30">
        <f t="shared" si="301"/>
        <v>0.75178559425423752</v>
      </c>
      <c r="R507" s="30">
        <f t="shared" si="302"/>
        <v>0.23954816439898538</v>
      </c>
      <c r="S507" s="30">
        <f t="shared" si="303"/>
        <v>5.8189029710996936E-3</v>
      </c>
      <c r="T507" s="30">
        <f t="shared" si="304"/>
        <v>4.9897179847616897</v>
      </c>
      <c r="U507" s="31">
        <f t="shared" si="305"/>
        <v>75.393229460934123</v>
      </c>
      <c r="V507" s="37"/>
      <c r="W507" s="37" t="s">
        <v>49</v>
      </c>
    </row>
    <row r="508" spans="2:23" ht="15" customHeight="1">
      <c r="B508" s="10"/>
      <c r="C508" s="28"/>
      <c r="D508" s="10" t="s">
        <v>67</v>
      </c>
      <c r="E508" s="29">
        <v>52.714866000000001</v>
      </c>
      <c r="F508" s="29">
        <v>29.499601999999999</v>
      </c>
      <c r="G508" s="29">
        <v>0.98800299999999996</v>
      </c>
      <c r="H508" s="29">
        <v>0.13333100000000001</v>
      </c>
      <c r="I508" s="29">
        <v>13.461994000000001</v>
      </c>
      <c r="J508" s="29">
        <v>3.6805669999999999</v>
      </c>
      <c r="K508" s="29">
        <v>0.17429500000000001</v>
      </c>
      <c r="L508" s="29">
        <f t="shared" si="296"/>
        <v>100.652658</v>
      </c>
      <c r="M508" s="30">
        <f t="shared" si="297"/>
        <v>2.3826198318361627</v>
      </c>
      <c r="N508" s="30">
        <f t="shared" si="298"/>
        <v>1.5714242092426811</v>
      </c>
      <c r="O508" s="30">
        <f t="shared" si="299"/>
        <v>3.3603750398341896E-2</v>
      </c>
      <c r="P508" s="30">
        <f t="shared" si="300"/>
        <v>8.9839150681675431E-3</v>
      </c>
      <c r="Q508" s="30">
        <f t="shared" si="301"/>
        <v>0.65193946571528216</v>
      </c>
      <c r="R508" s="30">
        <f t="shared" si="302"/>
        <v>0.3225399473890817</v>
      </c>
      <c r="S508" s="30">
        <f t="shared" si="303"/>
        <v>1.0050084776297733E-2</v>
      </c>
      <c r="T508" s="30">
        <f t="shared" si="304"/>
        <v>4.981161204426015</v>
      </c>
      <c r="U508" s="31">
        <f t="shared" si="305"/>
        <v>66.218378130738955</v>
      </c>
      <c r="V508" s="37" t="s">
        <v>47</v>
      </c>
      <c r="W508" s="37" t="s">
        <v>50</v>
      </c>
    </row>
    <row r="509" spans="2:23" ht="15" customHeight="1">
      <c r="B509" s="10"/>
      <c r="C509" s="28"/>
      <c r="D509" s="10" t="s">
        <v>40</v>
      </c>
      <c r="E509" s="29">
        <v>48.454973000000003</v>
      </c>
      <c r="F509" s="29">
        <v>31.907126000000002</v>
      </c>
      <c r="G509" s="29">
        <v>1.0244</v>
      </c>
      <c r="H509" s="29">
        <v>5.7471000000000001E-2</v>
      </c>
      <c r="I509" s="29">
        <v>16.294547999999999</v>
      </c>
      <c r="J509" s="29">
        <v>2.1580859999999999</v>
      </c>
      <c r="K509" s="29">
        <v>5.6037999999999998E-2</v>
      </c>
      <c r="L509" s="29">
        <f t="shared" si="296"/>
        <v>99.952641999999997</v>
      </c>
      <c r="M509" s="30">
        <f t="shared" si="297"/>
        <v>2.2259477164372652</v>
      </c>
      <c r="N509" s="30">
        <f t="shared" si="298"/>
        <v>1.7275074470397906</v>
      </c>
      <c r="O509" s="30">
        <f t="shared" si="299"/>
        <v>3.5412290208355748E-2</v>
      </c>
      <c r="P509" s="30">
        <f t="shared" si="300"/>
        <v>3.9358470500864204E-3</v>
      </c>
      <c r="Q509" s="30">
        <f t="shared" si="301"/>
        <v>0.80203838803128513</v>
      </c>
      <c r="R509" s="30">
        <f t="shared" si="302"/>
        <v>0.19221730690708921</v>
      </c>
      <c r="S509" s="30">
        <f t="shared" si="303"/>
        <v>3.2841454366670086E-3</v>
      </c>
      <c r="T509" s="30">
        <f t="shared" si="304"/>
        <v>4.9903431411105394</v>
      </c>
      <c r="U509" s="31">
        <f t="shared" si="305"/>
        <v>80.401639670827166</v>
      </c>
      <c r="V509" s="37"/>
      <c r="W509" s="37" t="s">
        <v>49</v>
      </c>
    </row>
    <row r="510" spans="2:23" ht="15" customHeight="1">
      <c r="B510" s="10"/>
      <c r="C510" s="28"/>
      <c r="D510" s="10" t="s">
        <v>20</v>
      </c>
      <c r="E510" s="29">
        <v>52.047866999999997</v>
      </c>
      <c r="F510" s="29">
        <v>29.802123000000002</v>
      </c>
      <c r="G510" s="29">
        <v>0.979989</v>
      </c>
      <c r="H510" s="29">
        <v>0.10551199999999999</v>
      </c>
      <c r="I510" s="29">
        <v>13.913836999999999</v>
      </c>
      <c r="J510" s="29">
        <v>3.4582760000000001</v>
      </c>
      <c r="K510" s="29">
        <v>0.17006399999999999</v>
      </c>
      <c r="L510" s="29">
        <f t="shared" si="296"/>
        <v>100.47766799999999</v>
      </c>
      <c r="M510" s="30">
        <f t="shared" si="297"/>
        <v>2.3602571111771851</v>
      </c>
      <c r="N510" s="30">
        <f t="shared" si="298"/>
        <v>1.5927925618138929</v>
      </c>
      <c r="O510" s="30">
        <f t="shared" si="299"/>
        <v>3.3441474725534007E-2</v>
      </c>
      <c r="P510" s="30">
        <f t="shared" si="300"/>
        <v>7.1329813677283244E-3</v>
      </c>
      <c r="Q510" s="30">
        <f t="shared" si="301"/>
        <v>0.67605110044716321</v>
      </c>
      <c r="R510" s="30">
        <f t="shared" si="302"/>
        <v>0.30406271341380742</v>
      </c>
      <c r="S510" s="30">
        <f t="shared" si="303"/>
        <v>9.8385686293894041E-3</v>
      </c>
      <c r="T510" s="30">
        <f t="shared" si="304"/>
        <v>4.9835765115746993</v>
      </c>
      <c r="U510" s="31">
        <f t="shared" si="305"/>
        <v>68.291274651661993</v>
      </c>
      <c r="V510" s="37"/>
      <c r="W510" s="37" t="s">
        <v>79</v>
      </c>
    </row>
    <row r="511" spans="2:23" ht="15" customHeight="1">
      <c r="B511" s="10"/>
      <c r="C511" s="28"/>
      <c r="D511" s="10" t="s">
        <v>25</v>
      </c>
      <c r="E511" s="29">
        <v>49.195796000000001</v>
      </c>
      <c r="F511" s="29">
        <v>31.510943000000001</v>
      </c>
      <c r="G511" s="29">
        <v>0.99994400000000006</v>
      </c>
      <c r="H511" s="29">
        <v>7.2383000000000003E-2</v>
      </c>
      <c r="I511" s="29">
        <v>15.98437</v>
      </c>
      <c r="J511" s="29">
        <v>2.2919779999999998</v>
      </c>
      <c r="K511" s="29">
        <v>0.132047</v>
      </c>
      <c r="L511" s="29">
        <f t="shared" si="296"/>
        <v>100.187461</v>
      </c>
      <c r="M511" s="30">
        <f t="shared" si="297"/>
        <v>2.2519390790440248</v>
      </c>
      <c r="N511" s="30">
        <f t="shared" si="298"/>
        <v>1.6999873243698311</v>
      </c>
      <c r="O511" s="30">
        <f t="shared" si="299"/>
        <v>3.4443887799452448E-2</v>
      </c>
      <c r="P511" s="30">
        <f t="shared" si="300"/>
        <v>4.9394441617142326E-3</v>
      </c>
      <c r="Q511" s="30">
        <f t="shared" si="301"/>
        <v>0.78397173225069283</v>
      </c>
      <c r="R511" s="30">
        <f t="shared" si="302"/>
        <v>0.20341652346454744</v>
      </c>
      <c r="S511" s="30">
        <f t="shared" si="303"/>
        <v>7.7111710266878856E-3</v>
      </c>
      <c r="T511" s="30">
        <f t="shared" si="304"/>
        <v>4.9864091621169502</v>
      </c>
      <c r="U511" s="31">
        <f t="shared" si="305"/>
        <v>78.783256344293946</v>
      </c>
      <c r="V511" s="37" t="s">
        <v>47</v>
      </c>
      <c r="W511" s="37" t="s">
        <v>49</v>
      </c>
    </row>
    <row r="512" spans="2:23" ht="15" customHeight="1">
      <c r="B512" s="10"/>
      <c r="C512" s="28"/>
      <c r="D512" s="10" t="s">
        <v>19</v>
      </c>
      <c r="E512" s="29">
        <v>50.684446000000001</v>
      </c>
      <c r="F512" s="29">
        <v>30.461061000000001</v>
      </c>
      <c r="G512" s="29">
        <v>1.023474</v>
      </c>
      <c r="H512" s="29">
        <v>8.4107000000000001E-2</v>
      </c>
      <c r="I512" s="29">
        <v>14.673215000000001</v>
      </c>
      <c r="J512" s="29">
        <v>3.1416240000000002</v>
      </c>
      <c r="K512" s="29">
        <v>0.11436300000000001</v>
      </c>
      <c r="L512" s="29">
        <f t="shared" si="296"/>
        <v>100.18228999999999</v>
      </c>
      <c r="M512" s="30">
        <f t="shared" si="297"/>
        <v>2.3125023449602513</v>
      </c>
      <c r="N512" s="30">
        <f t="shared" si="298"/>
        <v>1.6379782918720769</v>
      </c>
      <c r="O512" s="30">
        <f t="shared" si="299"/>
        <v>3.5139221361239703E-2</v>
      </c>
      <c r="P512" s="30">
        <f t="shared" si="300"/>
        <v>5.7207435042471912E-3</v>
      </c>
      <c r="Q512" s="30">
        <f t="shared" si="301"/>
        <v>0.71731348141996698</v>
      </c>
      <c r="R512" s="30">
        <f t="shared" si="302"/>
        <v>0.27791297378052116</v>
      </c>
      <c r="S512" s="30">
        <f t="shared" si="303"/>
        <v>6.6566568300936799E-3</v>
      </c>
      <c r="T512" s="30">
        <f t="shared" si="304"/>
        <v>4.9932237137283968</v>
      </c>
      <c r="U512" s="31">
        <f t="shared" si="305"/>
        <v>71.596523866555756</v>
      </c>
      <c r="V512" s="37"/>
      <c r="W512" s="37" t="s">
        <v>50</v>
      </c>
    </row>
    <row r="513" spans="2:23" ht="15" customHeight="1">
      <c r="B513" s="10"/>
      <c r="C513" s="28"/>
      <c r="D513" s="10" t="s">
        <v>20</v>
      </c>
      <c r="E513" s="29">
        <v>51.460670999999998</v>
      </c>
      <c r="F513" s="29">
        <v>30.329943</v>
      </c>
      <c r="G513" s="29">
        <v>1.0513939999999999</v>
      </c>
      <c r="H513" s="29">
        <v>0.13871700000000001</v>
      </c>
      <c r="I513" s="29">
        <v>14.240691</v>
      </c>
      <c r="J513" s="29">
        <v>3.1172979999999999</v>
      </c>
      <c r="K513" s="29">
        <v>0.158503</v>
      </c>
      <c r="L513" s="29">
        <f t="shared" si="296"/>
        <v>100.49721700000001</v>
      </c>
      <c r="M513" s="30">
        <f t="shared" si="297"/>
        <v>2.3349380548398564</v>
      </c>
      <c r="N513" s="30">
        <f t="shared" si="298"/>
        <v>1.621911489253091</v>
      </c>
      <c r="O513" s="30">
        <f t="shared" si="299"/>
        <v>3.5898248073244571E-2</v>
      </c>
      <c r="P513" s="30">
        <f t="shared" si="300"/>
        <v>9.3830161151834904E-3</v>
      </c>
      <c r="Q513" s="30">
        <f t="shared" si="301"/>
        <v>0.69232053876909683</v>
      </c>
      <c r="R513" s="30">
        <f t="shared" si="302"/>
        <v>0.27423657543781244</v>
      </c>
      <c r="S513" s="30">
        <f t="shared" si="303"/>
        <v>9.1748834551943388E-3</v>
      </c>
      <c r="T513" s="30">
        <f t="shared" si="304"/>
        <v>4.9778628059434782</v>
      </c>
      <c r="U513" s="31">
        <f t="shared" si="305"/>
        <v>70.953964862065305</v>
      </c>
      <c r="V513" s="37"/>
      <c r="W513" s="37" t="s">
        <v>79</v>
      </c>
    </row>
    <row r="514" spans="2:23" ht="15" customHeight="1">
      <c r="B514" s="10"/>
      <c r="C514" s="28"/>
      <c r="D514" s="10" t="s">
        <v>26</v>
      </c>
      <c r="E514" s="29">
        <v>49.471369000000003</v>
      </c>
      <c r="F514" s="29">
        <v>31.609234000000001</v>
      </c>
      <c r="G514" s="29">
        <v>0.99878699999999998</v>
      </c>
      <c r="H514" s="29">
        <v>8.8859999999999995E-2</v>
      </c>
      <c r="I514" s="29">
        <v>15.664209</v>
      </c>
      <c r="J514" s="29">
        <v>2.5303610000000001</v>
      </c>
      <c r="K514" s="29">
        <v>8.3225999999999994E-2</v>
      </c>
      <c r="L514" s="29">
        <f t="shared" si="296"/>
        <v>100.44604599999998</v>
      </c>
      <c r="M514" s="30">
        <f t="shared" si="297"/>
        <v>2.2567401365493804</v>
      </c>
      <c r="N514" s="30">
        <f t="shared" si="298"/>
        <v>1.6994063371183279</v>
      </c>
      <c r="O514" s="30">
        <f t="shared" si="299"/>
        <v>3.4285331022154926E-2</v>
      </c>
      <c r="P514" s="30">
        <f t="shared" si="300"/>
        <v>6.0429192237576521E-3</v>
      </c>
      <c r="Q514" s="30">
        <f t="shared" si="301"/>
        <v>0.76561833896762488</v>
      </c>
      <c r="R514" s="30">
        <f t="shared" si="302"/>
        <v>0.22379853901865884</v>
      </c>
      <c r="S514" s="30">
        <f t="shared" si="303"/>
        <v>4.8433939796055413E-3</v>
      </c>
      <c r="T514" s="30">
        <f t="shared" si="304"/>
        <v>4.9907349958795093</v>
      </c>
      <c r="U514" s="31">
        <f t="shared" si="305"/>
        <v>77.003814851599685</v>
      </c>
      <c r="V514" s="37" t="s">
        <v>47</v>
      </c>
      <c r="W514" s="37" t="s">
        <v>49</v>
      </c>
    </row>
    <row r="515" spans="2:23" ht="15" customHeight="1">
      <c r="B515" s="10"/>
      <c r="C515" s="28"/>
      <c r="D515" s="10" t="s">
        <v>27</v>
      </c>
      <c r="E515" s="29">
        <v>51.009332999999998</v>
      </c>
      <c r="F515" s="29">
        <v>30.398925999999999</v>
      </c>
      <c r="G515" s="29">
        <v>0.89056500000000005</v>
      </c>
      <c r="H515" s="29">
        <v>0.10725999999999999</v>
      </c>
      <c r="I515" s="29">
        <v>13.941954000000001</v>
      </c>
      <c r="J515" s="29">
        <v>3.1100599999999998</v>
      </c>
      <c r="K515" s="29">
        <v>0.13276399999999999</v>
      </c>
      <c r="L515" s="29">
        <f t="shared" si="296"/>
        <v>99.590861999999987</v>
      </c>
      <c r="M515" s="30">
        <f t="shared" si="297"/>
        <v>2.3323529864678925</v>
      </c>
      <c r="N515" s="30">
        <f t="shared" si="298"/>
        <v>1.6381682771723591</v>
      </c>
      <c r="O515" s="30">
        <f t="shared" si="299"/>
        <v>3.0642069863458139E-2</v>
      </c>
      <c r="P515" s="30">
        <f t="shared" si="300"/>
        <v>7.3113114130331754E-3</v>
      </c>
      <c r="Q515" s="30">
        <f t="shared" si="301"/>
        <v>0.68303744608711403</v>
      </c>
      <c r="R515" s="30">
        <f t="shared" si="302"/>
        <v>0.27571509200359762</v>
      </c>
      <c r="S515" s="30">
        <f t="shared" si="303"/>
        <v>7.7444060170866226E-3</v>
      </c>
      <c r="T515" s="30">
        <f t="shared" si="304"/>
        <v>4.9749715890245403</v>
      </c>
      <c r="U515" s="31">
        <f t="shared" si="305"/>
        <v>70.671454291833896</v>
      </c>
      <c r="V515" s="37" t="s">
        <v>47</v>
      </c>
      <c r="W515" s="37" t="s">
        <v>50</v>
      </c>
    </row>
    <row r="516" spans="2:23" ht="15" customHeight="1">
      <c r="B516" s="10"/>
      <c r="C516" s="28"/>
      <c r="D516" s="10" t="s">
        <v>19</v>
      </c>
      <c r="E516" s="29">
        <v>49.371569999999998</v>
      </c>
      <c r="F516" s="29">
        <v>31.275265999999998</v>
      </c>
      <c r="G516" s="29">
        <v>0.93967100000000003</v>
      </c>
      <c r="H516" s="29">
        <v>8.1252000000000005E-2</v>
      </c>
      <c r="I516" s="29">
        <v>15.186067</v>
      </c>
      <c r="J516" s="29">
        <v>2.6073979999999999</v>
      </c>
      <c r="K516" s="29">
        <v>9.4449000000000005E-2</v>
      </c>
      <c r="L516" s="29">
        <f t="shared" si="296"/>
        <v>99.555672999999999</v>
      </c>
      <c r="M516" s="30">
        <f t="shared" si="297"/>
        <v>2.2689882642626849</v>
      </c>
      <c r="N516" s="30">
        <f t="shared" si="298"/>
        <v>1.6939943650451239</v>
      </c>
      <c r="O516" s="30">
        <f t="shared" si="299"/>
        <v>3.249667874903743E-2</v>
      </c>
      <c r="P516" s="30">
        <f t="shared" si="300"/>
        <v>5.5667565311132592E-3</v>
      </c>
      <c r="Q516" s="30">
        <f t="shared" si="301"/>
        <v>0.74778518633889846</v>
      </c>
      <c r="R516" s="30">
        <f t="shared" si="302"/>
        <v>0.2323323992073332</v>
      </c>
      <c r="S516" s="30">
        <f t="shared" si="303"/>
        <v>5.5375266194197257E-3</v>
      </c>
      <c r="T516" s="30">
        <f t="shared" si="304"/>
        <v>4.9867011767536109</v>
      </c>
      <c r="U516" s="31">
        <f t="shared" si="305"/>
        <v>75.866819652148678</v>
      </c>
      <c r="V516" s="37"/>
      <c r="W516" s="37" t="s">
        <v>49</v>
      </c>
    </row>
    <row r="517" spans="2:23" ht="15" customHeight="1">
      <c r="B517" s="10"/>
      <c r="C517" s="28"/>
      <c r="D517" s="10" t="s">
        <v>20</v>
      </c>
      <c r="E517" s="29">
        <v>51.727986000000001</v>
      </c>
      <c r="F517" s="29">
        <v>29.715678</v>
      </c>
      <c r="G517" s="29">
        <v>1.0520659999999999</v>
      </c>
      <c r="H517" s="29">
        <v>0.141683</v>
      </c>
      <c r="I517" s="29">
        <v>13.432658</v>
      </c>
      <c r="J517" s="29">
        <v>3.5386419999999998</v>
      </c>
      <c r="K517" s="29">
        <v>0.16015699999999999</v>
      </c>
      <c r="L517" s="29">
        <f t="shared" si="296"/>
        <v>99.768869999999993</v>
      </c>
      <c r="M517" s="30">
        <f t="shared" si="297"/>
        <v>2.360486716600398</v>
      </c>
      <c r="N517" s="30">
        <f t="shared" si="298"/>
        <v>1.5981490179335913</v>
      </c>
      <c r="O517" s="30">
        <f t="shared" si="299"/>
        <v>3.6126577341436789E-2</v>
      </c>
      <c r="P517" s="30">
        <f t="shared" si="300"/>
        <v>9.6384365083285566E-3</v>
      </c>
      <c r="Q517" s="30">
        <f t="shared" si="301"/>
        <v>0.65677132476529099</v>
      </c>
      <c r="R517" s="30">
        <f t="shared" si="302"/>
        <v>0.31308319443696275</v>
      </c>
      <c r="S517" s="30">
        <f t="shared" si="303"/>
        <v>9.3236307891231933E-3</v>
      </c>
      <c r="T517" s="30">
        <f t="shared" si="304"/>
        <v>4.9835788983751312</v>
      </c>
      <c r="U517" s="31">
        <f t="shared" si="305"/>
        <v>67.073731656601481</v>
      </c>
      <c r="V517" s="37"/>
      <c r="W517" s="37" t="s">
        <v>79</v>
      </c>
    </row>
    <row r="518" spans="2:23" ht="15" customHeight="1">
      <c r="B518" s="10"/>
      <c r="C518" s="28"/>
      <c r="D518" s="10" t="s">
        <v>19</v>
      </c>
      <c r="E518" s="29">
        <v>49.166885000000001</v>
      </c>
      <c r="F518" s="29">
        <v>31.541022999999999</v>
      </c>
      <c r="G518" s="29">
        <v>0.89607400000000004</v>
      </c>
      <c r="H518" s="29">
        <v>7.6850000000000002E-2</v>
      </c>
      <c r="I518" s="29">
        <v>15.863647</v>
      </c>
      <c r="J518" s="29">
        <v>2.3889529999999999</v>
      </c>
      <c r="K518" s="29">
        <v>5.8599999999999999E-2</v>
      </c>
      <c r="L518" s="29">
        <f t="shared" si="296"/>
        <v>99.992031999999995</v>
      </c>
      <c r="M518" s="30">
        <f t="shared" si="297"/>
        <v>2.2531608554413736</v>
      </c>
      <c r="N518" s="30">
        <f t="shared" si="298"/>
        <v>1.7035344319936219</v>
      </c>
      <c r="O518" s="30">
        <f t="shared" si="299"/>
        <v>3.0900906583260782E-2</v>
      </c>
      <c r="P518" s="30">
        <f t="shared" si="300"/>
        <v>5.2502046339628272E-3</v>
      </c>
      <c r="Q518" s="30">
        <f t="shared" si="301"/>
        <v>0.77893061718714462</v>
      </c>
      <c r="R518" s="30">
        <f t="shared" si="302"/>
        <v>0.21226297477696304</v>
      </c>
      <c r="S518" s="30">
        <f t="shared" si="303"/>
        <v>3.4259440846790921E-3</v>
      </c>
      <c r="T518" s="30">
        <f t="shared" si="304"/>
        <v>4.9874659347010057</v>
      </c>
      <c r="U518" s="31">
        <f t="shared" si="305"/>
        <v>78.314429684491685</v>
      </c>
      <c r="V518" s="37"/>
      <c r="W518" s="37" t="s">
        <v>49</v>
      </c>
    </row>
    <row r="519" spans="2:23" ht="15" customHeight="1">
      <c r="B519" s="10"/>
      <c r="C519" s="28"/>
      <c r="D519" s="10" t="s">
        <v>29</v>
      </c>
      <c r="E519" s="29">
        <v>50.451773000000003</v>
      </c>
      <c r="F519" s="29">
        <v>30.516517</v>
      </c>
      <c r="G519" s="29">
        <v>1.0170060000000001</v>
      </c>
      <c r="H519" s="29">
        <v>7.5439000000000006E-2</v>
      </c>
      <c r="I519" s="29">
        <v>14.625004000000001</v>
      </c>
      <c r="J519" s="29">
        <v>2.8367420000000001</v>
      </c>
      <c r="K519" s="29">
        <v>0.122596</v>
      </c>
      <c r="L519" s="29">
        <f t="shared" si="296"/>
        <v>99.645077000000001</v>
      </c>
      <c r="M519" s="30">
        <f t="shared" si="297"/>
        <v>2.3115034424502343</v>
      </c>
      <c r="N519" s="30">
        <f t="shared" si="298"/>
        <v>1.6478159905150236</v>
      </c>
      <c r="O519" s="30">
        <f t="shared" si="299"/>
        <v>3.5063032005022386E-2</v>
      </c>
      <c r="P519" s="30">
        <f t="shared" si="300"/>
        <v>5.152605468827425E-3</v>
      </c>
      <c r="Q519" s="30">
        <f t="shared" si="301"/>
        <v>0.71794361783781935</v>
      </c>
      <c r="R519" s="30">
        <f t="shared" si="302"/>
        <v>0.25199103349702817</v>
      </c>
      <c r="S519" s="30">
        <f t="shared" si="303"/>
        <v>7.165682528602081E-3</v>
      </c>
      <c r="T519" s="30">
        <f t="shared" si="304"/>
        <v>4.9766354043025576</v>
      </c>
      <c r="U519" s="31">
        <f t="shared" si="305"/>
        <v>73.476959627991747</v>
      </c>
      <c r="V519" s="37" t="s">
        <v>47</v>
      </c>
      <c r="W519" s="37" t="s">
        <v>50</v>
      </c>
    </row>
    <row r="520" spans="2:23" ht="15" customHeight="1">
      <c r="B520" s="10"/>
      <c r="C520" s="28"/>
      <c r="D520" s="10" t="s">
        <v>19</v>
      </c>
      <c r="E520" s="29">
        <v>50.112091999999997</v>
      </c>
      <c r="F520" s="29">
        <v>30.811405000000001</v>
      </c>
      <c r="G520" s="29">
        <v>0.91070200000000001</v>
      </c>
      <c r="H520" s="29">
        <v>0.115948</v>
      </c>
      <c r="I520" s="29">
        <v>15.083093999999999</v>
      </c>
      <c r="J520" s="29">
        <v>2.7996319999999999</v>
      </c>
      <c r="K520" s="29">
        <v>9.3823000000000004E-2</v>
      </c>
      <c r="L520" s="29">
        <f t="shared" si="296"/>
        <v>99.926696000000007</v>
      </c>
      <c r="M520" s="30">
        <f t="shared" si="297"/>
        <v>2.2930665174198634</v>
      </c>
      <c r="N520" s="30">
        <f t="shared" si="298"/>
        <v>1.6616565341447038</v>
      </c>
      <c r="O520" s="30">
        <f t="shared" si="299"/>
        <v>3.1358714516006136E-2</v>
      </c>
      <c r="P520" s="30">
        <f t="shared" si="300"/>
        <v>7.9095219782457388E-3</v>
      </c>
      <c r="Q520" s="30">
        <f t="shared" si="301"/>
        <v>0.73950444938581072</v>
      </c>
      <c r="R520" s="30">
        <f t="shared" si="302"/>
        <v>0.24838319311731516</v>
      </c>
      <c r="S520" s="30">
        <f t="shared" si="303"/>
        <v>5.4770484929909666E-3</v>
      </c>
      <c r="T520" s="30">
        <f t="shared" si="304"/>
        <v>4.9873559790549367</v>
      </c>
      <c r="U520" s="31">
        <f t="shared" si="305"/>
        <v>74.444406579849073</v>
      </c>
      <c r="V520" s="37"/>
      <c r="W520" s="37" t="s">
        <v>49</v>
      </c>
    </row>
    <row r="521" spans="2:23" ht="15" customHeight="1">
      <c r="B521" s="10"/>
      <c r="C521" s="28"/>
      <c r="D521" s="10" t="s">
        <v>20</v>
      </c>
      <c r="E521" s="29">
        <v>50.318187000000002</v>
      </c>
      <c r="F521" s="29">
        <v>30.978491999999999</v>
      </c>
      <c r="G521" s="29">
        <v>1.071682</v>
      </c>
      <c r="H521" s="29">
        <v>0.11045000000000001</v>
      </c>
      <c r="I521" s="29">
        <v>14.839912999999999</v>
      </c>
      <c r="J521" s="29">
        <v>3.0235059999999998</v>
      </c>
      <c r="K521" s="29">
        <v>0.101811</v>
      </c>
      <c r="L521" s="29">
        <f t="shared" si="296"/>
        <v>100.44404099999998</v>
      </c>
      <c r="M521" s="30">
        <f t="shared" si="297"/>
        <v>2.2914527215819831</v>
      </c>
      <c r="N521" s="30">
        <f t="shared" si="298"/>
        <v>1.6626537903559166</v>
      </c>
      <c r="O521" s="30">
        <f t="shared" si="299"/>
        <v>3.6724821545056609E-2</v>
      </c>
      <c r="P521" s="30">
        <f t="shared" si="300"/>
        <v>7.4983290075753585E-3</v>
      </c>
      <c r="Q521" s="30">
        <f t="shared" si="301"/>
        <v>0.72409159321918848</v>
      </c>
      <c r="R521" s="30">
        <f t="shared" si="302"/>
        <v>0.26695858303739961</v>
      </c>
      <c r="S521" s="30">
        <f t="shared" si="303"/>
        <v>5.9148504782258133E-3</v>
      </c>
      <c r="T521" s="30">
        <f t="shared" si="304"/>
        <v>4.9952946892253447</v>
      </c>
      <c r="U521" s="31">
        <f t="shared" si="305"/>
        <v>72.629588180307564</v>
      </c>
      <c r="V521" s="37"/>
      <c r="W521" s="37" t="s">
        <v>79</v>
      </c>
    </row>
    <row r="522" spans="2:23" ht="15" customHeight="1">
      <c r="B522" s="10"/>
      <c r="C522" s="28">
        <v>39004</v>
      </c>
      <c r="D522" s="10" t="s">
        <v>18</v>
      </c>
      <c r="E522" s="29">
        <v>52.191192000000001</v>
      </c>
      <c r="F522" s="29">
        <v>28.411514</v>
      </c>
      <c r="G522" s="29">
        <v>0.93959800000000004</v>
      </c>
      <c r="H522" s="29">
        <v>9.8746E-2</v>
      </c>
      <c r="I522" s="29">
        <v>12.793231</v>
      </c>
      <c r="J522" s="29">
        <v>3.869583</v>
      </c>
      <c r="K522" s="29">
        <v>0.16558600000000001</v>
      </c>
      <c r="L522" s="29">
        <f t="shared" si="296"/>
        <v>98.469450000000023</v>
      </c>
      <c r="M522" s="30">
        <f t="shared" si="297"/>
        <v>2.4081481724605815</v>
      </c>
      <c r="N522" s="30">
        <f t="shared" si="298"/>
        <v>1.5450267539273455</v>
      </c>
      <c r="O522" s="30">
        <f t="shared" si="299"/>
        <v>3.2623902812804799E-2</v>
      </c>
      <c r="P522" s="30">
        <f t="shared" si="300"/>
        <v>6.7923234297944416E-3</v>
      </c>
      <c r="Q522" s="30">
        <f t="shared" si="301"/>
        <v>0.63247369176995283</v>
      </c>
      <c r="R522" s="30">
        <f t="shared" si="302"/>
        <v>0.34617626937041907</v>
      </c>
      <c r="S522" s="30">
        <f t="shared" si="303"/>
        <v>9.7470401673099925E-3</v>
      </c>
      <c r="T522" s="30">
        <f t="shared" si="304"/>
        <v>4.9809881539382079</v>
      </c>
      <c r="U522" s="31">
        <f t="shared" si="305"/>
        <v>63.989843244482664</v>
      </c>
      <c r="V522" s="37" t="s">
        <v>47</v>
      </c>
      <c r="W522" s="37" t="s">
        <v>50</v>
      </c>
    </row>
    <row r="523" spans="2:23" ht="15" customHeight="1">
      <c r="B523" s="10"/>
      <c r="C523" s="28"/>
      <c r="D523" s="10" t="s">
        <v>19</v>
      </c>
      <c r="E523" s="29">
        <v>49.510682000000003</v>
      </c>
      <c r="F523" s="29">
        <v>30.504259000000001</v>
      </c>
      <c r="G523" s="29">
        <v>0.87722599999999995</v>
      </c>
      <c r="H523" s="29">
        <v>9.8811999999999997E-2</v>
      </c>
      <c r="I523" s="29">
        <v>14.756209999999999</v>
      </c>
      <c r="J523" s="29">
        <v>3.0234190000000001</v>
      </c>
      <c r="K523" s="29">
        <v>0.120822</v>
      </c>
      <c r="L523" s="29">
        <f t="shared" si="296"/>
        <v>98.89143</v>
      </c>
      <c r="M523" s="30">
        <f t="shared" si="297"/>
        <v>2.2907726032729001</v>
      </c>
      <c r="N523" s="30">
        <f t="shared" si="298"/>
        <v>1.6634095440497061</v>
      </c>
      <c r="O523" s="30">
        <f t="shared" si="299"/>
        <v>3.054234710336266E-2</v>
      </c>
      <c r="P523" s="30">
        <f t="shared" si="300"/>
        <v>6.8156239007603169E-3</v>
      </c>
      <c r="Q523" s="30">
        <f t="shared" si="301"/>
        <v>0.73153335513663265</v>
      </c>
      <c r="R523" s="30">
        <f t="shared" si="302"/>
        <v>0.27122426888357964</v>
      </c>
      <c r="S523" s="30">
        <f t="shared" si="303"/>
        <v>7.1316864908285383E-3</v>
      </c>
      <c r="T523" s="30">
        <f t="shared" si="304"/>
        <v>5.0014294288377696</v>
      </c>
      <c r="U523" s="31">
        <f t="shared" si="305"/>
        <v>72.436983689474843</v>
      </c>
      <c r="V523" s="37"/>
      <c r="W523" s="37" t="s">
        <v>49</v>
      </c>
    </row>
    <row r="524" spans="2:23" ht="15" customHeight="1">
      <c r="B524" s="10"/>
      <c r="C524" s="28"/>
      <c r="D524" s="10" t="s">
        <v>20</v>
      </c>
      <c r="E524" s="29">
        <v>51.094102999999997</v>
      </c>
      <c r="F524" s="29">
        <v>29.160145</v>
      </c>
      <c r="G524" s="29">
        <v>0.93135999999999997</v>
      </c>
      <c r="H524" s="29">
        <v>0.10730000000000001</v>
      </c>
      <c r="I524" s="29">
        <v>13.246404999999999</v>
      </c>
      <c r="J524" s="29">
        <v>3.6305190000000001</v>
      </c>
      <c r="K524" s="29">
        <v>0.200298</v>
      </c>
      <c r="L524" s="29">
        <f t="shared" si="296"/>
        <v>98.370129999999989</v>
      </c>
      <c r="M524" s="30">
        <f t="shared" si="297"/>
        <v>2.3655952289597248</v>
      </c>
      <c r="N524" s="30">
        <f t="shared" si="298"/>
        <v>1.5911641055429309</v>
      </c>
      <c r="O524" s="30">
        <f t="shared" si="299"/>
        <v>3.2448533953884744E-2</v>
      </c>
      <c r="P524" s="30">
        <f t="shared" si="300"/>
        <v>7.4059748715174477E-3</v>
      </c>
      <c r="Q524" s="30">
        <f t="shared" si="301"/>
        <v>0.65711884137914711</v>
      </c>
      <c r="R524" s="30">
        <f t="shared" si="302"/>
        <v>0.32590086099303472</v>
      </c>
      <c r="S524" s="30">
        <f t="shared" si="303"/>
        <v>1.1830672176286734E-2</v>
      </c>
      <c r="T524" s="30">
        <f t="shared" si="304"/>
        <v>4.9914642178765272</v>
      </c>
      <c r="U524" s="31">
        <f t="shared" si="305"/>
        <v>66.052027339025003</v>
      </c>
      <c r="V524" s="37"/>
      <c r="W524" s="37" t="s">
        <v>79</v>
      </c>
    </row>
    <row r="525" spans="2:23" ht="15" customHeight="1">
      <c r="B525" s="10"/>
      <c r="C525" s="28"/>
      <c r="D525" s="10" t="s">
        <v>21</v>
      </c>
      <c r="E525" s="29">
        <v>51.721196999999997</v>
      </c>
      <c r="F525" s="29">
        <v>29.044443000000001</v>
      </c>
      <c r="G525" s="29">
        <v>0.93400899999999998</v>
      </c>
      <c r="H525" s="29">
        <v>0.107576</v>
      </c>
      <c r="I525" s="29">
        <v>12.925217999999999</v>
      </c>
      <c r="J525" s="29">
        <v>4.028575</v>
      </c>
      <c r="K525" s="29">
        <v>0.104809</v>
      </c>
      <c r="L525" s="29">
        <f t="shared" si="296"/>
        <v>98.865826999999996</v>
      </c>
      <c r="M525" s="30">
        <f t="shared" si="297"/>
        <v>2.3803860068440788</v>
      </c>
      <c r="N525" s="30">
        <f t="shared" si="298"/>
        <v>1.575424194860132</v>
      </c>
      <c r="O525" s="30">
        <f t="shared" si="299"/>
        <v>3.2347276718798952E-2</v>
      </c>
      <c r="P525" s="30">
        <f t="shared" si="300"/>
        <v>7.3808617186379892E-3</v>
      </c>
      <c r="Q525" s="30">
        <f t="shared" si="301"/>
        <v>0.63737192852038727</v>
      </c>
      <c r="R525" s="30">
        <f t="shared" si="302"/>
        <v>0.35948221747765474</v>
      </c>
      <c r="S525" s="30">
        <f t="shared" si="303"/>
        <v>6.1537599311903349E-3</v>
      </c>
      <c r="T525" s="30">
        <f t="shared" si="304"/>
        <v>4.9985462460708803</v>
      </c>
      <c r="U525" s="31">
        <f t="shared" si="305"/>
        <v>63.546052304532616</v>
      </c>
      <c r="V525" s="37" t="s">
        <v>47</v>
      </c>
      <c r="W525" s="37" t="s">
        <v>50</v>
      </c>
    </row>
    <row r="526" spans="2:23" ht="15" customHeight="1">
      <c r="B526" s="10"/>
      <c r="C526" s="28"/>
      <c r="D526" s="10" t="s">
        <v>19</v>
      </c>
      <c r="E526" s="29">
        <v>46.083447</v>
      </c>
      <c r="F526" s="29">
        <v>32.933509000000001</v>
      </c>
      <c r="G526" s="29">
        <v>0.80141399999999996</v>
      </c>
      <c r="H526" s="29">
        <v>9.0839000000000003E-2</v>
      </c>
      <c r="I526" s="29">
        <v>16.996908000000001</v>
      </c>
      <c r="J526" s="29">
        <v>1.657861</v>
      </c>
      <c r="K526" s="29">
        <v>3.7885000000000002E-2</v>
      </c>
      <c r="L526" s="29">
        <f t="shared" si="296"/>
        <v>98.601862999999994</v>
      </c>
      <c r="M526" s="30">
        <f t="shared" si="297"/>
        <v>2.1525333284053598</v>
      </c>
      <c r="N526" s="30">
        <f t="shared" si="298"/>
        <v>1.8130032053459222</v>
      </c>
      <c r="O526" s="30">
        <f t="shared" si="299"/>
        <v>2.81688874406326E-2</v>
      </c>
      <c r="P526" s="30">
        <f t="shared" si="300"/>
        <v>6.3254310838182148E-3</v>
      </c>
      <c r="Q526" s="30">
        <f t="shared" si="301"/>
        <v>0.85065035162620362</v>
      </c>
      <c r="R526" s="30">
        <f t="shared" si="302"/>
        <v>0.15014130303208792</v>
      </c>
      <c r="S526" s="30">
        <f t="shared" si="303"/>
        <v>2.2575395667642369E-3</v>
      </c>
      <c r="T526" s="30">
        <f t="shared" si="304"/>
        <v>5.0030800465007879</v>
      </c>
      <c r="U526" s="31">
        <f t="shared" si="305"/>
        <v>84.806443843804303</v>
      </c>
      <c r="V526" s="37"/>
      <c r="W526" s="37" t="s">
        <v>49</v>
      </c>
    </row>
    <row r="527" spans="2:23" ht="15" customHeight="1">
      <c r="B527" s="10"/>
      <c r="C527" s="28"/>
      <c r="D527" s="10" t="s">
        <v>20</v>
      </c>
      <c r="E527" s="29">
        <v>49.532055999999997</v>
      </c>
      <c r="F527" s="29">
        <v>28.934273000000001</v>
      </c>
      <c r="G527" s="29">
        <v>1.546419</v>
      </c>
      <c r="H527" s="29">
        <v>1.0600020000000001</v>
      </c>
      <c r="I527" s="29">
        <v>13.286152</v>
      </c>
      <c r="J527" s="29">
        <v>2.8454630000000001</v>
      </c>
      <c r="K527" s="29">
        <v>0.14740700000000001</v>
      </c>
      <c r="L527" s="29">
        <f t="shared" si="296"/>
        <v>97.351771999999997</v>
      </c>
      <c r="M527" s="30">
        <f t="shared" si="297"/>
        <v>2.3223196137875211</v>
      </c>
      <c r="N527" s="30">
        <f t="shared" si="298"/>
        <v>1.5988357376002682</v>
      </c>
      <c r="O527" s="30">
        <f t="shared" si="299"/>
        <v>5.4559534131049948E-2</v>
      </c>
      <c r="P527" s="30">
        <f t="shared" si="300"/>
        <v>7.4089246046461263E-2</v>
      </c>
      <c r="Q527" s="30">
        <f t="shared" si="301"/>
        <v>0.66743824049510547</v>
      </c>
      <c r="R527" s="30">
        <f t="shared" si="302"/>
        <v>0.25866383670846427</v>
      </c>
      <c r="S527" s="30">
        <f t="shared" si="303"/>
        <v>8.8169198643644926E-3</v>
      </c>
      <c r="T527" s="30">
        <f t="shared" si="304"/>
        <v>4.9847231286332345</v>
      </c>
      <c r="U527" s="31">
        <f t="shared" si="305"/>
        <v>71.389953845018226</v>
      </c>
      <c r="V527" s="37"/>
      <c r="W527" s="37" t="s">
        <v>79</v>
      </c>
    </row>
    <row r="528" spans="2:23" ht="15" customHeight="1">
      <c r="B528" s="10"/>
      <c r="C528" s="28"/>
      <c r="D528" s="10" t="s">
        <v>22</v>
      </c>
      <c r="E528" s="29">
        <v>48.740929000000001</v>
      </c>
      <c r="F528" s="29">
        <v>31.320592999999999</v>
      </c>
      <c r="G528" s="29">
        <v>0.88441800000000004</v>
      </c>
      <c r="H528" s="29">
        <v>0.105243</v>
      </c>
      <c r="I528" s="29">
        <v>15.206232999999999</v>
      </c>
      <c r="J528" s="29">
        <v>2.6266419999999999</v>
      </c>
      <c r="K528" s="29">
        <v>0.111391</v>
      </c>
      <c r="L528" s="29">
        <f t="shared" si="296"/>
        <v>98.995448999999994</v>
      </c>
      <c r="M528" s="30">
        <f t="shared" si="297"/>
        <v>2.2549895239429434</v>
      </c>
      <c r="N528" s="30">
        <f t="shared" si="298"/>
        <v>1.7077973667723871</v>
      </c>
      <c r="O528" s="30">
        <f t="shared" si="299"/>
        <v>3.0790457394422439E-2</v>
      </c>
      <c r="P528" s="30">
        <f t="shared" si="300"/>
        <v>7.2586657972660363E-3</v>
      </c>
      <c r="Q528" s="30">
        <f t="shared" si="301"/>
        <v>0.75378692657435387</v>
      </c>
      <c r="R528" s="30">
        <f t="shared" si="302"/>
        <v>0.23561272805837741</v>
      </c>
      <c r="S528" s="30">
        <f t="shared" si="303"/>
        <v>6.5745189261788078E-3</v>
      </c>
      <c r="T528" s="30">
        <f t="shared" si="304"/>
        <v>4.9968101874659299</v>
      </c>
      <c r="U528" s="31">
        <f t="shared" si="305"/>
        <v>75.683380813063692</v>
      </c>
      <c r="V528" s="37" t="s">
        <v>47</v>
      </c>
      <c r="W528" s="37" t="s">
        <v>49</v>
      </c>
    </row>
    <row r="529" spans="2:23" ht="15" customHeight="1">
      <c r="B529" s="10"/>
      <c r="C529" s="28"/>
      <c r="D529" s="10" t="s">
        <v>19</v>
      </c>
      <c r="E529" s="29">
        <v>52.302712</v>
      </c>
      <c r="F529" s="29">
        <v>28.170871999999999</v>
      </c>
      <c r="G529" s="29">
        <v>0.95213300000000001</v>
      </c>
      <c r="H529" s="29">
        <v>9.5851000000000006E-2</v>
      </c>
      <c r="I529" s="29">
        <v>12.561795</v>
      </c>
      <c r="J529" s="29">
        <v>3.9897330000000002</v>
      </c>
      <c r="K529" s="29">
        <v>0.182477</v>
      </c>
      <c r="L529" s="29">
        <f t="shared" si="296"/>
        <v>98.255573000000012</v>
      </c>
      <c r="M529" s="30">
        <f t="shared" si="297"/>
        <v>2.417662089435606</v>
      </c>
      <c r="N529" s="30">
        <f t="shared" si="298"/>
        <v>1.5347135228420661</v>
      </c>
      <c r="O529" s="30">
        <f t="shared" si="299"/>
        <v>3.3118972239710873E-2</v>
      </c>
      <c r="P529" s="30">
        <f t="shared" si="300"/>
        <v>6.605122794770101E-3</v>
      </c>
      <c r="Q529" s="30">
        <f t="shared" si="301"/>
        <v>0.62215604888529774</v>
      </c>
      <c r="R529" s="30">
        <f t="shared" si="302"/>
        <v>0.35757106033877178</v>
      </c>
      <c r="S529" s="30">
        <f t="shared" si="303"/>
        <v>1.0760753313335559E-2</v>
      </c>
      <c r="T529" s="30">
        <f t="shared" si="304"/>
        <v>4.9825875698495574</v>
      </c>
      <c r="U529" s="31">
        <f t="shared" si="305"/>
        <v>62.813091650762395</v>
      </c>
      <c r="V529" s="37"/>
      <c r="W529" s="37" t="s">
        <v>50</v>
      </c>
    </row>
    <row r="530" spans="2:23" ht="15" customHeight="1">
      <c r="B530" s="10"/>
      <c r="C530" s="28"/>
      <c r="D530" s="10" t="s">
        <v>20</v>
      </c>
      <c r="E530" s="29">
        <v>52.514916999999997</v>
      </c>
      <c r="F530" s="29">
        <v>29.101573999999999</v>
      </c>
      <c r="G530" s="29">
        <v>0.84401899999999996</v>
      </c>
      <c r="H530" s="29">
        <v>0.13425799999999999</v>
      </c>
      <c r="I530" s="29">
        <v>13.068937</v>
      </c>
      <c r="J530" s="29">
        <v>3.719071</v>
      </c>
      <c r="K530" s="29">
        <v>0.20691599999999999</v>
      </c>
      <c r="L530" s="29">
        <f t="shared" si="296"/>
        <v>99.589692000000014</v>
      </c>
      <c r="M530" s="30">
        <f t="shared" si="297"/>
        <v>2.3956129665090224</v>
      </c>
      <c r="N530" s="30">
        <f t="shared" si="298"/>
        <v>1.5646099515406648</v>
      </c>
      <c r="O530" s="30">
        <f t="shared" si="299"/>
        <v>2.8973038026451865E-2</v>
      </c>
      <c r="P530" s="30">
        <f t="shared" si="300"/>
        <v>9.1303410602793615E-3</v>
      </c>
      <c r="Q530" s="30">
        <f t="shared" si="301"/>
        <v>0.63877876471034434</v>
      </c>
      <c r="R530" s="30">
        <f t="shared" si="302"/>
        <v>0.32893915962215098</v>
      </c>
      <c r="S530" s="30">
        <f t="shared" si="303"/>
        <v>1.2041794099161635E-2</v>
      </c>
      <c r="T530" s="30">
        <f t="shared" si="304"/>
        <v>4.978086015568076</v>
      </c>
      <c r="U530" s="31">
        <f t="shared" si="305"/>
        <v>65.197492068041399</v>
      </c>
      <c r="V530" s="37"/>
      <c r="W530" s="37" t="s">
        <v>79</v>
      </c>
    </row>
    <row r="531" spans="2:23" ht="15" customHeight="1">
      <c r="B531" s="10"/>
      <c r="C531" s="28"/>
      <c r="D531" s="10" t="s">
        <v>19</v>
      </c>
      <c r="E531" s="29">
        <v>48.024352999999998</v>
      </c>
      <c r="F531" s="29">
        <v>30.845587999999999</v>
      </c>
      <c r="G531" s="29">
        <v>0.84480999999999995</v>
      </c>
      <c r="H531" s="29">
        <v>9.0981999999999993E-2</v>
      </c>
      <c r="I531" s="29">
        <v>15.716240000000001</v>
      </c>
      <c r="J531" s="29">
        <v>2.3690560000000001</v>
      </c>
      <c r="K531" s="29">
        <v>8.9540999999999996E-2</v>
      </c>
      <c r="L531" s="29">
        <f t="shared" si="296"/>
        <v>97.980569999999986</v>
      </c>
      <c r="M531" s="30">
        <f t="shared" si="297"/>
        <v>2.248573682775195</v>
      </c>
      <c r="N531" s="30">
        <f t="shared" si="298"/>
        <v>1.7021361357930398</v>
      </c>
      <c r="O531" s="30">
        <f t="shared" si="299"/>
        <v>2.976545243367398E-2</v>
      </c>
      <c r="P531" s="30">
        <f t="shared" si="300"/>
        <v>6.3505879635349571E-3</v>
      </c>
      <c r="Q531" s="30">
        <f t="shared" si="301"/>
        <v>0.78844333655389631</v>
      </c>
      <c r="R531" s="30">
        <f t="shared" si="302"/>
        <v>0.21506417129237551</v>
      </c>
      <c r="S531" s="30">
        <f t="shared" si="303"/>
        <v>5.3484838918370307E-3</v>
      </c>
      <c r="T531" s="30">
        <f t="shared" si="304"/>
        <v>4.9956818507035532</v>
      </c>
      <c r="U531" s="31">
        <f t="shared" si="305"/>
        <v>78.15221825619787</v>
      </c>
      <c r="V531" s="37" t="s">
        <v>47</v>
      </c>
      <c r="W531" s="37" t="s">
        <v>49</v>
      </c>
    </row>
    <row r="532" spans="2:23" ht="15" customHeight="1">
      <c r="B532" s="10"/>
      <c r="C532" s="28"/>
      <c r="D532" s="10" t="s">
        <v>20</v>
      </c>
      <c r="E532" s="29">
        <v>49.982005000000001</v>
      </c>
      <c r="F532" s="29">
        <v>30.622720999999999</v>
      </c>
      <c r="G532" s="29">
        <v>0.90969199999999995</v>
      </c>
      <c r="H532" s="29">
        <v>0.13985</v>
      </c>
      <c r="I532" s="29">
        <v>14.594544000000001</v>
      </c>
      <c r="J532" s="29">
        <v>3.070055</v>
      </c>
      <c r="K532" s="29">
        <v>0.147311</v>
      </c>
      <c r="L532" s="29">
        <f t="shared" si="296"/>
        <v>99.466177999999999</v>
      </c>
      <c r="M532" s="30">
        <f t="shared" si="297"/>
        <v>2.2974484731620959</v>
      </c>
      <c r="N532" s="30">
        <f t="shared" si="298"/>
        <v>1.6589432179249151</v>
      </c>
      <c r="O532" s="30">
        <f t="shared" si="299"/>
        <v>3.1465477244366255E-2</v>
      </c>
      <c r="P532" s="30">
        <f t="shared" si="300"/>
        <v>9.5831311711452264E-3</v>
      </c>
      <c r="Q532" s="30">
        <f t="shared" si="301"/>
        <v>0.71878477680816921</v>
      </c>
      <c r="R532" s="30">
        <f t="shared" si="302"/>
        <v>0.2736058630728892</v>
      </c>
      <c r="S532" s="30">
        <f t="shared" si="303"/>
        <v>8.6383428122546058E-3</v>
      </c>
      <c r="T532" s="30">
        <f t="shared" si="304"/>
        <v>4.9984692821958348</v>
      </c>
      <c r="U532" s="31">
        <f t="shared" si="305"/>
        <v>71.804591998350233</v>
      </c>
      <c r="V532" s="37"/>
      <c r="W532" s="37" t="s">
        <v>79</v>
      </c>
    </row>
    <row r="533" spans="2:23" ht="15" customHeight="1">
      <c r="B533" s="10"/>
      <c r="C533" s="28"/>
      <c r="D533" s="10" t="s">
        <v>24</v>
      </c>
      <c r="E533" s="29">
        <v>44.806167000000002</v>
      </c>
      <c r="F533" s="29">
        <v>33.823143999999999</v>
      </c>
      <c r="G533" s="29">
        <v>0.70776300000000003</v>
      </c>
      <c r="H533" s="29">
        <v>1.5613E-2</v>
      </c>
      <c r="I533" s="29">
        <v>18.235657</v>
      </c>
      <c r="J533" s="29">
        <v>1.21577</v>
      </c>
      <c r="K533" s="29">
        <v>1.5041000000000001E-2</v>
      </c>
      <c r="L533" s="29">
        <f t="shared" si="296"/>
        <v>98.819155000000009</v>
      </c>
      <c r="M533" s="30">
        <f t="shared" si="297"/>
        <v>2.0967352169334892</v>
      </c>
      <c r="N533" s="30">
        <f t="shared" si="298"/>
        <v>1.8654147590001529</v>
      </c>
      <c r="O533" s="30">
        <f t="shared" si="299"/>
        <v>2.4923067462446487E-2</v>
      </c>
      <c r="P533" s="30">
        <f t="shared" si="300"/>
        <v>1.0891934271969187E-3</v>
      </c>
      <c r="Q533" s="30">
        <f t="shared" si="301"/>
        <v>0.91433100176424942</v>
      </c>
      <c r="R533" s="30">
        <f t="shared" si="302"/>
        <v>0.11030732592637965</v>
      </c>
      <c r="S533" s="30">
        <f t="shared" si="303"/>
        <v>8.9793656897707108E-4</v>
      </c>
      <c r="T533" s="30">
        <f t="shared" si="304"/>
        <v>5.0136985010828923</v>
      </c>
      <c r="U533" s="31">
        <f t="shared" si="305"/>
        <v>89.156379313837135</v>
      </c>
      <c r="V533" s="37" t="s">
        <v>48</v>
      </c>
      <c r="W533" s="37" t="s">
        <v>69</v>
      </c>
    </row>
    <row r="534" spans="2:23" ht="15" customHeight="1">
      <c r="B534" s="10"/>
      <c r="C534" s="28"/>
      <c r="D534" s="10" t="s">
        <v>19</v>
      </c>
      <c r="E534" s="29">
        <v>51.461886999999997</v>
      </c>
      <c r="F534" s="29">
        <v>28.602242</v>
      </c>
      <c r="G534" s="29">
        <v>0.85177800000000004</v>
      </c>
      <c r="H534" s="29">
        <v>0.10803400000000001</v>
      </c>
      <c r="I534" s="29">
        <v>12.993287</v>
      </c>
      <c r="J534" s="29">
        <v>3.7549480000000002</v>
      </c>
      <c r="K534" s="29">
        <v>0.18476400000000001</v>
      </c>
      <c r="L534" s="29">
        <f t="shared" si="296"/>
        <v>97.956939999999989</v>
      </c>
      <c r="M534" s="30">
        <f t="shared" si="297"/>
        <v>2.3895370026807279</v>
      </c>
      <c r="N534" s="30">
        <f t="shared" si="298"/>
        <v>1.5652501986253295</v>
      </c>
      <c r="O534" s="30">
        <f t="shared" si="299"/>
        <v>2.9762013784322538E-2</v>
      </c>
      <c r="P534" s="30">
        <f t="shared" si="300"/>
        <v>7.4782738596436719E-3</v>
      </c>
      <c r="Q534" s="30">
        <f t="shared" si="301"/>
        <v>0.64643270227031691</v>
      </c>
      <c r="R534" s="30">
        <f t="shared" si="302"/>
        <v>0.33804858138453858</v>
      </c>
      <c r="S534" s="30">
        <f t="shared" si="303"/>
        <v>1.094481840367257E-2</v>
      </c>
      <c r="T534" s="30">
        <f t="shared" si="304"/>
        <v>4.9874535910085518</v>
      </c>
      <c r="U534" s="31">
        <f t="shared" si="305"/>
        <v>64.940300533962557</v>
      </c>
      <c r="V534" s="37"/>
      <c r="W534" s="37" t="s">
        <v>70</v>
      </c>
    </row>
    <row r="535" spans="2:23" ht="15" customHeight="1">
      <c r="B535" s="10"/>
      <c r="C535" s="28"/>
      <c r="D535" s="10" t="s">
        <v>20</v>
      </c>
      <c r="E535" s="29">
        <v>50.445497000000003</v>
      </c>
      <c r="F535" s="29">
        <v>29.547032999999999</v>
      </c>
      <c r="G535" s="29">
        <v>0.84483799999999998</v>
      </c>
      <c r="H535" s="29">
        <v>0.115758</v>
      </c>
      <c r="I535" s="29">
        <v>14.070220000000001</v>
      </c>
      <c r="J535" s="29">
        <v>3.1971419999999999</v>
      </c>
      <c r="K535" s="29">
        <v>0.17430399999999999</v>
      </c>
      <c r="L535" s="29">
        <f t="shared" si="296"/>
        <v>98.39479200000001</v>
      </c>
      <c r="M535" s="30">
        <f t="shared" si="297"/>
        <v>2.3389811863461243</v>
      </c>
      <c r="N535" s="30">
        <f t="shared" si="298"/>
        <v>1.6146330510265046</v>
      </c>
      <c r="O535" s="30">
        <f t="shared" si="299"/>
        <v>2.9477157684742319E-2</v>
      </c>
      <c r="P535" s="30">
        <f t="shared" si="300"/>
        <v>8.0014407527200463E-3</v>
      </c>
      <c r="Q535" s="30">
        <f t="shared" si="301"/>
        <v>0.69900687238194026</v>
      </c>
      <c r="R535" s="30">
        <f t="shared" si="302"/>
        <v>0.28741761850595843</v>
      </c>
      <c r="S535" s="30">
        <f t="shared" si="303"/>
        <v>1.0310383706483833E-2</v>
      </c>
      <c r="T535" s="30">
        <f t="shared" si="304"/>
        <v>4.9878277104044733</v>
      </c>
      <c r="U535" s="31">
        <f t="shared" si="305"/>
        <v>70.129669403450777</v>
      </c>
      <c r="V535" s="37"/>
      <c r="W535" s="37" t="s">
        <v>79</v>
      </c>
    </row>
    <row r="536" spans="2:23" ht="15" customHeight="1">
      <c r="B536" s="10"/>
      <c r="C536" s="28"/>
      <c r="D536" s="10" t="s">
        <v>25</v>
      </c>
      <c r="E536" s="29">
        <v>51.565289</v>
      </c>
      <c r="F536" s="29">
        <v>29.055046999999998</v>
      </c>
      <c r="G536" s="29">
        <v>0.92410599999999998</v>
      </c>
      <c r="H536" s="29">
        <v>0.114241</v>
      </c>
      <c r="I536" s="29">
        <v>12.469951</v>
      </c>
      <c r="J536" s="29">
        <v>3.888293</v>
      </c>
      <c r="K536" s="29">
        <v>0.14246600000000001</v>
      </c>
      <c r="L536" s="29">
        <f t="shared" si="296"/>
        <v>98.159392999999994</v>
      </c>
      <c r="M536" s="30">
        <f t="shared" si="297"/>
        <v>2.3854805705916182</v>
      </c>
      <c r="N536" s="30">
        <f t="shared" si="298"/>
        <v>1.5841476130905017</v>
      </c>
      <c r="O536" s="30">
        <f t="shared" si="299"/>
        <v>3.2169777638369035E-2</v>
      </c>
      <c r="P536" s="30">
        <f t="shared" si="300"/>
        <v>7.8786766928967359E-3</v>
      </c>
      <c r="Q536" s="30">
        <f t="shared" si="301"/>
        <v>0.61810094645532032</v>
      </c>
      <c r="R536" s="30">
        <f t="shared" si="302"/>
        <v>0.34875829708995854</v>
      </c>
      <c r="S536" s="30">
        <f t="shared" si="303"/>
        <v>8.4080020605211674E-3</v>
      </c>
      <c r="T536" s="30">
        <f t="shared" si="304"/>
        <v>4.9849438836191853</v>
      </c>
      <c r="U536" s="31">
        <f t="shared" si="305"/>
        <v>63.377597190950347</v>
      </c>
      <c r="V536" s="37" t="s">
        <v>47</v>
      </c>
      <c r="W536" s="37" t="s">
        <v>50</v>
      </c>
    </row>
    <row r="537" spans="2:23" ht="15" customHeight="1">
      <c r="B537" s="10"/>
      <c r="C537" s="28"/>
      <c r="D537" s="10" t="s">
        <v>19</v>
      </c>
      <c r="E537" s="29">
        <v>49.993634</v>
      </c>
      <c r="F537" s="29">
        <v>29.876158</v>
      </c>
      <c r="G537" s="29">
        <v>1.054001</v>
      </c>
      <c r="H537" s="29">
        <v>0.10154000000000001</v>
      </c>
      <c r="I537" s="29">
        <v>14.494088</v>
      </c>
      <c r="J537" s="29">
        <v>3.211411</v>
      </c>
      <c r="K537" s="29">
        <v>0.11154699999999999</v>
      </c>
      <c r="L537" s="29">
        <f t="shared" si="296"/>
        <v>98.842379000000008</v>
      </c>
      <c r="M537" s="30">
        <f t="shared" si="297"/>
        <v>2.3137256039515912</v>
      </c>
      <c r="N537" s="30">
        <f t="shared" si="298"/>
        <v>1.6295869238637879</v>
      </c>
      <c r="O537" s="30">
        <f t="shared" si="299"/>
        <v>3.6706756469589354E-2</v>
      </c>
      <c r="P537" s="30">
        <f t="shared" si="300"/>
        <v>7.0056294263898897E-3</v>
      </c>
      <c r="Q537" s="30">
        <f t="shared" si="301"/>
        <v>0.71872751960999925</v>
      </c>
      <c r="R537" s="30">
        <f t="shared" si="302"/>
        <v>0.28816429872097321</v>
      </c>
      <c r="S537" s="30">
        <f t="shared" si="303"/>
        <v>6.585946399750478E-3</v>
      </c>
      <c r="T537" s="30">
        <f t="shared" si="304"/>
        <v>5.0005026784420821</v>
      </c>
      <c r="U537" s="31">
        <f t="shared" si="305"/>
        <v>70.916949993566192</v>
      </c>
      <c r="V537" s="37"/>
      <c r="W537" s="37" t="s">
        <v>49</v>
      </c>
    </row>
    <row r="538" spans="2:23" ht="15" customHeight="1">
      <c r="B538" s="10"/>
      <c r="C538" s="28"/>
      <c r="D538" s="10" t="s">
        <v>20</v>
      </c>
      <c r="E538" s="29">
        <v>51.347464000000002</v>
      </c>
      <c r="F538" s="29">
        <v>29.270291</v>
      </c>
      <c r="G538" s="29">
        <v>1.0537780000000001</v>
      </c>
      <c r="H538" s="29">
        <v>0.184228</v>
      </c>
      <c r="I538" s="29">
        <v>13.760479999999999</v>
      </c>
      <c r="J538" s="29">
        <v>3.7001729999999999</v>
      </c>
      <c r="K538" s="29">
        <v>0.17438500000000001</v>
      </c>
      <c r="L538" s="29">
        <f t="shared" si="296"/>
        <v>99.49079900000001</v>
      </c>
      <c r="M538" s="30">
        <f t="shared" si="297"/>
        <v>2.3561069777198411</v>
      </c>
      <c r="N538" s="30">
        <f t="shared" si="298"/>
        <v>1.5829189706984843</v>
      </c>
      <c r="O538" s="30">
        <f t="shared" si="299"/>
        <v>3.6385887741273042E-2</v>
      </c>
      <c r="P538" s="30">
        <f t="shared" si="300"/>
        <v>1.2602145788681339E-2</v>
      </c>
      <c r="Q538" s="30">
        <f t="shared" si="301"/>
        <v>0.67652807499605705</v>
      </c>
      <c r="R538" s="30">
        <f t="shared" si="302"/>
        <v>0.32918889308253224</v>
      </c>
      <c r="S538" s="30">
        <f t="shared" si="303"/>
        <v>1.0208179149355066E-2</v>
      </c>
      <c r="T538" s="30">
        <f t="shared" si="304"/>
        <v>5.0039391291762243</v>
      </c>
      <c r="U538" s="31">
        <f t="shared" si="305"/>
        <v>66.592315077742981</v>
      </c>
      <c r="V538" s="37"/>
      <c r="W538" s="37" t="s">
        <v>79</v>
      </c>
    </row>
    <row r="539" spans="2:23" ht="15" customHeight="1">
      <c r="B539" s="10"/>
      <c r="C539" s="28"/>
      <c r="D539" s="10" t="s">
        <v>26</v>
      </c>
      <c r="E539" s="29">
        <v>51.343614000000002</v>
      </c>
      <c r="F539" s="29">
        <v>29.724993999999999</v>
      </c>
      <c r="G539" s="29">
        <v>0.93526900000000002</v>
      </c>
      <c r="H539" s="29">
        <v>0.118073</v>
      </c>
      <c r="I539" s="29">
        <v>13.540933000000001</v>
      </c>
      <c r="J539" s="29">
        <v>3.5992869999999999</v>
      </c>
      <c r="K539" s="29">
        <v>0.15860399999999999</v>
      </c>
      <c r="L539" s="29">
        <f t="shared" si="296"/>
        <v>99.420773999999994</v>
      </c>
      <c r="M539" s="30">
        <f t="shared" si="297"/>
        <v>2.3529523947419806</v>
      </c>
      <c r="N539" s="30">
        <f t="shared" si="298"/>
        <v>1.6054771133404246</v>
      </c>
      <c r="O539" s="30">
        <f t="shared" si="299"/>
        <v>3.2253072063543935E-2</v>
      </c>
      <c r="P539" s="30">
        <f t="shared" si="300"/>
        <v>8.0665932657487741E-3</v>
      </c>
      <c r="Q539" s="30">
        <f t="shared" si="301"/>
        <v>0.66489264548996596</v>
      </c>
      <c r="R539" s="30">
        <f t="shared" si="302"/>
        <v>0.31980873462976128</v>
      </c>
      <c r="S539" s="30">
        <f t="shared" si="303"/>
        <v>9.272652678983688E-3</v>
      </c>
      <c r="T539" s="30">
        <f t="shared" si="304"/>
        <v>4.9927232062104094</v>
      </c>
      <c r="U539" s="31">
        <f t="shared" si="305"/>
        <v>66.892355690403932</v>
      </c>
      <c r="V539" s="37" t="s">
        <v>47</v>
      </c>
      <c r="W539" s="37" t="s">
        <v>49</v>
      </c>
    </row>
    <row r="540" spans="2:23" ht="15" customHeight="1">
      <c r="B540" s="10"/>
      <c r="C540" s="28"/>
      <c r="D540" s="10" t="s">
        <v>19</v>
      </c>
      <c r="E540" s="29">
        <v>51.899915999999997</v>
      </c>
      <c r="F540" s="29">
        <v>28.197296999999999</v>
      </c>
      <c r="G540" s="29">
        <v>0.83404599999999995</v>
      </c>
      <c r="H540" s="29">
        <v>0.13645399999999999</v>
      </c>
      <c r="I540" s="29">
        <v>12.706695</v>
      </c>
      <c r="J540" s="29">
        <v>3.8174929999999998</v>
      </c>
      <c r="K540" s="29">
        <v>0.19352800000000001</v>
      </c>
      <c r="L540" s="29">
        <f t="shared" si="296"/>
        <v>97.785428999999993</v>
      </c>
      <c r="M540" s="30">
        <f t="shared" si="297"/>
        <v>2.4106921098878722</v>
      </c>
      <c r="N540" s="30">
        <f t="shared" si="298"/>
        <v>1.543612219030813</v>
      </c>
      <c r="O540" s="30">
        <f t="shared" si="299"/>
        <v>2.9152307538158079E-2</v>
      </c>
      <c r="P540" s="30">
        <f t="shared" si="300"/>
        <v>9.4487469529377088E-3</v>
      </c>
      <c r="Q540" s="30">
        <f t="shared" si="301"/>
        <v>0.63238845281906864</v>
      </c>
      <c r="R540" s="30">
        <f t="shared" si="302"/>
        <v>0.34379572994776636</v>
      </c>
      <c r="S540" s="30">
        <f t="shared" si="303"/>
        <v>1.1467851249818844E-2</v>
      </c>
      <c r="T540" s="30">
        <f t="shared" si="304"/>
        <v>4.980557417426434</v>
      </c>
      <c r="U540" s="31">
        <f t="shared" si="305"/>
        <v>64.029479111912124</v>
      </c>
      <c r="V540" s="37"/>
      <c r="W540" s="37" t="s">
        <v>50</v>
      </c>
    </row>
    <row r="541" spans="2:23" ht="15" customHeight="1">
      <c r="B541" s="10"/>
      <c r="C541" s="28"/>
      <c r="D541" s="10" t="s">
        <v>20</v>
      </c>
      <c r="E541" s="29">
        <v>48.820385000000002</v>
      </c>
      <c r="F541" s="29">
        <v>30.801000999999999</v>
      </c>
      <c r="G541" s="29">
        <v>1.0253019999999999</v>
      </c>
      <c r="H541" s="29">
        <v>0.22331799999999999</v>
      </c>
      <c r="I541" s="29">
        <v>15.29928</v>
      </c>
      <c r="J541" s="29">
        <v>2.6278730000000001</v>
      </c>
      <c r="K541" s="29">
        <v>0.19868</v>
      </c>
      <c r="L541" s="29">
        <f t="shared" si="296"/>
        <v>98.995838999999989</v>
      </c>
      <c r="M541" s="30">
        <f t="shared" si="297"/>
        <v>2.2621720892781543</v>
      </c>
      <c r="N541" s="30">
        <f t="shared" si="298"/>
        <v>1.6820732647983843</v>
      </c>
      <c r="O541" s="30">
        <f t="shared" si="299"/>
        <v>3.57506618087719E-2</v>
      </c>
      <c r="P541" s="30">
        <f t="shared" si="300"/>
        <v>1.5426273440321553E-2</v>
      </c>
      <c r="Q541" s="30">
        <f t="shared" si="301"/>
        <v>0.75957675696239146</v>
      </c>
      <c r="R541" s="30">
        <f t="shared" si="302"/>
        <v>0.23608910728203686</v>
      </c>
      <c r="S541" s="30">
        <f t="shared" si="303"/>
        <v>1.1744694978447125E-2</v>
      </c>
      <c r="T541" s="30">
        <f t="shared" si="304"/>
        <v>5.0028328485485085</v>
      </c>
      <c r="U541" s="31">
        <f t="shared" si="305"/>
        <v>75.398927478816091</v>
      </c>
      <c r="V541" s="37"/>
      <c r="W541" s="37" t="s">
        <v>79</v>
      </c>
    </row>
    <row r="542" spans="2:23" ht="15" customHeight="1">
      <c r="B542" s="10"/>
      <c r="C542" s="28"/>
      <c r="D542" s="10" t="s">
        <v>27</v>
      </c>
      <c r="E542" s="29">
        <v>52.566749000000002</v>
      </c>
      <c r="F542" s="29">
        <v>29.332768999999999</v>
      </c>
      <c r="G542" s="29">
        <v>0.87817800000000001</v>
      </c>
      <c r="H542" s="29">
        <v>0.11768000000000001</v>
      </c>
      <c r="I542" s="29">
        <v>13.188699</v>
      </c>
      <c r="J542" s="29">
        <v>3.565823</v>
      </c>
      <c r="K542" s="29">
        <v>0.202601</v>
      </c>
      <c r="L542" s="29">
        <f t="shared" si="296"/>
        <v>99.852498999999995</v>
      </c>
      <c r="M542" s="30">
        <f t="shared" si="297"/>
        <v>2.3911160393842965</v>
      </c>
      <c r="N542" s="30">
        <f t="shared" si="298"/>
        <v>1.57252744356591</v>
      </c>
      <c r="O542" s="30">
        <f t="shared" si="299"/>
        <v>3.0059373747669038E-2</v>
      </c>
      <c r="P542" s="30">
        <f t="shared" si="300"/>
        <v>7.9800396513272469E-3</v>
      </c>
      <c r="Q542" s="30">
        <f t="shared" si="301"/>
        <v>0.64278794695064756</v>
      </c>
      <c r="R542" s="30">
        <f t="shared" si="302"/>
        <v>0.31448247819221209</v>
      </c>
      <c r="S542" s="30">
        <f t="shared" si="303"/>
        <v>1.1756939125915267E-2</v>
      </c>
      <c r="T542" s="30">
        <f t="shared" si="304"/>
        <v>4.9707102606179774</v>
      </c>
      <c r="U542" s="31">
        <f t="shared" si="305"/>
        <v>66.333312211022388</v>
      </c>
      <c r="V542" s="37" t="s">
        <v>47</v>
      </c>
      <c r="W542" s="37" t="s">
        <v>50</v>
      </c>
    </row>
    <row r="543" spans="2:23" ht="15" customHeight="1">
      <c r="B543" s="10"/>
      <c r="C543" s="28"/>
      <c r="D543" s="10" t="s">
        <v>19</v>
      </c>
      <c r="E543" s="29">
        <v>48.118445000000001</v>
      </c>
      <c r="F543" s="29">
        <v>31.295504999999999</v>
      </c>
      <c r="G543" s="29">
        <v>0.91060399999999997</v>
      </c>
      <c r="H543" s="29">
        <v>8.7077000000000002E-2</v>
      </c>
      <c r="I543" s="29">
        <v>15.016501</v>
      </c>
      <c r="J543" s="29">
        <v>2.224558</v>
      </c>
      <c r="K543" s="29">
        <v>0.141815</v>
      </c>
      <c r="L543" s="29">
        <f t="shared" si="296"/>
        <v>97.794505000000001</v>
      </c>
      <c r="M543" s="30">
        <f t="shared" si="297"/>
        <v>2.2504038180137567</v>
      </c>
      <c r="N543" s="30">
        <f t="shared" si="298"/>
        <v>1.7249895688554733</v>
      </c>
      <c r="O543" s="30">
        <f t="shared" si="299"/>
        <v>3.2046917839849906E-2</v>
      </c>
      <c r="P543" s="30">
        <f t="shared" si="300"/>
        <v>6.0710692359902231E-3</v>
      </c>
      <c r="Q543" s="30">
        <f t="shared" si="301"/>
        <v>0.75247808344791933</v>
      </c>
      <c r="R543" s="30">
        <f t="shared" si="302"/>
        <v>0.20171571901668564</v>
      </c>
      <c r="S543" s="30">
        <f t="shared" si="303"/>
        <v>8.4612434745002397E-3</v>
      </c>
      <c r="T543" s="30">
        <f t="shared" si="304"/>
        <v>4.9761664198841764</v>
      </c>
      <c r="U543" s="31">
        <f t="shared" si="305"/>
        <v>78.166949482288274</v>
      </c>
      <c r="V543" s="37"/>
      <c r="W543" s="37" t="s">
        <v>49</v>
      </c>
    </row>
    <row r="544" spans="2:23" ht="15" customHeight="1">
      <c r="B544" s="10"/>
      <c r="C544" s="28"/>
      <c r="D544" s="10" t="s">
        <v>20</v>
      </c>
      <c r="E544" s="29">
        <v>50.693345000000001</v>
      </c>
      <c r="F544" s="29">
        <v>29.921341000000002</v>
      </c>
      <c r="G544" s="29">
        <v>1.0090870000000001</v>
      </c>
      <c r="H544" s="29">
        <v>0.17042499999999999</v>
      </c>
      <c r="I544" s="29">
        <v>13.447468000000001</v>
      </c>
      <c r="J544" s="29">
        <v>3.4063460000000001</v>
      </c>
      <c r="K544" s="29">
        <v>9.6799999999999997E-2</v>
      </c>
      <c r="L544" s="29">
        <f t="shared" si="296"/>
        <v>98.744811999999996</v>
      </c>
      <c r="M544" s="30">
        <f t="shared" si="297"/>
        <v>2.3381354517400013</v>
      </c>
      <c r="N544" s="30">
        <f t="shared" si="298"/>
        <v>1.6265050233738532</v>
      </c>
      <c r="O544" s="30">
        <f t="shared" si="299"/>
        <v>3.5023147284090651E-2</v>
      </c>
      <c r="P544" s="30">
        <f t="shared" si="300"/>
        <v>1.171830712393113E-2</v>
      </c>
      <c r="Q544" s="30">
        <f t="shared" si="301"/>
        <v>0.66456194944159297</v>
      </c>
      <c r="R544" s="30">
        <f t="shared" si="302"/>
        <v>0.30461733521368511</v>
      </c>
      <c r="S544" s="30">
        <f t="shared" si="303"/>
        <v>5.6958327214295433E-3</v>
      </c>
      <c r="T544" s="30">
        <f t="shared" si="304"/>
        <v>4.986257046898583</v>
      </c>
      <c r="U544" s="31">
        <f t="shared" si="305"/>
        <v>68.168931342699906</v>
      </c>
      <c r="V544" s="37"/>
      <c r="W544" s="37" t="s">
        <v>79</v>
      </c>
    </row>
    <row r="545" spans="2:23" ht="15" customHeight="1">
      <c r="B545" s="10"/>
      <c r="C545" s="28"/>
      <c r="D545" s="10" t="s">
        <v>28</v>
      </c>
      <c r="E545" s="29">
        <v>51.660131999999997</v>
      </c>
      <c r="F545" s="29">
        <v>29.222763</v>
      </c>
      <c r="G545" s="29">
        <v>1.0753079999999999</v>
      </c>
      <c r="H545" s="29">
        <v>0.129466</v>
      </c>
      <c r="I545" s="29">
        <v>13.507949999999999</v>
      </c>
      <c r="J545" s="29">
        <v>3.5613890000000001</v>
      </c>
      <c r="K545" s="29">
        <v>0.15004500000000001</v>
      </c>
      <c r="L545" s="29">
        <f t="shared" si="296"/>
        <v>99.307052999999996</v>
      </c>
      <c r="M545" s="30">
        <f t="shared" si="297"/>
        <v>2.3695931326437809</v>
      </c>
      <c r="N545" s="30">
        <f t="shared" si="298"/>
        <v>1.5797748093111394</v>
      </c>
      <c r="O545" s="30">
        <f t="shared" si="299"/>
        <v>3.7115813971423828E-2</v>
      </c>
      <c r="P545" s="30">
        <f t="shared" si="300"/>
        <v>8.8529264662759091E-3</v>
      </c>
      <c r="Q545" s="30">
        <f t="shared" si="301"/>
        <v>0.66387138499619081</v>
      </c>
      <c r="R545" s="30">
        <f t="shared" si="302"/>
        <v>0.31672680614194187</v>
      </c>
      <c r="S545" s="30">
        <f t="shared" si="303"/>
        <v>8.7801705103139512E-3</v>
      </c>
      <c r="T545" s="30">
        <f t="shared" si="304"/>
        <v>4.9847150440410664</v>
      </c>
      <c r="U545" s="31">
        <f t="shared" si="305"/>
        <v>67.09984882730663</v>
      </c>
      <c r="V545" s="37" t="s">
        <v>47</v>
      </c>
      <c r="W545" s="37" t="s">
        <v>50</v>
      </c>
    </row>
    <row r="546" spans="2:23" ht="15" customHeight="1">
      <c r="B546" s="10"/>
      <c r="C546" s="28"/>
      <c r="D546" s="10" t="s">
        <v>19</v>
      </c>
      <c r="E546" s="29">
        <v>48.583418000000002</v>
      </c>
      <c r="F546" s="29">
        <v>30.665675</v>
      </c>
      <c r="G546" s="29">
        <v>0.97029699999999997</v>
      </c>
      <c r="H546" s="29">
        <v>9.4422000000000006E-2</v>
      </c>
      <c r="I546" s="29">
        <v>15.264367999999999</v>
      </c>
      <c r="J546" s="29">
        <v>2.7516970000000001</v>
      </c>
      <c r="K546" s="29">
        <v>0.131914</v>
      </c>
      <c r="L546" s="29">
        <f t="shared" si="296"/>
        <v>98.461791000000005</v>
      </c>
      <c r="M546" s="30">
        <f t="shared" si="297"/>
        <v>2.2633491819570697</v>
      </c>
      <c r="N546" s="30">
        <f t="shared" si="298"/>
        <v>1.6837269416592984</v>
      </c>
      <c r="O546" s="30">
        <f t="shared" si="299"/>
        <v>3.4015434680444212E-2</v>
      </c>
      <c r="P546" s="30">
        <f t="shared" si="300"/>
        <v>6.5576698188588517E-3</v>
      </c>
      <c r="Q546" s="30">
        <f t="shared" si="301"/>
        <v>0.76193611089466273</v>
      </c>
      <c r="R546" s="30">
        <f t="shared" si="302"/>
        <v>0.24854855513397298</v>
      </c>
      <c r="S546" s="30">
        <f t="shared" si="303"/>
        <v>7.8400265914777972E-3</v>
      </c>
      <c r="T546" s="30">
        <f t="shared" si="304"/>
        <v>5.0059739207357854</v>
      </c>
      <c r="U546" s="31">
        <f t="shared" si="305"/>
        <v>74.822511563991242</v>
      </c>
      <c r="V546" s="37"/>
      <c r="W546" s="37" t="s">
        <v>49</v>
      </c>
    </row>
    <row r="547" spans="2:23" ht="15" customHeight="1">
      <c r="B547" s="10"/>
      <c r="C547" s="28"/>
      <c r="D547" s="10" t="s">
        <v>20</v>
      </c>
      <c r="E547" s="29">
        <v>50.084603000000001</v>
      </c>
      <c r="F547" s="29">
        <v>29.887494</v>
      </c>
      <c r="G547" s="29">
        <v>0.82545400000000002</v>
      </c>
      <c r="H547" s="29">
        <v>0.12706200000000001</v>
      </c>
      <c r="I547" s="29">
        <v>14.227504</v>
      </c>
      <c r="J547" s="29">
        <v>2.6338490000000001</v>
      </c>
      <c r="K547" s="29">
        <v>0.14508299999999999</v>
      </c>
      <c r="L547" s="29">
        <f t="shared" si="296"/>
        <v>97.931048999999987</v>
      </c>
      <c r="M547" s="30">
        <f t="shared" si="297"/>
        <v>2.329282954425802</v>
      </c>
      <c r="N547" s="30">
        <f t="shared" si="298"/>
        <v>1.6381857820026733</v>
      </c>
      <c r="O547" s="30">
        <f t="shared" si="299"/>
        <v>2.8888083501087035E-2</v>
      </c>
      <c r="P547" s="30">
        <f t="shared" si="300"/>
        <v>8.8094045760941167E-3</v>
      </c>
      <c r="Q547" s="30">
        <f t="shared" si="301"/>
        <v>0.70896200908344664</v>
      </c>
      <c r="R547" s="30">
        <f t="shared" si="302"/>
        <v>0.23749584898829526</v>
      </c>
      <c r="S547" s="30">
        <f t="shared" si="303"/>
        <v>8.6079094781376896E-3</v>
      </c>
      <c r="T547" s="30">
        <f t="shared" si="304"/>
        <v>4.9602319920555367</v>
      </c>
      <c r="U547" s="31">
        <f t="shared" si="305"/>
        <v>74.231747505955937</v>
      </c>
      <c r="V547" s="37"/>
      <c r="W547" s="37" t="s">
        <v>79</v>
      </c>
    </row>
    <row r="548" spans="2:23" ht="15" customHeight="1">
      <c r="B548" s="10"/>
      <c r="C548" s="28"/>
      <c r="D548" s="10" t="s">
        <v>29</v>
      </c>
      <c r="E548" s="29">
        <v>52.853614</v>
      </c>
      <c r="F548" s="29">
        <v>28.457865000000002</v>
      </c>
      <c r="G548" s="29">
        <v>0.89440699999999995</v>
      </c>
      <c r="H548" s="29">
        <v>9.6529000000000004E-2</v>
      </c>
      <c r="I548" s="29">
        <v>12.260926</v>
      </c>
      <c r="J548" s="29">
        <v>4.0257399999999999</v>
      </c>
      <c r="K548" s="29">
        <v>0.240948</v>
      </c>
      <c r="L548" s="29">
        <f t="shared" si="296"/>
        <v>98.83002900000001</v>
      </c>
      <c r="M548" s="30">
        <f t="shared" si="297"/>
        <v>2.4249841453976217</v>
      </c>
      <c r="N548" s="30">
        <f t="shared" si="298"/>
        <v>1.5388353954956706</v>
      </c>
      <c r="O548" s="30">
        <f t="shared" si="299"/>
        <v>3.0879996743335265E-2</v>
      </c>
      <c r="P548" s="30">
        <f t="shared" si="300"/>
        <v>6.6024463011777577E-3</v>
      </c>
      <c r="Q548" s="30">
        <f t="shared" si="301"/>
        <v>0.6027451441429319</v>
      </c>
      <c r="R548" s="30">
        <f t="shared" si="302"/>
        <v>0.35811876250665409</v>
      </c>
      <c r="S548" s="30">
        <f t="shared" si="303"/>
        <v>1.4103298297623666E-2</v>
      </c>
      <c r="T548" s="30">
        <f t="shared" si="304"/>
        <v>4.9762691888850146</v>
      </c>
      <c r="U548" s="31">
        <f t="shared" si="305"/>
        <v>61.822094228858496</v>
      </c>
      <c r="V548" s="37" t="s">
        <v>47</v>
      </c>
      <c r="W548" s="37" t="s">
        <v>50</v>
      </c>
    </row>
    <row r="549" spans="2:23" ht="15" customHeight="1">
      <c r="B549" s="10"/>
      <c r="C549" s="28"/>
      <c r="D549" s="10" t="s">
        <v>19</v>
      </c>
      <c r="E549" s="29">
        <v>50.905566999999998</v>
      </c>
      <c r="F549" s="29">
        <v>30.075621999999999</v>
      </c>
      <c r="G549" s="29">
        <v>1.013768</v>
      </c>
      <c r="H549" s="29">
        <v>0.126806</v>
      </c>
      <c r="I549" s="29">
        <v>14.161135</v>
      </c>
      <c r="J549" s="29">
        <v>3.2994509999999999</v>
      </c>
      <c r="K549" s="29">
        <v>0.12292699999999999</v>
      </c>
      <c r="L549" s="29">
        <f t="shared" si="296"/>
        <v>99.705276000000012</v>
      </c>
      <c r="M549" s="30">
        <f t="shared" si="297"/>
        <v>2.3302549438231948</v>
      </c>
      <c r="N549" s="30">
        <f t="shared" si="298"/>
        <v>1.6225885771232467</v>
      </c>
      <c r="O549" s="30">
        <f t="shared" si="299"/>
        <v>3.4920831715611687E-2</v>
      </c>
      <c r="P549" s="30">
        <f t="shared" si="300"/>
        <v>8.6534804715402928E-3</v>
      </c>
      <c r="Q549" s="30">
        <f t="shared" si="301"/>
        <v>0.69456429819077148</v>
      </c>
      <c r="R549" s="30">
        <f t="shared" si="302"/>
        <v>0.29283769477285537</v>
      </c>
      <c r="S549" s="30">
        <f t="shared" si="303"/>
        <v>7.178746093167326E-3</v>
      </c>
      <c r="T549" s="30">
        <f t="shared" si="304"/>
        <v>4.9909985721903878</v>
      </c>
      <c r="U549" s="31">
        <f t="shared" si="305"/>
        <v>69.834883274479864</v>
      </c>
      <c r="V549" s="37"/>
      <c r="W549" s="37" t="s">
        <v>49</v>
      </c>
    </row>
    <row r="550" spans="2:23" ht="15" customHeight="1">
      <c r="B550" s="10"/>
      <c r="C550" s="28"/>
      <c r="D550" s="10" t="s">
        <v>20</v>
      </c>
      <c r="E550" s="29">
        <v>52.298980999999998</v>
      </c>
      <c r="F550" s="29">
        <v>29.459035</v>
      </c>
      <c r="G550" s="29">
        <v>1.0177689999999999</v>
      </c>
      <c r="H550" s="29">
        <v>0.14729800000000001</v>
      </c>
      <c r="I550" s="29">
        <v>13.46373</v>
      </c>
      <c r="J550" s="29">
        <v>3.7145990000000002</v>
      </c>
      <c r="K550" s="29">
        <v>0.13177900000000001</v>
      </c>
      <c r="L550" s="29">
        <f t="shared" si="296"/>
        <v>100.23319100000001</v>
      </c>
      <c r="M550" s="30">
        <f t="shared" si="297"/>
        <v>2.3751123104876593</v>
      </c>
      <c r="N550" s="30">
        <f t="shared" si="298"/>
        <v>1.5767581245193449</v>
      </c>
      <c r="O550" s="30">
        <f t="shared" si="299"/>
        <v>3.4781474057333291E-2</v>
      </c>
      <c r="P550" s="30">
        <f t="shared" si="300"/>
        <v>9.9724215688975441E-3</v>
      </c>
      <c r="Q550" s="30">
        <f t="shared" si="301"/>
        <v>0.65513763930284674</v>
      </c>
      <c r="R550" s="30">
        <f t="shared" si="302"/>
        <v>0.32707699456216716</v>
      </c>
      <c r="S550" s="30">
        <f t="shared" si="303"/>
        <v>7.6348460136700979E-3</v>
      </c>
      <c r="T550" s="30">
        <f t="shared" si="304"/>
        <v>4.9864738105119182</v>
      </c>
      <c r="U550" s="31">
        <f t="shared" si="305"/>
        <v>66.185582012240928</v>
      </c>
      <c r="V550" s="37"/>
      <c r="W550" s="37" t="s">
        <v>79</v>
      </c>
    </row>
    <row r="551" spans="2:23" ht="15" customHeight="1">
      <c r="B551" s="10"/>
      <c r="C551" s="28"/>
      <c r="D551" s="10" t="s">
        <v>30</v>
      </c>
      <c r="E551" s="29">
        <v>52.256382000000002</v>
      </c>
      <c r="F551" s="29">
        <v>29.217407000000001</v>
      </c>
      <c r="G551" s="29">
        <v>0.89918699999999996</v>
      </c>
      <c r="H551" s="29">
        <v>8.9629E-2</v>
      </c>
      <c r="I551" s="29">
        <v>12.945691</v>
      </c>
      <c r="J551" s="29">
        <v>3.9317319999999998</v>
      </c>
      <c r="K551" s="29">
        <v>0.17512800000000001</v>
      </c>
      <c r="L551" s="29">
        <f t="shared" si="296"/>
        <v>99.515156000000005</v>
      </c>
      <c r="M551" s="30">
        <f t="shared" si="297"/>
        <v>2.3873957655591433</v>
      </c>
      <c r="N551" s="30">
        <f t="shared" si="298"/>
        <v>1.5731943907300865</v>
      </c>
      <c r="O551" s="30">
        <f t="shared" si="299"/>
        <v>3.0913127302396072E-2</v>
      </c>
      <c r="P551" s="30">
        <f t="shared" si="300"/>
        <v>6.10444925846481E-3</v>
      </c>
      <c r="Q551" s="30">
        <f t="shared" si="301"/>
        <v>0.63370415141278125</v>
      </c>
      <c r="R551" s="30">
        <f t="shared" si="302"/>
        <v>0.348270048224323</v>
      </c>
      <c r="S551" s="30">
        <f t="shared" si="303"/>
        <v>1.0207134099163602E-2</v>
      </c>
      <c r="T551" s="30">
        <f t="shared" si="304"/>
        <v>4.9897890665863578</v>
      </c>
      <c r="U551" s="31">
        <f t="shared" si="305"/>
        <v>63.869791727126604</v>
      </c>
      <c r="V551" s="37" t="s">
        <v>47</v>
      </c>
      <c r="W551" s="37" t="s">
        <v>50</v>
      </c>
    </row>
    <row r="552" spans="2:23" ht="15" customHeight="1">
      <c r="B552" s="10"/>
      <c r="C552" s="28"/>
      <c r="D552" s="10" t="s">
        <v>19</v>
      </c>
      <c r="E552" s="29">
        <v>49.971372000000002</v>
      </c>
      <c r="F552" s="29">
        <v>30.570281000000001</v>
      </c>
      <c r="G552" s="29">
        <v>0.89068199999999997</v>
      </c>
      <c r="H552" s="29">
        <v>0.107887</v>
      </c>
      <c r="I552" s="29">
        <v>13.887741</v>
      </c>
      <c r="J552" s="29">
        <v>2.8201179999999999</v>
      </c>
      <c r="K552" s="29">
        <v>0.14305799999999999</v>
      </c>
      <c r="L552" s="29">
        <f t="shared" si="296"/>
        <v>98.391138999999995</v>
      </c>
      <c r="M552" s="30">
        <f t="shared" si="297"/>
        <v>2.3127114736700989</v>
      </c>
      <c r="N552" s="30">
        <f t="shared" si="298"/>
        <v>1.6674593286424793</v>
      </c>
      <c r="O552" s="30">
        <f t="shared" si="299"/>
        <v>3.1019207547067256E-2</v>
      </c>
      <c r="P552" s="30">
        <f t="shared" si="300"/>
        <v>7.4435850358451697E-3</v>
      </c>
      <c r="Q552" s="30">
        <f t="shared" si="301"/>
        <v>0.6886650202111515</v>
      </c>
      <c r="R552" s="30">
        <f t="shared" si="302"/>
        <v>0.25305481163044674</v>
      </c>
      <c r="S552" s="30">
        <f t="shared" si="303"/>
        <v>8.4464746265259082E-3</v>
      </c>
      <c r="T552" s="30">
        <f t="shared" si="304"/>
        <v>4.9687999013636146</v>
      </c>
      <c r="U552" s="31">
        <f t="shared" si="305"/>
        <v>72.478366736766063</v>
      </c>
      <c r="V552" s="37"/>
      <c r="W552" s="37" t="s">
        <v>49</v>
      </c>
    </row>
    <row r="553" spans="2:23" ht="15" customHeight="1">
      <c r="B553" s="10"/>
      <c r="C553" s="28"/>
      <c r="D553" s="10" t="s">
        <v>20</v>
      </c>
      <c r="E553" s="29">
        <v>51.491427000000002</v>
      </c>
      <c r="F553" s="29">
        <v>30.273610000000001</v>
      </c>
      <c r="G553" s="29">
        <v>1.1958200000000001</v>
      </c>
      <c r="H553" s="29">
        <v>0.138209</v>
      </c>
      <c r="I553" s="29">
        <v>14.052657999999999</v>
      </c>
      <c r="J553" s="29">
        <v>3.1543549999999998</v>
      </c>
      <c r="K553" s="29">
        <v>0.17990200000000001</v>
      </c>
      <c r="L553" s="29">
        <f t="shared" si="296"/>
        <v>100.485981</v>
      </c>
      <c r="M553" s="30">
        <f t="shared" si="297"/>
        <v>2.3367007747640995</v>
      </c>
      <c r="N553" s="30">
        <f t="shared" si="298"/>
        <v>1.6191535042958096</v>
      </c>
      <c r="O553" s="30">
        <f t="shared" si="299"/>
        <v>4.0835871539943738E-2</v>
      </c>
      <c r="P553" s="30">
        <f t="shared" si="300"/>
        <v>9.3501236716548222E-3</v>
      </c>
      <c r="Q553" s="30">
        <f t="shared" si="301"/>
        <v>0.68328657178642505</v>
      </c>
      <c r="R553" s="30">
        <f t="shared" si="302"/>
        <v>0.27754018963335947</v>
      </c>
      <c r="S553" s="30">
        <f t="shared" si="303"/>
        <v>1.0415192886823596E-2</v>
      </c>
      <c r="T553" s="30">
        <f t="shared" si="304"/>
        <v>4.9772822285781162</v>
      </c>
      <c r="U553" s="31">
        <f t="shared" si="305"/>
        <v>70.351838566759497</v>
      </c>
      <c r="V553" s="37"/>
      <c r="W553" s="37" t="s">
        <v>79</v>
      </c>
    </row>
    <row r="554" spans="2:23" ht="15" customHeight="1">
      <c r="B554" s="10"/>
      <c r="C554" s="28"/>
      <c r="D554" s="10" t="s">
        <v>31</v>
      </c>
      <c r="E554" s="29">
        <v>51.697338000000002</v>
      </c>
      <c r="F554" s="29">
        <v>29.497876999999999</v>
      </c>
      <c r="G554" s="29">
        <v>0.86890999999999996</v>
      </c>
      <c r="H554" s="29">
        <v>0.134884</v>
      </c>
      <c r="I554" s="29">
        <v>13.777174</v>
      </c>
      <c r="J554" s="29">
        <v>3.7235830000000001</v>
      </c>
      <c r="K554" s="29">
        <v>0.13648399999999999</v>
      </c>
      <c r="L554" s="29">
        <f t="shared" si="296"/>
        <v>99.836250000000007</v>
      </c>
      <c r="M554" s="30">
        <f t="shared" si="297"/>
        <v>2.3608372912226598</v>
      </c>
      <c r="N554" s="30">
        <f t="shared" si="298"/>
        <v>1.5876116365183328</v>
      </c>
      <c r="O554" s="30">
        <f t="shared" si="299"/>
        <v>2.9859361206801195E-2</v>
      </c>
      <c r="P554" s="30">
        <f t="shared" si="300"/>
        <v>9.1827163176502712E-3</v>
      </c>
      <c r="Q554" s="30">
        <f t="shared" si="301"/>
        <v>0.67411540700204664</v>
      </c>
      <c r="R554" s="30">
        <f t="shared" si="302"/>
        <v>0.32969021054034786</v>
      </c>
      <c r="S554" s="30">
        <f t="shared" si="303"/>
        <v>7.9513847542200776E-3</v>
      </c>
      <c r="T554" s="30">
        <f t="shared" si="304"/>
        <v>4.9992480075620582</v>
      </c>
      <c r="U554" s="31">
        <f t="shared" si="305"/>
        <v>66.628192883454616</v>
      </c>
      <c r="V554" s="37" t="s">
        <v>47</v>
      </c>
      <c r="W554" s="37" t="s">
        <v>50</v>
      </c>
    </row>
    <row r="555" spans="2:23" ht="15" customHeight="1">
      <c r="B555" s="10"/>
      <c r="C555" s="28"/>
      <c r="D555" s="10" t="s">
        <v>19</v>
      </c>
      <c r="E555" s="29">
        <v>50.137025000000001</v>
      </c>
      <c r="F555" s="29">
        <v>30.183585999999998</v>
      </c>
      <c r="G555" s="29">
        <v>1.1916610000000001</v>
      </c>
      <c r="H555" s="29">
        <v>0.116124</v>
      </c>
      <c r="I555" s="29">
        <v>14.295109999999999</v>
      </c>
      <c r="J555" s="29">
        <v>3.2617980000000002</v>
      </c>
      <c r="K555" s="29">
        <v>0.171039</v>
      </c>
      <c r="L555" s="29">
        <f t="shared" si="296"/>
        <v>99.356342999999981</v>
      </c>
      <c r="M555" s="30">
        <f t="shared" si="297"/>
        <v>2.3085958193263152</v>
      </c>
      <c r="N555" s="30">
        <f t="shared" si="298"/>
        <v>1.6380072409733648</v>
      </c>
      <c r="O555" s="30">
        <f t="shared" si="299"/>
        <v>4.1290478146679625E-2</v>
      </c>
      <c r="P555" s="30">
        <f t="shared" si="300"/>
        <v>7.971208834512751E-3</v>
      </c>
      <c r="Q555" s="30">
        <f t="shared" si="301"/>
        <v>0.7052662152007545</v>
      </c>
      <c r="R555" s="30">
        <f t="shared" si="302"/>
        <v>0.29120145718959778</v>
      </c>
      <c r="S555" s="30">
        <f t="shared" si="303"/>
        <v>1.0047260074472432E-2</v>
      </c>
      <c r="T555" s="30">
        <f t="shared" si="304"/>
        <v>5.0023796797456974</v>
      </c>
      <c r="U555" s="31">
        <f t="shared" si="305"/>
        <v>70.070119424224416</v>
      </c>
      <c r="V555" s="37"/>
      <c r="W555" s="37" t="s">
        <v>49</v>
      </c>
    </row>
    <row r="556" spans="2:23" ht="15" customHeight="1">
      <c r="B556" s="10"/>
      <c r="C556" s="28"/>
      <c r="D556" s="10" t="s">
        <v>20</v>
      </c>
      <c r="E556" s="29">
        <v>50.687170000000002</v>
      </c>
      <c r="F556" s="29">
        <v>30.352581000000001</v>
      </c>
      <c r="G556" s="29">
        <v>1.014243</v>
      </c>
      <c r="H556" s="29">
        <v>0.13164899999999999</v>
      </c>
      <c r="I556" s="29">
        <v>14.41469</v>
      </c>
      <c r="J556" s="29">
        <v>2.9635769999999999</v>
      </c>
      <c r="K556" s="29">
        <v>0.162524</v>
      </c>
      <c r="L556" s="29">
        <f t="shared" si="296"/>
        <v>99.726433999999983</v>
      </c>
      <c r="M556" s="30">
        <f t="shared" si="297"/>
        <v>2.3198340083564561</v>
      </c>
      <c r="N556" s="30">
        <f t="shared" si="298"/>
        <v>1.6372316477598865</v>
      </c>
      <c r="O556" s="30">
        <f t="shared" si="299"/>
        <v>3.4930815690282106E-2</v>
      </c>
      <c r="P556" s="30">
        <f t="shared" si="300"/>
        <v>8.9823358027962229E-3</v>
      </c>
      <c r="Q556" s="30">
        <f t="shared" si="301"/>
        <v>0.70687139569748048</v>
      </c>
      <c r="R556" s="30">
        <f t="shared" si="302"/>
        <v>0.26297969646772651</v>
      </c>
      <c r="S556" s="30">
        <f t="shared" si="303"/>
        <v>9.489416755393781E-3</v>
      </c>
      <c r="T556" s="30">
        <f t="shared" si="304"/>
        <v>4.9803193165300224</v>
      </c>
      <c r="U556" s="31">
        <f t="shared" si="305"/>
        <v>72.178306652154362</v>
      </c>
      <c r="V556" s="37"/>
      <c r="W556" s="37" t="s">
        <v>79</v>
      </c>
    </row>
    <row r="557" spans="2:23" ht="15" customHeight="1">
      <c r="B557" s="10">
        <v>16</v>
      </c>
      <c r="C557" s="28">
        <v>40463</v>
      </c>
      <c r="D557" s="10" t="s">
        <v>18</v>
      </c>
      <c r="E557" s="29">
        <v>48.706755000000001</v>
      </c>
      <c r="F557" s="29">
        <v>29.986405000000001</v>
      </c>
      <c r="G557" s="29">
        <v>0.85084199999999999</v>
      </c>
      <c r="H557" s="29">
        <v>7.0373000000000005E-2</v>
      </c>
      <c r="I557" s="29">
        <v>14.777319</v>
      </c>
      <c r="J557" s="29">
        <v>2.564238</v>
      </c>
      <c r="K557" s="29">
        <v>0.11594599999999999</v>
      </c>
      <c r="L557" s="29">
        <f t="shared" si="296"/>
        <v>97.071878000000012</v>
      </c>
      <c r="M557" s="30">
        <f t="shared" si="297"/>
        <v>2.2936532486275918</v>
      </c>
      <c r="N557" s="30">
        <f t="shared" si="298"/>
        <v>1.6642501541348693</v>
      </c>
      <c r="O557" s="30">
        <f t="shared" si="299"/>
        <v>3.015055613851423E-2</v>
      </c>
      <c r="P557" s="30">
        <f t="shared" si="300"/>
        <v>4.9403473774876465E-3</v>
      </c>
      <c r="Q557" s="30">
        <f t="shared" si="301"/>
        <v>0.74560781050475045</v>
      </c>
      <c r="R557" s="30">
        <f t="shared" si="302"/>
        <v>0.23412297564552981</v>
      </c>
      <c r="S557" s="30">
        <f t="shared" si="303"/>
        <v>6.9655832594734211E-3</v>
      </c>
      <c r="T557" s="30">
        <f t="shared" si="304"/>
        <v>4.9796906756882171</v>
      </c>
      <c r="U557" s="31">
        <f t="shared" si="305"/>
        <v>75.566084321438879</v>
      </c>
      <c r="V557" s="37" t="s">
        <v>47</v>
      </c>
      <c r="W557" s="37" t="s">
        <v>49</v>
      </c>
    </row>
    <row r="558" spans="2:23" ht="15" customHeight="1">
      <c r="B558" s="10"/>
      <c r="C558" s="28"/>
      <c r="D558" s="10" t="s">
        <v>20</v>
      </c>
      <c r="E558" s="29">
        <v>49.641097000000002</v>
      </c>
      <c r="F558" s="29">
        <v>29.417383999999998</v>
      </c>
      <c r="G558" s="29">
        <v>0.91705499999999995</v>
      </c>
      <c r="H558" s="29">
        <v>0.123253</v>
      </c>
      <c r="I558" s="29">
        <v>14.289702</v>
      </c>
      <c r="J558" s="29">
        <v>2.9254250000000002</v>
      </c>
      <c r="K558" s="29">
        <v>9.6403000000000003E-2</v>
      </c>
      <c r="L558" s="29">
        <f t="shared" si="296"/>
        <v>97.410319000000015</v>
      </c>
      <c r="M558" s="30">
        <f t="shared" si="297"/>
        <v>2.3262660970516538</v>
      </c>
      <c r="N558" s="30">
        <f t="shared" si="298"/>
        <v>1.6247169382669062</v>
      </c>
      <c r="O558" s="30">
        <f t="shared" si="299"/>
        <v>3.2338602316066382E-2</v>
      </c>
      <c r="P558" s="30">
        <f t="shared" si="300"/>
        <v>8.6105000916565418E-3</v>
      </c>
      <c r="Q558" s="30">
        <f t="shared" si="301"/>
        <v>0.71749260165239548</v>
      </c>
      <c r="R558" s="30">
        <f t="shared" si="302"/>
        <v>0.26579947999365122</v>
      </c>
      <c r="S558" s="30">
        <f t="shared" si="303"/>
        <v>5.7633065627132971E-3</v>
      </c>
      <c r="T558" s="30">
        <f t="shared" si="304"/>
        <v>4.9809875259350429</v>
      </c>
      <c r="U558" s="31">
        <f t="shared" si="305"/>
        <v>72.543217519073295</v>
      </c>
      <c r="V558" s="37"/>
      <c r="W558" s="37" t="s">
        <v>79</v>
      </c>
    </row>
    <row r="559" spans="2:23" ht="15" customHeight="1">
      <c r="B559" s="10"/>
      <c r="C559" s="28"/>
      <c r="D559" s="10" t="s">
        <v>21</v>
      </c>
      <c r="E559" s="29">
        <v>51.450037999999999</v>
      </c>
      <c r="F559" s="29">
        <v>27.995217</v>
      </c>
      <c r="G559" s="29">
        <v>0.757498</v>
      </c>
      <c r="H559" s="29">
        <v>0.104654</v>
      </c>
      <c r="I559" s="29">
        <v>12.539111</v>
      </c>
      <c r="J559" s="29">
        <v>3.840268</v>
      </c>
      <c r="K559" s="29">
        <v>0.190636</v>
      </c>
      <c r="L559" s="29">
        <f t="shared" si="296"/>
        <v>96.877421999999996</v>
      </c>
      <c r="M559" s="30">
        <f t="shared" si="297"/>
        <v>2.4114999701667301</v>
      </c>
      <c r="N559" s="30">
        <f t="shared" si="298"/>
        <v>1.5464683519360345</v>
      </c>
      <c r="O559" s="30">
        <f t="shared" si="299"/>
        <v>2.671719701583045E-2</v>
      </c>
      <c r="P559" s="30">
        <f t="shared" si="300"/>
        <v>7.3125735792429177E-3</v>
      </c>
      <c r="Q559" s="30">
        <f t="shared" si="301"/>
        <v>0.62971573021378568</v>
      </c>
      <c r="R559" s="30">
        <f t="shared" si="302"/>
        <v>0.34898778942146852</v>
      </c>
      <c r="S559" s="30">
        <f t="shared" si="303"/>
        <v>1.139907546995847E-2</v>
      </c>
      <c r="T559" s="30">
        <f t="shared" si="304"/>
        <v>4.9821006878030509</v>
      </c>
      <c r="U559" s="31">
        <f t="shared" si="305"/>
        <v>63.601058448581206</v>
      </c>
      <c r="V559" s="37" t="s">
        <v>47</v>
      </c>
      <c r="W559" s="37" t="s">
        <v>50</v>
      </c>
    </row>
    <row r="560" spans="2:23" ht="15" customHeight="1">
      <c r="B560" s="10"/>
      <c r="C560" s="28"/>
      <c r="D560" s="10" t="s">
        <v>19</v>
      </c>
      <c r="E560" s="29">
        <v>46.223292000000001</v>
      </c>
      <c r="F560" s="29">
        <v>31.591695999999999</v>
      </c>
      <c r="G560" s="29">
        <v>0.77259999999999995</v>
      </c>
      <c r="H560" s="29">
        <v>6.1712999999999997E-2</v>
      </c>
      <c r="I560" s="29">
        <v>16.174098999999998</v>
      </c>
      <c r="J560" s="29">
        <v>1.855062</v>
      </c>
      <c r="K560" s="29">
        <v>5.4962999999999998E-2</v>
      </c>
      <c r="L560" s="29">
        <f t="shared" si="296"/>
        <v>96.733424999999997</v>
      </c>
      <c r="M560" s="30">
        <f t="shared" si="297"/>
        <v>2.1955737388941143</v>
      </c>
      <c r="N560" s="30">
        <f t="shared" si="298"/>
        <v>1.7685434502795589</v>
      </c>
      <c r="O560" s="30">
        <f t="shared" si="299"/>
        <v>2.7615295854284787E-2</v>
      </c>
      <c r="P560" s="30">
        <f t="shared" si="300"/>
        <v>4.3699520307733325E-3</v>
      </c>
      <c r="Q560" s="30">
        <f t="shared" si="301"/>
        <v>0.82315853633107661</v>
      </c>
      <c r="R560" s="30">
        <f t="shared" si="302"/>
        <v>0.17084124265846298</v>
      </c>
      <c r="S560" s="30">
        <f t="shared" si="303"/>
        <v>3.3305866398481662E-3</v>
      </c>
      <c r="T560" s="30">
        <f t="shared" si="304"/>
        <v>4.993432802688119</v>
      </c>
      <c r="U560" s="31">
        <f t="shared" si="305"/>
        <v>82.536195096356451</v>
      </c>
      <c r="V560" s="37"/>
      <c r="W560" s="37" t="s">
        <v>49</v>
      </c>
    </row>
    <row r="561" spans="2:23" ht="15" customHeight="1">
      <c r="B561" s="10"/>
      <c r="C561" s="28"/>
      <c r="D561" s="10" t="s">
        <v>20</v>
      </c>
      <c r="E561" s="29">
        <v>48.652855000000002</v>
      </c>
      <c r="F561" s="29">
        <v>29.623446000000001</v>
      </c>
      <c r="G561" s="29">
        <v>0.99992199999999998</v>
      </c>
      <c r="H561" s="29">
        <v>0.141875</v>
      </c>
      <c r="I561" s="29">
        <v>14.504020000000001</v>
      </c>
      <c r="J561" s="29">
        <v>2.8483520000000002</v>
      </c>
      <c r="K561" s="29">
        <v>7.1086999999999997E-2</v>
      </c>
      <c r="L561" s="29">
        <f t="shared" si="296"/>
        <v>96.841557000000009</v>
      </c>
      <c r="M561" s="30">
        <f t="shared" si="297"/>
        <v>2.2981577062726539</v>
      </c>
      <c r="N561" s="30">
        <f t="shared" si="298"/>
        <v>1.6491596956978027</v>
      </c>
      <c r="O561" s="30">
        <f t="shared" si="299"/>
        <v>3.5542294649062063E-2</v>
      </c>
      <c r="P561" s="30">
        <f t="shared" si="300"/>
        <v>9.9905691005510357E-3</v>
      </c>
      <c r="Q561" s="30">
        <f t="shared" si="301"/>
        <v>0.73406771161030371</v>
      </c>
      <c r="R561" s="30">
        <f t="shared" si="302"/>
        <v>0.26086288536521085</v>
      </c>
      <c r="S561" s="30">
        <f t="shared" si="303"/>
        <v>4.2837570818728861E-3</v>
      </c>
      <c r="T561" s="30">
        <f t="shared" si="304"/>
        <v>4.992064619777457</v>
      </c>
      <c r="U561" s="31">
        <f t="shared" si="305"/>
        <v>73.464488238140774</v>
      </c>
      <c r="V561" s="37"/>
      <c r="W561" s="37" t="s">
        <v>79</v>
      </c>
    </row>
    <row r="562" spans="2:23" ht="15" customHeight="1">
      <c r="B562" s="10"/>
      <c r="C562" s="28"/>
      <c r="D562" s="10" t="s">
        <v>22</v>
      </c>
      <c r="E562" s="29">
        <v>48.103321000000001</v>
      </c>
      <c r="F562" s="29">
        <v>30.110627000000001</v>
      </c>
      <c r="G562" s="29">
        <v>0.75806200000000001</v>
      </c>
      <c r="H562" s="29">
        <v>8.0088999999999994E-2</v>
      </c>
      <c r="I562" s="29">
        <v>14.908842999999999</v>
      </c>
      <c r="J562" s="29">
        <v>2.378466</v>
      </c>
      <c r="K562" s="29">
        <v>0.101678</v>
      </c>
      <c r="L562" s="29">
        <f t="shared" si="296"/>
        <v>96.441086000000013</v>
      </c>
      <c r="M562" s="30">
        <f t="shared" si="297"/>
        <v>2.2803481694670289</v>
      </c>
      <c r="N562" s="30">
        <f t="shared" si="298"/>
        <v>1.6822926099685411</v>
      </c>
      <c r="O562" s="30">
        <f t="shared" si="299"/>
        <v>2.7041991320500492E-2</v>
      </c>
      <c r="P562" s="30">
        <f t="shared" si="300"/>
        <v>5.6599400011447141E-3</v>
      </c>
      <c r="Q562" s="30">
        <f t="shared" si="301"/>
        <v>0.75726219529568473</v>
      </c>
      <c r="R562" s="30">
        <f t="shared" si="302"/>
        <v>0.2186100812518923</v>
      </c>
      <c r="S562" s="30">
        <f t="shared" si="303"/>
        <v>6.1491664192051656E-3</v>
      </c>
      <c r="T562" s="30">
        <f t="shared" si="304"/>
        <v>4.9773641537239968</v>
      </c>
      <c r="U562" s="31">
        <f t="shared" si="305"/>
        <v>77.112592674954428</v>
      </c>
      <c r="V562" s="37" t="s">
        <v>47</v>
      </c>
      <c r="W562" s="37" t="s">
        <v>49</v>
      </c>
    </row>
    <row r="563" spans="2:23" ht="15" customHeight="1">
      <c r="B563" s="10"/>
      <c r="C563" s="28"/>
      <c r="D563" s="10" t="s">
        <v>19</v>
      </c>
      <c r="E563" s="29">
        <v>51.396292000000003</v>
      </c>
      <c r="F563" s="29">
        <v>27.925136999999999</v>
      </c>
      <c r="G563" s="29">
        <v>0.84764499999999998</v>
      </c>
      <c r="H563" s="29">
        <v>7.5511999999999996E-2</v>
      </c>
      <c r="I563" s="29">
        <v>12.638014999999999</v>
      </c>
      <c r="J563" s="29">
        <v>3.72464</v>
      </c>
      <c r="K563" s="29">
        <v>0.16681399999999999</v>
      </c>
      <c r="L563" s="29">
        <f t="shared" si="296"/>
        <v>96.77405499999999</v>
      </c>
      <c r="M563" s="30">
        <f t="shared" si="297"/>
        <v>2.4117275855804308</v>
      </c>
      <c r="N563" s="30">
        <f t="shared" si="298"/>
        <v>1.5443559761243559</v>
      </c>
      <c r="O563" s="30">
        <f t="shared" si="299"/>
        <v>2.9930798909937713E-2</v>
      </c>
      <c r="P563" s="30">
        <f t="shared" si="300"/>
        <v>5.2823271142178859E-3</v>
      </c>
      <c r="Q563" s="30">
        <f t="shared" si="301"/>
        <v>0.63540636905445647</v>
      </c>
      <c r="R563" s="30">
        <f t="shared" si="302"/>
        <v>0.33886592761915413</v>
      </c>
      <c r="S563" s="30">
        <f t="shared" si="303"/>
        <v>9.9860126188906131E-3</v>
      </c>
      <c r="T563" s="30">
        <f t="shared" si="304"/>
        <v>4.975554997021443</v>
      </c>
      <c r="U563" s="31">
        <f t="shared" si="305"/>
        <v>64.556871204998558</v>
      </c>
      <c r="V563" s="37"/>
      <c r="W563" s="37" t="s">
        <v>50</v>
      </c>
    </row>
    <row r="564" spans="2:23" ht="15" customHeight="1">
      <c r="B564" s="10"/>
      <c r="C564" s="28"/>
      <c r="D564" s="10" t="s">
        <v>20</v>
      </c>
      <c r="E564" s="29">
        <v>51.413345</v>
      </c>
      <c r="F564" s="29">
        <v>28.425044</v>
      </c>
      <c r="G564" s="29">
        <v>1.1755629999999999</v>
      </c>
      <c r="H564" s="29">
        <v>0.153027</v>
      </c>
      <c r="I564" s="29">
        <v>12.860118</v>
      </c>
      <c r="J564" s="29">
        <v>3.4520970000000002</v>
      </c>
      <c r="K564" s="29">
        <v>0.163219</v>
      </c>
      <c r="L564" s="29">
        <f t="shared" ref="L564:L613" si="306">SUM(E564:K564)</f>
        <v>97.642412999999991</v>
      </c>
      <c r="M564" s="30">
        <f t="shared" ref="M564:M613" si="307">(E564/60.0843)*(8/(2*E564/60.0843+3*F564/101.9613+3*G564/159.692+H564/40.304+I564/56.077+J564/61.9789+K564/94.195))</f>
        <v>2.3932257058366937</v>
      </c>
      <c r="N564" s="30">
        <f t="shared" ref="N564:N613" si="308">2*(F564/101.9613)*(8/(2*E564/60.0843+3*F564/101.9613+3*G564/159.692+H564/40.304+I564/56.077+J564/61.9789+K564/94.195))</f>
        <v>1.5594253208151037</v>
      </c>
      <c r="O564" s="30">
        <f t="shared" ref="O564:O613" si="309">2*(G564/159.692)*(8/(2*E564/60.0843+3*F564/101.9613+3*G564/159.692+H564/40.304+I564/56.077+J564/61.9789+K564/94.195))</f>
        <v>4.1177649116311742E-2</v>
      </c>
      <c r="P564" s="30">
        <f t="shared" ref="P564:P613" si="310">(H564/40.304)*(8/(2*E564/60.0843+3*F564/101.9613+3*G564/159.692+H564/40.304+I564/56.077+J564/61.9789+K564/94.195))</f>
        <v>1.0619124647342403E-2</v>
      </c>
      <c r="Q564" s="30">
        <f t="shared" ref="Q564:Q613" si="311">(I564/56.077)*(8/(2*E564/60.0843+3*F564/101.9613+3*G564/159.692+H564/40.304+I564/56.077+J564/61.9789+K564/94.195))</f>
        <v>0.6414000453056572</v>
      </c>
      <c r="R564" s="30">
        <f t="shared" ref="R564:R613" si="312">2*(J564/61.9789)*(8/(2*E564/60.0843+3*F564/101.9613+3*G564/159.692+H564/40.304+I564/56.077+J564/61.9789+K564/94.195))</f>
        <v>0.3115572963321267</v>
      </c>
      <c r="S564" s="30">
        <f t="shared" ref="S564:S613" si="313">2*(K564/94.195)*(8/(2*E564/60.0843+3*F564/101.9613+3*G564/159.692+H564/40.304+I564/56.077+J564/61.9789+K564/94.195))</f>
        <v>9.6926306208533278E-3</v>
      </c>
      <c r="T564" s="30">
        <f t="shared" ref="T564:T613" si="314">SUM(M564:S564)</f>
        <v>4.967097772674089</v>
      </c>
      <c r="U564" s="31">
        <f t="shared" ref="U564:U613" si="315">100*Q564/(Q564+R564+S564)</f>
        <v>66.628583990997186</v>
      </c>
      <c r="V564" s="37"/>
      <c r="W564" s="37" t="s">
        <v>79</v>
      </c>
    </row>
    <row r="565" spans="2:23" ht="15" customHeight="1">
      <c r="B565" s="10"/>
      <c r="C565" s="28"/>
      <c r="D565" s="10" t="s">
        <v>23</v>
      </c>
      <c r="E565" s="29">
        <v>49.986573999999997</v>
      </c>
      <c r="F565" s="29">
        <v>28.845887999999999</v>
      </c>
      <c r="G565" s="29">
        <v>0.84391799999999995</v>
      </c>
      <c r="H565" s="29">
        <v>9.1127E-2</v>
      </c>
      <c r="I565" s="29">
        <v>12.744576</v>
      </c>
      <c r="J565" s="29">
        <v>3.4747840000000001</v>
      </c>
      <c r="K565" s="29">
        <v>0.14022599999999999</v>
      </c>
      <c r="L565" s="29">
        <f t="shared" si="306"/>
        <v>96.127092999999988</v>
      </c>
      <c r="M565" s="30">
        <f t="shared" si="307"/>
        <v>2.3638466877358733</v>
      </c>
      <c r="N565" s="30">
        <f t="shared" si="308"/>
        <v>1.6077017501672912</v>
      </c>
      <c r="O565" s="30">
        <f t="shared" si="309"/>
        <v>3.003129261819603E-2</v>
      </c>
      <c r="P565" s="30">
        <f t="shared" si="310"/>
        <v>6.4243007337972842E-3</v>
      </c>
      <c r="Q565" s="30">
        <f t="shared" si="311"/>
        <v>0.64575467611514492</v>
      </c>
      <c r="R565" s="30">
        <f t="shared" si="312"/>
        <v>0.31859641501705221</v>
      </c>
      <c r="S565" s="30">
        <f t="shared" si="313"/>
        <v>8.4597519851111452E-3</v>
      </c>
      <c r="T565" s="30">
        <f t="shared" si="314"/>
        <v>4.9808148743724656</v>
      </c>
      <c r="U565" s="31">
        <f t="shared" si="315"/>
        <v>66.380291778601759</v>
      </c>
      <c r="V565" s="37" t="s">
        <v>47</v>
      </c>
      <c r="W565" s="37" t="s">
        <v>50</v>
      </c>
    </row>
    <row r="566" spans="2:23" ht="15" customHeight="1">
      <c r="B566" s="10"/>
      <c r="C566" s="28"/>
      <c r="D566" s="10" t="s">
        <v>19</v>
      </c>
      <c r="E566" s="29">
        <v>49.416502999999999</v>
      </c>
      <c r="F566" s="29">
        <v>29.636741000000001</v>
      </c>
      <c r="G566" s="29">
        <v>0.85476799999999997</v>
      </c>
      <c r="H566" s="29">
        <v>0.108511</v>
      </c>
      <c r="I566" s="29">
        <v>14.492027</v>
      </c>
      <c r="J566" s="29">
        <v>3.1129699999999998</v>
      </c>
      <c r="K566" s="29">
        <v>0.14247499999999999</v>
      </c>
      <c r="L566" s="29">
        <f t="shared" si="306"/>
        <v>97.763995000000023</v>
      </c>
      <c r="M566" s="30">
        <f t="shared" si="307"/>
        <v>2.3120263017024651</v>
      </c>
      <c r="N566" s="30">
        <f t="shared" si="308"/>
        <v>1.6342061617612247</v>
      </c>
      <c r="O566" s="30">
        <f t="shared" si="309"/>
        <v>3.0093788051297265E-2</v>
      </c>
      <c r="P566" s="30">
        <f t="shared" si="310"/>
        <v>7.5684576113389393E-3</v>
      </c>
      <c r="Q566" s="30">
        <f t="shared" si="311"/>
        <v>0.72648412733092005</v>
      </c>
      <c r="R566" s="30">
        <f t="shared" si="312"/>
        <v>0.28238578705400469</v>
      </c>
      <c r="S566" s="30">
        <f t="shared" si="313"/>
        <v>8.5039868140500303E-3</v>
      </c>
      <c r="T566" s="30">
        <f t="shared" si="314"/>
        <v>5.001268610325301</v>
      </c>
      <c r="U566" s="31">
        <f t="shared" si="315"/>
        <v>71.407781001140179</v>
      </c>
      <c r="V566" s="37"/>
      <c r="W566" s="37" t="s">
        <v>49</v>
      </c>
    </row>
    <row r="567" spans="2:23" ht="15" customHeight="1">
      <c r="B567" s="10"/>
      <c r="C567" s="28"/>
      <c r="D567" s="10" t="s">
        <v>20</v>
      </c>
      <c r="E567" s="29">
        <v>48.321247</v>
      </c>
      <c r="F567" s="29">
        <v>29.307079000000002</v>
      </c>
      <c r="G567" s="29">
        <v>1.200669</v>
      </c>
      <c r="H567" s="29">
        <v>0.150676</v>
      </c>
      <c r="I567" s="29">
        <v>13.771188</v>
      </c>
      <c r="J567" s="29">
        <v>2.5984029999999998</v>
      </c>
      <c r="K567" s="29">
        <v>0.138679</v>
      </c>
      <c r="L567" s="29">
        <f t="shared" si="306"/>
        <v>95.487941000000006</v>
      </c>
      <c r="M567" s="30">
        <f t="shared" si="307"/>
        <v>2.3093171410126798</v>
      </c>
      <c r="N567" s="30">
        <f t="shared" si="308"/>
        <v>1.650720779476657</v>
      </c>
      <c r="O567" s="30">
        <f t="shared" si="309"/>
        <v>4.3179398181453429E-2</v>
      </c>
      <c r="P567" s="30">
        <f t="shared" si="310"/>
        <v>1.0735008285370204E-2</v>
      </c>
      <c r="Q567" s="30">
        <f t="shared" si="311"/>
        <v>0.70516879721276637</v>
      </c>
      <c r="R567" s="30">
        <f t="shared" si="312"/>
        <v>0.24076818127545396</v>
      </c>
      <c r="S567" s="30">
        <f t="shared" si="313"/>
        <v>8.4551107032182406E-3</v>
      </c>
      <c r="T567" s="30">
        <f t="shared" si="314"/>
        <v>4.9683444161475991</v>
      </c>
      <c r="U567" s="31">
        <f t="shared" si="315"/>
        <v>73.886697637046183</v>
      </c>
      <c r="V567" s="37"/>
      <c r="W567" s="37" t="s">
        <v>79</v>
      </c>
    </row>
    <row r="568" spans="2:23" ht="15" customHeight="1">
      <c r="B568" s="10"/>
      <c r="C568" s="28"/>
      <c r="D568" s="10" t="s">
        <v>24</v>
      </c>
      <c r="E568" s="29">
        <v>44.977626000000001</v>
      </c>
      <c r="F568" s="29">
        <v>32.405707</v>
      </c>
      <c r="G568" s="29">
        <v>0.530111</v>
      </c>
      <c r="H568" s="29">
        <v>0.13128200000000001</v>
      </c>
      <c r="I568" s="29">
        <v>17.075558000000001</v>
      </c>
      <c r="J568" s="29">
        <v>1.404358</v>
      </c>
      <c r="K568" s="29">
        <v>1.8519999999999998E-2</v>
      </c>
      <c r="L568" s="29">
        <f t="shared" si="306"/>
        <v>96.543161999999995</v>
      </c>
      <c r="M568" s="30">
        <f t="shared" si="307"/>
        <v>2.1455338208403254</v>
      </c>
      <c r="N568" s="30">
        <f t="shared" si="308"/>
        <v>1.8218640846163741</v>
      </c>
      <c r="O568" s="30">
        <f t="shared" si="309"/>
        <v>1.9028891663075493E-2</v>
      </c>
      <c r="P568" s="30">
        <f t="shared" si="310"/>
        <v>9.3359147219509216E-3</v>
      </c>
      <c r="Q568" s="30">
        <f t="shared" si="311"/>
        <v>0.87275023558782305</v>
      </c>
      <c r="R568" s="30">
        <f t="shared" si="312"/>
        <v>0.12988643773591327</v>
      </c>
      <c r="S568" s="30">
        <f t="shared" si="313"/>
        <v>1.1270494448882788E-3</v>
      </c>
      <c r="T568" s="30">
        <f t="shared" si="314"/>
        <v>4.9995264346103507</v>
      </c>
      <c r="U568" s="31">
        <f t="shared" si="315"/>
        <v>86.947776233690277</v>
      </c>
      <c r="V568" s="37" t="s">
        <v>48</v>
      </c>
      <c r="W568" s="37" t="s">
        <v>69</v>
      </c>
    </row>
    <row r="569" spans="2:23" ht="15" customHeight="1">
      <c r="B569" s="10"/>
      <c r="C569" s="28"/>
      <c r="D569" s="10" t="s">
        <v>19</v>
      </c>
      <c r="E569" s="29">
        <v>49.212760000000003</v>
      </c>
      <c r="F569" s="29">
        <v>28.914669</v>
      </c>
      <c r="G569" s="29">
        <v>1.3034399999999999</v>
      </c>
      <c r="H569" s="29">
        <v>0.13885</v>
      </c>
      <c r="I569" s="29">
        <v>13.395080999999999</v>
      </c>
      <c r="J569" s="29">
        <v>2.8051119999999998</v>
      </c>
      <c r="K569" s="29">
        <v>0.122706</v>
      </c>
      <c r="L569" s="29">
        <f t="shared" si="306"/>
        <v>95.892617999999999</v>
      </c>
      <c r="M569" s="30">
        <f t="shared" si="307"/>
        <v>2.3383053709648309</v>
      </c>
      <c r="N569" s="30">
        <f t="shared" si="308"/>
        <v>1.6191883391421209</v>
      </c>
      <c r="O569" s="30">
        <f t="shared" si="309"/>
        <v>4.6603913866143404E-2</v>
      </c>
      <c r="P569" s="30">
        <f t="shared" si="310"/>
        <v>9.8351784629618667E-3</v>
      </c>
      <c r="Q569" s="30">
        <f t="shared" si="311"/>
        <v>0.68193830095199959</v>
      </c>
      <c r="R569" s="30">
        <f t="shared" si="312"/>
        <v>0.25841686197764857</v>
      </c>
      <c r="S569" s="30">
        <f t="shared" si="313"/>
        <v>7.4379363083114085E-3</v>
      </c>
      <c r="T569" s="30">
        <f t="shared" si="314"/>
        <v>4.9617259016740167</v>
      </c>
      <c r="U569" s="31">
        <f t="shared" si="315"/>
        <v>71.950123027936016</v>
      </c>
      <c r="V569" s="37"/>
      <c r="W569" s="37" t="s">
        <v>70</v>
      </c>
    </row>
    <row r="570" spans="2:23" ht="15" customHeight="1">
      <c r="B570" s="10"/>
      <c r="C570" s="28"/>
      <c r="D570" s="10" t="s">
        <v>25</v>
      </c>
      <c r="E570" s="29">
        <v>48.382148000000001</v>
      </c>
      <c r="F570" s="29">
        <v>29.515654000000001</v>
      </c>
      <c r="G570" s="29">
        <v>0.769397</v>
      </c>
      <c r="H570" s="29">
        <v>0.15427199999999999</v>
      </c>
      <c r="I570" s="29">
        <v>14.695976999999999</v>
      </c>
      <c r="J570" s="29">
        <v>2.6979820000000001</v>
      </c>
      <c r="K570" s="29">
        <v>8.6211999999999997E-2</v>
      </c>
      <c r="L570" s="29">
        <f t="shared" si="306"/>
        <v>96.301642000000001</v>
      </c>
      <c r="M570" s="30">
        <f t="shared" si="307"/>
        <v>2.2976366585039298</v>
      </c>
      <c r="N570" s="30">
        <f t="shared" si="308"/>
        <v>1.6519779804844203</v>
      </c>
      <c r="O570" s="30">
        <f t="shared" si="309"/>
        <v>2.7495051416434827E-2</v>
      </c>
      <c r="P570" s="30">
        <f t="shared" si="310"/>
        <v>1.0921849093749035E-2</v>
      </c>
      <c r="Q570" s="30">
        <f t="shared" si="311"/>
        <v>0.74777493514298254</v>
      </c>
      <c r="R570" s="30">
        <f t="shared" si="312"/>
        <v>0.24841761700221301</v>
      </c>
      <c r="S570" s="30">
        <f t="shared" si="313"/>
        <v>5.223084806039913E-3</v>
      </c>
      <c r="T570" s="30">
        <f t="shared" si="314"/>
        <v>4.9894471764497688</v>
      </c>
      <c r="U570" s="31">
        <f t="shared" si="315"/>
        <v>74.671785375705682</v>
      </c>
      <c r="V570" s="37" t="s">
        <v>47</v>
      </c>
      <c r="W570" s="37" t="s">
        <v>50</v>
      </c>
    </row>
    <row r="571" spans="2:23" ht="15" customHeight="1">
      <c r="B571" s="10"/>
      <c r="C571" s="28"/>
      <c r="D571" s="10" t="s">
        <v>19</v>
      </c>
      <c r="E571" s="29">
        <v>47.109859999999998</v>
      </c>
      <c r="F571" s="29">
        <v>30.606842</v>
      </c>
      <c r="G571" s="29">
        <v>0.80946099999999999</v>
      </c>
      <c r="H571" s="29">
        <v>8.7293999999999997E-2</v>
      </c>
      <c r="I571" s="29">
        <v>15.878041</v>
      </c>
      <c r="J571" s="29">
        <v>2.168488</v>
      </c>
      <c r="K571" s="29">
        <v>8.4173999999999999E-2</v>
      </c>
      <c r="L571" s="29">
        <f t="shared" si="306"/>
        <v>96.744159999999994</v>
      </c>
      <c r="M571" s="30">
        <f t="shared" si="307"/>
        <v>2.2361308823913952</v>
      </c>
      <c r="N571" s="30">
        <f t="shared" si="308"/>
        <v>1.7122199975561465</v>
      </c>
      <c r="O571" s="30">
        <f t="shared" si="309"/>
        <v>2.8912735058704172E-2</v>
      </c>
      <c r="P571" s="30">
        <f t="shared" si="310"/>
        <v>6.17707189189732E-3</v>
      </c>
      <c r="Q571" s="30">
        <f t="shared" si="311"/>
        <v>0.80752980216408587</v>
      </c>
      <c r="R571" s="30">
        <f t="shared" si="312"/>
        <v>0.1995673849431322</v>
      </c>
      <c r="S571" s="30">
        <f t="shared" si="313"/>
        <v>5.0971395347686509E-3</v>
      </c>
      <c r="T571" s="30">
        <f t="shared" si="314"/>
        <v>4.9956350135401308</v>
      </c>
      <c r="U571" s="31">
        <f t="shared" si="315"/>
        <v>79.78011542932795</v>
      </c>
      <c r="V571" s="37"/>
      <c r="W571" s="37" t="s">
        <v>49</v>
      </c>
    </row>
    <row r="572" spans="2:23" ht="15" customHeight="1">
      <c r="B572" s="10"/>
      <c r="C572" s="28"/>
      <c r="D572" s="10" t="s">
        <v>20</v>
      </c>
      <c r="E572" s="29">
        <v>50.643664999999999</v>
      </c>
      <c r="F572" s="29">
        <v>28.760608999999999</v>
      </c>
      <c r="G572" s="29">
        <v>0.84927600000000003</v>
      </c>
      <c r="H572" s="29">
        <v>0.14758199999999999</v>
      </c>
      <c r="I572" s="29">
        <v>13.089904000000001</v>
      </c>
      <c r="J572" s="29">
        <v>3.704396</v>
      </c>
      <c r="K572" s="29">
        <v>0.168022</v>
      </c>
      <c r="L572" s="29">
        <f t="shared" si="306"/>
        <v>97.363454000000004</v>
      </c>
      <c r="M572" s="30">
        <f t="shared" si="307"/>
        <v>2.3688200404802577</v>
      </c>
      <c r="N572" s="30">
        <f t="shared" si="308"/>
        <v>1.5854795934165868</v>
      </c>
      <c r="O572" s="30">
        <f t="shared" si="309"/>
        <v>2.9892596097945756E-2</v>
      </c>
      <c r="P572" s="30">
        <f t="shared" si="310"/>
        <v>1.0290895982146834E-2</v>
      </c>
      <c r="Q572" s="30">
        <f t="shared" si="311"/>
        <v>0.65602386246833089</v>
      </c>
      <c r="R572" s="30">
        <f t="shared" si="312"/>
        <v>0.3359475554354735</v>
      </c>
      <c r="S572" s="30">
        <f t="shared" si="313"/>
        <v>1.0026197198944811E-2</v>
      </c>
      <c r="T572" s="30">
        <f t="shared" si="314"/>
        <v>4.9964807410796874</v>
      </c>
      <c r="U572" s="31">
        <f t="shared" si="315"/>
        <v>65.47159919148703</v>
      </c>
      <c r="V572" s="37"/>
      <c r="W572" s="37" t="s">
        <v>79</v>
      </c>
    </row>
    <row r="573" spans="2:23" ht="15" customHeight="1">
      <c r="B573" s="10"/>
      <c r="C573" s="28"/>
      <c r="D573" s="10" t="s">
        <v>26</v>
      </c>
      <c r="E573" s="29">
        <v>51.429324999999999</v>
      </c>
      <c r="F573" s="29">
        <v>27.390888</v>
      </c>
      <c r="G573" s="29">
        <v>1.423648</v>
      </c>
      <c r="H573" s="29">
        <v>0.391482</v>
      </c>
      <c r="I573" s="29">
        <v>12.087313999999999</v>
      </c>
      <c r="J573" s="29">
        <v>3.669378</v>
      </c>
      <c r="K573" s="29">
        <v>0.24252899999999999</v>
      </c>
      <c r="L573" s="29">
        <f t="shared" si="306"/>
        <v>96.634563999999997</v>
      </c>
      <c r="M573" s="30">
        <f t="shared" si="307"/>
        <v>2.4182781302747358</v>
      </c>
      <c r="N573" s="30">
        <f t="shared" si="308"/>
        <v>1.5179489762868335</v>
      </c>
      <c r="O573" s="30">
        <f t="shared" si="309"/>
        <v>5.037393620357157E-2</v>
      </c>
      <c r="P573" s="30">
        <f t="shared" si="310"/>
        <v>2.7442272852394919E-2</v>
      </c>
      <c r="Q573" s="30">
        <f t="shared" si="311"/>
        <v>0.60897780200181828</v>
      </c>
      <c r="R573" s="30">
        <f t="shared" si="312"/>
        <v>0.33452995662556223</v>
      </c>
      <c r="S573" s="30">
        <f t="shared" si="313"/>
        <v>1.4548635095852759E-2</v>
      </c>
      <c r="T573" s="30">
        <f t="shared" si="314"/>
        <v>4.9720997093407693</v>
      </c>
      <c r="U573" s="31">
        <f t="shared" si="315"/>
        <v>63.56387849312155</v>
      </c>
      <c r="V573" s="37" t="s">
        <v>47</v>
      </c>
      <c r="W573" s="37" t="s">
        <v>50</v>
      </c>
    </row>
    <row r="574" spans="2:23" ht="15" customHeight="1">
      <c r="B574" s="10"/>
      <c r="C574" s="28"/>
      <c r="D574" s="10" t="s">
        <v>19</v>
      </c>
      <c r="E574" s="29">
        <v>44.411617999999997</v>
      </c>
      <c r="F574" s="29">
        <v>33.507472</v>
      </c>
      <c r="G574" s="29">
        <v>0.59707200000000005</v>
      </c>
      <c r="H574" s="29">
        <v>8.2932000000000006E-2</v>
      </c>
      <c r="I574" s="29">
        <v>18.315224000000001</v>
      </c>
      <c r="J574" s="29">
        <v>1.064381</v>
      </c>
      <c r="K574" s="29">
        <v>1.1761000000000001E-2</v>
      </c>
      <c r="L574" s="29">
        <f t="shared" si="306"/>
        <v>97.990459999999999</v>
      </c>
      <c r="M574" s="30">
        <f t="shared" si="307"/>
        <v>2.0958689469190723</v>
      </c>
      <c r="N574" s="30">
        <f t="shared" si="308"/>
        <v>1.8636520366264679</v>
      </c>
      <c r="O574" s="30">
        <f t="shared" si="309"/>
        <v>2.1203232428375653E-2</v>
      </c>
      <c r="P574" s="30">
        <f t="shared" si="310"/>
        <v>5.8344849263503784E-3</v>
      </c>
      <c r="Q574" s="30">
        <f t="shared" si="311"/>
        <v>0.92609597380938435</v>
      </c>
      <c r="R574" s="30">
        <f t="shared" si="312"/>
        <v>9.738941975147343E-2</v>
      </c>
      <c r="S574" s="30">
        <f t="shared" si="313"/>
        <v>7.0806793623876289E-4</v>
      </c>
      <c r="T574" s="30">
        <f t="shared" si="314"/>
        <v>5.0107521623973623</v>
      </c>
      <c r="U574" s="31">
        <f t="shared" si="315"/>
        <v>90.421976767522025</v>
      </c>
      <c r="V574" s="37"/>
      <c r="W574" s="37" t="s">
        <v>49</v>
      </c>
    </row>
    <row r="575" spans="2:23" ht="15" customHeight="1">
      <c r="B575" s="10"/>
      <c r="C575" s="28"/>
      <c r="D575" s="10" t="s">
        <v>20</v>
      </c>
      <c r="E575" s="29">
        <v>49.449666999999998</v>
      </c>
      <c r="F575" s="29">
        <v>28.796261999999999</v>
      </c>
      <c r="G575" s="29">
        <v>0.97779099999999997</v>
      </c>
      <c r="H575" s="29">
        <v>0.12811700000000001</v>
      </c>
      <c r="I575" s="29">
        <v>12.56437</v>
      </c>
      <c r="J575" s="29">
        <v>3.1061909999999999</v>
      </c>
      <c r="K575" s="29">
        <v>0.103329</v>
      </c>
      <c r="L575" s="29">
        <f t="shared" si="306"/>
        <v>95.125726999999983</v>
      </c>
      <c r="M575" s="30">
        <f t="shared" si="307"/>
        <v>2.3597881697435077</v>
      </c>
      <c r="N575" s="30">
        <f t="shared" si="308"/>
        <v>1.6195762592650602</v>
      </c>
      <c r="O575" s="30">
        <f t="shared" si="309"/>
        <v>3.5112643345072865E-2</v>
      </c>
      <c r="P575" s="30">
        <f t="shared" si="310"/>
        <v>9.1144247683653777E-3</v>
      </c>
      <c r="Q575" s="30">
        <f t="shared" si="311"/>
        <v>0.64243116300918712</v>
      </c>
      <c r="R575" s="30">
        <f t="shared" si="312"/>
        <v>0.28739879483713848</v>
      </c>
      <c r="S575" s="30">
        <f t="shared" si="313"/>
        <v>6.2906428033249638E-3</v>
      </c>
      <c r="T575" s="30">
        <f t="shared" si="314"/>
        <v>4.9597120977716571</v>
      </c>
      <c r="U575" s="31">
        <f t="shared" si="315"/>
        <v>68.626965645596485</v>
      </c>
      <c r="V575" s="37"/>
      <c r="W575" s="37" t="s">
        <v>79</v>
      </c>
    </row>
    <row r="576" spans="2:23" ht="15" customHeight="1">
      <c r="B576" s="10"/>
      <c r="C576" s="28"/>
      <c r="D576" s="10" t="s">
        <v>27</v>
      </c>
      <c r="E576" s="29">
        <v>49.686315999999998</v>
      </c>
      <c r="F576" s="29">
        <v>29.057953000000001</v>
      </c>
      <c r="G576" s="29">
        <v>0.81606599999999996</v>
      </c>
      <c r="H576" s="29">
        <v>0.102049</v>
      </c>
      <c r="I576" s="29">
        <v>13.842650000000001</v>
      </c>
      <c r="J576" s="29">
        <v>3.4838399999999998</v>
      </c>
      <c r="K576" s="29">
        <v>9.8988999999999994E-2</v>
      </c>
      <c r="L576" s="29">
        <f t="shared" si="306"/>
        <v>97.087863000000013</v>
      </c>
      <c r="M576" s="30">
        <f t="shared" si="307"/>
        <v>2.3369626917686199</v>
      </c>
      <c r="N576" s="30">
        <f t="shared" si="308"/>
        <v>1.610777804038126</v>
      </c>
      <c r="O576" s="30">
        <f t="shared" si="309"/>
        <v>2.8883386226843374E-2</v>
      </c>
      <c r="P576" s="30">
        <f t="shared" si="310"/>
        <v>7.1554440650871349E-3</v>
      </c>
      <c r="Q576" s="30">
        <f t="shared" si="311"/>
        <v>0.69760639712969974</v>
      </c>
      <c r="R576" s="30">
        <f t="shared" si="312"/>
        <v>0.31770227208505075</v>
      </c>
      <c r="S576" s="30">
        <f t="shared" si="313"/>
        <v>5.9397076559888299E-3</v>
      </c>
      <c r="T576" s="30">
        <f t="shared" si="314"/>
        <v>5.0050277029694152</v>
      </c>
      <c r="U576" s="31">
        <f t="shared" si="315"/>
        <v>68.30918050193354</v>
      </c>
      <c r="V576" s="37" t="s">
        <v>47</v>
      </c>
      <c r="W576" s="37" t="s">
        <v>50</v>
      </c>
    </row>
    <row r="577" spans="2:23" ht="15" customHeight="1">
      <c r="B577" s="10"/>
      <c r="C577" s="28"/>
      <c r="D577" s="10" t="s">
        <v>19</v>
      </c>
      <c r="E577" s="29">
        <v>48.137951000000001</v>
      </c>
      <c r="F577" s="29">
        <v>30.301749999999998</v>
      </c>
      <c r="G577" s="29">
        <v>0.84614999999999996</v>
      </c>
      <c r="H577" s="29">
        <v>7.8756000000000007E-2</v>
      </c>
      <c r="I577" s="29">
        <v>14.88021</v>
      </c>
      <c r="J577" s="29">
        <v>2.8271679999999999</v>
      </c>
      <c r="K577" s="29">
        <v>8.7951000000000001E-2</v>
      </c>
      <c r="L577" s="29">
        <f t="shared" si="306"/>
        <v>97.159936000000002</v>
      </c>
      <c r="M577" s="30">
        <f t="shared" si="307"/>
        <v>2.2698825693073181</v>
      </c>
      <c r="N577" s="30">
        <f t="shared" si="308"/>
        <v>1.683988563071386</v>
      </c>
      <c r="O577" s="30">
        <f t="shared" si="309"/>
        <v>3.0024168559852064E-2</v>
      </c>
      <c r="P577" s="30">
        <f t="shared" si="310"/>
        <v>5.5362066847016566E-3</v>
      </c>
      <c r="Q577" s="30">
        <f t="shared" si="311"/>
        <v>0.75179785766308482</v>
      </c>
      <c r="R577" s="30">
        <f t="shared" si="312"/>
        <v>0.25847261894994028</v>
      </c>
      <c r="S577" s="30">
        <f t="shared" si="313"/>
        <v>5.2907802315016444E-3</v>
      </c>
      <c r="T577" s="30">
        <f t="shared" si="314"/>
        <v>5.0049927644677839</v>
      </c>
      <c r="U577" s="31">
        <f t="shared" si="315"/>
        <v>74.027819848013195</v>
      </c>
      <c r="V577" s="37"/>
      <c r="W577" s="37" t="s">
        <v>49</v>
      </c>
    </row>
    <row r="578" spans="2:23" ht="15" customHeight="1">
      <c r="B578" s="10"/>
      <c r="C578" s="28"/>
      <c r="D578" s="10" t="s">
        <v>20</v>
      </c>
      <c r="E578" s="29">
        <v>48.595773999999999</v>
      </c>
      <c r="F578" s="29">
        <v>30.269062999999999</v>
      </c>
      <c r="G578" s="29">
        <v>0.98072099999999995</v>
      </c>
      <c r="H578" s="29">
        <v>7.5535000000000005E-2</v>
      </c>
      <c r="I578" s="29">
        <v>14.702859999999999</v>
      </c>
      <c r="J578" s="29">
        <v>2.721419</v>
      </c>
      <c r="K578" s="29">
        <v>8.8492000000000001E-2</v>
      </c>
      <c r="L578" s="29">
        <f t="shared" si="306"/>
        <v>97.433864</v>
      </c>
      <c r="M578" s="30">
        <f t="shared" si="307"/>
        <v>2.2818840484483749</v>
      </c>
      <c r="N578" s="30">
        <f t="shared" si="308"/>
        <v>1.675134501348394</v>
      </c>
      <c r="O578" s="30">
        <f t="shared" si="309"/>
        <v>3.4653602153329556E-2</v>
      </c>
      <c r="P578" s="30">
        <f t="shared" si="310"/>
        <v>5.2875703428808601E-3</v>
      </c>
      <c r="Q578" s="30">
        <f t="shared" si="311"/>
        <v>0.73972981739055177</v>
      </c>
      <c r="R578" s="30">
        <f t="shared" si="312"/>
        <v>0.24776366620691723</v>
      </c>
      <c r="S578" s="30">
        <f t="shared" si="313"/>
        <v>5.3010540275439996E-3</v>
      </c>
      <c r="T578" s="30">
        <f t="shared" si="314"/>
        <v>4.9897542599179925</v>
      </c>
      <c r="U578" s="31">
        <f t="shared" si="315"/>
        <v>74.509859729904562</v>
      </c>
      <c r="V578" s="37"/>
      <c r="W578" s="37" t="s">
        <v>79</v>
      </c>
    </row>
    <row r="579" spans="2:23" ht="15" customHeight="1">
      <c r="B579" s="10"/>
      <c r="C579" s="28"/>
      <c r="D579" s="10" t="s">
        <v>28</v>
      </c>
      <c r="E579" s="29">
        <v>47.919238</v>
      </c>
      <c r="F579" s="29">
        <v>30.658072000000001</v>
      </c>
      <c r="G579" s="29">
        <v>0.78321600000000002</v>
      </c>
      <c r="H579" s="29">
        <v>9.2957999999999999E-2</v>
      </c>
      <c r="I579" s="29">
        <v>15.19101</v>
      </c>
      <c r="J579" s="29">
        <v>2.6401680000000001</v>
      </c>
      <c r="K579" s="29">
        <v>6.6050999999999999E-2</v>
      </c>
      <c r="L579" s="29">
        <f t="shared" si="306"/>
        <v>97.350712999999999</v>
      </c>
      <c r="M579" s="30">
        <f t="shared" si="307"/>
        <v>2.2558412360714288</v>
      </c>
      <c r="N579" s="30">
        <f t="shared" si="308"/>
        <v>1.7009795998336403</v>
      </c>
      <c r="O579" s="30">
        <f t="shared" si="309"/>
        <v>2.7745210246615921E-2</v>
      </c>
      <c r="P579" s="30">
        <f t="shared" si="310"/>
        <v>6.5237641936663343E-3</v>
      </c>
      <c r="Q579" s="30">
        <f t="shared" si="311"/>
        <v>0.76623416329772986</v>
      </c>
      <c r="R579" s="30">
        <f t="shared" si="312"/>
        <v>0.2409779625311543</v>
      </c>
      <c r="S579" s="30">
        <f t="shared" si="313"/>
        <v>3.966807959568378E-3</v>
      </c>
      <c r="T579" s="30">
        <f t="shared" si="314"/>
        <v>5.0022687441338043</v>
      </c>
      <c r="U579" s="31">
        <f t="shared" si="315"/>
        <v>75.77631788935517</v>
      </c>
      <c r="V579" s="37" t="s">
        <v>47</v>
      </c>
      <c r="W579" s="37" t="s">
        <v>49</v>
      </c>
    </row>
    <row r="580" spans="2:23" ht="15" customHeight="1">
      <c r="B580" s="10"/>
      <c r="C580" s="28"/>
      <c r="D580" s="10" t="s">
        <v>19</v>
      </c>
      <c r="E580" s="29">
        <v>51.110911000000002</v>
      </c>
      <c r="F580" s="29">
        <v>28.029826</v>
      </c>
      <c r="G580" s="29">
        <v>0.86243000000000003</v>
      </c>
      <c r="H580" s="29">
        <v>0.11011700000000001</v>
      </c>
      <c r="I580" s="29">
        <v>12.622604000000001</v>
      </c>
      <c r="J580" s="29">
        <v>3.5046189999999999</v>
      </c>
      <c r="K580" s="29">
        <v>9.3567999999999998E-2</v>
      </c>
      <c r="L580" s="29">
        <f t="shared" si="306"/>
        <v>96.334075000000013</v>
      </c>
      <c r="M580" s="30">
        <f t="shared" si="307"/>
        <v>2.4067207631816179</v>
      </c>
      <c r="N580" s="30">
        <f t="shared" si="308"/>
        <v>1.5555648535285831</v>
      </c>
      <c r="O580" s="30">
        <f t="shared" si="309"/>
        <v>3.0559326568456443E-2</v>
      </c>
      <c r="P580" s="30">
        <f t="shared" si="310"/>
        <v>7.7299967198344024E-3</v>
      </c>
      <c r="Q580" s="30">
        <f t="shared" si="311"/>
        <v>0.63685017806451272</v>
      </c>
      <c r="R580" s="30">
        <f t="shared" si="312"/>
        <v>0.31996319984478278</v>
      </c>
      <c r="S580" s="30">
        <f t="shared" si="313"/>
        <v>5.6208575689331314E-3</v>
      </c>
      <c r="T580" s="30">
        <f t="shared" si="314"/>
        <v>4.9630091754767198</v>
      </c>
      <c r="U580" s="31">
        <f t="shared" si="315"/>
        <v>66.170773502052853</v>
      </c>
      <c r="V580" s="37"/>
      <c r="W580" s="37" t="s">
        <v>50</v>
      </c>
    </row>
    <row r="581" spans="2:23" ht="15" customHeight="1">
      <c r="B581" s="10"/>
      <c r="C581" s="28"/>
      <c r="D581" s="10" t="s">
        <v>20</v>
      </c>
      <c r="E581" s="29">
        <v>50.515341999999997</v>
      </c>
      <c r="F581" s="29">
        <v>27.856421000000001</v>
      </c>
      <c r="G581" s="29">
        <v>1.542106</v>
      </c>
      <c r="H581" s="29">
        <v>0.16509499999999999</v>
      </c>
      <c r="I581" s="29">
        <v>13.088611999999999</v>
      </c>
      <c r="J581" s="29">
        <v>3.3901479999999999</v>
      </c>
      <c r="K581" s="29">
        <v>0.22531699999999999</v>
      </c>
      <c r="L581" s="29">
        <f t="shared" si="306"/>
        <v>96.783040999999997</v>
      </c>
      <c r="M581" s="30">
        <f t="shared" si="307"/>
        <v>2.3811456001713012</v>
      </c>
      <c r="N581" s="30">
        <f t="shared" si="308"/>
        <v>1.5475461507050068</v>
      </c>
      <c r="O581" s="30">
        <f t="shared" si="309"/>
        <v>5.4699672087628021E-2</v>
      </c>
      <c r="P581" s="30">
        <f t="shared" si="310"/>
        <v>1.1601374084709272E-2</v>
      </c>
      <c r="Q581" s="30">
        <f t="shared" si="311"/>
        <v>0.66104721856539805</v>
      </c>
      <c r="R581" s="30">
        <f t="shared" si="312"/>
        <v>0.30983355494409748</v>
      </c>
      <c r="S581" s="30">
        <f t="shared" si="313"/>
        <v>1.3549390692578848E-2</v>
      </c>
      <c r="T581" s="30">
        <f t="shared" si="314"/>
        <v>4.9794229612507195</v>
      </c>
      <c r="U581" s="31">
        <f t="shared" si="315"/>
        <v>67.150240068192858</v>
      </c>
      <c r="V581" s="37"/>
      <c r="W581" s="37" t="s">
        <v>79</v>
      </c>
    </row>
    <row r="582" spans="2:23" ht="15" customHeight="1">
      <c r="B582" s="10"/>
      <c r="C582" s="28"/>
      <c r="D582" s="10" t="s">
        <v>29</v>
      </c>
      <c r="E582" s="29">
        <v>44.066184999999997</v>
      </c>
      <c r="F582" s="29">
        <v>33.280799000000002</v>
      </c>
      <c r="G582" s="29">
        <v>0.56260699999999997</v>
      </c>
      <c r="H582" s="29">
        <v>8.6223999999999995E-2</v>
      </c>
      <c r="I582" s="29">
        <v>17.576471999999999</v>
      </c>
      <c r="J582" s="29">
        <v>1.1759109999999999</v>
      </c>
      <c r="K582" s="29">
        <v>2.9880000000000002E-3</v>
      </c>
      <c r="L582" s="29">
        <f t="shared" si="306"/>
        <v>96.75118599999999</v>
      </c>
      <c r="M582" s="30">
        <f t="shared" si="307"/>
        <v>2.1020685500901202</v>
      </c>
      <c r="N582" s="30">
        <f t="shared" si="308"/>
        <v>1.8710733061637546</v>
      </c>
      <c r="O582" s="30">
        <f t="shared" si="309"/>
        <v>2.019548996352975E-2</v>
      </c>
      <c r="P582" s="30">
        <f t="shared" si="310"/>
        <v>6.1317218108832743E-3</v>
      </c>
      <c r="Q582" s="30">
        <f t="shared" si="311"/>
        <v>0.89835783944507153</v>
      </c>
      <c r="R582" s="30">
        <f t="shared" si="312"/>
        <v>0.10875845052827511</v>
      </c>
      <c r="S582" s="30">
        <f t="shared" si="313"/>
        <v>1.818382174797783E-4</v>
      </c>
      <c r="T582" s="30">
        <f t="shared" si="314"/>
        <v>5.0067671962191147</v>
      </c>
      <c r="U582" s="31">
        <f t="shared" si="315"/>
        <v>89.184901103567142</v>
      </c>
      <c r="V582" s="37" t="s">
        <v>48</v>
      </c>
      <c r="W582" s="37" t="s">
        <v>69</v>
      </c>
    </row>
    <row r="583" spans="2:23" ht="15" customHeight="1">
      <c r="B583" s="10"/>
      <c r="C583" s="28"/>
      <c r="D583" s="10" t="s">
        <v>19</v>
      </c>
      <c r="E583" s="29">
        <v>43.544122999999999</v>
      </c>
      <c r="F583" s="29">
        <v>33.406590999999999</v>
      </c>
      <c r="G583" s="29">
        <v>0.57034899999999999</v>
      </c>
      <c r="H583" s="29">
        <v>5.6854000000000002E-2</v>
      </c>
      <c r="I583" s="29">
        <v>18.311440999999999</v>
      </c>
      <c r="J583" s="29">
        <v>0.91767299999999996</v>
      </c>
      <c r="K583" s="29">
        <v>0</v>
      </c>
      <c r="L583" s="29">
        <f t="shared" si="306"/>
        <v>96.807030999999995</v>
      </c>
      <c r="M583" s="30">
        <f t="shared" si="307"/>
        <v>2.0811551214628983</v>
      </c>
      <c r="N583" s="30">
        <f t="shared" si="308"/>
        <v>1.8817533657862524</v>
      </c>
      <c r="O583" s="30">
        <f t="shared" si="309"/>
        <v>2.051272840724579E-2</v>
      </c>
      <c r="P583" s="30">
        <f t="shared" si="310"/>
        <v>4.0508744662644805E-3</v>
      </c>
      <c r="Q583" s="30">
        <f t="shared" si="311"/>
        <v>0.93772103914877558</v>
      </c>
      <c r="R583" s="30">
        <f t="shared" si="312"/>
        <v>8.5037404337833092E-2</v>
      </c>
      <c r="S583" s="30">
        <f t="shared" si="313"/>
        <v>0</v>
      </c>
      <c r="T583" s="30">
        <f t="shared" si="314"/>
        <v>5.0102305336092696</v>
      </c>
      <c r="U583" s="31">
        <f t="shared" si="315"/>
        <v>91.685484986275114</v>
      </c>
      <c r="V583" s="37"/>
      <c r="W583" s="37" t="s">
        <v>70</v>
      </c>
    </row>
    <row r="584" spans="2:23" ht="15" customHeight="1">
      <c r="B584" s="10"/>
      <c r="C584" s="28"/>
      <c r="D584" s="10" t="s">
        <v>20</v>
      </c>
      <c r="E584" s="29">
        <v>47.893279999999997</v>
      </c>
      <c r="F584" s="29">
        <v>29.907909</v>
      </c>
      <c r="G584" s="29">
        <v>1.0746340000000001</v>
      </c>
      <c r="H584" s="29">
        <v>0.13616400000000001</v>
      </c>
      <c r="I584" s="29">
        <v>15.144387999999999</v>
      </c>
      <c r="J584" s="29">
        <v>2.344938</v>
      </c>
      <c r="K584" s="29">
        <v>9.0269000000000002E-2</v>
      </c>
      <c r="L584" s="29">
        <f t="shared" si="306"/>
        <v>96.591582000000002</v>
      </c>
      <c r="M584" s="30">
        <f t="shared" si="307"/>
        <v>2.2720731887568548</v>
      </c>
      <c r="N584" s="30">
        <f t="shared" si="308"/>
        <v>1.6722046391998544</v>
      </c>
      <c r="O584" s="30">
        <f t="shared" si="309"/>
        <v>3.8363317344139759E-2</v>
      </c>
      <c r="P584" s="30">
        <f t="shared" si="310"/>
        <v>9.6299247294372361E-3</v>
      </c>
      <c r="Q584" s="30">
        <f t="shared" si="311"/>
        <v>0.76979608455001336</v>
      </c>
      <c r="R584" s="30">
        <f t="shared" si="312"/>
        <v>0.21568812635604395</v>
      </c>
      <c r="S584" s="30">
        <f t="shared" si="313"/>
        <v>5.4632304256516427E-3</v>
      </c>
      <c r="T584" s="30">
        <f t="shared" si="314"/>
        <v>4.9832185113619953</v>
      </c>
      <c r="U584" s="31">
        <f t="shared" si="315"/>
        <v>77.682836893499029</v>
      </c>
      <c r="V584" s="37"/>
      <c r="W584" s="37" t="s">
        <v>79</v>
      </c>
    </row>
    <row r="585" spans="2:23" ht="15" customHeight="1">
      <c r="B585" s="10"/>
      <c r="C585" s="28"/>
      <c r="D585" s="10" t="s">
        <v>30</v>
      </c>
      <c r="E585" s="29">
        <v>47.048851999999997</v>
      </c>
      <c r="F585" s="29">
        <v>30.660453</v>
      </c>
      <c r="G585" s="29">
        <v>0.76498200000000005</v>
      </c>
      <c r="H585" s="29">
        <v>8.1809000000000007E-2</v>
      </c>
      <c r="I585" s="29">
        <v>15.877454</v>
      </c>
      <c r="J585" s="29">
        <v>2.2125979999999998</v>
      </c>
      <c r="K585" s="29">
        <v>5.2328E-2</v>
      </c>
      <c r="L585" s="29">
        <f t="shared" si="306"/>
        <v>96.698476000000014</v>
      </c>
      <c r="M585" s="30">
        <f t="shared" si="307"/>
        <v>2.2340807977899964</v>
      </c>
      <c r="N585" s="30">
        <f t="shared" si="308"/>
        <v>1.7158686890528276</v>
      </c>
      <c r="O585" s="30">
        <f t="shared" si="309"/>
        <v>2.7334359537433128E-2</v>
      </c>
      <c r="P585" s="30">
        <f t="shared" si="310"/>
        <v>5.7911362721634442E-3</v>
      </c>
      <c r="Q585" s="30">
        <f t="shared" si="311"/>
        <v>0.80780575346274619</v>
      </c>
      <c r="R585" s="30">
        <f t="shared" si="312"/>
        <v>0.20370397213945202</v>
      </c>
      <c r="S585" s="30">
        <f t="shared" si="313"/>
        <v>3.1699114599613195E-3</v>
      </c>
      <c r="T585" s="30">
        <f t="shared" si="314"/>
        <v>4.9977546197145806</v>
      </c>
      <c r="U585" s="31">
        <f t="shared" si="315"/>
        <v>79.611901526043923</v>
      </c>
      <c r="V585" s="37" t="s">
        <v>47</v>
      </c>
      <c r="W585" s="37" t="s">
        <v>49</v>
      </c>
    </row>
    <row r="586" spans="2:23" ht="15" customHeight="1">
      <c r="B586" s="10"/>
      <c r="C586" s="28"/>
      <c r="D586" s="10" t="s">
        <v>19</v>
      </c>
      <c r="E586" s="29">
        <v>50.340210999999996</v>
      </c>
      <c r="F586" s="29">
        <v>28.520932999999999</v>
      </c>
      <c r="G586" s="29">
        <v>0.79691199999999995</v>
      </c>
      <c r="H586" s="29">
        <v>0.10094500000000001</v>
      </c>
      <c r="I586" s="29">
        <v>12.759396000000001</v>
      </c>
      <c r="J586" s="29">
        <v>3.6706650000000001</v>
      </c>
      <c r="K586" s="29">
        <v>0.16076599999999999</v>
      </c>
      <c r="L586" s="29">
        <f t="shared" si="306"/>
        <v>96.349827999999988</v>
      </c>
      <c r="M586" s="30">
        <f t="shared" si="307"/>
        <v>2.3761700949434488</v>
      </c>
      <c r="N586" s="30">
        <f t="shared" si="308"/>
        <v>1.5866526453741716</v>
      </c>
      <c r="O586" s="30">
        <f t="shared" si="309"/>
        <v>2.8306143384562079E-2</v>
      </c>
      <c r="P586" s="30">
        <f t="shared" si="310"/>
        <v>7.1033000874343773E-3</v>
      </c>
      <c r="Q586" s="30">
        <f t="shared" si="311"/>
        <v>0.64531066804647652</v>
      </c>
      <c r="R586" s="30">
        <f t="shared" si="312"/>
        <v>0.33593432589687244</v>
      </c>
      <c r="S586" s="30">
        <f t="shared" si="313"/>
        <v>9.68099178530883E-3</v>
      </c>
      <c r="T586" s="30">
        <f t="shared" si="314"/>
        <v>4.9891581695182738</v>
      </c>
      <c r="U586" s="31">
        <f t="shared" si="315"/>
        <v>65.12198462249026</v>
      </c>
      <c r="V586" s="37"/>
      <c r="W586" s="37" t="s">
        <v>50</v>
      </c>
    </row>
    <row r="587" spans="2:23" ht="15" customHeight="1">
      <c r="B587" s="10"/>
      <c r="C587" s="28"/>
      <c r="D587" s="10" t="s">
        <v>20</v>
      </c>
      <c r="E587" s="29">
        <v>50.681961000000001</v>
      </c>
      <c r="F587" s="29">
        <v>27.992481000000002</v>
      </c>
      <c r="G587" s="29">
        <v>1.283984</v>
      </c>
      <c r="H587" s="29">
        <v>0.14738399999999999</v>
      </c>
      <c r="I587" s="29">
        <v>12.802497000000001</v>
      </c>
      <c r="J587" s="29">
        <v>3.7042090000000001</v>
      </c>
      <c r="K587" s="29">
        <v>0.18464</v>
      </c>
      <c r="L587" s="29">
        <f t="shared" si="306"/>
        <v>96.797156000000015</v>
      </c>
      <c r="M587" s="30">
        <f t="shared" si="307"/>
        <v>2.3857949151989373</v>
      </c>
      <c r="N587" s="30">
        <f t="shared" si="308"/>
        <v>1.5530188527853883</v>
      </c>
      <c r="O587" s="30">
        <f t="shared" si="309"/>
        <v>4.5482795696080817E-2</v>
      </c>
      <c r="P587" s="30">
        <f t="shared" si="310"/>
        <v>1.0342913511570217E-2</v>
      </c>
      <c r="Q587" s="30">
        <f t="shared" si="311"/>
        <v>0.64572948161550825</v>
      </c>
      <c r="R587" s="30">
        <f t="shared" si="312"/>
        <v>0.33808220971873948</v>
      </c>
      <c r="S587" s="30">
        <f t="shared" si="313"/>
        <v>1.1088393786945641E-2</v>
      </c>
      <c r="T587" s="30">
        <f t="shared" si="314"/>
        <v>4.9895395623131691</v>
      </c>
      <c r="U587" s="31">
        <f t="shared" si="315"/>
        <v>64.903952796109067</v>
      </c>
      <c r="V587" s="37"/>
      <c r="W587" s="37" t="s">
        <v>79</v>
      </c>
    </row>
    <row r="588" spans="2:23" ht="15" customHeight="1">
      <c r="B588" s="10"/>
      <c r="C588" s="28"/>
      <c r="D588" s="10" t="s">
        <v>31</v>
      </c>
      <c r="E588" s="29">
        <v>47.742289</v>
      </c>
      <c r="F588" s="29">
        <v>30.925792000000001</v>
      </c>
      <c r="G588" s="29">
        <v>0.84804400000000002</v>
      </c>
      <c r="H588" s="29">
        <v>0.10445</v>
      </c>
      <c r="I588" s="29">
        <v>15.444063999999999</v>
      </c>
      <c r="J588" s="29">
        <v>2.4163100000000002</v>
      </c>
      <c r="K588" s="29">
        <v>0.104696</v>
      </c>
      <c r="L588" s="29">
        <f t="shared" si="306"/>
        <v>97.585645</v>
      </c>
      <c r="M588" s="30">
        <f t="shared" si="307"/>
        <v>2.2437024928142026</v>
      </c>
      <c r="N588" s="30">
        <f t="shared" si="308"/>
        <v>1.7129256044162848</v>
      </c>
      <c r="O588" s="30">
        <f t="shared" si="309"/>
        <v>2.9990814481467485E-2</v>
      </c>
      <c r="P588" s="30">
        <f t="shared" si="310"/>
        <v>7.3178471349021872E-3</v>
      </c>
      <c r="Q588" s="30">
        <f t="shared" si="311"/>
        <v>0.77767808352483214</v>
      </c>
      <c r="R588" s="30">
        <f t="shared" si="312"/>
        <v>0.22017186527584862</v>
      </c>
      <c r="S588" s="30">
        <f t="shared" si="313"/>
        <v>6.2770454546173769E-3</v>
      </c>
      <c r="T588" s="30">
        <f t="shared" si="314"/>
        <v>4.9980637531021559</v>
      </c>
      <c r="U588" s="31">
        <f t="shared" si="315"/>
        <v>77.448180157888316</v>
      </c>
      <c r="V588" s="37" t="s">
        <v>47</v>
      </c>
      <c r="W588" s="37" t="s">
        <v>49</v>
      </c>
    </row>
    <row r="589" spans="2:23" ht="15" customHeight="1">
      <c r="B589" s="10"/>
      <c r="C589" s="28"/>
      <c r="D589" s="10" t="s">
        <v>19</v>
      </c>
      <c r="E589" s="29">
        <v>51.362008000000003</v>
      </c>
      <c r="F589" s="29">
        <v>28.087553</v>
      </c>
      <c r="G589" s="29">
        <v>0.78437900000000005</v>
      </c>
      <c r="H589" s="29">
        <v>0.116739</v>
      </c>
      <c r="I589" s="29">
        <v>12.509245999999999</v>
      </c>
      <c r="J589" s="29">
        <v>3.6396549999999999</v>
      </c>
      <c r="K589" s="29">
        <v>0.15168999999999999</v>
      </c>
      <c r="L589" s="29">
        <f t="shared" si="306"/>
        <v>96.651270000000011</v>
      </c>
      <c r="M589" s="30">
        <f t="shared" si="307"/>
        <v>2.4104213502306373</v>
      </c>
      <c r="N589" s="30">
        <f t="shared" si="308"/>
        <v>1.553533110002407</v>
      </c>
      <c r="O589" s="30">
        <f t="shared" si="309"/>
        <v>2.7700319009418811E-2</v>
      </c>
      <c r="P589" s="30">
        <f t="shared" si="310"/>
        <v>8.1673242117710609E-3</v>
      </c>
      <c r="Q589" s="30">
        <f t="shared" si="311"/>
        <v>0.62901114230353816</v>
      </c>
      <c r="R589" s="30">
        <f t="shared" si="312"/>
        <v>0.33117559699349769</v>
      </c>
      <c r="S589" s="30">
        <f t="shared" si="313"/>
        <v>9.0817820178538157E-3</v>
      </c>
      <c r="T589" s="30">
        <f t="shared" si="314"/>
        <v>4.969090624769124</v>
      </c>
      <c r="U589" s="31">
        <f t="shared" si="315"/>
        <v>64.89544728536471</v>
      </c>
      <c r="V589" s="37"/>
      <c r="W589" s="37" t="s">
        <v>50</v>
      </c>
    </row>
    <row r="590" spans="2:23" ht="15" customHeight="1">
      <c r="B590" s="10"/>
      <c r="C590" s="28"/>
      <c r="D590" s="10" t="s">
        <v>20</v>
      </c>
      <c r="E590" s="29">
        <v>49.596414000000003</v>
      </c>
      <c r="F590" s="29">
        <v>29.165399000000001</v>
      </c>
      <c r="G590" s="29">
        <v>0.81723999999999997</v>
      </c>
      <c r="H590" s="29">
        <v>0.13863800000000001</v>
      </c>
      <c r="I590" s="29">
        <v>13.973375000000001</v>
      </c>
      <c r="J590" s="29">
        <v>3.2470650000000001</v>
      </c>
      <c r="K590" s="29">
        <v>0.12410599999999999</v>
      </c>
      <c r="L590" s="29">
        <f t="shared" si="306"/>
        <v>97.06223700000001</v>
      </c>
      <c r="M590" s="30">
        <f t="shared" si="307"/>
        <v>2.3328361546933762</v>
      </c>
      <c r="N590" s="30">
        <f t="shared" si="308"/>
        <v>1.6168045421601047</v>
      </c>
      <c r="O590" s="30">
        <f t="shared" si="309"/>
        <v>2.8926202186680499E-2</v>
      </c>
      <c r="P590" s="30">
        <f t="shared" si="310"/>
        <v>9.7214064486509273E-3</v>
      </c>
      <c r="Q590" s="30">
        <f t="shared" si="311"/>
        <v>0.7042251148320976</v>
      </c>
      <c r="R590" s="30">
        <f t="shared" si="312"/>
        <v>0.29612295924580528</v>
      </c>
      <c r="S590" s="30">
        <f t="shared" si="313"/>
        <v>7.447146378840106E-3</v>
      </c>
      <c r="T590" s="30">
        <f t="shared" si="314"/>
        <v>4.9960835259455552</v>
      </c>
      <c r="U590" s="31">
        <f t="shared" si="315"/>
        <v>69.877798637796232</v>
      </c>
      <c r="V590" s="37"/>
      <c r="W590" s="37" t="s">
        <v>79</v>
      </c>
    </row>
    <row r="591" spans="2:23" ht="15" customHeight="1">
      <c r="B591" s="10"/>
      <c r="C591" s="28">
        <v>40465</v>
      </c>
      <c r="D591" s="10" t="s">
        <v>18</v>
      </c>
      <c r="E591" s="29">
        <v>48.998069999999998</v>
      </c>
      <c r="F591" s="29">
        <v>30.462807000000002</v>
      </c>
      <c r="G591" s="29">
        <v>0.726441</v>
      </c>
      <c r="H591" s="29">
        <v>9.1940999999999995E-2</v>
      </c>
      <c r="I591" s="29">
        <v>14.705698</v>
      </c>
      <c r="J591" s="29">
        <v>2.7942770000000001</v>
      </c>
      <c r="K591" s="29">
        <v>7.6619000000000007E-2</v>
      </c>
      <c r="L591" s="29">
        <f t="shared" si="306"/>
        <v>97.855852999999982</v>
      </c>
      <c r="M591" s="30">
        <f t="shared" si="307"/>
        <v>2.288007732775899</v>
      </c>
      <c r="N591" s="30">
        <f t="shared" si="308"/>
        <v>1.6765019795306404</v>
      </c>
      <c r="O591" s="30">
        <f t="shared" si="309"/>
        <v>2.5526231474895883E-2</v>
      </c>
      <c r="P591" s="30">
        <f t="shared" si="310"/>
        <v>6.4003038585836187E-3</v>
      </c>
      <c r="Q591" s="30">
        <f t="shared" si="311"/>
        <v>0.73576714544281141</v>
      </c>
      <c r="R591" s="30">
        <f t="shared" si="312"/>
        <v>0.25298519562835914</v>
      </c>
      <c r="S591" s="30">
        <f t="shared" si="313"/>
        <v>4.5643416486445482E-3</v>
      </c>
      <c r="T591" s="30">
        <f t="shared" si="314"/>
        <v>4.9897529303598347</v>
      </c>
      <c r="U591" s="31">
        <f t="shared" si="315"/>
        <v>74.071759615291739</v>
      </c>
      <c r="V591" s="37" t="s">
        <v>47</v>
      </c>
      <c r="W591" s="37" t="s">
        <v>50</v>
      </c>
    </row>
    <row r="592" spans="2:23" ht="15" customHeight="1">
      <c r="B592" s="10"/>
      <c r="C592" s="28"/>
      <c r="D592" s="10" t="s">
        <v>19</v>
      </c>
      <c r="E592" s="29">
        <v>46.363494000000003</v>
      </c>
      <c r="F592" s="29">
        <v>31.782937</v>
      </c>
      <c r="G592" s="29">
        <v>0.72924699999999998</v>
      </c>
      <c r="H592" s="29">
        <v>9.3794000000000002E-2</v>
      </c>
      <c r="I592" s="29">
        <v>16.137832</v>
      </c>
      <c r="J592" s="29">
        <v>2.0069129999999999</v>
      </c>
      <c r="K592" s="29">
        <v>5.9323000000000001E-2</v>
      </c>
      <c r="L592" s="29">
        <f t="shared" si="306"/>
        <v>97.173540000000017</v>
      </c>
      <c r="M592" s="30">
        <f t="shared" si="307"/>
        <v>2.192748542034499</v>
      </c>
      <c r="N592" s="30">
        <f t="shared" si="308"/>
        <v>1.7715864015578418</v>
      </c>
      <c r="O592" s="30">
        <f t="shared" si="309"/>
        <v>2.5953454138125408E-2</v>
      </c>
      <c r="P592" s="30">
        <f t="shared" si="310"/>
        <v>6.6130314285628208E-3</v>
      </c>
      <c r="Q592" s="30">
        <f t="shared" si="311"/>
        <v>0.81777550453847092</v>
      </c>
      <c r="R592" s="30">
        <f t="shared" si="312"/>
        <v>0.18402988600255751</v>
      </c>
      <c r="S592" s="30">
        <f t="shared" si="313"/>
        <v>3.5793068374746113E-3</v>
      </c>
      <c r="T592" s="30">
        <f t="shared" si="314"/>
        <v>5.0022861265375314</v>
      </c>
      <c r="U592" s="31">
        <f t="shared" si="315"/>
        <v>81.339561530107346</v>
      </c>
      <c r="V592" s="37"/>
      <c r="W592" s="37" t="s">
        <v>49</v>
      </c>
    </row>
    <row r="593" spans="2:23" ht="15" customHeight="1">
      <c r="B593" s="10"/>
      <c r="C593" s="28"/>
      <c r="D593" s="10" t="s">
        <v>20</v>
      </c>
      <c r="E593" s="29">
        <v>49.895054000000002</v>
      </c>
      <c r="F593" s="29">
        <v>30.26022</v>
      </c>
      <c r="G593" s="29">
        <v>1.0282690000000001</v>
      </c>
      <c r="H593" s="29">
        <v>0.13788900000000001</v>
      </c>
      <c r="I593" s="29">
        <v>14.020193000000001</v>
      </c>
      <c r="J593" s="29">
        <v>2.914479</v>
      </c>
      <c r="K593" s="29">
        <v>0.10539900000000001</v>
      </c>
      <c r="L593" s="29">
        <f t="shared" si="306"/>
        <v>98.361503000000013</v>
      </c>
      <c r="M593" s="30">
        <f t="shared" si="307"/>
        <v>2.3130784719317523</v>
      </c>
      <c r="N593" s="30">
        <f t="shared" si="308"/>
        <v>1.6533339670486811</v>
      </c>
      <c r="O593" s="30">
        <f t="shared" si="309"/>
        <v>3.5871327917036067E-2</v>
      </c>
      <c r="P593" s="30">
        <f t="shared" si="310"/>
        <v>9.5296148248617905E-3</v>
      </c>
      <c r="Q593" s="30">
        <f t="shared" si="311"/>
        <v>0.6964069487357033</v>
      </c>
      <c r="R593" s="30">
        <f t="shared" si="312"/>
        <v>0.26196359239919925</v>
      </c>
      <c r="S593" s="30">
        <f t="shared" si="313"/>
        <v>6.233507855507062E-3</v>
      </c>
      <c r="T593" s="30">
        <f t="shared" si="314"/>
        <v>4.9764174307127407</v>
      </c>
      <c r="U593" s="31">
        <f t="shared" si="315"/>
        <v>72.196146124888088</v>
      </c>
      <c r="V593" s="37"/>
      <c r="W593" s="37" t="s">
        <v>79</v>
      </c>
    </row>
    <row r="594" spans="2:23" ht="15" customHeight="1">
      <c r="B594" s="10"/>
      <c r="C594" s="28"/>
      <c r="D594" s="10" t="s">
        <v>21</v>
      </c>
      <c r="E594" s="29">
        <v>44.485098000000001</v>
      </c>
      <c r="F594" s="29">
        <v>32.571539000000001</v>
      </c>
      <c r="G594" s="29">
        <v>0.59639500000000001</v>
      </c>
      <c r="H594" s="29">
        <v>6.2007E-2</v>
      </c>
      <c r="I594" s="29">
        <v>17.389862000000001</v>
      </c>
      <c r="J594" s="29">
        <v>1.3361160000000001</v>
      </c>
      <c r="K594" s="29">
        <v>4.3402000000000003E-2</v>
      </c>
      <c r="L594" s="29">
        <f t="shared" si="306"/>
        <v>96.484418999999988</v>
      </c>
      <c r="M594" s="30">
        <f t="shared" si="307"/>
        <v>2.1275431627185415</v>
      </c>
      <c r="N594" s="30">
        <f t="shared" si="308"/>
        <v>1.8359368753460767</v>
      </c>
      <c r="O594" s="30">
        <f t="shared" si="309"/>
        <v>2.1463753065071253E-2</v>
      </c>
      <c r="P594" s="30">
        <f t="shared" si="310"/>
        <v>4.4209683287388234E-3</v>
      </c>
      <c r="Q594" s="30">
        <f t="shared" si="311"/>
        <v>0.8911200139053983</v>
      </c>
      <c r="R594" s="30">
        <f t="shared" si="312"/>
        <v>0.12389538515364588</v>
      </c>
      <c r="S594" s="30">
        <f t="shared" si="313"/>
        <v>2.6481142704700496E-3</v>
      </c>
      <c r="T594" s="30">
        <f t="shared" si="314"/>
        <v>5.0070282727879425</v>
      </c>
      <c r="U594" s="31">
        <f t="shared" si="315"/>
        <v>87.565290710865668</v>
      </c>
      <c r="V594" s="37" t="s">
        <v>48</v>
      </c>
      <c r="W594" s="37" t="s">
        <v>69</v>
      </c>
    </row>
    <row r="595" spans="2:23" ht="15" customHeight="1">
      <c r="B595" s="10"/>
      <c r="C595" s="28"/>
      <c r="D595" s="10" t="s">
        <v>19</v>
      </c>
      <c r="E595" s="29">
        <v>47.413415000000001</v>
      </c>
      <c r="F595" s="29">
        <v>31.217796</v>
      </c>
      <c r="G595" s="29">
        <v>0.69697900000000002</v>
      </c>
      <c r="H595" s="29">
        <v>0.122088</v>
      </c>
      <c r="I595" s="29">
        <v>15.65268</v>
      </c>
      <c r="J595" s="29">
        <v>2.259665</v>
      </c>
      <c r="K595" s="29">
        <v>4.0885999999999999E-2</v>
      </c>
      <c r="L595" s="29">
        <f t="shared" si="306"/>
        <v>97.403509000000014</v>
      </c>
      <c r="M595" s="30">
        <f t="shared" si="307"/>
        <v>2.2315867666950129</v>
      </c>
      <c r="N595" s="30">
        <f t="shared" si="308"/>
        <v>1.7316910652955106</v>
      </c>
      <c r="O595" s="30">
        <f t="shared" si="309"/>
        <v>2.4685394656958459E-2</v>
      </c>
      <c r="P595" s="30">
        <f t="shared" si="310"/>
        <v>8.5664005126087541E-3</v>
      </c>
      <c r="Q595" s="30">
        <f t="shared" si="311"/>
        <v>0.7893643005094042</v>
      </c>
      <c r="R595" s="30">
        <f t="shared" si="312"/>
        <v>0.20620715799251479</v>
      </c>
      <c r="S595" s="30">
        <f t="shared" si="313"/>
        <v>2.4549933260031324E-3</v>
      </c>
      <c r="T595" s="30">
        <f t="shared" si="314"/>
        <v>4.9945560789880128</v>
      </c>
      <c r="U595" s="31">
        <f t="shared" si="315"/>
        <v>79.092522955043364</v>
      </c>
      <c r="V595" s="37"/>
      <c r="W595" s="37" t="s">
        <v>70</v>
      </c>
    </row>
    <row r="596" spans="2:23" ht="15" customHeight="1">
      <c r="B596" s="10"/>
      <c r="C596" s="28"/>
      <c r="D596" s="10" t="s">
        <v>20</v>
      </c>
      <c r="E596" s="29">
        <v>52.678961000000001</v>
      </c>
      <c r="F596" s="29">
        <v>25.474717999999999</v>
      </c>
      <c r="G596" s="29">
        <v>2.410104</v>
      </c>
      <c r="H596" s="29">
        <v>0.36874200000000001</v>
      </c>
      <c r="I596" s="29">
        <v>11.489388</v>
      </c>
      <c r="J596" s="29">
        <v>3.9698699999999998</v>
      </c>
      <c r="K596" s="29">
        <v>0.36895699999999998</v>
      </c>
      <c r="L596" s="29">
        <f t="shared" si="306"/>
        <v>96.760739999999998</v>
      </c>
      <c r="M596" s="30">
        <f t="shared" si="307"/>
        <v>2.4781648270663594</v>
      </c>
      <c r="N596" s="30">
        <f t="shared" si="308"/>
        <v>1.4124009813439187</v>
      </c>
      <c r="O596" s="30">
        <f t="shared" si="309"/>
        <v>8.5317203722793125E-2</v>
      </c>
      <c r="P596" s="30">
        <f t="shared" si="310"/>
        <v>2.5859995837074861E-2</v>
      </c>
      <c r="Q596" s="30">
        <f t="shared" si="311"/>
        <v>0.57911673893505533</v>
      </c>
      <c r="R596" s="30">
        <f t="shared" si="312"/>
        <v>0.36208989982163947</v>
      </c>
      <c r="S596" s="30">
        <f t="shared" si="313"/>
        <v>2.2142767168524896E-2</v>
      </c>
      <c r="T596" s="30">
        <f t="shared" si="314"/>
        <v>4.9650924138953654</v>
      </c>
      <c r="U596" s="31">
        <f t="shared" si="315"/>
        <v>60.114921478449475</v>
      </c>
      <c r="V596" s="37"/>
      <c r="W596" s="37" t="s">
        <v>79</v>
      </c>
    </row>
    <row r="597" spans="2:23" ht="15" customHeight="1">
      <c r="B597" s="10"/>
      <c r="C597" s="28"/>
      <c r="D597" s="10" t="s">
        <v>22</v>
      </c>
      <c r="E597" s="29">
        <v>48.995139999999999</v>
      </c>
      <c r="F597" s="29">
        <v>29.475318999999999</v>
      </c>
      <c r="G597" s="29">
        <v>0.88373199999999996</v>
      </c>
      <c r="H597" s="29">
        <v>7.3252999999999999E-2</v>
      </c>
      <c r="I597" s="29">
        <v>14.289324000000001</v>
      </c>
      <c r="J597" s="29">
        <v>2.858889</v>
      </c>
      <c r="K597" s="29">
        <v>7.9672999999999994E-2</v>
      </c>
      <c r="L597" s="29">
        <f t="shared" si="306"/>
        <v>96.655330000000006</v>
      </c>
      <c r="M597" s="30">
        <f t="shared" si="307"/>
        <v>2.3146687760975975</v>
      </c>
      <c r="N597" s="30">
        <f t="shared" si="308"/>
        <v>1.6411565172813045</v>
      </c>
      <c r="O597" s="30">
        <f t="shared" si="309"/>
        <v>3.1416968228815734E-2</v>
      </c>
      <c r="P597" s="30">
        <f t="shared" si="310"/>
        <v>5.1591020844859985E-3</v>
      </c>
      <c r="Q597" s="30">
        <f t="shared" si="311"/>
        <v>0.72330883190146922</v>
      </c>
      <c r="R597" s="30">
        <f t="shared" si="312"/>
        <v>0.26186670361289804</v>
      </c>
      <c r="S597" s="30">
        <f t="shared" si="313"/>
        <v>4.8018674944419375E-3</v>
      </c>
      <c r="T597" s="30">
        <f t="shared" si="314"/>
        <v>4.9823787667010135</v>
      </c>
      <c r="U597" s="31">
        <f t="shared" si="315"/>
        <v>73.063165856426423</v>
      </c>
      <c r="V597" s="37" t="s">
        <v>47</v>
      </c>
      <c r="W597" s="37" t="s">
        <v>49</v>
      </c>
    </row>
    <row r="598" spans="2:23" ht="15" customHeight="1">
      <c r="B598" s="10"/>
      <c r="C598" s="28"/>
      <c r="D598" s="10" t="s">
        <v>19</v>
      </c>
      <c r="E598" s="29">
        <v>51.607823000000003</v>
      </c>
      <c r="F598" s="29">
        <v>27.996552000000001</v>
      </c>
      <c r="G598" s="29">
        <v>0.81553799999999999</v>
      </c>
      <c r="H598" s="29">
        <v>0.140684</v>
      </c>
      <c r="I598" s="29">
        <v>12.46</v>
      </c>
      <c r="J598" s="29">
        <v>3.8250109999999999</v>
      </c>
      <c r="K598" s="29">
        <v>0.182924</v>
      </c>
      <c r="L598" s="29">
        <f t="shared" si="306"/>
        <v>97.028532000000013</v>
      </c>
      <c r="M598" s="30">
        <f t="shared" si="307"/>
        <v>2.4141899026758504</v>
      </c>
      <c r="N598" s="30">
        <f t="shared" si="308"/>
        <v>1.5435335548576612</v>
      </c>
      <c r="O598" s="30">
        <f t="shared" si="309"/>
        <v>2.8708330216273108E-2</v>
      </c>
      <c r="P598" s="30">
        <f t="shared" si="310"/>
        <v>9.8110040141503006E-3</v>
      </c>
      <c r="Q598" s="30">
        <f t="shared" si="311"/>
        <v>0.62452548630349958</v>
      </c>
      <c r="R598" s="30">
        <f t="shared" si="312"/>
        <v>0.34692509479682621</v>
      </c>
      <c r="S598" s="30">
        <f t="shared" si="313"/>
        <v>1.0916658642670782E-2</v>
      </c>
      <c r="T598" s="30">
        <f t="shared" si="314"/>
        <v>4.9786100315069319</v>
      </c>
      <c r="U598" s="31">
        <f t="shared" si="315"/>
        <v>63.573525361746157</v>
      </c>
      <c r="V598" s="37"/>
      <c r="W598" s="37" t="s">
        <v>50</v>
      </c>
    </row>
    <row r="599" spans="2:23" ht="15" customHeight="1">
      <c r="B599" s="10"/>
      <c r="C599" s="28"/>
      <c r="D599" s="10" t="s">
        <v>20</v>
      </c>
      <c r="E599" s="29">
        <v>51.133167999999998</v>
      </c>
      <c r="F599" s="29">
        <v>27.319747</v>
      </c>
      <c r="G599" s="29">
        <v>1.063234</v>
      </c>
      <c r="H599" s="29">
        <v>0.141318</v>
      </c>
      <c r="I599" s="29">
        <v>12.325977999999999</v>
      </c>
      <c r="J599" s="29">
        <v>3.7472509999999999</v>
      </c>
      <c r="K599" s="29">
        <v>0.20346</v>
      </c>
      <c r="L599" s="29">
        <f t="shared" si="306"/>
        <v>95.934156000000002</v>
      </c>
      <c r="M599" s="30">
        <f t="shared" si="307"/>
        <v>2.4213101332661244</v>
      </c>
      <c r="N599" s="30">
        <f t="shared" si="308"/>
        <v>1.5246846554869824</v>
      </c>
      <c r="O599" s="30">
        <f t="shared" si="309"/>
        <v>3.7886493882937487E-2</v>
      </c>
      <c r="P599" s="30">
        <f t="shared" si="310"/>
        <v>9.9760371350689214E-3</v>
      </c>
      <c r="Q599" s="30">
        <f t="shared" si="311"/>
        <v>0.62538194851044682</v>
      </c>
      <c r="R599" s="30">
        <f t="shared" si="312"/>
        <v>0.34403897136241585</v>
      </c>
      <c r="S599" s="30">
        <f t="shared" si="313"/>
        <v>1.2291076172293773E-2</v>
      </c>
      <c r="T599" s="30">
        <f t="shared" si="314"/>
        <v>4.9755693158162693</v>
      </c>
      <c r="U599" s="31">
        <f t="shared" si="315"/>
        <v>63.703199210135828</v>
      </c>
      <c r="V599" s="37"/>
      <c r="W599" s="37" t="s">
        <v>79</v>
      </c>
    </row>
    <row r="600" spans="2:23" ht="15" customHeight="1">
      <c r="B600" s="10"/>
      <c r="C600" s="28"/>
      <c r="D600" s="10" t="s">
        <v>23</v>
      </c>
      <c r="E600" s="29">
        <v>43.801420999999998</v>
      </c>
      <c r="F600" s="29">
        <v>33.733871999999998</v>
      </c>
      <c r="G600" s="29">
        <v>0.55741799999999997</v>
      </c>
      <c r="H600" s="29">
        <v>8.5456000000000004E-2</v>
      </c>
      <c r="I600" s="29">
        <v>18.323118999999998</v>
      </c>
      <c r="J600" s="29">
        <v>1.027838</v>
      </c>
      <c r="K600" s="29">
        <v>1.1514999999999999E-2</v>
      </c>
      <c r="L600" s="29">
        <f t="shared" si="306"/>
        <v>97.540638999999999</v>
      </c>
      <c r="M600" s="30">
        <f t="shared" si="307"/>
        <v>2.0779609062352158</v>
      </c>
      <c r="N600" s="30">
        <f t="shared" si="308"/>
        <v>1.8861273073106426</v>
      </c>
      <c r="O600" s="30">
        <f t="shared" si="309"/>
        <v>1.989930931860024E-2</v>
      </c>
      <c r="P600" s="30">
        <f t="shared" si="310"/>
        <v>6.0437235251304686E-3</v>
      </c>
      <c r="Q600" s="30">
        <f t="shared" si="311"/>
        <v>0.93137549861401148</v>
      </c>
      <c r="R600" s="30">
        <f t="shared" si="312"/>
        <v>9.4541171583564315E-2</v>
      </c>
      <c r="S600" s="30">
        <f t="shared" si="313"/>
        <v>6.9690930955817467E-4</v>
      </c>
      <c r="T600" s="30">
        <f t="shared" si="314"/>
        <v>5.0166448258967238</v>
      </c>
      <c r="U600" s="31">
        <f t="shared" si="315"/>
        <v>90.723083856065372</v>
      </c>
      <c r="V600" s="37" t="s">
        <v>48</v>
      </c>
      <c r="W600" s="37" t="s">
        <v>69</v>
      </c>
    </row>
    <row r="601" spans="2:23" ht="15" customHeight="1">
      <c r="B601" s="10"/>
      <c r="C601" s="28"/>
      <c r="D601" s="10" t="s">
        <v>20</v>
      </c>
      <c r="E601" s="29">
        <v>50.823878999999998</v>
      </c>
      <c r="F601" s="29">
        <v>28.334527999999999</v>
      </c>
      <c r="G601" s="29">
        <v>1.02478</v>
      </c>
      <c r="H601" s="29">
        <v>0.15195400000000001</v>
      </c>
      <c r="I601" s="29">
        <v>13.276319000000001</v>
      </c>
      <c r="J601" s="29">
        <v>3.4250569999999998</v>
      </c>
      <c r="K601" s="29">
        <v>0.168014</v>
      </c>
      <c r="L601" s="29">
        <f t="shared" si="306"/>
        <v>97.204531000000003</v>
      </c>
      <c r="M601" s="30">
        <f t="shared" si="307"/>
        <v>2.3808585808743969</v>
      </c>
      <c r="N601" s="30">
        <f t="shared" si="308"/>
        <v>1.5643625527919096</v>
      </c>
      <c r="O601" s="30">
        <f t="shared" si="309"/>
        <v>3.6124702053385839E-2</v>
      </c>
      <c r="P601" s="30">
        <f t="shared" si="310"/>
        <v>1.0611842215717735E-2</v>
      </c>
      <c r="Q601" s="30">
        <f t="shared" si="311"/>
        <v>0.66637654817378023</v>
      </c>
      <c r="R601" s="30">
        <f t="shared" si="312"/>
        <v>0.31108619021696554</v>
      </c>
      <c r="S601" s="30">
        <f t="shared" si="313"/>
        <v>1.0040940970565569E-2</v>
      </c>
      <c r="T601" s="30">
        <f t="shared" si="314"/>
        <v>4.9794613572967208</v>
      </c>
      <c r="U601" s="31">
        <f t="shared" si="315"/>
        <v>67.480918005771201</v>
      </c>
      <c r="V601" s="37"/>
      <c r="W601" s="37" t="s">
        <v>79</v>
      </c>
    </row>
    <row r="602" spans="2:23" ht="15" customHeight="1">
      <c r="B602" s="10"/>
      <c r="C602" s="28"/>
      <c r="D602" s="10" t="s">
        <v>24</v>
      </c>
      <c r="E602" s="29">
        <v>49.834209999999999</v>
      </c>
      <c r="F602" s="29">
        <v>29.457131</v>
      </c>
      <c r="G602" s="29">
        <v>0.76955899999999999</v>
      </c>
      <c r="H602" s="29">
        <v>0.104993</v>
      </c>
      <c r="I602" s="29">
        <v>13.787637999999999</v>
      </c>
      <c r="J602" s="29">
        <v>3.310241</v>
      </c>
      <c r="K602" s="29">
        <v>0.115519</v>
      </c>
      <c r="L602" s="29">
        <f t="shared" si="306"/>
        <v>97.379291000000009</v>
      </c>
      <c r="M602" s="30">
        <f t="shared" si="307"/>
        <v>2.3338106931284073</v>
      </c>
      <c r="N602" s="30">
        <f t="shared" si="308"/>
        <v>1.6258636856133206</v>
      </c>
      <c r="O602" s="30">
        <f t="shared" si="309"/>
        <v>2.7119882932326027E-2</v>
      </c>
      <c r="P602" s="30">
        <f t="shared" si="310"/>
        <v>7.3301227649237941E-3</v>
      </c>
      <c r="Q602" s="30">
        <f t="shared" si="311"/>
        <v>0.69183758801686956</v>
      </c>
      <c r="R602" s="30">
        <f t="shared" si="312"/>
        <v>0.30056942346271448</v>
      </c>
      <c r="S602" s="30">
        <f t="shared" si="313"/>
        <v>6.901676823131267E-3</v>
      </c>
      <c r="T602" s="30">
        <f t="shared" si="314"/>
        <v>4.9934330727416922</v>
      </c>
      <c r="U602" s="31">
        <f t="shared" si="315"/>
        <v>69.231619430020899</v>
      </c>
      <c r="V602" s="37" t="s">
        <v>47</v>
      </c>
      <c r="W602" s="37" t="s">
        <v>50</v>
      </c>
    </row>
    <row r="603" spans="2:23" ht="15" customHeight="1">
      <c r="B603" s="10"/>
      <c r="C603" s="28"/>
      <c r="D603" s="10" t="s">
        <v>19</v>
      </c>
      <c r="E603" s="29">
        <v>47.650039</v>
      </c>
      <c r="F603" s="29">
        <v>31.109791999999999</v>
      </c>
      <c r="G603" s="29">
        <v>0.78752699999999998</v>
      </c>
      <c r="H603" s="29">
        <v>0.114401</v>
      </c>
      <c r="I603" s="29">
        <v>15.660812</v>
      </c>
      <c r="J603" s="29">
        <v>2.2822960000000001</v>
      </c>
      <c r="K603" s="29">
        <v>6.3321000000000002E-2</v>
      </c>
      <c r="L603" s="29">
        <f t="shared" si="306"/>
        <v>97.668187999999986</v>
      </c>
      <c r="M603" s="30">
        <f t="shared" si="307"/>
        <v>2.2372217154112608</v>
      </c>
      <c r="N603" s="30">
        <f t="shared" si="308"/>
        <v>1.7214662420078448</v>
      </c>
      <c r="O603" s="30">
        <f t="shared" si="309"/>
        <v>2.7823967633218032E-2</v>
      </c>
      <c r="P603" s="30">
        <f t="shared" si="310"/>
        <v>8.0073431830672784E-3</v>
      </c>
      <c r="Q603" s="30">
        <f t="shared" si="311"/>
        <v>0.7878368235967721</v>
      </c>
      <c r="R603" s="30">
        <f t="shared" si="312"/>
        <v>0.20776140434824739</v>
      </c>
      <c r="S603" s="30">
        <f t="shared" si="313"/>
        <v>3.7927715238405086E-3</v>
      </c>
      <c r="T603" s="30">
        <f t="shared" si="314"/>
        <v>4.9939102677042504</v>
      </c>
      <c r="U603" s="31">
        <f t="shared" si="315"/>
        <v>78.831690901306771</v>
      </c>
      <c r="V603" s="37"/>
      <c r="W603" s="37" t="s">
        <v>49</v>
      </c>
    </row>
    <row r="604" spans="2:23" ht="15" customHeight="1">
      <c r="B604" s="10"/>
      <c r="C604" s="28"/>
      <c r="D604" s="10" t="s">
        <v>25</v>
      </c>
      <c r="E604" s="29">
        <v>51.527673</v>
      </c>
      <c r="F604" s="29">
        <v>28.511509</v>
      </c>
      <c r="G604" s="29">
        <v>0.63659399999999999</v>
      </c>
      <c r="H604" s="29">
        <v>6.0554999999999998E-2</v>
      </c>
      <c r="I604" s="29">
        <v>12.302731</v>
      </c>
      <c r="J604" s="29">
        <v>3.8540420000000002</v>
      </c>
      <c r="K604" s="29">
        <v>0.14857799999999999</v>
      </c>
      <c r="L604" s="29">
        <f t="shared" si="306"/>
        <v>97.041681999999994</v>
      </c>
      <c r="M604" s="30">
        <f t="shared" si="307"/>
        <v>2.4066920501710438</v>
      </c>
      <c r="N604" s="30">
        <f t="shared" si="308"/>
        <v>1.5694801747860363</v>
      </c>
      <c r="O604" s="30">
        <f t="shared" si="309"/>
        <v>2.2374347339903358E-2</v>
      </c>
      <c r="P604" s="30">
        <f t="shared" si="310"/>
        <v>4.2164102217478548E-3</v>
      </c>
      <c r="Q604" s="30">
        <f t="shared" si="311"/>
        <v>0.61568384137872212</v>
      </c>
      <c r="R604" s="30">
        <f t="shared" si="312"/>
        <v>0.34901458320541351</v>
      </c>
      <c r="S604" s="30">
        <f t="shared" si="313"/>
        <v>8.8531465316538365E-3</v>
      </c>
      <c r="T604" s="30">
        <f t="shared" si="314"/>
        <v>4.9763145536345199</v>
      </c>
      <c r="U604" s="31">
        <f t="shared" si="315"/>
        <v>63.241009479660704</v>
      </c>
      <c r="V604" s="37" t="s">
        <v>47</v>
      </c>
      <c r="W604" s="37" t="s">
        <v>50</v>
      </c>
    </row>
    <row r="605" spans="2:23" ht="15" customHeight="1">
      <c r="B605" s="10"/>
      <c r="C605" s="28"/>
      <c r="D605" s="10" t="s">
        <v>19</v>
      </c>
      <c r="E605" s="29">
        <v>47.633934000000004</v>
      </c>
      <c r="F605" s="29">
        <v>30.847147</v>
      </c>
      <c r="G605" s="29">
        <v>0.76958199999999999</v>
      </c>
      <c r="H605" s="29">
        <v>6.9459999999999994E-2</v>
      </c>
      <c r="I605" s="29">
        <v>15.374468</v>
      </c>
      <c r="J605" s="29">
        <v>2.2248670000000002</v>
      </c>
      <c r="K605" s="29">
        <v>6.5669000000000005E-2</v>
      </c>
      <c r="L605" s="29">
        <f t="shared" si="306"/>
        <v>96.985127000000006</v>
      </c>
      <c r="M605" s="30">
        <f t="shared" si="307"/>
        <v>2.2489352587035323</v>
      </c>
      <c r="N605" s="30">
        <f t="shared" si="308"/>
        <v>1.7164499459437239</v>
      </c>
      <c r="O605" s="30">
        <f t="shared" si="309"/>
        <v>2.7341557197210931E-2</v>
      </c>
      <c r="P605" s="30">
        <f t="shared" si="310"/>
        <v>4.8888660417507465E-3</v>
      </c>
      <c r="Q605" s="30">
        <f t="shared" si="311"/>
        <v>0.77774429442453286</v>
      </c>
      <c r="R605" s="30">
        <f t="shared" si="312"/>
        <v>0.2036627926854867</v>
      </c>
      <c r="S605" s="30">
        <f t="shared" si="313"/>
        <v>3.9553421450148887E-3</v>
      </c>
      <c r="T605" s="30">
        <f t="shared" si="314"/>
        <v>4.9829780571412519</v>
      </c>
      <c r="U605" s="31">
        <f t="shared" si="315"/>
        <v>78.929769527800289</v>
      </c>
      <c r="V605" s="37"/>
      <c r="W605" s="37" t="s">
        <v>49</v>
      </c>
    </row>
    <row r="606" spans="2:23" ht="15" customHeight="1">
      <c r="B606" s="10"/>
      <c r="C606" s="28"/>
      <c r="D606" s="10" t="s">
        <v>26</v>
      </c>
      <c r="E606" s="29">
        <v>51.802855999999998</v>
      </c>
      <c r="F606" s="29">
        <v>28.134522</v>
      </c>
      <c r="G606" s="29">
        <v>0.81629399999999996</v>
      </c>
      <c r="H606" s="29">
        <v>9.2841999999999994E-2</v>
      </c>
      <c r="I606" s="29">
        <v>12.447793000000001</v>
      </c>
      <c r="J606" s="29">
        <v>4.1015430000000004</v>
      </c>
      <c r="K606" s="29">
        <v>0.16290099999999999</v>
      </c>
      <c r="L606" s="29">
        <f t="shared" si="306"/>
        <v>97.558751000000015</v>
      </c>
      <c r="M606" s="30">
        <f t="shared" si="307"/>
        <v>2.4119495677878957</v>
      </c>
      <c r="N606" s="30">
        <f t="shared" si="308"/>
        <v>1.5438663350362802</v>
      </c>
      <c r="O606" s="30">
        <f t="shared" si="309"/>
        <v>2.8600193047988991E-2</v>
      </c>
      <c r="P606" s="30">
        <f t="shared" si="310"/>
        <v>6.4442423099702528E-3</v>
      </c>
      <c r="Q606" s="30">
        <f t="shared" si="311"/>
        <v>0.6209878607499294</v>
      </c>
      <c r="R606" s="30">
        <f t="shared" si="312"/>
        <v>0.37026181458795865</v>
      </c>
      <c r="S606" s="30">
        <f t="shared" si="313"/>
        <v>9.6761238878545486E-3</v>
      </c>
      <c r="T606" s="30">
        <f t="shared" si="314"/>
        <v>4.9917861374078782</v>
      </c>
      <c r="U606" s="31">
        <f t="shared" si="315"/>
        <v>62.041348242825705</v>
      </c>
      <c r="V606" s="37" t="s">
        <v>47</v>
      </c>
      <c r="W606" s="37" t="s">
        <v>50</v>
      </c>
    </row>
    <row r="607" spans="2:23" ht="15" customHeight="1">
      <c r="B607" s="10"/>
      <c r="C607" s="28"/>
      <c r="D607" s="10" t="s">
        <v>19</v>
      </c>
      <c r="E607" s="29">
        <v>46.336576000000001</v>
      </c>
      <c r="F607" s="29">
        <v>31.677233999999999</v>
      </c>
      <c r="G607" s="29">
        <v>0.77669699999999997</v>
      </c>
      <c r="H607" s="29">
        <v>0.10793800000000001</v>
      </c>
      <c r="I607" s="29">
        <v>16.257811</v>
      </c>
      <c r="J607" s="29">
        <v>2.0022530000000001</v>
      </c>
      <c r="K607" s="29">
        <v>4.7030000000000002E-2</v>
      </c>
      <c r="L607" s="29">
        <f t="shared" si="306"/>
        <v>97.205539000000016</v>
      </c>
      <c r="M607" s="30">
        <f t="shared" si="307"/>
        <v>2.1921216855624208</v>
      </c>
      <c r="N607" s="30">
        <f t="shared" si="308"/>
        <v>1.7662151665135606</v>
      </c>
      <c r="O607" s="30">
        <f t="shared" si="309"/>
        <v>2.7650321710004012E-2</v>
      </c>
      <c r="P607" s="30">
        <f t="shared" si="310"/>
        <v>7.6125111530791533E-3</v>
      </c>
      <c r="Q607" s="30">
        <f t="shared" si="311"/>
        <v>0.82409831115263343</v>
      </c>
      <c r="R607" s="30">
        <f t="shared" si="312"/>
        <v>0.18365671414802714</v>
      </c>
      <c r="S607" s="30">
        <f t="shared" si="313"/>
        <v>2.8384343201699109E-3</v>
      </c>
      <c r="T607" s="30">
        <f t="shared" si="314"/>
        <v>5.0041931445598946</v>
      </c>
      <c r="U607" s="31">
        <f t="shared" si="315"/>
        <v>81.545977099617375</v>
      </c>
      <c r="V607" s="37"/>
      <c r="W607" s="37" t="s">
        <v>49</v>
      </c>
    </row>
    <row r="608" spans="2:23" ht="15" customHeight="1">
      <c r="B608" s="10"/>
      <c r="C608" s="28"/>
      <c r="D608" s="10" t="s">
        <v>27</v>
      </c>
      <c r="E608" s="29">
        <v>46.132137999999998</v>
      </c>
      <c r="F608" s="29">
        <v>31.588569</v>
      </c>
      <c r="G608" s="29">
        <v>0.88812599999999997</v>
      </c>
      <c r="H608" s="29">
        <v>8.6771000000000001E-2</v>
      </c>
      <c r="I608" s="29">
        <v>16.682486000000001</v>
      </c>
      <c r="J608" s="29">
        <v>1.931395</v>
      </c>
      <c r="K608" s="29">
        <v>3.8898000000000002E-2</v>
      </c>
      <c r="L608" s="29">
        <f t="shared" si="306"/>
        <v>97.348382999999998</v>
      </c>
      <c r="M608" s="30">
        <f t="shared" si="307"/>
        <v>2.1836155094495364</v>
      </c>
      <c r="N608" s="30">
        <f t="shared" si="308"/>
        <v>1.7622120943422046</v>
      </c>
      <c r="O608" s="30">
        <f t="shared" si="309"/>
        <v>3.1634065790952015E-2</v>
      </c>
      <c r="P608" s="30">
        <f t="shared" si="310"/>
        <v>6.1229405968331041E-3</v>
      </c>
      <c r="Q608" s="30">
        <f t="shared" si="311"/>
        <v>0.84607641893889252</v>
      </c>
      <c r="R608" s="30">
        <f t="shared" si="312"/>
        <v>0.17725187093596459</v>
      </c>
      <c r="S608" s="30">
        <f t="shared" si="313"/>
        <v>2.3488917949666334E-3</v>
      </c>
      <c r="T608" s="30">
        <f t="shared" si="314"/>
        <v>5.0092617918493501</v>
      </c>
      <c r="U608" s="31">
        <f t="shared" si="315"/>
        <v>82.489542914610098</v>
      </c>
      <c r="V608" s="37" t="s">
        <v>47</v>
      </c>
      <c r="W608" s="37" t="s">
        <v>49</v>
      </c>
    </row>
    <row r="609" spans="1:23" ht="15" customHeight="1">
      <c r="B609" s="10"/>
      <c r="C609" s="28"/>
      <c r="D609" s="10" t="s">
        <v>19</v>
      </c>
      <c r="E609" s="29">
        <v>51.319336999999997</v>
      </c>
      <c r="F609" s="29">
        <v>28.120166000000001</v>
      </c>
      <c r="G609" s="29">
        <v>0.78758499999999998</v>
      </c>
      <c r="H609" s="29">
        <v>0.121986</v>
      </c>
      <c r="I609" s="29">
        <v>12.932515</v>
      </c>
      <c r="J609" s="29">
        <v>3.868039</v>
      </c>
      <c r="K609" s="29">
        <v>0.16311999999999999</v>
      </c>
      <c r="L609" s="29">
        <f t="shared" si="306"/>
        <v>97.312748000000013</v>
      </c>
      <c r="M609" s="30">
        <f t="shared" si="307"/>
        <v>2.3990464132696512</v>
      </c>
      <c r="N609" s="30">
        <f t="shared" si="308"/>
        <v>1.5492843385385089</v>
      </c>
      <c r="O609" s="30">
        <f t="shared" si="309"/>
        <v>2.770530214092503E-2</v>
      </c>
      <c r="P609" s="30">
        <f t="shared" si="310"/>
        <v>8.5012044243707504E-3</v>
      </c>
      <c r="Q609" s="30">
        <f t="shared" si="311"/>
        <v>0.64776404467950988</v>
      </c>
      <c r="R609" s="30">
        <f t="shared" si="312"/>
        <v>0.35058682778009936</v>
      </c>
      <c r="S609" s="30">
        <f t="shared" si="313"/>
        <v>9.7280988952349722E-3</v>
      </c>
      <c r="T609" s="30">
        <f t="shared" si="314"/>
        <v>4.9926162297283003</v>
      </c>
      <c r="U609" s="31">
        <f t="shared" si="315"/>
        <v>64.257271809660281</v>
      </c>
      <c r="V609" s="37"/>
      <c r="W609" s="37" t="s">
        <v>50</v>
      </c>
    </row>
    <row r="610" spans="1:23" ht="15" customHeight="1">
      <c r="B610" s="10"/>
      <c r="C610" s="28"/>
      <c r="D610" s="10" t="s">
        <v>28</v>
      </c>
      <c r="E610" s="29">
        <v>51.961350000000003</v>
      </c>
      <c r="F610" s="29">
        <v>27.704507</v>
      </c>
      <c r="G610" s="29">
        <v>1.4162159999999999</v>
      </c>
      <c r="H610" s="29">
        <v>0.46852300000000002</v>
      </c>
      <c r="I610" s="29">
        <v>12.508637</v>
      </c>
      <c r="J610" s="29">
        <v>3.952947</v>
      </c>
      <c r="K610" s="29">
        <v>0.13406699999999999</v>
      </c>
      <c r="L610" s="29">
        <f t="shared" si="306"/>
        <v>98.146247000000002</v>
      </c>
      <c r="M610" s="30">
        <f t="shared" si="307"/>
        <v>2.4095580748083263</v>
      </c>
      <c r="N610" s="30">
        <f t="shared" si="308"/>
        <v>1.5141295523790272</v>
      </c>
      <c r="O610" s="30">
        <f t="shared" si="309"/>
        <v>4.9419040635439365E-2</v>
      </c>
      <c r="P610" s="30">
        <f t="shared" si="310"/>
        <v>3.238923893828121E-2</v>
      </c>
      <c r="Q610" s="30">
        <f t="shared" si="311"/>
        <v>0.62150295202729322</v>
      </c>
      <c r="R610" s="30">
        <f t="shared" si="312"/>
        <v>0.3554062829408331</v>
      </c>
      <c r="S610" s="30">
        <f t="shared" si="313"/>
        <v>7.9312568513160431E-3</v>
      </c>
      <c r="T610" s="30">
        <f t="shared" si="314"/>
        <v>4.9903363985805163</v>
      </c>
      <c r="U610" s="31">
        <f t="shared" si="315"/>
        <v>63.106965766517014</v>
      </c>
      <c r="V610" s="37"/>
      <c r="W610" s="37" t="s">
        <v>79</v>
      </c>
    </row>
    <row r="611" spans="1:23" ht="15" customHeight="1">
      <c r="B611" s="10"/>
      <c r="C611" s="28"/>
      <c r="D611" s="10" t="s">
        <v>28</v>
      </c>
      <c r="E611" s="29">
        <v>44.272378000000003</v>
      </c>
      <c r="F611" s="29">
        <v>33.458257000000003</v>
      </c>
      <c r="G611" s="29">
        <v>0.56143900000000002</v>
      </c>
      <c r="H611" s="29">
        <v>9.8418000000000005E-2</v>
      </c>
      <c r="I611" s="29">
        <v>18.395268999999999</v>
      </c>
      <c r="J611" s="29">
        <v>0.90036000000000005</v>
      </c>
      <c r="K611" s="29">
        <v>2.9191000000000002E-2</v>
      </c>
      <c r="L611" s="29">
        <f t="shared" si="306"/>
        <v>97.715312000000011</v>
      </c>
      <c r="M611" s="30">
        <f t="shared" si="307"/>
        <v>2.0947937163650412</v>
      </c>
      <c r="N611" s="30">
        <f t="shared" si="308"/>
        <v>1.8658097701438385</v>
      </c>
      <c r="O611" s="30">
        <f t="shared" si="309"/>
        <v>1.9990277892668582E-2</v>
      </c>
      <c r="P611" s="30">
        <f t="shared" si="310"/>
        <v>6.9421789385312816E-3</v>
      </c>
      <c r="Q611" s="30">
        <f t="shared" si="311"/>
        <v>0.93259007633959357</v>
      </c>
      <c r="R611" s="30">
        <f t="shared" si="312"/>
        <v>8.2598420506353173E-2</v>
      </c>
      <c r="S611" s="30">
        <f t="shared" si="313"/>
        <v>1.7620593677074876E-3</v>
      </c>
      <c r="T611" s="30">
        <f t="shared" si="314"/>
        <v>5.0044864995537335</v>
      </c>
      <c r="U611" s="31">
        <f t="shared" si="315"/>
        <v>91.704564262381197</v>
      </c>
      <c r="V611" s="37" t="s">
        <v>48</v>
      </c>
      <c r="W611" s="37" t="s">
        <v>69</v>
      </c>
    </row>
    <row r="612" spans="1:23" ht="15" customHeight="1">
      <c r="B612" s="10"/>
      <c r="C612" s="28"/>
      <c r="D612" s="10" t="s">
        <v>19</v>
      </c>
      <c r="E612" s="29">
        <v>48.161580999999998</v>
      </c>
      <c r="F612" s="29">
        <v>30.280798999999998</v>
      </c>
      <c r="G612" s="29">
        <v>0.82350800000000002</v>
      </c>
      <c r="H612" s="29">
        <v>0.110233</v>
      </c>
      <c r="I612" s="29">
        <v>15.260793</v>
      </c>
      <c r="J612" s="29">
        <v>2.527606</v>
      </c>
      <c r="K612" s="29">
        <v>3.1299E-2</v>
      </c>
      <c r="L612" s="29">
        <f t="shared" si="306"/>
        <v>97.195819</v>
      </c>
      <c r="M612" s="30">
        <f t="shared" si="307"/>
        <v>2.2694875316907912</v>
      </c>
      <c r="N612" s="30">
        <f t="shared" si="308"/>
        <v>1.6817058462791228</v>
      </c>
      <c r="O612" s="30">
        <f t="shared" si="309"/>
        <v>2.9201336575588557E-2</v>
      </c>
      <c r="P612" s="30">
        <f t="shared" si="310"/>
        <v>7.7437540117362234E-3</v>
      </c>
      <c r="Q612" s="30">
        <f t="shared" si="311"/>
        <v>0.77051376510857938</v>
      </c>
      <c r="R612" s="30">
        <f t="shared" si="312"/>
        <v>0.23093171513563476</v>
      </c>
      <c r="S612" s="30">
        <f t="shared" si="313"/>
        <v>1.8815712964384927E-3</v>
      </c>
      <c r="T612" s="30">
        <f t="shared" si="314"/>
        <v>4.9914655200978926</v>
      </c>
      <c r="U612" s="31">
        <f t="shared" si="315"/>
        <v>76.79587268432779</v>
      </c>
      <c r="V612" s="37"/>
      <c r="W612" s="37" t="s">
        <v>70</v>
      </c>
    </row>
    <row r="613" spans="1:23" ht="15" customHeight="1">
      <c r="A613" s="46"/>
      <c r="B613" s="32"/>
      <c r="C613" s="33"/>
      <c r="D613" s="32" t="s">
        <v>20</v>
      </c>
      <c r="E613" s="34">
        <v>49.425575000000002</v>
      </c>
      <c r="F613" s="34">
        <v>30.076509999999999</v>
      </c>
      <c r="G613" s="34">
        <v>1.0220610000000001</v>
      </c>
      <c r="H613" s="34">
        <v>0.14774899999999999</v>
      </c>
      <c r="I613" s="34">
        <v>14.451829</v>
      </c>
      <c r="J613" s="34">
        <v>3.0742440000000002</v>
      </c>
      <c r="K613" s="34">
        <v>0.110429</v>
      </c>
      <c r="L613" s="34">
        <f t="shared" si="306"/>
        <v>98.308396999999999</v>
      </c>
      <c r="M613" s="35">
        <f t="shared" si="307"/>
        <v>2.299782788695464</v>
      </c>
      <c r="N613" s="35">
        <f t="shared" si="308"/>
        <v>1.6493702882491705</v>
      </c>
      <c r="O613" s="35">
        <f t="shared" si="309"/>
        <v>3.5786542987044048E-2</v>
      </c>
      <c r="P613" s="35">
        <f t="shared" si="310"/>
        <v>1.0248787650580344E-2</v>
      </c>
      <c r="Q613" s="35">
        <f t="shared" si="311"/>
        <v>0.72050025241326465</v>
      </c>
      <c r="R613" s="35">
        <f t="shared" si="312"/>
        <v>0.27734514031741958</v>
      </c>
      <c r="S613" s="35">
        <f t="shared" si="313"/>
        <v>6.5551310643926896E-3</v>
      </c>
      <c r="T613" s="35">
        <f t="shared" si="314"/>
        <v>4.9995889313773354</v>
      </c>
      <c r="U613" s="36">
        <f t="shared" si="315"/>
        <v>71.734356498629708</v>
      </c>
      <c r="V613" s="38"/>
      <c r="W613" s="38" t="s">
        <v>79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武部未来</dc:creator>
  <cp:lastModifiedBy>Irina Tene</cp:lastModifiedBy>
  <dcterms:created xsi:type="dcterms:W3CDTF">2021-01-19T12:22:07Z</dcterms:created>
  <dcterms:modified xsi:type="dcterms:W3CDTF">2021-04-15T17:51:04Z</dcterms:modified>
</cp:coreProperties>
</file>