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D3DAA56E-0ECE-4F66-94EE-9A34B9FFF1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pplementary table 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8" i="4" l="1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AB60" i="4"/>
  <c r="AB63" i="4"/>
  <c r="Z59" i="4"/>
  <c r="Z49" i="4"/>
  <c r="Y47" i="4"/>
  <c r="W48" i="4"/>
  <c r="Y48" i="4"/>
  <c r="Z48" i="4"/>
  <c r="AD48" i="4" s="1"/>
  <c r="AA48" i="4"/>
  <c r="AB48" i="4"/>
  <c r="W49" i="4"/>
  <c r="Y49" i="4"/>
  <c r="AA49" i="4"/>
  <c r="AB49" i="4"/>
  <c r="W50" i="4"/>
  <c r="Y50" i="4"/>
  <c r="Z50" i="4"/>
  <c r="AD50" i="4" s="1"/>
  <c r="AA50" i="4"/>
  <c r="AB50" i="4"/>
  <c r="W51" i="4"/>
  <c r="Y51" i="4"/>
  <c r="Z51" i="4"/>
  <c r="AA51" i="4"/>
  <c r="AB51" i="4"/>
  <c r="W52" i="4"/>
  <c r="Y52" i="4"/>
  <c r="Z52" i="4"/>
  <c r="AA52" i="4"/>
  <c r="AD52" i="4" s="1"/>
  <c r="AB52" i="4"/>
  <c r="W53" i="4"/>
  <c r="Y53" i="4"/>
  <c r="Z53" i="4"/>
  <c r="AA53" i="4"/>
  <c r="AB53" i="4"/>
  <c r="AD53" i="4"/>
  <c r="W54" i="4"/>
  <c r="Y54" i="4"/>
  <c r="Z54" i="4"/>
  <c r="AD54" i="4" s="1"/>
  <c r="AA54" i="4"/>
  <c r="AB54" i="4"/>
  <c r="W55" i="4"/>
  <c r="Y55" i="4"/>
  <c r="Z55" i="4"/>
  <c r="AD55" i="4" s="1"/>
  <c r="AA55" i="4"/>
  <c r="AB55" i="4"/>
  <c r="W56" i="4"/>
  <c r="Y56" i="4"/>
  <c r="Z56" i="4"/>
  <c r="AD56" i="4" s="1"/>
  <c r="AA56" i="4"/>
  <c r="AB56" i="4"/>
  <c r="W57" i="4"/>
  <c r="Y57" i="4"/>
  <c r="Z57" i="4"/>
  <c r="AA57" i="4"/>
  <c r="AB57" i="4"/>
  <c r="W58" i="4"/>
  <c r="Y58" i="4"/>
  <c r="Z58" i="4"/>
  <c r="AA58" i="4"/>
  <c r="AB58" i="4"/>
  <c r="AD58" i="4"/>
  <c r="W59" i="4"/>
  <c r="Y59" i="4"/>
  <c r="AA59" i="4"/>
  <c r="AB59" i="4"/>
  <c r="AD59" i="4"/>
  <c r="W60" i="4"/>
  <c r="Y60" i="4"/>
  <c r="Z60" i="4"/>
  <c r="AD60" i="4" s="1"/>
  <c r="AA60" i="4"/>
  <c r="W61" i="4"/>
  <c r="Y61" i="4"/>
  <c r="Z61" i="4"/>
  <c r="AA61" i="4"/>
  <c r="AB61" i="4"/>
  <c r="W62" i="4"/>
  <c r="Y62" i="4"/>
  <c r="Z62" i="4"/>
  <c r="AA62" i="4"/>
  <c r="AB62" i="4"/>
  <c r="W63" i="4"/>
  <c r="Y63" i="4"/>
  <c r="Z63" i="4"/>
  <c r="AA63" i="4"/>
  <c r="V63" i="4"/>
  <c r="V48" i="4"/>
  <c r="V47" i="4"/>
  <c r="V49" i="4"/>
  <c r="V50" i="4"/>
  <c r="V51" i="4"/>
  <c r="V52" i="4"/>
  <c r="V53" i="4"/>
  <c r="V54" i="4"/>
  <c r="V55" i="4"/>
  <c r="V56" i="4"/>
  <c r="V57" i="4"/>
  <c r="V58" i="4"/>
  <c r="V59" i="4"/>
  <c r="V60" i="4"/>
  <c r="V61" i="4"/>
  <c r="V62" i="4"/>
  <c r="U55" i="4"/>
  <c r="U63" i="4"/>
  <c r="U48" i="4"/>
  <c r="AC48" i="4" s="1"/>
  <c r="U49" i="4"/>
  <c r="U50" i="4"/>
  <c r="AC50" i="4" s="1"/>
  <c r="U51" i="4"/>
  <c r="AC51" i="4" s="1"/>
  <c r="U52" i="4"/>
  <c r="AC52" i="4" s="1"/>
  <c r="U53" i="4"/>
  <c r="AC53" i="4" s="1"/>
  <c r="U54" i="4"/>
  <c r="U56" i="4"/>
  <c r="U57" i="4"/>
  <c r="AC57" i="4" s="1"/>
  <c r="U58" i="4"/>
  <c r="AC58" i="4" s="1"/>
  <c r="U59" i="4"/>
  <c r="AC59" i="4" s="1"/>
  <c r="U60" i="4"/>
  <c r="U61" i="4"/>
  <c r="AC61" i="4" s="1"/>
  <c r="U62" i="4"/>
  <c r="U47" i="4"/>
  <c r="R59" i="4"/>
  <c r="R60" i="4"/>
  <c r="R61" i="4"/>
  <c r="R62" i="4"/>
  <c r="R63" i="4"/>
  <c r="R58" i="4"/>
  <c r="R49" i="4"/>
  <c r="R50" i="4"/>
  <c r="R51" i="4"/>
  <c r="R48" i="4"/>
  <c r="P55" i="4"/>
  <c r="P54" i="4"/>
  <c r="P53" i="4"/>
  <c r="P52" i="4"/>
  <c r="AD47" i="4"/>
  <c r="AD37" i="4"/>
  <c r="AD45" i="4"/>
  <c r="AB47" i="4"/>
  <c r="AA47" i="4"/>
  <c r="Z47" i="4"/>
  <c r="X47" i="4"/>
  <c r="AC47" i="4" s="1"/>
  <c r="W47" i="4"/>
  <c r="R47" i="4"/>
  <c r="AB46" i="4"/>
  <c r="AA46" i="4"/>
  <c r="Z46" i="4"/>
  <c r="AD46" i="4" s="1"/>
  <c r="Y46" i="4"/>
  <c r="X46" i="4"/>
  <c r="W46" i="4"/>
  <c r="V46" i="4"/>
  <c r="U46" i="4"/>
  <c r="R46" i="4"/>
  <c r="AB45" i="4"/>
  <c r="AA45" i="4"/>
  <c r="Z45" i="4"/>
  <c r="Y45" i="4"/>
  <c r="X45" i="4"/>
  <c r="W45" i="4"/>
  <c r="V45" i="4"/>
  <c r="U45" i="4"/>
  <c r="R45" i="4"/>
  <c r="AB44" i="4"/>
  <c r="AA44" i="4"/>
  <c r="Z44" i="4"/>
  <c r="AD44" i="4" s="1"/>
  <c r="Y44" i="4"/>
  <c r="X44" i="4"/>
  <c r="W44" i="4"/>
  <c r="V44" i="4"/>
  <c r="U44" i="4"/>
  <c r="R44" i="4"/>
  <c r="AB43" i="4"/>
  <c r="AA43" i="4"/>
  <c r="Z43" i="4"/>
  <c r="AD43" i="4" s="1"/>
  <c r="Y43" i="4"/>
  <c r="X43" i="4"/>
  <c r="W43" i="4"/>
  <c r="V43" i="4"/>
  <c r="U43" i="4"/>
  <c r="AC43" i="4" s="1"/>
  <c r="R43" i="4"/>
  <c r="AB42" i="4"/>
  <c r="AA42" i="4"/>
  <c r="AD42" i="4" s="1"/>
  <c r="Z42" i="4"/>
  <c r="Y42" i="4"/>
  <c r="X42" i="4"/>
  <c r="W42" i="4"/>
  <c r="V42" i="4"/>
  <c r="U42" i="4"/>
  <c r="R42" i="4"/>
  <c r="AB41" i="4"/>
  <c r="AD41" i="4" s="1"/>
  <c r="AA41" i="4"/>
  <c r="Z41" i="4"/>
  <c r="Y41" i="4"/>
  <c r="X41" i="4"/>
  <c r="W41" i="4"/>
  <c r="V41" i="4"/>
  <c r="U41" i="4"/>
  <c r="R41" i="4"/>
  <c r="AB40" i="4"/>
  <c r="AA40" i="4"/>
  <c r="Z40" i="4"/>
  <c r="AD40" i="4" s="1"/>
  <c r="Y40" i="4"/>
  <c r="X40" i="4"/>
  <c r="W40" i="4"/>
  <c r="V40" i="4"/>
  <c r="U40" i="4"/>
  <c r="AC40" i="4" s="1"/>
  <c r="R40" i="4"/>
  <c r="AB39" i="4"/>
  <c r="AA39" i="4"/>
  <c r="Z39" i="4"/>
  <c r="AD39" i="4" s="1"/>
  <c r="Y39" i="4"/>
  <c r="X39" i="4"/>
  <c r="W39" i="4"/>
  <c r="V39" i="4"/>
  <c r="U39" i="4"/>
  <c r="R39" i="4"/>
  <c r="AB38" i="4"/>
  <c r="AA38" i="4"/>
  <c r="Z38" i="4"/>
  <c r="AD38" i="4" s="1"/>
  <c r="Y38" i="4"/>
  <c r="X38" i="4"/>
  <c r="W38" i="4"/>
  <c r="V38" i="4"/>
  <c r="U38" i="4"/>
  <c r="AC38" i="4" s="1"/>
  <c r="R38" i="4"/>
  <c r="AB37" i="4"/>
  <c r="AA37" i="4"/>
  <c r="Z37" i="4"/>
  <c r="Y37" i="4"/>
  <c r="X37" i="4"/>
  <c r="W37" i="4"/>
  <c r="V37" i="4"/>
  <c r="U37" i="4"/>
  <c r="R37" i="4"/>
  <c r="AB36" i="4"/>
  <c r="AA36" i="4"/>
  <c r="Z36" i="4"/>
  <c r="AD36" i="4" s="1"/>
  <c r="Y36" i="4"/>
  <c r="X36" i="4"/>
  <c r="W36" i="4"/>
  <c r="V36" i="4"/>
  <c r="U36" i="4"/>
  <c r="R36" i="4"/>
  <c r="AB35" i="4"/>
  <c r="AA35" i="4"/>
  <c r="Z35" i="4"/>
  <c r="AD35" i="4" s="1"/>
  <c r="Y35" i="4"/>
  <c r="X35" i="4"/>
  <c r="W35" i="4"/>
  <c r="V35" i="4"/>
  <c r="U35" i="4"/>
  <c r="AC35" i="4" s="1"/>
  <c r="R35" i="4"/>
  <c r="AB34" i="4"/>
  <c r="AA34" i="4"/>
  <c r="AD34" i="4" s="1"/>
  <c r="Z34" i="4"/>
  <c r="Y34" i="4"/>
  <c r="X34" i="4"/>
  <c r="W34" i="4"/>
  <c r="V34" i="4"/>
  <c r="U34" i="4"/>
  <c r="R34" i="4"/>
  <c r="AB33" i="4"/>
  <c r="AD33" i="4" s="1"/>
  <c r="AA33" i="4"/>
  <c r="Z33" i="4"/>
  <c r="Y33" i="4"/>
  <c r="X33" i="4"/>
  <c r="W33" i="4"/>
  <c r="V33" i="4"/>
  <c r="U33" i="4"/>
  <c r="R33" i="4"/>
  <c r="AB32" i="4"/>
  <c r="AA32" i="4"/>
  <c r="Z32" i="4"/>
  <c r="AD32" i="4" s="1"/>
  <c r="Y32" i="4"/>
  <c r="X32" i="4"/>
  <c r="W32" i="4"/>
  <c r="V32" i="4"/>
  <c r="U32" i="4"/>
  <c r="AC32" i="4" s="1"/>
  <c r="R32" i="4"/>
  <c r="AB31" i="4"/>
  <c r="AA31" i="4"/>
  <c r="Z31" i="4"/>
  <c r="AD31" i="4" s="1"/>
  <c r="Y31" i="4"/>
  <c r="X31" i="4"/>
  <c r="W31" i="4"/>
  <c r="V31" i="4"/>
  <c r="U31" i="4"/>
  <c r="R31" i="4"/>
  <c r="AB30" i="4"/>
  <c r="AA30" i="4"/>
  <c r="Z30" i="4"/>
  <c r="AD30" i="4" s="1"/>
  <c r="Y30" i="4"/>
  <c r="X30" i="4"/>
  <c r="W30" i="4"/>
  <c r="V30" i="4"/>
  <c r="U30" i="4"/>
  <c r="AB29" i="4"/>
  <c r="AA29" i="4"/>
  <c r="Z29" i="4"/>
  <c r="AD29" i="4" s="1"/>
  <c r="Y29" i="4"/>
  <c r="X29" i="4"/>
  <c r="W29" i="4"/>
  <c r="V29" i="4"/>
  <c r="U29" i="4"/>
  <c r="AB28" i="4"/>
  <c r="AA28" i="4"/>
  <c r="Z28" i="4"/>
  <c r="Y28" i="4"/>
  <c r="X28" i="4"/>
  <c r="W28" i="4"/>
  <c r="V28" i="4"/>
  <c r="U28" i="4"/>
  <c r="AB27" i="4"/>
  <c r="AA27" i="4"/>
  <c r="Z27" i="4"/>
  <c r="AD27" i="4" s="1"/>
  <c r="Y27" i="4"/>
  <c r="X27" i="4"/>
  <c r="W27" i="4"/>
  <c r="V27" i="4"/>
  <c r="U27" i="4"/>
  <c r="AC27" i="4" s="1"/>
  <c r="AB26" i="4"/>
  <c r="AA26" i="4"/>
  <c r="Z26" i="4"/>
  <c r="Y26" i="4"/>
  <c r="X26" i="4"/>
  <c r="W26" i="4"/>
  <c r="V26" i="4"/>
  <c r="U26" i="4"/>
  <c r="AB25" i="4"/>
  <c r="AA25" i="4"/>
  <c r="Z25" i="4"/>
  <c r="Y25" i="4"/>
  <c r="X25" i="4"/>
  <c r="W25" i="4"/>
  <c r="V25" i="4"/>
  <c r="U25" i="4"/>
  <c r="AB24" i="4"/>
  <c r="AA24" i="4"/>
  <c r="Z24" i="4"/>
  <c r="Y24" i="4"/>
  <c r="X24" i="4"/>
  <c r="W24" i="4"/>
  <c r="V24" i="4"/>
  <c r="U24" i="4"/>
  <c r="AB23" i="4"/>
  <c r="AD23" i="4" s="1"/>
  <c r="AA23" i="4"/>
  <c r="Z23" i="4"/>
  <c r="Y23" i="4"/>
  <c r="X23" i="4"/>
  <c r="W23" i="4"/>
  <c r="V23" i="4"/>
  <c r="U23" i="4"/>
  <c r="AB22" i="4"/>
  <c r="AA22" i="4"/>
  <c r="Z22" i="4"/>
  <c r="Y22" i="4"/>
  <c r="X22" i="4"/>
  <c r="W22" i="4"/>
  <c r="V22" i="4"/>
  <c r="U22" i="4"/>
  <c r="AB21" i="4"/>
  <c r="AA21" i="4"/>
  <c r="Z21" i="4"/>
  <c r="Y21" i="4"/>
  <c r="X21" i="4"/>
  <c r="W21" i="4"/>
  <c r="V21" i="4"/>
  <c r="U21" i="4"/>
  <c r="AB20" i="4"/>
  <c r="AD20" i="4" s="1"/>
  <c r="AA20" i="4"/>
  <c r="Z20" i="4"/>
  <c r="Y20" i="4"/>
  <c r="X20" i="4"/>
  <c r="W20" i="4"/>
  <c r="V20" i="4"/>
  <c r="U20" i="4"/>
  <c r="AB19" i="4"/>
  <c r="AA19" i="4"/>
  <c r="Z19" i="4"/>
  <c r="AD19" i="4" s="1"/>
  <c r="Y19" i="4"/>
  <c r="X19" i="4"/>
  <c r="W19" i="4"/>
  <c r="V19" i="4"/>
  <c r="U19" i="4"/>
  <c r="AC19" i="4" s="1"/>
  <c r="AB18" i="4"/>
  <c r="AA18" i="4"/>
  <c r="Z18" i="4"/>
  <c r="AD18" i="4" s="1"/>
  <c r="Y18" i="4"/>
  <c r="X18" i="4"/>
  <c r="W18" i="4"/>
  <c r="V18" i="4"/>
  <c r="U18" i="4"/>
  <c r="AC18" i="4" s="1"/>
  <c r="AB17" i="4"/>
  <c r="AA17" i="4"/>
  <c r="Z17" i="4"/>
  <c r="AD17" i="4" s="1"/>
  <c r="Y17" i="4"/>
  <c r="X17" i="4"/>
  <c r="W17" i="4"/>
  <c r="V17" i="4"/>
  <c r="U17" i="4"/>
  <c r="AC17" i="4" s="1"/>
  <c r="AB16" i="4"/>
  <c r="AA16" i="4"/>
  <c r="Z16" i="4"/>
  <c r="Y16" i="4"/>
  <c r="X16" i="4"/>
  <c r="W16" i="4"/>
  <c r="V16" i="4"/>
  <c r="U16" i="4"/>
  <c r="AC16" i="4" s="1"/>
  <c r="AB15" i="4"/>
  <c r="AD15" i="4" s="1"/>
  <c r="AA15" i="4"/>
  <c r="Z15" i="4"/>
  <c r="Y15" i="4"/>
  <c r="X15" i="4"/>
  <c r="W15" i="4"/>
  <c r="V15" i="4"/>
  <c r="U15" i="4"/>
  <c r="AB14" i="4"/>
  <c r="AA14" i="4"/>
  <c r="Z14" i="4"/>
  <c r="Y14" i="4"/>
  <c r="X14" i="4"/>
  <c r="W14" i="4"/>
  <c r="V14" i="4"/>
  <c r="U14" i="4"/>
  <c r="AB13" i="4"/>
  <c r="AA13" i="4"/>
  <c r="Z13" i="4"/>
  <c r="Y13" i="4"/>
  <c r="X13" i="4"/>
  <c r="W13" i="4"/>
  <c r="V13" i="4"/>
  <c r="U13" i="4"/>
  <c r="AB12" i="4"/>
  <c r="AD12" i="4" s="1"/>
  <c r="AA12" i="4"/>
  <c r="Z12" i="4"/>
  <c r="Y12" i="4"/>
  <c r="X12" i="4"/>
  <c r="W12" i="4"/>
  <c r="V12" i="4"/>
  <c r="U12" i="4"/>
  <c r="AD11" i="4"/>
  <c r="AB11" i="4"/>
  <c r="AA11" i="4"/>
  <c r="Z11" i="4"/>
  <c r="Y11" i="4"/>
  <c r="X11" i="4"/>
  <c r="W11" i="4"/>
  <c r="V11" i="4"/>
  <c r="U11" i="4"/>
  <c r="AC11" i="4" s="1"/>
  <c r="AB10" i="4"/>
  <c r="AA10" i="4"/>
  <c r="Z10" i="4"/>
  <c r="AD10" i="4" s="1"/>
  <c r="Y10" i="4"/>
  <c r="X10" i="4"/>
  <c r="W10" i="4"/>
  <c r="V10" i="4"/>
  <c r="U10" i="4"/>
  <c r="AC10" i="4" s="1"/>
  <c r="AB9" i="4"/>
  <c r="AA9" i="4"/>
  <c r="Z9" i="4"/>
  <c r="AD9" i="4" s="1"/>
  <c r="Y9" i="4"/>
  <c r="X9" i="4"/>
  <c r="W9" i="4"/>
  <c r="V9" i="4"/>
  <c r="U9" i="4"/>
  <c r="AC9" i="4" s="1"/>
  <c r="AB8" i="4"/>
  <c r="AA8" i="4"/>
  <c r="Z8" i="4"/>
  <c r="Y8" i="4"/>
  <c r="X8" i="4"/>
  <c r="W8" i="4"/>
  <c r="V8" i="4"/>
  <c r="U8" i="4"/>
  <c r="AC8" i="4" s="1"/>
  <c r="AB7" i="4"/>
  <c r="AA7" i="4"/>
  <c r="Z7" i="4"/>
  <c r="AD7" i="4" s="1"/>
  <c r="Y7" i="4"/>
  <c r="X7" i="4"/>
  <c r="W7" i="4"/>
  <c r="V7" i="4"/>
  <c r="U7" i="4"/>
  <c r="AB6" i="4"/>
  <c r="AA6" i="4"/>
  <c r="Z6" i="4"/>
  <c r="AD6" i="4" s="1"/>
  <c r="Y6" i="4"/>
  <c r="X6" i="4"/>
  <c r="W6" i="4"/>
  <c r="V6" i="4"/>
  <c r="U6" i="4"/>
  <c r="AB5" i="4"/>
  <c r="AA5" i="4"/>
  <c r="Z5" i="4"/>
  <c r="AD5" i="4" s="1"/>
  <c r="Y5" i="4"/>
  <c r="X5" i="4"/>
  <c r="W5" i="4"/>
  <c r="V5" i="4"/>
  <c r="U5" i="4"/>
  <c r="AB4" i="4"/>
  <c r="AA4" i="4"/>
  <c r="Z4" i="4"/>
  <c r="Y4" i="4"/>
  <c r="X4" i="4"/>
  <c r="W4" i="4"/>
  <c r="V4" i="4"/>
  <c r="U4" i="4"/>
  <c r="AB3" i="4"/>
  <c r="AA3" i="4"/>
  <c r="Z3" i="4"/>
  <c r="AD3" i="4" s="1"/>
  <c r="Y3" i="4"/>
  <c r="X3" i="4"/>
  <c r="W3" i="4"/>
  <c r="V3" i="4"/>
  <c r="U3" i="4"/>
  <c r="AC12" i="4" l="1"/>
  <c r="AC13" i="4"/>
  <c r="AC14" i="4"/>
  <c r="AC15" i="4"/>
  <c r="AD16" i="4"/>
  <c r="AD21" i="4"/>
  <c r="AD22" i="4"/>
  <c r="AC33" i="4"/>
  <c r="AC41" i="4"/>
  <c r="AD51" i="4"/>
  <c r="AC63" i="4"/>
  <c r="AD25" i="4"/>
  <c r="AD26" i="4"/>
  <c r="AC34" i="4"/>
  <c r="AC42" i="4"/>
  <c r="AC60" i="4"/>
  <c r="AD63" i="4"/>
  <c r="AD49" i="4"/>
  <c r="AC20" i="4"/>
  <c r="AC21" i="4"/>
  <c r="AC22" i="4"/>
  <c r="AC23" i="4"/>
  <c r="AD24" i="4"/>
  <c r="AC36" i="4"/>
  <c r="AC44" i="4"/>
  <c r="AC49" i="4"/>
  <c r="AD61" i="4"/>
  <c r="AC3" i="4"/>
  <c r="AC24" i="4"/>
  <c r="AC25" i="4"/>
  <c r="AC26" i="4"/>
  <c r="AD28" i="4"/>
  <c r="AC37" i="4"/>
  <c r="AC45" i="4"/>
  <c r="AD62" i="4"/>
  <c r="AC4" i="4"/>
  <c r="AC6" i="4"/>
  <c r="AD8" i="4"/>
  <c r="AD13" i="4"/>
  <c r="AD14" i="4"/>
  <c r="AC28" i="4"/>
  <c r="AC29" i="4"/>
  <c r="AC30" i="4"/>
  <c r="AC46" i="4"/>
  <c r="AC56" i="4"/>
  <c r="AD4" i="4"/>
  <c r="AC5" i="4"/>
  <c r="AC7" i="4"/>
  <c r="AC31" i="4"/>
  <c r="AC39" i="4"/>
  <c r="AD57" i="4"/>
  <c r="AC62" i="4"/>
  <c r="AC54" i="4"/>
  <c r="AC55" i="4"/>
</calcChain>
</file>

<file path=xl/sharedStrings.xml><?xml version="1.0" encoding="utf-8"?>
<sst xmlns="http://schemas.openxmlformats.org/spreadsheetml/2006/main" count="98" uniqueCount="97">
  <si>
    <t>16SD-33-1</t>
  </si>
  <si>
    <t>16SD-33-2</t>
  </si>
  <si>
    <t>16SD-33-3</t>
  </si>
  <si>
    <t>16SD-33-4</t>
  </si>
  <si>
    <t>16SD-40-1</t>
  </si>
  <si>
    <t>16SD-40-2</t>
  </si>
  <si>
    <t>16SD-40-3</t>
  </si>
  <si>
    <t>16SD-40-4</t>
  </si>
  <si>
    <t>16SD-41-1</t>
  </si>
  <si>
    <t>16SD-41-2</t>
  </si>
  <si>
    <t>16SD-41-3</t>
  </si>
  <si>
    <t>16SD-41-4</t>
  </si>
  <si>
    <t>Quartz monzonite</t>
    <phoneticPr fontId="1" type="noConversion"/>
  </si>
  <si>
    <t>Biotite monzonitic granite</t>
    <phoneticPr fontId="1" type="noConversion"/>
  </si>
  <si>
    <t>Alkali 
feldspar granite</t>
    <phoneticPr fontId="1" type="noConversion"/>
  </si>
  <si>
    <t>Sample No.</t>
    <phoneticPr fontId="1" type="noConversion"/>
  </si>
  <si>
    <t>JZS-01</t>
    <phoneticPr fontId="1" type="noConversion"/>
  </si>
  <si>
    <t>JZS-02</t>
    <phoneticPr fontId="1" type="noConversion"/>
  </si>
  <si>
    <t>JZS-03</t>
  </si>
  <si>
    <t>JZS-04</t>
  </si>
  <si>
    <t>JZS-05</t>
  </si>
  <si>
    <t>JZS-06</t>
  </si>
  <si>
    <t>Quartz syenite</t>
    <phoneticPr fontId="1" type="noConversion"/>
  </si>
  <si>
    <t>Syenogranite</t>
    <phoneticPr fontId="1" type="noConversion"/>
  </si>
  <si>
    <t>Syenogranite</t>
    <phoneticPr fontId="1" type="noConversion"/>
  </si>
  <si>
    <t>08JZS16</t>
    <phoneticPr fontId="1" type="noConversion"/>
  </si>
  <si>
    <t>JZ12</t>
    <phoneticPr fontId="1" type="noConversion"/>
  </si>
  <si>
    <t>08JZS23</t>
    <phoneticPr fontId="1" type="noConversion"/>
  </si>
  <si>
    <t>CS5</t>
    <phoneticPr fontId="1" type="noConversion"/>
  </si>
  <si>
    <t>12-TBS-03</t>
  </si>
  <si>
    <t>12-XZ-02</t>
  </si>
  <si>
    <t>12-TBS-04</t>
  </si>
  <si>
    <t>12-JZS-02</t>
  </si>
  <si>
    <t>12-XJ-01</t>
  </si>
  <si>
    <t>12-SD-01</t>
  </si>
  <si>
    <t xml:space="preserve">Quartz syenite   </t>
    <phoneticPr fontId="1" type="noConversion"/>
  </si>
  <si>
    <t>The Triassic Shidao granite</t>
    <phoneticPr fontId="1" type="noConversion"/>
  </si>
  <si>
    <t>MgO</t>
  </si>
  <si>
    <t>CaO</t>
  </si>
  <si>
    <t>MnO</t>
  </si>
  <si>
    <t>FeO</t>
  </si>
  <si>
    <t>LOI</t>
  </si>
  <si>
    <t>Total</t>
  </si>
  <si>
    <t>A/CNK</t>
  </si>
  <si>
    <t>A/NK</t>
  </si>
  <si>
    <t>16SD-35-3</t>
  </si>
  <si>
    <t>16SD-35-4</t>
  </si>
  <si>
    <t>16SD-39-3</t>
  </si>
  <si>
    <t>16SD-39-4</t>
  </si>
  <si>
    <t>16SD-32-3</t>
  </si>
  <si>
    <t>16SD-32-4</t>
  </si>
  <si>
    <t>Si</t>
    <phoneticPr fontId="1" type="noConversion"/>
  </si>
  <si>
    <t>Na</t>
    <phoneticPr fontId="1" type="noConversion"/>
  </si>
  <si>
    <t>K</t>
    <phoneticPr fontId="1" type="noConversion"/>
  </si>
  <si>
    <t>Fe</t>
    <phoneticPr fontId="1" type="noConversion"/>
  </si>
  <si>
    <t>Ti</t>
    <phoneticPr fontId="1" type="noConversion"/>
  </si>
  <si>
    <t>Ca</t>
    <phoneticPr fontId="1" type="noConversion"/>
  </si>
  <si>
    <t>Mg</t>
    <phoneticPr fontId="1" type="noConversion"/>
  </si>
  <si>
    <t>Al</t>
    <phoneticPr fontId="1" type="noConversion"/>
  </si>
  <si>
    <t>R1</t>
    <phoneticPr fontId="1" type="noConversion"/>
  </si>
  <si>
    <t>R2</t>
    <phoneticPr fontId="1" type="noConversion"/>
  </si>
  <si>
    <t>16SD-35-1</t>
    <phoneticPr fontId="1" type="noConversion"/>
  </si>
  <si>
    <t>16SD-35-2</t>
    <phoneticPr fontId="1" type="noConversion"/>
  </si>
  <si>
    <t>16SD-39-1</t>
    <phoneticPr fontId="1" type="noConversion"/>
  </si>
  <si>
    <t>16SD-39-2</t>
    <phoneticPr fontId="1" type="noConversion"/>
  </si>
  <si>
    <t>16SD-32-1</t>
    <phoneticPr fontId="1" type="noConversion"/>
  </si>
  <si>
    <t>16SD-32-2</t>
    <phoneticPr fontId="1" type="noConversion"/>
  </si>
  <si>
    <t>16SD-36-1</t>
    <phoneticPr fontId="1" type="noConversion"/>
  </si>
  <si>
    <t>16SD-36-2</t>
    <phoneticPr fontId="1" type="noConversion"/>
  </si>
  <si>
    <t>16SD-36-3</t>
    <phoneticPr fontId="1" type="noConversion"/>
  </si>
  <si>
    <t>16SD-36-4</t>
    <phoneticPr fontId="1" type="noConversion"/>
  </si>
  <si>
    <t>The Jurassic–Cretaceous granites</t>
    <phoneticPr fontId="1" type="noConversion"/>
  </si>
  <si>
    <t xml:space="preserve">Linglong granite </t>
    <phoneticPr fontId="1" type="noConversion"/>
  </si>
  <si>
    <t>Guojialing granite</t>
    <phoneticPr fontId="1" type="noConversion"/>
  </si>
  <si>
    <t xml:space="preserve">Weideshan granite </t>
    <phoneticPr fontId="1" type="noConversion"/>
  </si>
  <si>
    <t>Laoshan granite</t>
    <phoneticPr fontId="1" type="noConversion"/>
  </si>
  <si>
    <t>Reference</t>
    <phoneticPr fontId="1" type="noConversion"/>
  </si>
  <si>
    <t>Laoshan granite(No sample no.)</t>
    <phoneticPr fontId="1" type="noConversion"/>
  </si>
  <si>
    <t>Rock type</t>
    <phoneticPr fontId="1" type="noConversion"/>
  </si>
  <si>
    <r>
      <t>SiO</t>
    </r>
    <r>
      <rPr>
        <b/>
        <vertAlign val="subscript"/>
        <sz val="11"/>
        <color theme="1"/>
        <rFont val="Times New Roman"/>
        <family val="1"/>
      </rPr>
      <t>2</t>
    </r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</si>
  <si>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</si>
  <si>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TFe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</si>
  <si>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</si>
  <si>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</si>
  <si>
    <r>
      <t>TiO</t>
    </r>
    <r>
      <rPr>
        <b/>
        <vertAlign val="subscript"/>
        <sz val="11"/>
        <color theme="1"/>
        <rFont val="Times New Roman"/>
        <family val="1"/>
      </rPr>
      <t>2</t>
    </r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</si>
  <si>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</si>
  <si>
    <r>
      <t>Na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O+K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</si>
  <si>
    <r>
      <t>Na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O/K</t>
    </r>
    <r>
      <rPr>
        <b/>
        <vertAlign val="subscript"/>
        <sz val="11"/>
        <color rgb="FF000000"/>
        <rFont val="Times New Roman"/>
        <family val="1"/>
      </rPr>
      <t>2</t>
    </r>
    <r>
      <rPr>
        <b/>
        <sz val="11"/>
        <color rgb="FF000000"/>
        <rFont val="Times New Roman"/>
        <family val="1"/>
      </rPr>
      <t>O</t>
    </r>
  </si>
  <si>
    <t>[86]</t>
    <phoneticPr fontId="1" type="noConversion"/>
  </si>
  <si>
    <t>[86]</t>
    <phoneticPr fontId="1" type="noConversion"/>
  </si>
  <si>
    <t>[86]</t>
    <phoneticPr fontId="1" type="noConversion"/>
  </si>
  <si>
    <t>[86]</t>
    <phoneticPr fontId="1" type="noConversion"/>
  </si>
  <si>
    <t>[70]</t>
    <phoneticPr fontId="1" type="noConversion"/>
  </si>
  <si>
    <t>[73]</t>
    <phoneticPr fontId="1" type="noConversion"/>
  </si>
  <si>
    <t>[74]</t>
    <phoneticPr fontId="1" type="noConversion"/>
  </si>
  <si>
    <t>[133]</t>
    <phoneticPr fontId="1" type="noConversion"/>
  </si>
  <si>
    <t>Supplementary Table S2. Major element compositions of the Mesozoic granite in the Jiaodong Peninsula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</si>
</sst>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1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3"/>
      <charset val="134"/>
      <scheme val="minor"/>
    </font>
    <font>
      <sz val="14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vertAlign val="subscript"/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4"/>
  <sheetViews>
    <sheetView tabSelected="1" zoomScaleNormal="100" workbookViewId="0">
      <pane ySplit="2" topLeftCell="A3" activePane="bottomLeft" state="frozen"/>
      <selection pane="bottomLeft" sqref="A1:AE1"/>
    </sheetView>
  </sheetViews>
  <sheetFormatPr defaultRowHeight="14.4"/>
  <cols>
    <col min="4" max="20" width="9.109375" bestFit="1" customWidth="1"/>
    <col min="21" max="21" width="9.6640625" bestFit="1" customWidth="1"/>
    <col min="22" max="28" width="9.109375" bestFit="1" customWidth="1"/>
    <col min="29" max="29" width="9.44140625" bestFit="1" customWidth="1"/>
    <col min="30" max="30" width="9.109375" bestFit="1" customWidth="1"/>
  </cols>
  <sheetData>
    <row r="1" spans="1:31" ht="18">
      <c r="A1" s="12" t="s">
        <v>96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9" customFormat="1" ht="27.6">
      <c r="A2" s="8"/>
      <c r="B2" s="7" t="s">
        <v>15</v>
      </c>
      <c r="C2" s="8" t="s">
        <v>78</v>
      </c>
      <c r="D2" s="8" t="s">
        <v>79</v>
      </c>
      <c r="E2" s="8" t="s">
        <v>80</v>
      </c>
      <c r="F2" s="8" t="s">
        <v>81</v>
      </c>
      <c r="G2" s="8" t="s">
        <v>37</v>
      </c>
      <c r="H2" s="8" t="s">
        <v>38</v>
      </c>
      <c r="I2" s="8" t="s">
        <v>82</v>
      </c>
      <c r="J2" s="8" t="s">
        <v>83</v>
      </c>
      <c r="K2" s="8" t="s">
        <v>39</v>
      </c>
      <c r="L2" s="8" t="s">
        <v>84</v>
      </c>
      <c r="M2" s="8" t="s">
        <v>85</v>
      </c>
      <c r="N2" s="8" t="s">
        <v>40</v>
      </c>
      <c r="O2" s="8" t="s">
        <v>41</v>
      </c>
      <c r="P2" s="8" t="s">
        <v>42</v>
      </c>
      <c r="Q2" s="8" t="s">
        <v>86</v>
      </c>
      <c r="R2" s="8" t="s">
        <v>87</v>
      </c>
      <c r="S2" s="8" t="s">
        <v>43</v>
      </c>
      <c r="T2" s="8" t="s">
        <v>44</v>
      </c>
      <c r="U2" s="8" t="s">
        <v>51</v>
      </c>
      <c r="V2" s="8" t="s">
        <v>52</v>
      </c>
      <c r="W2" s="8" t="s">
        <v>53</v>
      </c>
      <c r="X2" s="8" t="s">
        <v>54</v>
      </c>
      <c r="Y2" s="8" t="s">
        <v>55</v>
      </c>
      <c r="Z2" s="8" t="s">
        <v>56</v>
      </c>
      <c r="AA2" s="8" t="s">
        <v>57</v>
      </c>
      <c r="AB2" s="8" t="s">
        <v>58</v>
      </c>
      <c r="AC2" s="8" t="s">
        <v>59</v>
      </c>
      <c r="AD2" s="8" t="s">
        <v>60</v>
      </c>
      <c r="AE2" s="8" t="s">
        <v>76</v>
      </c>
    </row>
    <row r="3" spans="1:31">
      <c r="A3" s="10" t="s">
        <v>71</v>
      </c>
      <c r="B3" s="3" t="s">
        <v>61</v>
      </c>
      <c r="C3" s="13" t="s">
        <v>72</v>
      </c>
      <c r="D3" s="3">
        <v>73.2</v>
      </c>
      <c r="E3" s="3">
        <v>14.85</v>
      </c>
      <c r="F3" s="3">
        <v>1.18</v>
      </c>
      <c r="G3" s="3">
        <v>0.26</v>
      </c>
      <c r="H3" s="3">
        <v>1.61</v>
      </c>
      <c r="I3" s="3">
        <v>4.3499999999999996</v>
      </c>
      <c r="J3" s="3">
        <v>3.88</v>
      </c>
      <c r="K3" s="3">
        <v>0.03</v>
      </c>
      <c r="L3" s="3">
        <v>0.13</v>
      </c>
      <c r="M3" s="3">
        <v>0.04</v>
      </c>
      <c r="N3" s="3">
        <v>0.92</v>
      </c>
      <c r="O3" s="3">
        <v>0.43</v>
      </c>
      <c r="P3" s="3">
        <v>100.87</v>
      </c>
      <c r="Q3" s="3">
        <v>8.23</v>
      </c>
      <c r="R3" s="3">
        <v>1.1200000000000001</v>
      </c>
      <c r="S3" s="3">
        <v>1.51</v>
      </c>
      <c r="T3" s="3">
        <v>1.8</v>
      </c>
      <c r="U3" s="2">
        <f t="shared" ref="U3:U30" si="0">D3/60.09*1000</f>
        <v>1218.1727408886668</v>
      </c>
      <c r="V3" s="2">
        <f t="shared" ref="V3:V30" si="1">(I3/61.98)*2*1000</f>
        <v>140.36786060019361</v>
      </c>
      <c r="W3" s="2">
        <f t="shared" ref="W3:W30" si="2">(J3/94.2)*2*1000</f>
        <v>82.377919320594472</v>
      </c>
      <c r="X3" s="2">
        <f t="shared" ref="X3:X30" si="3">(N3/71.85)*1000</f>
        <v>12.804453723034101</v>
      </c>
      <c r="Y3" s="2">
        <f t="shared" ref="Y3:Y30" si="4">(L3/79.9)*1000</f>
        <v>1.6270337922403002</v>
      </c>
      <c r="Z3" s="2">
        <f t="shared" ref="Z3:Z30" si="5">(H3/56.08)*1000</f>
        <v>28.708987161198291</v>
      </c>
      <c r="AA3" s="2">
        <f t="shared" ref="AA3:AA31" si="6">(G3/40.3)*1000</f>
        <v>6.4516129032258069</v>
      </c>
      <c r="AB3" s="2">
        <f t="shared" ref="AB3:AB30" si="7">(E3/101.96)*2*1000</f>
        <v>291.29070223617106</v>
      </c>
      <c r="AC3" s="2">
        <f t="shared" ref="AC3:AC30" si="8">4*U3-11*(V3+W3)-2*(X3+Y3)</f>
        <v>2393.6244093954492</v>
      </c>
      <c r="AD3" s="2">
        <f t="shared" ref="AD3:AD30" si="9">6*Z3+2*AA3+AB3</f>
        <v>476.44785100981244</v>
      </c>
      <c r="AE3" s="11" t="s">
        <v>88</v>
      </c>
    </row>
    <row r="4" spans="1:31">
      <c r="A4" s="10"/>
      <c r="B4" s="3" t="s">
        <v>62</v>
      </c>
      <c r="C4" s="13"/>
      <c r="D4" s="3">
        <v>72.73</v>
      </c>
      <c r="E4" s="3">
        <v>15</v>
      </c>
      <c r="F4" s="3">
        <v>1.31</v>
      </c>
      <c r="G4" s="3">
        <v>0.27</v>
      </c>
      <c r="H4" s="3">
        <v>1.64</v>
      </c>
      <c r="I4" s="3">
        <v>4.34</v>
      </c>
      <c r="J4" s="3">
        <v>4</v>
      </c>
      <c r="K4" s="3">
        <v>0.03</v>
      </c>
      <c r="L4" s="3">
        <v>0.14000000000000001</v>
      </c>
      <c r="M4" s="3">
        <v>0.04</v>
      </c>
      <c r="N4" s="3">
        <v>0.89</v>
      </c>
      <c r="O4" s="3">
        <v>0.46</v>
      </c>
      <c r="P4" s="3">
        <v>100.85</v>
      </c>
      <c r="Q4" s="3">
        <v>8.34</v>
      </c>
      <c r="R4" s="3">
        <v>1.0900000000000001</v>
      </c>
      <c r="S4" s="3">
        <v>1.5</v>
      </c>
      <c r="T4" s="3">
        <v>1.8</v>
      </c>
      <c r="U4" s="2">
        <f t="shared" si="0"/>
        <v>1210.3511399567315</v>
      </c>
      <c r="V4" s="2">
        <f t="shared" si="1"/>
        <v>140.0451758631817</v>
      </c>
      <c r="W4" s="2">
        <f t="shared" si="2"/>
        <v>84.925690021231418</v>
      </c>
      <c r="X4" s="2">
        <f t="shared" si="3"/>
        <v>12.386917188587336</v>
      </c>
      <c r="Y4" s="2">
        <f t="shared" si="4"/>
        <v>1.7521902377972465</v>
      </c>
      <c r="Z4" s="2">
        <f t="shared" si="5"/>
        <v>29.243937232524964</v>
      </c>
      <c r="AA4" s="2">
        <f t="shared" si="6"/>
        <v>6.6997518610421851</v>
      </c>
      <c r="AB4" s="2">
        <f t="shared" si="7"/>
        <v>294.23303256178895</v>
      </c>
      <c r="AC4" s="2">
        <f t="shared" si="8"/>
        <v>2338.4468202456123</v>
      </c>
      <c r="AD4" s="2">
        <f t="shared" si="9"/>
        <v>483.09615967902312</v>
      </c>
      <c r="AE4" s="11"/>
    </row>
    <row r="5" spans="1:31">
      <c r="A5" s="10"/>
      <c r="B5" s="3" t="s">
        <v>45</v>
      </c>
      <c r="C5" s="13"/>
      <c r="D5" s="3">
        <v>73.3</v>
      </c>
      <c r="E5" s="3">
        <v>14.7</v>
      </c>
      <c r="F5" s="3">
        <v>1.05</v>
      </c>
      <c r="G5" s="3">
        <v>0.28999999999999998</v>
      </c>
      <c r="H5" s="3">
        <v>1.57</v>
      </c>
      <c r="I5" s="3">
        <v>4.09</v>
      </c>
      <c r="J5" s="3">
        <v>4.24</v>
      </c>
      <c r="K5" s="3">
        <v>0.02</v>
      </c>
      <c r="L5" s="3">
        <v>0.12</v>
      </c>
      <c r="M5" s="3">
        <v>0.04</v>
      </c>
      <c r="N5" s="3">
        <v>0.84</v>
      </c>
      <c r="O5" s="3">
        <v>0.52</v>
      </c>
      <c r="P5" s="3">
        <v>100.78</v>
      </c>
      <c r="Q5" s="3">
        <v>8.33</v>
      </c>
      <c r="R5" s="3">
        <v>0.96</v>
      </c>
      <c r="S5" s="3">
        <v>1.48</v>
      </c>
      <c r="T5" s="3">
        <v>1.76</v>
      </c>
      <c r="U5" s="2">
        <f t="shared" si="0"/>
        <v>1219.836911299717</v>
      </c>
      <c r="V5" s="2">
        <f t="shared" si="1"/>
        <v>131.97805743788319</v>
      </c>
      <c r="W5" s="2">
        <f t="shared" si="2"/>
        <v>90.021231422505309</v>
      </c>
      <c r="X5" s="2">
        <f t="shared" si="3"/>
        <v>11.691022964509395</v>
      </c>
      <c r="Y5" s="2">
        <f t="shared" si="4"/>
        <v>1.5018773466833542</v>
      </c>
      <c r="Z5" s="2">
        <f t="shared" si="5"/>
        <v>27.995720399429388</v>
      </c>
      <c r="AA5" s="2">
        <f t="shared" si="6"/>
        <v>7.1960297766749388</v>
      </c>
      <c r="AB5" s="2">
        <f t="shared" si="7"/>
        <v>288.34837191055317</v>
      </c>
      <c r="AC5" s="2">
        <f t="shared" si="8"/>
        <v>2410.9696671122092</v>
      </c>
      <c r="AD5" s="2">
        <f t="shared" si="9"/>
        <v>470.71475386047939</v>
      </c>
      <c r="AE5" s="11"/>
    </row>
    <row r="6" spans="1:31">
      <c r="A6" s="10"/>
      <c r="B6" s="3" t="s">
        <v>46</v>
      </c>
      <c r="C6" s="13"/>
      <c r="D6" s="3">
        <v>72.55</v>
      </c>
      <c r="E6" s="3">
        <v>15.07</v>
      </c>
      <c r="F6" s="3">
        <v>1.32</v>
      </c>
      <c r="G6" s="3">
        <v>0.28000000000000003</v>
      </c>
      <c r="H6" s="3">
        <v>1.64</v>
      </c>
      <c r="I6" s="3">
        <v>4.3899999999999997</v>
      </c>
      <c r="J6" s="3">
        <v>4.01</v>
      </c>
      <c r="K6" s="3">
        <v>0.03</v>
      </c>
      <c r="L6" s="3">
        <v>0.15</v>
      </c>
      <c r="M6" s="3">
        <v>0.04</v>
      </c>
      <c r="N6" s="3">
        <v>0.92</v>
      </c>
      <c r="O6" s="3">
        <v>0.48</v>
      </c>
      <c r="P6" s="3">
        <v>100.87</v>
      </c>
      <c r="Q6" s="3">
        <v>8.4</v>
      </c>
      <c r="R6" s="3">
        <v>1.0900000000000001</v>
      </c>
      <c r="S6" s="3">
        <v>1.5</v>
      </c>
      <c r="T6" s="3">
        <v>1.79</v>
      </c>
      <c r="U6" s="2">
        <f t="shared" si="0"/>
        <v>1207.3556332168414</v>
      </c>
      <c r="V6" s="2">
        <f t="shared" si="1"/>
        <v>141.65859954824137</v>
      </c>
      <c r="W6" s="2">
        <f t="shared" si="2"/>
        <v>85.138004246284495</v>
      </c>
      <c r="X6" s="2">
        <f t="shared" si="3"/>
        <v>12.804453723034101</v>
      </c>
      <c r="Y6" s="2">
        <f t="shared" si="4"/>
        <v>1.8773466833541925</v>
      </c>
      <c r="Z6" s="2">
        <f t="shared" si="5"/>
        <v>29.243937232524964</v>
      </c>
      <c r="AA6" s="2">
        <f t="shared" si="6"/>
        <v>6.9478908188585615</v>
      </c>
      <c r="AB6" s="2">
        <f t="shared" si="7"/>
        <v>295.6061200470773</v>
      </c>
      <c r="AC6" s="2">
        <f t="shared" si="8"/>
        <v>2305.2962903148045</v>
      </c>
      <c r="AD6" s="2">
        <f t="shared" si="9"/>
        <v>484.9655250799442</v>
      </c>
      <c r="AE6" s="11"/>
    </row>
    <row r="7" spans="1:31">
      <c r="A7" s="10"/>
      <c r="B7" s="3" t="s">
        <v>63</v>
      </c>
      <c r="C7" s="13"/>
      <c r="D7" s="3">
        <v>75.650000000000006</v>
      </c>
      <c r="E7" s="3">
        <v>14.16</v>
      </c>
      <c r="F7" s="3">
        <v>0.27</v>
      </c>
      <c r="G7" s="3">
        <v>0.08</v>
      </c>
      <c r="H7" s="3">
        <v>0.53</v>
      </c>
      <c r="I7" s="3">
        <v>4.53</v>
      </c>
      <c r="J7" s="3">
        <v>3.93</v>
      </c>
      <c r="K7" s="3">
        <v>0</v>
      </c>
      <c r="L7" s="3">
        <v>0.05</v>
      </c>
      <c r="M7" s="3">
        <v>0.01</v>
      </c>
      <c r="N7" s="3">
        <v>0.22</v>
      </c>
      <c r="O7" s="3">
        <v>0.75</v>
      </c>
      <c r="P7" s="3">
        <v>100.19</v>
      </c>
      <c r="Q7" s="3">
        <v>8.4600000000000009</v>
      </c>
      <c r="R7" s="3">
        <v>1.1499999999999999</v>
      </c>
      <c r="S7" s="3">
        <v>1.57</v>
      </c>
      <c r="T7" s="3">
        <v>1.67</v>
      </c>
      <c r="U7" s="2">
        <f t="shared" si="0"/>
        <v>1258.9449159593942</v>
      </c>
      <c r="V7" s="2">
        <f t="shared" si="1"/>
        <v>146.17618586640853</v>
      </c>
      <c r="W7" s="2">
        <f t="shared" si="2"/>
        <v>83.439490445859875</v>
      </c>
      <c r="X7" s="2">
        <f t="shared" si="3"/>
        <v>3.0619345859429372</v>
      </c>
      <c r="Y7" s="2">
        <f t="shared" si="4"/>
        <v>0.62578222778473092</v>
      </c>
      <c r="Z7" s="2">
        <f t="shared" si="5"/>
        <v>9.4507845934379464</v>
      </c>
      <c r="AA7" s="2">
        <f t="shared" si="6"/>
        <v>1.9851116625310175</v>
      </c>
      <c r="AB7" s="2">
        <f t="shared" si="7"/>
        <v>277.75598273832878</v>
      </c>
      <c r="AC7" s="2">
        <f t="shared" si="8"/>
        <v>2502.6317907751686</v>
      </c>
      <c r="AD7" s="2">
        <f t="shared" si="9"/>
        <v>338.4309136240185</v>
      </c>
      <c r="AE7" s="11"/>
    </row>
    <row r="8" spans="1:31">
      <c r="A8" s="10"/>
      <c r="B8" s="3" t="s">
        <v>64</v>
      </c>
      <c r="C8" s="13"/>
      <c r="D8" s="3">
        <v>74.930000000000007</v>
      </c>
      <c r="E8" s="3">
        <v>14.45</v>
      </c>
      <c r="F8" s="3">
        <v>0.09</v>
      </c>
      <c r="G8" s="3">
        <v>7.0000000000000007E-2</v>
      </c>
      <c r="H8" s="3">
        <v>0.48</v>
      </c>
      <c r="I8" s="3">
        <v>4.45</v>
      </c>
      <c r="J8" s="3">
        <v>4.87</v>
      </c>
      <c r="K8" s="3">
        <v>0</v>
      </c>
      <c r="L8" s="3">
        <v>0.03</v>
      </c>
      <c r="M8" s="3">
        <v>0.01</v>
      </c>
      <c r="N8" s="3">
        <v>0.1</v>
      </c>
      <c r="O8" s="3">
        <v>0.56999999999999995</v>
      </c>
      <c r="P8" s="3">
        <v>99.95</v>
      </c>
      <c r="Q8" s="3">
        <v>9.32</v>
      </c>
      <c r="R8" s="3">
        <v>0.91</v>
      </c>
      <c r="S8" s="3">
        <v>1.47</v>
      </c>
      <c r="T8" s="3">
        <v>1.55</v>
      </c>
      <c r="U8" s="2">
        <f t="shared" si="0"/>
        <v>1246.9628889998337</v>
      </c>
      <c r="V8" s="2">
        <f t="shared" si="1"/>
        <v>143.59470797031301</v>
      </c>
      <c r="W8" s="2">
        <f t="shared" si="2"/>
        <v>103.39702760084926</v>
      </c>
      <c r="X8" s="2">
        <f t="shared" si="3"/>
        <v>1.3917884481558807</v>
      </c>
      <c r="Y8" s="2">
        <f t="shared" si="4"/>
        <v>0.37546933667083854</v>
      </c>
      <c r="Z8" s="2">
        <f t="shared" si="5"/>
        <v>8.5592011412268185</v>
      </c>
      <c r="AA8" s="2">
        <f t="shared" si="6"/>
        <v>1.7369727047146404</v>
      </c>
      <c r="AB8" s="2">
        <f t="shared" si="7"/>
        <v>283.44448803452332</v>
      </c>
      <c r="AC8" s="2">
        <f t="shared" si="8"/>
        <v>2267.407949146896</v>
      </c>
      <c r="AD8" s="2">
        <f t="shared" si="9"/>
        <v>338.27364029131354</v>
      </c>
      <c r="AE8" s="11"/>
    </row>
    <row r="9" spans="1:31">
      <c r="A9" s="10"/>
      <c r="B9" s="3" t="s">
        <v>47</v>
      </c>
      <c r="C9" s="13"/>
      <c r="D9" s="3">
        <v>75.739999999999995</v>
      </c>
      <c r="E9" s="3">
        <v>14.07</v>
      </c>
      <c r="F9" s="3">
        <v>0.21</v>
      </c>
      <c r="G9" s="3">
        <v>0.06</v>
      </c>
      <c r="H9" s="3">
        <v>0.61</v>
      </c>
      <c r="I9" s="3">
        <v>4.28</v>
      </c>
      <c r="J9" s="3">
        <v>4.41</v>
      </c>
      <c r="K9" s="3">
        <v>0</v>
      </c>
      <c r="L9" s="3">
        <v>0.05</v>
      </c>
      <c r="M9" s="3">
        <v>0.01</v>
      </c>
      <c r="N9" s="3">
        <v>0.17</v>
      </c>
      <c r="O9" s="3">
        <v>0.53</v>
      </c>
      <c r="P9" s="3">
        <v>100.13</v>
      </c>
      <c r="Q9" s="3">
        <v>8.69</v>
      </c>
      <c r="R9" s="3">
        <v>0.97</v>
      </c>
      <c r="S9" s="3">
        <v>1.51</v>
      </c>
      <c r="T9" s="3">
        <v>1.62</v>
      </c>
      <c r="U9" s="2">
        <f t="shared" si="0"/>
        <v>1260.4426693293392</v>
      </c>
      <c r="V9" s="2">
        <f t="shared" si="1"/>
        <v>138.10906744111003</v>
      </c>
      <c r="W9" s="2">
        <f t="shared" si="2"/>
        <v>93.630573248407657</v>
      </c>
      <c r="X9" s="2">
        <f t="shared" si="3"/>
        <v>2.366040361864997</v>
      </c>
      <c r="Y9" s="2">
        <f t="shared" si="4"/>
        <v>0.62578222778473092</v>
      </c>
      <c r="Z9" s="2">
        <f t="shared" si="5"/>
        <v>10.877318116975749</v>
      </c>
      <c r="AA9" s="2">
        <f t="shared" si="6"/>
        <v>1.4888337468982631</v>
      </c>
      <c r="AB9" s="2">
        <f t="shared" si="7"/>
        <v>275.99058454295806</v>
      </c>
      <c r="AC9" s="2">
        <f t="shared" si="8"/>
        <v>2486.6509845533628</v>
      </c>
      <c r="AD9" s="2">
        <f t="shared" si="9"/>
        <v>344.23216073860908</v>
      </c>
      <c r="AE9" s="11"/>
    </row>
    <row r="10" spans="1:31">
      <c r="A10" s="10"/>
      <c r="B10" s="3" t="s">
        <v>48</v>
      </c>
      <c r="C10" s="13"/>
      <c r="D10" s="3">
        <v>75.86</v>
      </c>
      <c r="E10" s="3">
        <v>14.01</v>
      </c>
      <c r="F10" s="3">
        <v>0.33</v>
      </c>
      <c r="G10" s="3">
        <v>0.08</v>
      </c>
      <c r="H10" s="3">
        <v>0.37</v>
      </c>
      <c r="I10" s="3">
        <v>4.4000000000000004</v>
      </c>
      <c r="J10" s="3">
        <v>4.12</v>
      </c>
      <c r="K10" s="3">
        <v>0.01</v>
      </c>
      <c r="L10" s="3">
        <v>0.05</v>
      </c>
      <c r="M10" s="3">
        <v>0.01</v>
      </c>
      <c r="N10" s="3">
        <v>0.26</v>
      </c>
      <c r="O10" s="3">
        <v>0.72</v>
      </c>
      <c r="P10" s="3">
        <v>100.22</v>
      </c>
      <c r="Q10" s="3">
        <v>8.52</v>
      </c>
      <c r="R10" s="3">
        <v>1.07</v>
      </c>
      <c r="S10" s="3">
        <v>1.58</v>
      </c>
      <c r="T10" s="3">
        <v>1.64</v>
      </c>
      <c r="U10" s="2">
        <f t="shared" si="0"/>
        <v>1262.4396738225994</v>
      </c>
      <c r="V10" s="2">
        <f t="shared" si="1"/>
        <v>141.98128428525334</v>
      </c>
      <c r="W10" s="2">
        <f t="shared" si="2"/>
        <v>87.473460721868364</v>
      </c>
      <c r="X10" s="2">
        <f t="shared" si="3"/>
        <v>3.618649965205289</v>
      </c>
      <c r="Y10" s="2">
        <f t="shared" si="4"/>
        <v>0.62578222778473092</v>
      </c>
      <c r="Z10" s="2">
        <f t="shared" si="5"/>
        <v>6.5977175463623396</v>
      </c>
      <c r="AA10" s="2">
        <f t="shared" si="6"/>
        <v>1.9851116625310175</v>
      </c>
      <c r="AB10" s="2">
        <f t="shared" si="7"/>
        <v>274.81365241271089</v>
      </c>
      <c r="AC10" s="2">
        <f t="shared" si="8"/>
        <v>2517.2676358260792</v>
      </c>
      <c r="AD10" s="2">
        <f t="shared" si="9"/>
        <v>318.37018101594697</v>
      </c>
      <c r="AE10" s="11"/>
    </row>
    <row r="11" spans="1:31">
      <c r="A11" s="10"/>
      <c r="B11" s="3" t="s">
        <v>65</v>
      </c>
      <c r="C11" s="13" t="s">
        <v>73</v>
      </c>
      <c r="D11" s="3">
        <v>69.5</v>
      </c>
      <c r="E11" s="3">
        <v>15.6</v>
      </c>
      <c r="F11" s="3">
        <v>1.89</v>
      </c>
      <c r="G11" s="3">
        <v>1.04</v>
      </c>
      <c r="H11" s="3">
        <v>2.56</v>
      </c>
      <c r="I11" s="3">
        <v>4.59</v>
      </c>
      <c r="J11" s="3">
        <v>3.38</v>
      </c>
      <c r="K11" s="3">
        <v>0.03</v>
      </c>
      <c r="L11" s="3">
        <v>0.28000000000000003</v>
      </c>
      <c r="M11" s="3">
        <v>0.09</v>
      </c>
      <c r="N11" s="3">
        <v>1.31</v>
      </c>
      <c r="O11" s="3">
        <v>0.99</v>
      </c>
      <c r="P11" s="3">
        <v>101.27</v>
      </c>
      <c r="Q11" s="3">
        <v>7.97</v>
      </c>
      <c r="R11" s="3">
        <v>1.36</v>
      </c>
      <c r="S11" s="3">
        <v>1.48</v>
      </c>
      <c r="T11" s="3">
        <v>1.96</v>
      </c>
      <c r="U11" s="2">
        <f t="shared" si="0"/>
        <v>1156.5984356798135</v>
      </c>
      <c r="V11" s="2">
        <f t="shared" si="1"/>
        <v>148.11229428848017</v>
      </c>
      <c r="W11" s="2">
        <f t="shared" si="2"/>
        <v>71.762208067940549</v>
      </c>
      <c r="X11" s="2">
        <f t="shared" si="3"/>
        <v>18.232428670842033</v>
      </c>
      <c r="Y11" s="2">
        <f t="shared" si="4"/>
        <v>3.5043804755944929</v>
      </c>
      <c r="Z11" s="2">
        <f t="shared" si="5"/>
        <v>45.649072753209701</v>
      </c>
      <c r="AA11" s="2">
        <f t="shared" si="6"/>
        <v>25.806451612903228</v>
      </c>
      <c r="AB11" s="2">
        <f t="shared" si="7"/>
        <v>306.0023538642605</v>
      </c>
      <c r="AC11" s="2">
        <f t="shared" si="8"/>
        <v>2164.300598505753</v>
      </c>
      <c r="AD11" s="2">
        <f t="shared" si="9"/>
        <v>631.50969360932515</v>
      </c>
      <c r="AE11" s="11" t="s">
        <v>89</v>
      </c>
    </row>
    <row r="12" spans="1:31">
      <c r="A12" s="10"/>
      <c r="B12" s="3" t="s">
        <v>66</v>
      </c>
      <c r="C12" s="13"/>
      <c r="D12" s="3">
        <v>68.84</v>
      </c>
      <c r="E12" s="3">
        <v>15.83</v>
      </c>
      <c r="F12" s="3">
        <v>2.02</v>
      </c>
      <c r="G12" s="3">
        <v>1.1499999999999999</v>
      </c>
      <c r="H12" s="3">
        <v>2.79</v>
      </c>
      <c r="I12" s="3">
        <v>4.6500000000000004</v>
      </c>
      <c r="J12" s="3">
        <v>3.51</v>
      </c>
      <c r="K12" s="3">
        <v>0.03</v>
      </c>
      <c r="L12" s="3">
        <v>0.28999999999999998</v>
      </c>
      <c r="M12" s="3">
        <v>0.1</v>
      </c>
      <c r="N12" s="3">
        <v>1.22</v>
      </c>
      <c r="O12" s="3">
        <v>0.74</v>
      </c>
      <c r="P12" s="3">
        <v>101.16</v>
      </c>
      <c r="Q12" s="3">
        <v>8.16</v>
      </c>
      <c r="R12" s="3">
        <v>1.32</v>
      </c>
      <c r="S12" s="3">
        <v>1.45</v>
      </c>
      <c r="T12" s="3">
        <v>1.94</v>
      </c>
      <c r="U12" s="2">
        <f t="shared" si="0"/>
        <v>1145.6149109668829</v>
      </c>
      <c r="V12" s="2">
        <f t="shared" si="1"/>
        <v>150.04840271055181</v>
      </c>
      <c r="W12" s="2">
        <f t="shared" si="2"/>
        <v>74.522292993630572</v>
      </c>
      <c r="X12" s="2">
        <f t="shared" si="3"/>
        <v>16.97981906750174</v>
      </c>
      <c r="Y12" s="2">
        <f t="shared" si="4"/>
        <v>3.6295369211514386</v>
      </c>
      <c r="Z12" s="2">
        <f t="shared" si="5"/>
        <v>49.750356633380882</v>
      </c>
      <c r="AA12" s="2">
        <f t="shared" si="6"/>
        <v>28.535980148883372</v>
      </c>
      <c r="AB12" s="2">
        <f t="shared" si="7"/>
        <v>310.51392703020798</v>
      </c>
      <c r="AC12" s="2">
        <f t="shared" si="8"/>
        <v>2070.9632791442191</v>
      </c>
      <c r="AD12" s="2">
        <f t="shared" si="9"/>
        <v>666.08802712826002</v>
      </c>
      <c r="AE12" s="11"/>
    </row>
    <row r="13" spans="1:31">
      <c r="A13" s="10"/>
      <c r="B13" s="3" t="s">
        <v>49</v>
      </c>
      <c r="C13" s="13"/>
      <c r="D13" s="3">
        <v>69.8</v>
      </c>
      <c r="E13" s="3">
        <v>15.27</v>
      </c>
      <c r="F13" s="3">
        <v>1.81</v>
      </c>
      <c r="G13" s="3">
        <v>1.02</v>
      </c>
      <c r="H13" s="3">
        <v>2.52</v>
      </c>
      <c r="I13" s="3">
        <v>4.4000000000000004</v>
      </c>
      <c r="J13" s="3">
        <v>3.77</v>
      </c>
      <c r="K13" s="3">
        <v>0.03</v>
      </c>
      <c r="L13" s="3">
        <v>0.27</v>
      </c>
      <c r="M13" s="3">
        <v>0.08</v>
      </c>
      <c r="N13" s="3">
        <v>1.05</v>
      </c>
      <c r="O13" s="3">
        <v>1.02</v>
      </c>
      <c r="P13" s="3">
        <v>101.04</v>
      </c>
      <c r="Q13" s="3">
        <v>8.17</v>
      </c>
      <c r="R13" s="3">
        <v>1.17</v>
      </c>
      <c r="S13" s="3">
        <v>1.43</v>
      </c>
      <c r="T13" s="3">
        <v>1.87</v>
      </c>
      <c r="U13" s="2">
        <f t="shared" si="0"/>
        <v>1161.5909469129638</v>
      </c>
      <c r="V13" s="2">
        <f t="shared" si="1"/>
        <v>141.98128428525334</v>
      </c>
      <c r="W13" s="2">
        <f t="shared" si="2"/>
        <v>80.042462845010618</v>
      </c>
      <c r="X13" s="2">
        <f t="shared" si="3"/>
        <v>14.613778705636744</v>
      </c>
      <c r="Y13" s="2">
        <f t="shared" si="4"/>
        <v>3.3792240300375469</v>
      </c>
      <c r="Z13" s="2">
        <f t="shared" si="5"/>
        <v>44.935805991440802</v>
      </c>
      <c r="AA13" s="2">
        <f t="shared" si="6"/>
        <v>25.310173697270471</v>
      </c>
      <c r="AB13" s="2">
        <f t="shared" si="7"/>
        <v>299.52922714790117</v>
      </c>
      <c r="AC13" s="2">
        <f t="shared" si="8"/>
        <v>2168.1165637476029</v>
      </c>
      <c r="AD13" s="2">
        <f t="shared" si="9"/>
        <v>619.76441049108689</v>
      </c>
      <c r="AE13" s="11"/>
    </row>
    <row r="14" spans="1:31">
      <c r="A14" s="10"/>
      <c r="B14" s="3" t="s">
        <v>50</v>
      </c>
      <c r="C14" s="13"/>
      <c r="D14" s="3">
        <v>70.36</v>
      </c>
      <c r="E14" s="3">
        <v>14.99</v>
      </c>
      <c r="F14" s="3">
        <v>1.9</v>
      </c>
      <c r="G14" s="3">
        <v>1.07</v>
      </c>
      <c r="H14" s="3">
        <v>2.63</v>
      </c>
      <c r="I14" s="3">
        <v>4.53</v>
      </c>
      <c r="J14" s="3">
        <v>3.42</v>
      </c>
      <c r="K14" s="3">
        <v>0.04</v>
      </c>
      <c r="L14" s="3">
        <v>0.25</v>
      </c>
      <c r="M14" s="3">
        <v>0.08</v>
      </c>
      <c r="N14" s="3">
        <v>1.41</v>
      </c>
      <c r="O14" s="3">
        <v>0.71</v>
      </c>
      <c r="P14" s="3">
        <v>101.39</v>
      </c>
      <c r="Q14" s="3">
        <v>7.95</v>
      </c>
      <c r="R14" s="3">
        <v>1.32</v>
      </c>
      <c r="S14" s="3">
        <v>1.42</v>
      </c>
      <c r="T14" s="3">
        <v>1.89</v>
      </c>
      <c r="U14" s="2">
        <f t="shared" si="0"/>
        <v>1170.9103012148444</v>
      </c>
      <c r="V14" s="2">
        <f t="shared" si="1"/>
        <v>146.17618586640853</v>
      </c>
      <c r="W14" s="2">
        <f t="shared" si="2"/>
        <v>72.611464968152859</v>
      </c>
      <c r="X14" s="2">
        <f t="shared" si="3"/>
        <v>19.624217118997912</v>
      </c>
      <c r="Y14" s="2">
        <f t="shared" si="4"/>
        <v>3.1289111389236544</v>
      </c>
      <c r="Z14" s="2">
        <f t="shared" si="5"/>
        <v>46.897289586305277</v>
      </c>
      <c r="AA14" s="2">
        <f t="shared" si="6"/>
        <v>26.550868486352361</v>
      </c>
      <c r="AB14" s="2">
        <f t="shared" si="7"/>
        <v>294.03687720674776</v>
      </c>
      <c r="AC14" s="2">
        <f t="shared" si="8"/>
        <v>2231.4707891633589</v>
      </c>
      <c r="AD14" s="2">
        <f t="shared" si="9"/>
        <v>628.52235169728419</v>
      </c>
      <c r="AE14" s="11"/>
    </row>
    <row r="15" spans="1:31">
      <c r="A15" s="10"/>
      <c r="B15" s="3" t="s">
        <v>67</v>
      </c>
      <c r="C15" s="13"/>
      <c r="D15" s="3">
        <v>69.55</v>
      </c>
      <c r="E15" s="3">
        <v>16.18</v>
      </c>
      <c r="F15" s="3">
        <v>1.61</v>
      </c>
      <c r="G15" s="3">
        <v>0.93</v>
      </c>
      <c r="H15" s="3">
        <v>2.48</v>
      </c>
      <c r="I15" s="3">
        <v>5.03</v>
      </c>
      <c r="J15" s="3">
        <v>3.15</v>
      </c>
      <c r="K15" s="3">
        <v>0.04</v>
      </c>
      <c r="L15" s="3">
        <v>0.26</v>
      </c>
      <c r="M15" s="3">
        <v>0.08</v>
      </c>
      <c r="N15" s="3">
        <v>1.03</v>
      </c>
      <c r="O15" s="3">
        <v>0.64</v>
      </c>
      <c r="P15" s="3">
        <v>100.98</v>
      </c>
      <c r="Q15" s="3">
        <v>8.18</v>
      </c>
      <c r="R15" s="3">
        <v>1.6</v>
      </c>
      <c r="S15" s="3">
        <v>1.52</v>
      </c>
      <c r="T15" s="3">
        <v>1.98</v>
      </c>
      <c r="U15" s="2">
        <f t="shared" si="0"/>
        <v>1157.4305208853386</v>
      </c>
      <c r="V15" s="2">
        <f t="shared" si="1"/>
        <v>162.31042271700548</v>
      </c>
      <c r="W15" s="2">
        <f t="shared" si="2"/>
        <v>66.878980891719749</v>
      </c>
      <c r="X15" s="2">
        <f t="shared" si="3"/>
        <v>14.335421016005569</v>
      </c>
      <c r="Y15" s="2">
        <f t="shared" si="4"/>
        <v>3.2540675844806004</v>
      </c>
      <c r="Z15" s="2">
        <f t="shared" si="5"/>
        <v>44.222539229671895</v>
      </c>
      <c r="AA15" s="2">
        <f t="shared" si="6"/>
        <v>23.076923076923077</v>
      </c>
      <c r="AB15" s="2">
        <f t="shared" si="7"/>
        <v>317.37936445664968</v>
      </c>
      <c r="AC15" s="2">
        <f t="shared" si="8"/>
        <v>2073.4596666444045</v>
      </c>
      <c r="AD15" s="2">
        <f t="shared" si="9"/>
        <v>628.86844598852713</v>
      </c>
      <c r="AE15" s="11"/>
    </row>
    <row r="16" spans="1:31">
      <c r="A16" s="10"/>
      <c r="B16" s="3" t="s">
        <v>68</v>
      </c>
      <c r="C16" s="13"/>
      <c r="D16" s="3">
        <v>69.260000000000005</v>
      </c>
      <c r="E16" s="3">
        <v>16.29</v>
      </c>
      <c r="F16" s="3">
        <v>1.66</v>
      </c>
      <c r="G16" s="3">
        <v>0.94</v>
      </c>
      <c r="H16" s="3">
        <v>2.36</v>
      </c>
      <c r="I16" s="3">
        <v>4.7699999999999996</v>
      </c>
      <c r="J16" s="3">
        <v>3.8</v>
      </c>
      <c r="K16" s="3">
        <v>0.04</v>
      </c>
      <c r="L16" s="3">
        <v>0.26</v>
      </c>
      <c r="M16" s="3">
        <v>0.08</v>
      </c>
      <c r="N16" s="3">
        <v>1.05</v>
      </c>
      <c r="O16" s="3">
        <v>0.49</v>
      </c>
      <c r="P16" s="3">
        <v>101</v>
      </c>
      <c r="Q16" s="3">
        <v>8.57</v>
      </c>
      <c r="R16" s="3">
        <v>1.26</v>
      </c>
      <c r="S16" s="3">
        <v>1.49</v>
      </c>
      <c r="T16" s="3">
        <v>1.9</v>
      </c>
      <c r="U16" s="2">
        <f t="shared" si="0"/>
        <v>1152.6044266932934</v>
      </c>
      <c r="V16" s="2">
        <f t="shared" si="1"/>
        <v>153.92061955469504</v>
      </c>
      <c r="W16" s="2">
        <f t="shared" si="2"/>
        <v>80.679405520169851</v>
      </c>
      <c r="X16" s="2">
        <f t="shared" si="3"/>
        <v>14.613778705636744</v>
      </c>
      <c r="Y16" s="2">
        <f t="shared" si="4"/>
        <v>3.2540675844806004</v>
      </c>
      <c r="Z16" s="2">
        <f t="shared" si="5"/>
        <v>42.08273894436519</v>
      </c>
      <c r="AA16" s="2">
        <f t="shared" si="6"/>
        <v>23.325062034739457</v>
      </c>
      <c r="AB16" s="2">
        <f t="shared" si="7"/>
        <v>319.53707336210277</v>
      </c>
      <c r="AC16" s="2">
        <f t="shared" si="8"/>
        <v>1994.0817383694248</v>
      </c>
      <c r="AD16" s="2">
        <f t="shared" si="9"/>
        <v>618.68363109777283</v>
      </c>
      <c r="AE16" s="11"/>
    </row>
    <row r="17" spans="1:31">
      <c r="A17" s="10"/>
      <c r="B17" s="3" t="s">
        <v>69</v>
      </c>
      <c r="C17" s="13"/>
      <c r="D17" s="3">
        <v>68.66</v>
      </c>
      <c r="E17" s="3">
        <v>16.600000000000001</v>
      </c>
      <c r="F17" s="3">
        <v>1.59</v>
      </c>
      <c r="G17" s="3">
        <v>0.88</v>
      </c>
      <c r="H17" s="3">
        <v>2.2999999999999998</v>
      </c>
      <c r="I17" s="3">
        <v>4.72</v>
      </c>
      <c r="J17" s="3">
        <v>4.29</v>
      </c>
      <c r="K17" s="3">
        <v>0.04</v>
      </c>
      <c r="L17" s="3">
        <v>0.27</v>
      </c>
      <c r="M17" s="3">
        <v>0.08</v>
      </c>
      <c r="N17" s="3">
        <v>1</v>
      </c>
      <c r="O17" s="3">
        <v>0.52</v>
      </c>
      <c r="P17" s="3">
        <v>100.96</v>
      </c>
      <c r="Q17" s="3">
        <v>9.01</v>
      </c>
      <c r="R17" s="3">
        <v>1.1000000000000001</v>
      </c>
      <c r="S17" s="3">
        <v>1.47</v>
      </c>
      <c r="T17" s="3">
        <v>1.84</v>
      </c>
      <c r="U17" s="2">
        <f t="shared" si="0"/>
        <v>1142.6194042269929</v>
      </c>
      <c r="V17" s="2">
        <f t="shared" si="1"/>
        <v>152.30719586963536</v>
      </c>
      <c r="W17" s="2">
        <f t="shared" si="2"/>
        <v>91.082802547770697</v>
      </c>
      <c r="X17" s="2">
        <f t="shared" si="3"/>
        <v>13.917884481558803</v>
      </c>
      <c r="Y17" s="2">
        <f t="shared" si="4"/>
        <v>3.3792240300375469</v>
      </c>
      <c r="Z17" s="2">
        <f t="shared" si="5"/>
        <v>41.012838801711837</v>
      </c>
      <c r="AA17" s="2">
        <f t="shared" si="6"/>
        <v>21.836228287841191</v>
      </c>
      <c r="AB17" s="2">
        <f t="shared" si="7"/>
        <v>325.61788936837979</v>
      </c>
      <c r="AC17" s="2">
        <f t="shared" si="8"/>
        <v>1858.5934172933123</v>
      </c>
      <c r="AD17" s="2">
        <f t="shared" si="9"/>
        <v>615.36737875433323</v>
      </c>
      <c r="AE17" s="11"/>
    </row>
    <row r="18" spans="1:31">
      <c r="A18" s="10"/>
      <c r="B18" s="3" t="s">
        <v>70</v>
      </c>
      <c r="C18" s="13"/>
      <c r="D18" s="3">
        <v>69.84</v>
      </c>
      <c r="E18" s="3">
        <v>16.05</v>
      </c>
      <c r="F18" s="3">
        <v>1.67</v>
      </c>
      <c r="G18" s="3">
        <v>0.92</v>
      </c>
      <c r="H18" s="3">
        <v>2.46</v>
      </c>
      <c r="I18" s="3">
        <v>4.8899999999999997</v>
      </c>
      <c r="J18" s="3">
        <v>3.21</v>
      </c>
      <c r="K18" s="3">
        <v>0.05</v>
      </c>
      <c r="L18" s="3">
        <v>0.28000000000000003</v>
      </c>
      <c r="M18" s="3">
        <v>0.09</v>
      </c>
      <c r="N18" s="3">
        <v>1.08</v>
      </c>
      <c r="O18" s="3">
        <v>0.51</v>
      </c>
      <c r="P18" s="3">
        <v>101.04</v>
      </c>
      <c r="Q18" s="3">
        <v>8.1</v>
      </c>
      <c r="R18" s="3">
        <v>1.52</v>
      </c>
      <c r="S18" s="3">
        <v>1.52</v>
      </c>
      <c r="T18" s="3">
        <v>1.98</v>
      </c>
      <c r="U18" s="2">
        <f t="shared" si="0"/>
        <v>1162.2566150773839</v>
      </c>
      <c r="V18" s="2">
        <f t="shared" si="1"/>
        <v>157.79283639883835</v>
      </c>
      <c r="W18" s="2">
        <f t="shared" si="2"/>
        <v>68.152866242038215</v>
      </c>
      <c r="X18" s="2">
        <f t="shared" si="3"/>
        <v>15.03131524008351</v>
      </c>
      <c r="Y18" s="2">
        <f t="shared" si="4"/>
        <v>3.5043804755944929</v>
      </c>
      <c r="Z18" s="2">
        <f t="shared" si="5"/>
        <v>43.865905848787449</v>
      </c>
      <c r="AA18" s="2">
        <f t="shared" si="6"/>
        <v>22.8287841191067</v>
      </c>
      <c r="AB18" s="2">
        <f t="shared" si="7"/>
        <v>314.82934484111416</v>
      </c>
      <c r="AC18" s="2">
        <f t="shared" si="8"/>
        <v>2126.5523398285372</v>
      </c>
      <c r="AD18" s="2">
        <f t="shared" si="9"/>
        <v>623.68234817205223</v>
      </c>
      <c r="AE18" s="11"/>
    </row>
    <row r="19" spans="1:31">
      <c r="A19" s="10"/>
      <c r="B19" s="2" t="s">
        <v>0</v>
      </c>
      <c r="C19" s="10" t="s">
        <v>74</v>
      </c>
      <c r="D19" s="2">
        <v>69.27</v>
      </c>
      <c r="E19" s="2">
        <v>14.65</v>
      </c>
      <c r="F19" s="2">
        <v>2.68</v>
      </c>
      <c r="G19" s="2">
        <v>1.51</v>
      </c>
      <c r="H19" s="2">
        <v>2.77</v>
      </c>
      <c r="I19" s="2">
        <v>4.0999999999999996</v>
      </c>
      <c r="J19" s="2">
        <v>3.76</v>
      </c>
      <c r="K19" s="2">
        <v>0.05</v>
      </c>
      <c r="L19" s="2">
        <v>0.36</v>
      </c>
      <c r="M19" s="2">
        <v>0.17</v>
      </c>
      <c r="N19" s="2">
        <v>1.71</v>
      </c>
      <c r="O19" s="2">
        <v>0.65</v>
      </c>
      <c r="P19" s="2">
        <v>101.68</v>
      </c>
      <c r="Q19" s="2">
        <v>7.86</v>
      </c>
      <c r="R19" s="2">
        <v>1.0900000000000001</v>
      </c>
      <c r="S19" s="2">
        <v>1.38</v>
      </c>
      <c r="T19" s="2">
        <v>1.86</v>
      </c>
      <c r="U19" s="2">
        <f t="shared" si="0"/>
        <v>1152.7708437343981</v>
      </c>
      <c r="V19" s="2">
        <f t="shared" si="1"/>
        <v>132.30074217489513</v>
      </c>
      <c r="W19" s="2">
        <f t="shared" si="2"/>
        <v>79.830148619957527</v>
      </c>
      <c r="X19" s="2">
        <f t="shared" si="3"/>
        <v>23.799582463465555</v>
      </c>
      <c r="Y19" s="2">
        <f t="shared" si="4"/>
        <v>4.5056320400500622</v>
      </c>
      <c r="Z19" s="2">
        <f t="shared" si="5"/>
        <v>49.393723252496436</v>
      </c>
      <c r="AA19" s="2">
        <f t="shared" si="6"/>
        <v>37.468982630272954</v>
      </c>
      <c r="AB19" s="2">
        <f t="shared" si="7"/>
        <v>287.36759513534719</v>
      </c>
      <c r="AC19" s="2">
        <f t="shared" si="8"/>
        <v>2221.0331471871818</v>
      </c>
      <c r="AD19" s="2">
        <f t="shared" si="9"/>
        <v>658.66789991087171</v>
      </c>
      <c r="AE19" s="11" t="s">
        <v>90</v>
      </c>
    </row>
    <row r="20" spans="1:31">
      <c r="A20" s="10"/>
      <c r="B20" s="2" t="s">
        <v>1</v>
      </c>
      <c r="C20" s="10"/>
      <c r="D20" s="2">
        <v>70.2</v>
      </c>
      <c r="E20" s="2">
        <v>14.65</v>
      </c>
      <c r="F20" s="2">
        <v>2.2999999999999998</v>
      </c>
      <c r="G20" s="2">
        <v>1.25</v>
      </c>
      <c r="H20" s="2">
        <v>2.3199999999999998</v>
      </c>
      <c r="I20" s="2">
        <v>3.87</v>
      </c>
      <c r="J20" s="2">
        <v>4.22</v>
      </c>
      <c r="K20" s="2">
        <v>0.05</v>
      </c>
      <c r="L20" s="2">
        <v>0.3</v>
      </c>
      <c r="M20" s="2">
        <v>0.14000000000000001</v>
      </c>
      <c r="N20" s="2">
        <v>1.4</v>
      </c>
      <c r="O20" s="2">
        <v>0.65</v>
      </c>
      <c r="P20" s="2">
        <v>101.34</v>
      </c>
      <c r="Q20" s="2">
        <v>8.09</v>
      </c>
      <c r="R20" s="2">
        <v>0.92</v>
      </c>
      <c r="S20" s="2">
        <v>1.41</v>
      </c>
      <c r="T20" s="2">
        <v>1.81</v>
      </c>
      <c r="U20" s="2">
        <f t="shared" si="0"/>
        <v>1168.247628557164</v>
      </c>
      <c r="V20" s="2">
        <f t="shared" si="1"/>
        <v>124.87899322362053</v>
      </c>
      <c r="W20" s="2">
        <f t="shared" si="2"/>
        <v>89.59660297239914</v>
      </c>
      <c r="X20" s="2">
        <f t="shared" si="3"/>
        <v>19.485038274182326</v>
      </c>
      <c r="Y20" s="2">
        <f t="shared" si="4"/>
        <v>3.754693366708385</v>
      </c>
      <c r="Z20" s="2">
        <f t="shared" si="5"/>
        <v>41.36947218259629</v>
      </c>
      <c r="AA20" s="2">
        <f t="shared" si="6"/>
        <v>31.017369727047146</v>
      </c>
      <c r="AB20" s="2">
        <f t="shared" si="7"/>
        <v>287.36759513534719</v>
      </c>
      <c r="AC20" s="2">
        <f t="shared" si="8"/>
        <v>2267.2794927906584</v>
      </c>
      <c r="AD20" s="2">
        <f t="shared" si="9"/>
        <v>597.61916768501919</v>
      </c>
      <c r="AE20" s="11"/>
    </row>
    <row r="21" spans="1:31">
      <c r="A21" s="10"/>
      <c r="B21" s="2" t="s">
        <v>2</v>
      </c>
      <c r="C21" s="10"/>
      <c r="D21" s="2">
        <v>71</v>
      </c>
      <c r="E21" s="2">
        <v>14.36</v>
      </c>
      <c r="F21" s="2">
        <v>2.11</v>
      </c>
      <c r="G21" s="2">
        <v>1.19</v>
      </c>
      <c r="H21" s="2">
        <v>2.2799999999999998</v>
      </c>
      <c r="I21" s="2">
        <v>3.88</v>
      </c>
      <c r="J21" s="2">
        <v>4.16</v>
      </c>
      <c r="K21" s="2">
        <v>0.03</v>
      </c>
      <c r="L21" s="2">
        <v>0.3</v>
      </c>
      <c r="M21" s="2">
        <v>0.13</v>
      </c>
      <c r="N21" s="2">
        <v>1.1200000000000001</v>
      </c>
      <c r="O21" s="2">
        <v>0.52</v>
      </c>
      <c r="P21" s="2">
        <v>101.08</v>
      </c>
      <c r="Q21" s="2">
        <v>8.0399999999999991</v>
      </c>
      <c r="R21" s="2">
        <v>0.93</v>
      </c>
      <c r="S21" s="2">
        <v>1.39</v>
      </c>
      <c r="T21" s="2">
        <v>1.79</v>
      </c>
      <c r="U21" s="2">
        <f t="shared" si="0"/>
        <v>1181.560991845565</v>
      </c>
      <c r="V21" s="2">
        <f t="shared" si="1"/>
        <v>125.20167796063248</v>
      </c>
      <c r="W21" s="2">
        <f t="shared" si="2"/>
        <v>88.322717622080674</v>
      </c>
      <c r="X21" s="2">
        <f t="shared" si="3"/>
        <v>15.588030619345862</v>
      </c>
      <c r="Y21" s="2">
        <f t="shared" si="4"/>
        <v>3.754693366708385</v>
      </c>
      <c r="Z21" s="2">
        <f t="shared" si="5"/>
        <v>40.656205420827391</v>
      </c>
      <c r="AA21" s="2">
        <f t="shared" si="6"/>
        <v>29.528535980148884</v>
      </c>
      <c r="AB21" s="2">
        <f t="shared" si="7"/>
        <v>281.67908983915265</v>
      </c>
      <c r="AC21" s="2">
        <f t="shared" si="8"/>
        <v>2338.7901680003065</v>
      </c>
      <c r="AD21" s="2">
        <f t="shared" si="9"/>
        <v>584.67339432441474</v>
      </c>
      <c r="AE21" s="11"/>
    </row>
    <row r="22" spans="1:31">
      <c r="A22" s="10"/>
      <c r="B22" s="2" t="s">
        <v>3</v>
      </c>
      <c r="C22" s="10"/>
      <c r="D22" s="2">
        <v>69.319999999999993</v>
      </c>
      <c r="E22" s="2">
        <v>15.1</v>
      </c>
      <c r="F22" s="2">
        <v>2.56</v>
      </c>
      <c r="G22" s="2">
        <v>1.4</v>
      </c>
      <c r="H22" s="2">
        <v>2.69</v>
      </c>
      <c r="I22" s="2">
        <v>4.03</v>
      </c>
      <c r="J22" s="2">
        <v>3.93</v>
      </c>
      <c r="K22" s="2">
        <v>0.05</v>
      </c>
      <c r="L22" s="2">
        <v>0.33</v>
      </c>
      <c r="M22" s="2">
        <v>0.16</v>
      </c>
      <c r="N22" s="2">
        <v>1.48</v>
      </c>
      <c r="O22" s="2">
        <v>0.39</v>
      </c>
      <c r="P22" s="2">
        <v>101.44</v>
      </c>
      <c r="Q22" s="2">
        <v>7.96</v>
      </c>
      <c r="R22" s="2">
        <v>1.03</v>
      </c>
      <c r="S22" s="2">
        <v>1.42</v>
      </c>
      <c r="T22" s="2">
        <v>1.9</v>
      </c>
      <c r="U22" s="2">
        <f t="shared" si="0"/>
        <v>1153.6029289399232</v>
      </c>
      <c r="V22" s="2">
        <f t="shared" si="1"/>
        <v>130.04194901581155</v>
      </c>
      <c r="W22" s="2">
        <f t="shared" si="2"/>
        <v>83.439490445859875</v>
      </c>
      <c r="X22" s="2">
        <f t="shared" si="3"/>
        <v>20.59846903270703</v>
      </c>
      <c r="Y22" s="2">
        <f t="shared" si="4"/>
        <v>4.1301627033792236</v>
      </c>
      <c r="Z22" s="2">
        <f t="shared" si="5"/>
        <v>47.96718972895863</v>
      </c>
      <c r="AA22" s="2">
        <f t="shared" si="6"/>
        <v>34.739454094292803</v>
      </c>
      <c r="AB22" s="2">
        <f t="shared" si="7"/>
        <v>296.19458611220091</v>
      </c>
      <c r="AC22" s="2">
        <f t="shared" si="8"/>
        <v>2216.6586182091346</v>
      </c>
      <c r="AD22" s="2">
        <f t="shared" si="9"/>
        <v>653.47663267453822</v>
      </c>
      <c r="AE22" s="11"/>
    </row>
    <row r="23" spans="1:31">
      <c r="A23" s="10"/>
      <c r="B23" s="2" t="s">
        <v>4</v>
      </c>
      <c r="C23" s="10"/>
      <c r="D23" s="2">
        <v>71.42</v>
      </c>
      <c r="E23" s="2">
        <v>14.42</v>
      </c>
      <c r="F23" s="2">
        <v>1.81</v>
      </c>
      <c r="G23" s="2">
        <v>0.81</v>
      </c>
      <c r="H23" s="2">
        <v>1.78</v>
      </c>
      <c r="I23" s="2">
        <v>3.95</v>
      </c>
      <c r="J23" s="2">
        <v>4.5199999999999996</v>
      </c>
      <c r="K23" s="2">
        <v>0.03</v>
      </c>
      <c r="L23" s="2">
        <v>0.25</v>
      </c>
      <c r="M23" s="2">
        <v>0.12</v>
      </c>
      <c r="N23" s="2">
        <v>0.96</v>
      </c>
      <c r="O23" s="2">
        <v>0.86</v>
      </c>
      <c r="P23" s="2">
        <v>100.92</v>
      </c>
      <c r="Q23" s="2">
        <v>8.4700000000000006</v>
      </c>
      <c r="R23" s="2">
        <v>0.87</v>
      </c>
      <c r="S23" s="2">
        <v>1.41</v>
      </c>
      <c r="T23" s="2">
        <v>1.7</v>
      </c>
      <c r="U23" s="2">
        <f t="shared" si="0"/>
        <v>1188.5505075719752</v>
      </c>
      <c r="V23" s="2">
        <f t="shared" si="1"/>
        <v>127.46047111971606</v>
      </c>
      <c r="W23" s="2">
        <f t="shared" si="2"/>
        <v>95.966029723991497</v>
      </c>
      <c r="X23" s="2">
        <f t="shared" si="3"/>
        <v>13.361169102296452</v>
      </c>
      <c r="Y23" s="2">
        <f t="shared" si="4"/>
        <v>3.1289111389236544</v>
      </c>
      <c r="Z23" s="2">
        <f t="shared" si="5"/>
        <v>31.740370898716119</v>
      </c>
      <c r="AA23" s="2">
        <f t="shared" si="6"/>
        <v>20.099255583126553</v>
      </c>
      <c r="AB23" s="2">
        <f t="shared" si="7"/>
        <v>282.85602196939982</v>
      </c>
      <c r="AC23" s="2">
        <f t="shared" si="8"/>
        <v>2263.5303605246777</v>
      </c>
      <c r="AD23" s="2">
        <f t="shared" si="9"/>
        <v>513.49675852794962</v>
      </c>
      <c r="AE23" s="11"/>
    </row>
    <row r="24" spans="1:31">
      <c r="A24" s="10"/>
      <c r="B24" s="2" t="s">
        <v>5</v>
      </c>
      <c r="C24" s="10"/>
      <c r="D24" s="2">
        <v>71.33</v>
      </c>
      <c r="E24" s="2">
        <v>14.53</v>
      </c>
      <c r="F24" s="2">
        <v>1.71</v>
      </c>
      <c r="G24" s="2">
        <v>0.77</v>
      </c>
      <c r="H24" s="2">
        <v>1.64</v>
      </c>
      <c r="I24" s="2">
        <v>3.88</v>
      </c>
      <c r="J24" s="2">
        <v>5.05</v>
      </c>
      <c r="K24" s="2">
        <v>0.03</v>
      </c>
      <c r="L24" s="2">
        <v>0.24</v>
      </c>
      <c r="M24" s="2">
        <v>0.11</v>
      </c>
      <c r="N24" s="2">
        <v>1.03</v>
      </c>
      <c r="O24" s="2">
        <v>0.67</v>
      </c>
      <c r="P24" s="2">
        <v>100.99</v>
      </c>
      <c r="Q24" s="2">
        <v>8.93</v>
      </c>
      <c r="R24" s="2">
        <v>0.77</v>
      </c>
      <c r="S24" s="2">
        <v>1.37</v>
      </c>
      <c r="T24" s="2">
        <v>1.63</v>
      </c>
      <c r="U24" s="2">
        <f t="shared" si="0"/>
        <v>1187.0527542020302</v>
      </c>
      <c r="V24" s="2">
        <f t="shared" si="1"/>
        <v>125.20167796063248</v>
      </c>
      <c r="W24" s="2">
        <f t="shared" si="2"/>
        <v>107.21868365180467</v>
      </c>
      <c r="X24" s="2">
        <f t="shared" si="3"/>
        <v>14.335421016005569</v>
      </c>
      <c r="Y24" s="2">
        <f t="shared" si="4"/>
        <v>3.0037546933667083</v>
      </c>
      <c r="Z24" s="2">
        <f t="shared" si="5"/>
        <v>29.243937232524964</v>
      </c>
      <c r="AA24" s="2">
        <f t="shared" si="6"/>
        <v>19.106699751861044</v>
      </c>
      <c r="AB24" s="2">
        <f t="shared" si="7"/>
        <v>285.01373087485285</v>
      </c>
      <c r="AC24" s="2">
        <f t="shared" si="8"/>
        <v>2156.9086876525676</v>
      </c>
      <c r="AD24" s="2">
        <f t="shared" si="9"/>
        <v>498.69075377372474</v>
      </c>
      <c r="AE24" s="11"/>
    </row>
    <row r="25" spans="1:31">
      <c r="A25" s="10"/>
      <c r="B25" s="2" t="s">
        <v>6</v>
      </c>
      <c r="C25" s="10"/>
      <c r="D25" s="2">
        <v>73.180000000000007</v>
      </c>
      <c r="E25" s="2">
        <v>13.61</v>
      </c>
      <c r="F25" s="2">
        <v>1.77</v>
      </c>
      <c r="G25" s="2">
        <v>0.81</v>
      </c>
      <c r="H25" s="2">
        <v>1.94</v>
      </c>
      <c r="I25" s="2">
        <v>4.0999999999999996</v>
      </c>
      <c r="J25" s="2">
        <v>3.44</v>
      </c>
      <c r="K25" s="2">
        <v>0.03</v>
      </c>
      <c r="L25" s="2">
        <v>0.25</v>
      </c>
      <c r="M25" s="2">
        <v>0.11</v>
      </c>
      <c r="N25" s="2">
        <v>1.1599999999999999</v>
      </c>
      <c r="O25" s="2">
        <v>0.7</v>
      </c>
      <c r="P25" s="2">
        <v>101.11</v>
      </c>
      <c r="Q25" s="2">
        <v>7.54</v>
      </c>
      <c r="R25" s="2">
        <v>1.19</v>
      </c>
      <c r="S25" s="2">
        <v>1.44</v>
      </c>
      <c r="T25" s="2">
        <v>1.81</v>
      </c>
      <c r="U25" s="2">
        <f t="shared" si="0"/>
        <v>1217.8399068064568</v>
      </c>
      <c r="V25" s="2">
        <f t="shared" si="1"/>
        <v>132.30074217489513</v>
      </c>
      <c r="W25" s="2">
        <f t="shared" si="2"/>
        <v>73.036093418259014</v>
      </c>
      <c r="X25" s="2">
        <f t="shared" si="3"/>
        <v>16.144745998608212</v>
      </c>
      <c r="Y25" s="2">
        <f t="shared" si="4"/>
        <v>3.1289111389236544</v>
      </c>
      <c r="Z25" s="2">
        <f t="shared" si="5"/>
        <v>34.593437945791727</v>
      </c>
      <c r="AA25" s="2">
        <f t="shared" si="6"/>
        <v>20.099255583126553</v>
      </c>
      <c r="AB25" s="2">
        <f t="shared" si="7"/>
        <v>266.96743821106315</v>
      </c>
      <c r="AC25" s="2">
        <f t="shared" si="8"/>
        <v>2574.1071214260678</v>
      </c>
      <c r="AD25" s="2">
        <f t="shared" si="9"/>
        <v>514.72657705206666</v>
      </c>
      <c r="AE25" s="11"/>
    </row>
    <row r="26" spans="1:31">
      <c r="A26" s="10"/>
      <c r="B26" s="2" t="s">
        <v>7</v>
      </c>
      <c r="C26" s="10"/>
      <c r="D26" s="2">
        <v>71.5</v>
      </c>
      <c r="E26" s="2">
        <v>14.63</v>
      </c>
      <c r="F26" s="2">
        <v>1.67</v>
      </c>
      <c r="G26" s="2">
        <v>0.79</v>
      </c>
      <c r="H26" s="2">
        <v>1.84</v>
      </c>
      <c r="I26" s="2">
        <v>4.0999999999999996</v>
      </c>
      <c r="J26" s="2">
        <v>4.3499999999999996</v>
      </c>
      <c r="K26" s="2">
        <v>0.03</v>
      </c>
      <c r="L26" s="2">
        <v>0.24</v>
      </c>
      <c r="M26" s="2">
        <v>0.11</v>
      </c>
      <c r="N26" s="2">
        <v>0.97</v>
      </c>
      <c r="O26" s="2">
        <v>0.7</v>
      </c>
      <c r="P26" s="2">
        <v>100.93</v>
      </c>
      <c r="Q26" s="2">
        <v>8.4499999999999993</v>
      </c>
      <c r="R26" s="2">
        <v>0.94</v>
      </c>
      <c r="S26" s="2">
        <v>1.42</v>
      </c>
      <c r="T26" s="2">
        <v>1.73</v>
      </c>
      <c r="U26" s="2">
        <f t="shared" si="0"/>
        <v>1189.8818439008155</v>
      </c>
      <c r="V26" s="2">
        <f t="shared" si="1"/>
        <v>132.30074217489513</v>
      </c>
      <c r="W26" s="2">
        <f t="shared" si="2"/>
        <v>92.356687898089163</v>
      </c>
      <c r="X26" s="2">
        <f t="shared" si="3"/>
        <v>13.50034794711204</v>
      </c>
      <c r="Y26" s="2">
        <f t="shared" si="4"/>
        <v>3.0037546933667083</v>
      </c>
      <c r="Z26" s="2">
        <f t="shared" si="5"/>
        <v>32.810271041369475</v>
      </c>
      <c r="AA26" s="2">
        <f t="shared" si="6"/>
        <v>19.6029776674938</v>
      </c>
      <c r="AB26" s="2">
        <f t="shared" si="7"/>
        <v>286.97528442526482</v>
      </c>
      <c r="AC26" s="2">
        <f t="shared" si="8"/>
        <v>2255.2874395194772</v>
      </c>
      <c r="AD26" s="2">
        <f t="shared" si="9"/>
        <v>523.04286600846922</v>
      </c>
      <c r="AE26" s="11"/>
    </row>
    <row r="27" spans="1:31" ht="15" customHeight="1">
      <c r="A27" s="10"/>
      <c r="B27" s="2" t="s">
        <v>8</v>
      </c>
      <c r="C27" s="10" t="s">
        <v>75</v>
      </c>
      <c r="D27" s="4">
        <v>74.31</v>
      </c>
      <c r="E27" s="4">
        <v>13.95</v>
      </c>
      <c r="F27" s="4">
        <v>0.87</v>
      </c>
      <c r="G27" s="4">
        <v>0.26</v>
      </c>
      <c r="H27" s="4">
        <v>0.97</v>
      </c>
      <c r="I27" s="4">
        <v>4.2</v>
      </c>
      <c r="J27" s="4">
        <v>4.54</v>
      </c>
      <c r="K27" s="4">
        <v>0.04</v>
      </c>
      <c r="L27" s="4">
        <v>0.13</v>
      </c>
      <c r="M27" s="4">
        <v>0.03</v>
      </c>
      <c r="N27" s="4">
        <v>0.53</v>
      </c>
      <c r="O27" s="4">
        <v>0.65</v>
      </c>
      <c r="P27" s="4">
        <v>100.48</v>
      </c>
      <c r="Q27" s="4">
        <v>8.74</v>
      </c>
      <c r="R27" s="4">
        <v>0.93</v>
      </c>
      <c r="S27" s="4">
        <v>1.44</v>
      </c>
      <c r="T27" s="4">
        <v>1.6</v>
      </c>
      <c r="U27" s="2">
        <f t="shared" si="0"/>
        <v>1236.645032451323</v>
      </c>
      <c r="V27" s="2">
        <f t="shared" si="1"/>
        <v>135.52758954501454</v>
      </c>
      <c r="W27" s="2">
        <f t="shared" si="2"/>
        <v>96.390658174097652</v>
      </c>
      <c r="X27" s="2">
        <f t="shared" si="3"/>
        <v>7.3764787752261665</v>
      </c>
      <c r="Y27" s="2">
        <f t="shared" si="4"/>
        <v>1.6270337922403002</v>
      </c>
      <c r="Z27" s="2">
        <f t="shared" si="5"/>
        <v>17.296718972895864</v>
      </c>
      <c r="AA27" s="2">
        <f t="shared" si="6"/>
        <v>6.4516129032258069</v>
      </c>
      <c r="AB27" s="2">
        <f t="shared" si="7"/>
        <v>273.63672028246373</v>
      </c>
      <c r="AC27" s="2">
        <f t="shared" si="8"/>
        <v>2377.472379760125</v>
      </c>
      <c r="AD27" s="2">
        <f t="shared" si="9"/>
        <v>390.32025992629053</v>
      </c>
      <c r="AE27" s="11" t="s">
        <v>91</v>
      </c>
    </row>
    <row r="28" spans="1:31">
      <c r="A28" s="10"/>
      <c r="B28" s="2" t="s">
        <v>9</v>
      </c>
      <c r="C28" s="10"/>
      <c r="D28" s="2">
        <v>74.59</v>
      </c>
      <c r="E28" s="2">
        <v>13.72</v>
      </c>
      <c r="F28" s="2">
        <v>0.83</v>
      </c>
      <c r="G28" s="2">
        <v>0.26</v>
      </c>
      <c r="H28" s="2">
        <v>0.89</v>
      </c>
      <c r="I28" s="2">
        <v>3.9</v>
      </c>
      <c r="J28" s="2">
        <v>4.95</v>
      </c>
      <c r="K28" s="2">
        <v>0.04</v>
      </c>
      <c r="L28" s="2">
        <v>0.13</v>
      </c>
      <c r="M28" s="2">
        <v>0.03</v>
      </c>
      <c r="N28" s="2">
        <v>0.67</v>
      </c>
      <c r="O28" s="2">
        <v>0.62</v>
      </c>
      <c r="P28" s="4">
        <v>100.62</v>
      </c>
      <c r="Q28" s="4">
        <v>8.85</v>
      </c>
      <c r="R28" s="4">
        <v>0.79</v>
      </c>
      <c r="S28" s="4">
        <v>1.41</v>
      </c>
      <c r="T28" s="4">
        <v>1.55</v>
      </c>
      <c r="U28" s="2">
        <f t="shared" si="0"/>
        <v>1241.3047096022633</v>
      </c>
      <c r="V28" s="2">
        <f t="shared" si="1"/>
        <v>125.84704743465636</v>
      </c>
      <c r="W28" s="2">
        <f t="shared" si="2"/>
        <v>105.09554140127389</v>
      </c>
      <c r="X28" s="2">
        <f t="shared" si="3"/>
        <v>9.3249826026443987</v>
      </c>
      <c r="Y28" s="2">
        <f t="shared" si="4"/>
        <v>1.6270337922403002</v>
      </c>
      <c r="Z28" s="2">
        <f t="shared" si="5"/>
        <v>15.870185449358059</v>
      </c>
      <c r="AA28" s="2">
        <f t="shared" si="6"/>
        <v>6.4516129032258069</v>
      </c>
      <c r="AB28" s="2">
        <f t="shared" si="7"/>
        <v>269.1251471165163</v>
      </c>
      <c r="AC28" s="2">
        <f t="shared" si="8"/>
        <v>2402.9463284240514</v>
      </c>
      <c r="AD28" s="2">
        <f t="shared" si="9"/>
        <v>377.24948561911629</v>
      </c>
      <c r="AE28" s="11"/>
    </row>
    <row r="29" spans="1:31">
      <c r="A29" s="10"/>
      <c r="B29" s="2" t="s">
        <v>10</v>
      </c>
      <c r="C29" s="10"/>
      <c r="D29" s="2">
        <v>75.239999999999995</v>
      </c>
      <c r="E29" s="2">
        <v>13.57</v>
      </c>
      <c r="F29" s="2">
        <v>0.74</v>
      </c>
      <c r="G29" s="2">
        <v>0.23</v>
      </c>
      <c r="H29" s="2">
        <v>0.9</v>
      </c>
      <c r="I29" s="2">
        <v>3.95</v>
      </c>
      <c r="J29" s="2">
        <v>4.82</v>
      </c>
      <c r="K29" s="2">
        <v>0.03</v>
      </c>
      <c r="L29" s="2">
        <v>0.11</v>
      </c>
      <c r="M29" s="2">
        <v>0.03</v>
      </c>
      <c r="N29" s="2">
        <v>0.52</v>
      </c>
      <c r="O29" s="2">
        <v>0.33</v>
      </c>
      <c r="P29" s="4">
        <v>100.48</v>
      </c>
      <c r="Q29" s="4">
        <v>8.77</v>
      </c>
      <c r="R29" s="4">
        <v>0.82</v>
      </c>
      <c r="S29" s="4">
        <v>1.4</v>
      </c>
      <c r="T29" s="4">
        <v>1.55</v>
      </c>
      <c r="U29" s="2">
        <f t="shared" si="0"/>
        <v>1252.1218172740887</v>
      </c>
      <c r="V29" s="2">
        <f t="shared" si="1"/>
        <v>127.46047111971606</v>
      </c>
      <c r="W29" s="2">
        <f t="shared" si="2"/>
        <v>102.33545647558387</v>
      </c>
      <c r="X29" s="2">
        <f t="shared" si="3"/>
        <v>7.2372999304105781</v>
      </c>
      <c r="Y29" s="2">
        <f t="shared" si="4"/>
        <v>1.3767209011264079</v>
      </c>
      <c r="Z29" s="2">
        <f t="shared" si="5"/>
        <v>16.048502139800284</v>
      </c>
      <c r="AA29" s="2">
        <f t="shared" si="6"/>
        <v>5.7071960297766751</v>
      </c>
      <c r="AB29" s="2">
        <f t="shared" si="7"/>
        <v>266.18281679089841</v>
      </c>
      <c r="AC29" s="2">
        <f t="shared" si="8"/>
        <v>2463.504023884982</v>
      </c>
      <c r="AD29" s="2">
        <f t="shared" si="9"/>
        <v>373.88822168925344</v>
      </c>
      <c r="AE29" s="11"/>
    </row>
    <row r="30" spans="1:31">
      <c r="A30" s="10"/>
      <c r="B30" s="2" t="s">
        <v>11</v>
      </c>
      <c r="C30" s="10"/>
      <c r="D30" s="2">
        <v>75.510000000000005</v>
      </c>
      <c r="E30" s="2">
        <v>13.23</v>
      </c>
      <c r="F30" s="2">
        <v>0.9</v>
      </c>
      <c r="G30" s="2">
        <v>0.27</v>
      </c>
      <c r="H30" s="2">
        <v>0.91</v>
      </c>
      <c r="I30" s="2">
        <v>3.88</v>
      </c>
      <c r="J30" s="2">
        <v>4.6500000000000004</v>
      </c>
      <c r="K30" s="2">
        <v>0.04</v>
      </c>
      <c r="L30" s="2">
        <v>0.14000000000000001</v>
      </c>
      <c r="M30" s="2">
        <v>0.03</v>
      </c>
      <c r="N30" s="2">
        <v>0.5</v>
      </c>
      <c r="O30" s="2">
        <v>0.39</v>
      </c>
      <c r="P30" s="4">
        <v>100.45</v>
      </c>
      <c r="Q30" s="4">
        <v>8.5299999999999994</v>
      </c>
      <c r="R30" s="4">
        <v>0.83</v>
      </c>
      <c r="S30" s="4">
        <v>1.4</v>
      </c>
      <c r="T30" s="4">
        <v>1.55</v>
      </c>
      <c r="U30" s="2">
        <f t="shared" si="0"/>
        <v>1256.6150773839242</v>
      </c>
      <c r="V30" s="2">
        <f t="shared" si="1"/>
        <v>125.20167796063248</v>
      </c>
      <c r="W30" s="2">
        <f t="shared" si="2"/>
        <v>98.726114649681534</v>
      </c>
      <c r="X30" s="2">
        <f t="shared" si="3"/>
        <v>6.9589422407794013</v>
      </c>
      <c r="Y30" s="2">
        <f t="shared" si="4"/>
        <v>1.7521902377972465</v>
      </c>
      <c r="Z30" s="2">
        <f t="shared" si="5"/>
        <v>16.226818830242511</v>
      </c>
      <c r="AA30" s="2">
        <f t="shared" si="6"/>
        <v>6.6997518610421851</v>
      </c>
      <c r="AB30" s="2">
        <f t="shared" si="7"/>
        <v>259.51353471949784</v>
      </c>
      <c r="AC30" s="2">
        <f t="shared" si="8"/>
        <v>2545.8323258650894</v>
      </c>
      <c r="AD30" s="2">
        <f t="shared" si="9"/>
        <v>370.27395142303726</v>
      </c>
      <c r="AE30" s="11"/>
    </row>
    <row r="31" spans="1:31">
      <c r="A31" s="10"/>
      <c r="B31" s="10" t="s">
        <v>77</v>
      </c>
      <c r="C31" s="10" t="s">
        <v>12</v>
      </c>
      <c r="D31" s="2">
        <v>64.790000000000006</v>
      </c>
      <c r="E31" s="2">
        <v>15.27</v>
      </c>
      <c r="F31" s="2">
        <v>1.89</v>
      </c>
      <c r="G31" s="2">
        <v>2.34</v>
      </c>
      <c r="H31" s="2">
        <v>4.57</v>
      </c>
      <c r="I31" s="2">
        <v>3.99</v>
      </c>
      <c r="J31" s="2">
        <v>3.74</v>
      </c>
      <c r="K31" s="2">
        <v>0.04</v>
      </c>
      <c r="L31" s="2">
        <v>0.56999999999999995</v>
      </c>
      <c r="M31" s="2">
        <v>0.28000000000000003</v>
      </c>
      <c r="N31" s="2">
        <v>1.48</v>
      </c>
      <c r="O31" s="2"/>
      <c r="P31" s="2">
        <v>99.5</v>
      </c>
      <c r="Q31" s="2">
        <v>7.73</v>
      </c>
      <c r="R31" s="2">
        <f>I31/J31</f>
        <v>1.0668449197860963</v>
      </c>
      <c r="S31" s="5">
        <v>0.80595700962619055</v>
      </c>
      <c r="T31" s="2">
        <v>1.3029756577669953</v>
      </c>
      <c r="U31" s="2">
        <f t="shared" ref="U31:U62" si="10">D31/60.09*1000</f>
        <v>1078.2160093193543</v>
      </c>
      <c r="V31" s="2">
        <f t="shared" ref="V31:V62" si="11">(I31/61.98)*2*1000</f>
        <v>128.75121006776379</v>
      </c>
      <c r="W31" s="2">
        <f t="shared" ref="W31:W47" si="12">(J31/94.2)*2*1000</f>
        <v>79.405520169851371</v>
      </c>
      <c r="X31" s="2">
        <f t="shared" ref="X31:X47" si="13">(N31/71.85)*1000</f>
        <v>20.59846903270703</v>
      </c>
      <c r="Y31" s="2">
        <f t="shared" ref="Y31:Y46" si="14">(L31/79.9)*1000</f>
        <v>7.1339173967459315</v>
      </c>
      <c r="Z31" s="2">
        <f t="shared" ref="Z31:Z47" si="15">(H31/56.08)*1000</f>
        <v>81.490727532097011</v>
      </c>
      <c r="AA31" s="2">
        <f t="shared" si="6"/>
        <v>58.064516129032263</v>
      </c>
      <c r="AB31" s="2">
        <f t="shared" ref="AB31:AB47" si="16">(E31/101.96)*2*1000</f>
        <v>299.52922714790117</v>
      </c>
      <c r="AC31" s="2">
        <f t="shared" ref="AC31:AC47" si="17">4*U31-11*(V31+W31)-2*(X31+Y31)</f>
        <v>1967.6752318047445</v>
      </c>
      <c r="AD31" s="2">
        <f t="shared" ref="AD31:AD46" si="18">6*Z31+2*AA31+AB31</f>
        <v>904.60262459854766</v>
      </c>
      <c r="AE31" s="10" t="s">
        <v>95</v>
      </c>
    </row>
    <row r="32" spans="1:31">
      <c r="A32" s="10"/>
      <c r="B32" s="10"/>
      <c r="C32" s="10"/>
      <c r="D32" s="2">
        <v>66.52</v>
      </c>
      <c r="E32" s="2">
        <v>15.38</v>
      </c>
      <c r="F32" s="2">
        <v>2.5099999999999998</v>
      </c>
      <c r="G32" s="2">
        <v>1.1299999999999999</v>
      </c>
      <c r="H32" s="2">
        <v>2.4700000000000002</v>
      </c>
      <c r="I32" s="2">
        <v>4.68</v>
      </c>
      <c r="J32" s="2">
        <v>4.07</v>
      </c>
      <c r="K32" s="2">
        <v>0.13</v>
      </c>
      <c r="L32" s="2">
        <v>0.78</v>
      </c>
      <c r="M32" s="2">
        <v>0.35</v>
      </c>
      <c r="N32" s="2">
        <v>2.1</v>
      </c>
      <c r="O32" s="2"/>
      <c r="P32" s="2">
        <v>99.7</v>
      </c>
      <c r="Q32" s="2">
        <v>8.75</v>
      </c>
      <c r="R32" s="2">
        <f t="shared" ref="R32:R47" si="19">I32/J32</f>
        <v>1.1498771498771496</v>
      </c>
      <c r="S32" s="5">
        <v>0.92568816249663821</v>
      </c>
      <c r="T32" s="2">
        <v>1.1555781768826194</v>
      </c>
      <c r="U32" s="2">
        <f t="shared" si="10"/>
        <v>1107.0061574305207</v>
      </c>
      <c r="V32" s="2">
        <f t="shared" si="11"/>
        <v>151.0164569215876</v>
      </c>
      <c r="W32" s="2">
        <f t="shared" si="12"/>
        <v>86.411889596602975</v>
      </c>
      <c r="X32" s="2">
        <f t="shared" si="13"/>
        <v>29.227557411273487</v>
      </c>
      <c r="Y32" s="2">
        <f t="shared" si="14"/>
        <v>9.7622027534418017</v>
      </c>
      <c r="Z32" s="2">
        <f t="shared" si="15"/>
        <v>44.044222539229679</v>
      </c>
      <c r="AA32" s="2">
        <f t="shared" ref="AA32:AA47" si="20">(G32/40.3)*1000</f>
        <v>28.039702233250619</v>
      </c>
      <c r="AB32" s="2">
        <f>(E32/101.96)*2*1000</f>
        <v>301.68693605335426</v>
      </c>
      <c r="AC32" s="2">
        <f t="shared" si="17"/>
        <v>1738.3332976925558</v>
      </c>
      <c r="AD32" s="2">
        <f t="shared" si="18"/>
        <v>622.03167575523355</v>
      </c>
      <c r="AE32" s="10"/>
    </row>
    <row r="33" spans="1:31">
      <c r="A33" s="10"/>
      <c r="B33" s="10"/>
      <c r="C33" s="10" t="s">
        <v>13</v>
      </c>
      <c r="D33" s="2">
        <v>72.22</v>
      </c>
      <c r="E33" s="2">
        <v>13.98</v>
      </c>
      <c r="F33" s="2">
        <v>0.88</v>
      </c>
      <c r="G33" s="2">
        <v>0.53</v>
      </c>
      <c r="H33" s="2">
        <v>1.29</v>
      </c>
      <c r="I33" s="2">
        <v>4.3600000000000003</v>
      </c>
      <c r="J33" s="2">
        <v>5.12</v>
      </c>
      <c r="K33" s="2">
        <v>0.06</v>
      </c>
      <c r="L33" s="2">
        <v>0.3</v>
      </c>
      <c r="M33" s="2">
        <v>0.11</v>
      </c>
      <c r="N33" s="2">
        <v>0.94</v>
      </c>
      <c r="O33" s="2"/>
      <c r="P33" s="2">
        <v>99.99</v>
      </c>
      <c r="Q33" s="2">
        <v>9.48</v>
      </c>
      <c r="R33" s="2">
        <f t="shared" si="19"/>
        <v>0.8515625</v>
      </c>
      <c r="S33" s="5">
        <v>0.92716079156417874</v>
      </c>
      <c r="T33" s="2">
        <v>0.98241763897159906</v>
      </c>
      <c r="U33" s="2">
        <f t="shared" si="10"/>
        <v>1201.863870860376</v>
      </c>
      <c r="V33" s="2">
        <f t="shared" si="11"/>
        <v>140.69054533720558</v>
      </c>
      <c r="W33" s="2">
        <f t="shared" si="12"/>
        <v>108.70488322717623</v>
      </c>
      <c r="X33" s="2">
        <f t="shared" si="13"/>
        <v>13.082811412665276</v>
      </c>
      <c r="Y33" s="2">
        <f t="shared" si="14"/>
        <v>3.754693366708385</v>
      </c>
      <c r="Z33" s="2">
        <f t="shared" si="15"/>
        <v>23.002853067047077</v>
      </c>
      <c r="AA33" s="2">
        <f t="shared" si="20"/>
        <v>13.151364764267992</v>
      </c>
      <c r="AB33" s="2">
        <f t="shared" si="16"/>
        <v>274.22518634758728</v>
      </c>
      <c r="AC33" s="2">
        <f t="shared" si="17"/>
        <v>2030.4307596745571</v>
      </c>
      <c r="AD33" s="2">
        <f t="shared" si="18"/>
        <v>438.54503427840575</v>
      </c>
      <c r="AE33" s="10"/>
    </row>
    <row r="34" spans="1:31">
      <c r="A34" s="10"/>
      <c r="B34" s="10"/>
      <c r="C34" s="10"/>
      <c r="D34" s="2">
        <v>72.260000000000005</v>
      </c>
      <c r="E34" s="3">
        <v>14.14</v>
      </c>
      <c r="F34" s="2">
        <v>1.06</v>
      </c>
      <c r="G34" s="2">
        <v>0.47</v>
      </c>
      <c r="H34" s="2">
        <v>1.29</v>
      </c>
      <c r="I34" s="6">
        <v>4.4000000000000004</v>
      </c>
      <c r="J34" s="2">
        <v>5</v>
      </c>
      <c r="K34" s="2">
        <v>0.06</v>
      </c>
      <c r="L34" s="2">
        <v>0.3</v>
      </c>
      <c r="M34" s="2">
        <v>0.15</v>
      </c>
      <c r="N34" s="2">
        <v>0.84</v>
      </c>
      <c r="O34" s="2"/>
      <c r="P34" s="2">
        <v>100.3</v>
      </c>
      <c r="Q34" s="2">
        <v>9.4</v>
      </c>
      <c r="R34" s="2">
        <f t="shared" si="19"/>
        <v>0.88000000000000012</v>
      </c>
      <c r="S34" s="5">
        <v>0.94179491307544327</v>
      </c>
      <c r="T34" s="2">
        <v>1.0006651118597221</v>
      </c>
      <c r="U34" s="2">
        <f t="shared" si="10"/>
        <v>1202.5295390247961</v>
      </c>
      <c r="V34" s="2">
        <f t="shared" si="11"/>
        <v>141.98128428525334</v>
      </c>
      <c r="W34" s="2">
        <f t="shared" si="12"/>
        <v>106.15711252653927</v>
      </c>
      <c r="X34" s="2">
        <f>(N34/71.85)*1000</f>
        <v>11.691022964509395</v>
      </c>
      <c r="Y34" s="2">
        <f t="shared" si="14"/>
        <v>3.754693366708385</v>
      </c>
      <c r="Z34" s="2">
        <f t="shared" si="15"/>
        <v>23.002853067047077</v>
      </c>
      <c r="AA34" s="2">
        <f t="shared" si="20"/>
        <v>11.662531017369728</v>
      </c>
      <c r="AB34" s="2">
        <f t="shared" si="16"/>
        <v>277.36367202824641</v>
      </c>
      <c r="AC34" s="2">
        <f t="shared" si="17"/>
        <v>2049.7043585070305</v>
      </c>
      <c r="AD34" s="2">
        <f t="shared" si="18"/>
        <v>438.70585246526832</v>
      </c>
      <c r="AE34" s="10"/>
    </row>
    <row r="35" spans="1:31">
      <c r="A35" s="10"/>
      <c r="B35" s="10"/>
      <c r="C35" s="10"/>
      <c r="D35" s="2">
        <v>73.569999999999993</v>
      </c>
      <c r="E35" s="3">
        <v>14.05</v>
      </c>
      <c r="F35" s="2">
        <v>1</v>
      </c>
      <c r="G35" s="2">
        <v>0.28000000000000003</v>
      </c>
      <c r="H35" s="2">
        <v>0.97</v>
      </c>
      <c r="I35" s="6">
        <v>4.28</v>
      </c>
      <c r="J35" s="2">
        <v>5.18</v>
      </c>
      <c r="K35" s="2">
        <v>0.06</v>
      </c>
      <c r="L35" s="2">
        <v>0.19</v>
      </c>
      <c r="M35" s="2">
        <v>0.05</v>
      </c>
      <c r="N35" s="2">
        <v>0.45</v>
      </c>
      <c r="O35" s="2"/>
      <c r="P35" s="2">
        <v>100.3</v>
      </c>
      <c r="Q35" s="2">
        <v>9.4600000000000009</v>
      </c>
      <c r="R35" s="2">
        <f t="shared" si="19"/>
        <v>0.82625482625482638</v>
      </c>
      <c r="S35" s="5">
        <v>0.9737383730576985</v>
      </c>
      <c r="T35" s="2">
        <v>0.99074200445839589</v>
      </c>
      <c r="U35" s="2">
        <f t="shared" si="10"/>
        <v>1224.3301714095523</v>
      </c>
      <c r="V35" s="2">
        <f t="shared" si="11"/>
        <v>138.10906744111003</v>
      </c>
      <c r="W35" s="2">
        <f t="shared" si="12"/>
        <v>109.97876857749468</v>
      </c>
      <c r="X35" s="2">
        <f>(N35/71.85)*1000</f>
        <v>6.2630480167014619</v>
      </c>
      <c r="Y35" s="2">
        <f>(L35/79.9)*1000</f>
        <v>2.3779724655819772</v>
      </c>
      <c r="Z35" s="2">
        <f>(H35/56.08)*1000</f>
        <v>17.296718972895864</v>
      </c>
      <c r="AA35" s="2">
        <f>(G35/40.3)*1000</f>
        <v>6.9478908188585615</v>
      </c>
      <c r="AB35" s="2">
        <f t="shared" si="16"/>
        <v>275.59827383287563</v>
      </c>
      <c r="AC35" s="2">
        <f t="shared" si="17"/>
        <v>2151.0724484689904</v>
      </c>
      <c r="AD35" s="2">
        <f t="shared" si="18"/>
        <v>393.27436930796796</v>
      </c>
      <c r="AE35" s="10"/>
    </row>
    <row r="36" spans="1:31">
      <c r="A36" s="10"/>
      <c r="B36" s="10"/>
      <c r="C36" s="10"/>
      <c r="D36" s="2">
        <v>73.599999999999994</v>
      </c>
      <c r="E36" s="2">
        <v>13.97</v>
      </c>
      <c r="F36" s="2">
        <v>0.95</v>
      </c>
      <c r="G36" s="2">
        <v>0.48</v>
      </c>
      <c r="H36" s="2">
        <v>1.24</v>
      </c>
      <c r="I36" s="6">
        <v>4</v>
      </c>
      <c r="J36" s="2">
        <v>4.78</v>
      </c>
      <c r="K36" s="2">
        <v>7.0000000000000007E-2</v>
      </c>
      <c r="L36" s="2">
        <v>0.26</v>
      </c>
      <c r="M36" s="2">
        <v>0.1</v>
      </c>
      <c r="N36" s="2">
        <v>0.82</v>
      </c>
      <c r="O36" s="2"/>
      <c r="P36" s="2">
        <v>100.2</v>
      </c>
      <c r="Q36" s="2">
        <v>8.7800000000000011</v>
      </c>
      <c r="R36" s="2">
        <f t="shared" si="19"/>
        <v>0.83682008368200833</v>
      </c>
      <c r="S36" s="2">
        <v>1</v>
      </c>
      <c r="T36" s="2">
        <v>1.0608009967441632</v>
      </c>
      <c r="U36" s="2">
        <f t="shared" si="10"/>
        <v>1224.8294225328673</v>
      </c>
      <c r="V36" s="2">
        <f t="shared" si="11"/>
        <v>129.07389480477573</v>
      </c>
      <c r="W36" s="2">
        <f t="shared" si="12"/>
        <v>101.48619957537156</v>
      </c>
      <c r="X36" s="2">
        <f t="shared" si="13"/>
        <v>11.412665274878218</v>
      </c>
      <c r="Y36" s="2">
        <f t="shared" si="14"/>
        <v>3.2540675844806004</v>
      </c>
      <c r="Z36" s="2">
        <f>(H36/56.08)*1000</f>
        <v>22.111269614835948</v>
      </c>
      <c r="AA36" s="2">
        <f>(G36/40.3)*1000</f>
        <v>11.910669975186105</v>
      </c>
      <c r="AB36" s="2">
        <f t="shared" si="16"/>
        <v>274.0290309925461</v>
      </c>
      <c r="AC36" s="2">
        <f t="shared" si="17"/>
        <v>2333.8231862311313</v>
      </c>
      <c r="AD36" s="2">
        <f t="shared" si="18"/>
        <v>430.51798863193403</v>
      </c>
      <c r="AE36" s="10"/>
    </row>
    <row r="37" spans="1:31">
      <c r="A37" s="10"/>
      <c r="B37" s="10"/>
      <c r="C37" s="10" t="s">
        <v>23</v>
      </c>
      <c r="D37" s="2">
        <v>75.34</v>
      </c>
      <c r="E37" s="2">
        <v>12.65</v>
      </c>
      <c r="F37" s="2">
        <v>0.69</v>
      </c>
      <c r="G37" s="2">
        <v>0.19</v>
      </c>
      <c r="H37" s="2">
        <v>0.71</v>
      </c>
      <c r="I37" s="6">
        <v>4.45</v>
      </c>
      <c r="J37" s="2">
        <v>4.58</v>
      </c>
      <c r="K37" s="2">
        <v>0.04</v>
      </c>
      <c r="L37" s="2">
        <v>0.16</v>
      </c>
      <c r="M37" s="2">
        <v>0.09</v>
      </c>
      <c r="N37" s="2">
        <v>0.8</v>
      </c>
      <c r="O37" s="2"/>
      <c r="P37" s="2">
        <v>99.91</v>
      </c>
      <c r="Q37" s="2">
        <v>9.0300000000000011</v>
      </c>
      <c r="R37" s="2">
        <f t="shared" si="19"/>
        <v>0.97161572052401746</v>
      </c>
      <c r="S37" s="2">
        <v>0.93</v>
      </c>
      <c r="T37" s="2">
        <v>0.92783152461323692</v>
      </c>
      <c r="U37" s="2">
        <f t="shared" si="10"/>
        <v>1253.7859876851389</v>
      </c>
      <c r="V37" s="2">
        <f t="shared" si="11"/>
        <v>143.59470797031301</v>
      </c>
      <c r="W37" s="2">
        <f t="shared" si="12"/>
        <v>97.239915074309977</v>
      </c>
      <c r="X37" s="2">
        <f>(N37/71.85)*1000</f>
        <v>11.134307585247045</v>
      </c>
      <c r="Y37" s="2">
        <f t="shared" si="14"/>
        <v>2.002503128911139</v>
      </c>
      <c r="Z37" s="2">
        <f t="shared" si="15"/>
        <v>12.660485021398003</v>
      </c>
      <c r="AA37" s="2">
        <f t="shared" si="20"/>
        <v>4.7146401985111668</v>
      </c>
      <c r="AB37" s="2">
        <f t="shared" si="16"/>
        <v>248.13652412710869</v>
      </c>
      <c r="AC37" s="2">
        <f t="shared" si="17"/>
        <v>2339.6894758213866</v>
      </c>
      <c r="AD37" s="2">
        <f t="shared" si="18"/>
        <v>333.52871465251906</v>
      </c>
      <c r="AE37" s="10"/>
    </row>
    <row r="38" spans="1:31">
      <c r="A38" s="10"/>
      <c r="B38" s="10"/>
      <c r="C38" s="10"/>
      <c r="D38" s="2">
        <v>76.430000000000007</v>
      </c>
      <c r="E38" s="2">
        <v>12.42</v>
      </c>
      <c r="F38" s="2">
        <v>0.88</v>
      </c>
      <c r="G38" s="2">
        <v>0.19</v>
      </c>
      <c r="H38" s="2">
        <v>0.37</v>
      </c>
      <c r="I38" s="6">
        <v>3.85</v>
      </c>
      <c r="J38" s="2">
        <v>4.88</v>
      </c>
      <c r="K38" s="2">
        <v>0.06</v>
      </c>
      <c r="L38" s="2">
        <v>0.13</v>
      </c>
      <c r="M38" s="2">
        <v>0.01</v>
      </c>
      <c r="N38" s="2">
        <v>0.52</v>
      </c>
      <c r="O38" s="2"/>
      <c r="P38" s="2">
        <v>99.94</v>
      </c>
      <c r="Q38" s="2">
        <v>8.73</v>
      </c>
      <c r="R38" s="2">
        <f t="shared" si="19"/>
        <v>0.78893442622950827</v>
      </c>
      <c r="S38" s="2">
        <v>1.01</v>
      </c>
      <c r="T38" s="2">
        <v>0.95096937763972922</v>
      </c>
      <c r="U38" s="2">
        <f t="shared" si="10"/>
        <v>1271.925445165585</v>
      </c>
      <c r="V38" s="2">
        <f t="shared" si="11"/>
        <v>124.23362374959665</v>
      </c>
      <c r="W38" s="2">
        <f t="shared" si="12"/>
        <v>103.60934182590232</v>
      </c>
      <c r="X38" s="2">
        <f t="shared" si="13"/>
        <v>7.2372999304105781</v>
      </c>
      <c r="Y38" s="2">
        <f t="shared" si="14"/>
        <v>1.6270337922403002</v>
      </c>
      <c r="Z38" s="2">
        <f t="shared" si="15"/>
        <v>6.5977175463623396</v>
      </c>
      <c r="AA38" s="2">
        <f t="shared" si="20"/>
        <v>4.7146401985111668</v>
      </c>
      <c r="AB38" s="2">
        <f t="shared" si="16"/>
        <v>243.62495096116123</v>
      </c>
      <c r="AC38" s="2">
        <f t="shared" si="17"/>
        <v>2563.7004918865496</v>
      </c>
      <c r="AD38" s="2">
        <f t="shared" si="18"/>
        <v>292.64053663635758</v>
      </c>
      <c r="AE38" s="10"/>
    </row>
    <row r="39" spans="1:31">
      <c r="A39" s="10"/>
      <c r="B39" s="10"/>
      <c r="C39" s="10"/>
      <c r="D39" s="2">
        <v>75.81</v>
      </c>
      <c r="E39" s="2">
        <v>12.82</v>
      </c>
      <c r="F39" s="2">
        <v>0.94</v>
      </c>
      <c r="G39" s="2">
        <v>0.23</v>
      </c>
      <c r="H39" s="2">
        <v>0.55000000000000004</v>
      </c>
      <c r="I39" s="6">
        <v>3.83</v>
      </c>
      <c r="J39" s="2">
        <v>4.9400000000000004</v>
      </c>
      <c r="K39" s="2">
        <v>0.05</v>
      </c>
      <c r="L39" s="2">
        <v>0.16</v>
      </c>
      <c r="M39" s="2">
        <v>0.06</v>
      </c>
      <c r="N39" s="2">
        <v>0.2</v>
      </c>
      <c r="O39" s="2"/>
      <c r="P39" s="2">
        <v>99.99</v>
      </c>
      <c r="Q39" s="2">
        <v>8.77</v>
      </c>
      <c r="R39" s="2">
        <f t="shared" si="19"/>
        <v>0.77530364372469629</v>
      </c>
      <c r="S39" s="2">
        <v>1.01</v>
      </c>
      <c r="T39" s="2">
        <v>0.97786777590466412</v>
      </c>
      <c r="U39" s="2">
        <f t="shared" si="10"/>
        <v>1261.6075886170743</v>
      </c>
      <c r="V39" s="2">
        <f t="shared" si="11"/>
        <v>123.58825427557277</v>
      </c>
      <c r="W39" s="2">
        <f t="shared" si="12"/>
        <v>104.88322717622081</v>
      </c>
      <c r="X39" s="2">
        <f t="shared" si="13"/>
        <v>2.7835768963117613</v>
      </c>
      <c r="Y39" s="2">
        <f t="shared" si="14"/>
        <v>2.002503128911139</v>
      </c>
      <c r="Z39" s="2">
        <f t="shared" si="15"/>
        <v>9.8074179743223979</v>
      </c>
      <c r="AA39" s="2">
        <f t="shared" si="20"/>
        <v>5.7071960297766751</v>
      </c>
      <c r="AB39" s="2">
        <f t="shared" si="16"/>
        <v>251.47116516280897</v>
      </c>
      <c r="AC39" s="2">
        <f t="shared" si="17"/>
        <v>2523.6718984481222</v>
      </c>
      <c r="AD39" s="2">
        <f t="shared" si="18"/>
        <v>321.73006506829671</v>
      </c>
      <c r="AE39" s="10"/>
    </row>
    <row r="40" spans="1:31">
      <c r="A40" s="10"/>
      <c r="B40" s="10"/>
      <c r="C40" s="10"/>
      <c r="D40" s="2">
        <v>77.48</v>
      </c>
      <c r="E40" s="2">
        <v>12.21</v>
      </c>
      <c r="F40" s="2">
        <v>1.04</v>
      </c>
      <c r="G40" s="2">
        <v>0.14000000000000001</v>
      </c>
      <c r="H40" s="2">
        <v>0.37</v>
      </c>
      <c r="I40" s="6">
        <v>4.28</v>
      </c>
      <c r="J40" s="2">
        <v>4.3499999999999996</v>
      </c>
      <c r="K40" s="2">
        <v>0.06</v>
      </c>
      <c r="L40" s="2">
        <v>0.12</v>
      </c>
      <c r="M40" s="2">
        <v>0.02</v>
      </c>
      <c r="N40" s="2">
        <v>0.17</v>
      </c>
      <c r="O40" s="2"/>
      <c r="P40" s="2">
        <v>100.4</v>
      </c>
      <c r="Q40" s="2">
        <v>8.629999999999999</v>
      </c>
      <c r="R40" s="2">
        <f t="shared" si="19"/>
        <v>0.98390804597701165</v>
      </c>
      <c r="S40" s="2">
        <v>0.98</v>
      </c>
      <c r="T40" s="2">
        <v>0.93654818770726467</v>
      </c>
      <c r="U40" s="2">
        <f t="shared" si="10"/>
        <v>1289.3992344816111</v>
      </c>
      <c r="V40" s="2">
        <f t="shared" si="11"/>
        <v>138.10906744111003</v>
      </c>
      <c r="W40" s="2">
        <f t="shared" si="12"/>
        <v>92.356687898089163</v>
      </c>
      <c r="X40" s="2">
        <f t="shared" si="13"/>
        <v>2.366040361864997</v>
      </c>
      <c r="Y40" s="2">
        <f t="shared" si="14"/>
        <v>1.5018773466833542</v>
      </c>
      <c r="Z40" s="2">
        <f t="shared" si="15"/>
        <v>6.5977175463623396</v>
      </c>
      <c r="AA40" s="2">
        <f t="shared" si="20"/>
        <v>3.4739454094292808</v>
      </c>
      <c r="AB40" s="2">
        <f t="shared" si="16"/>
        <v>239.50568850529621</v>
      </c>
      <c r="AC40" s="2">
        <f t="shared" si="17"/>
        <v>2614.7377937781566</v>
      </c>
      <c r="AD40" s="2">
        <f t="shared" si="18"/>
        <v>286.03988460232881</v>
      </c>
      <c r="AE40" s="10"/>
    </row>
    <row r="41" spans="1:31">
      <c r="A41" s="10"/>
      <c r="B41" s="10"/>
      <c r="C41" s="10"/>
      <c r="D41" s="2">
        <v>74.8</v>
      </c>
      <c r="E41" s="2">
        <v>13.02</v>
      </c>
      <c r="F41" s="2">
        <v>0.72</v>
      </c>
      <c r="G41" s="2">
        <v>0.28000000000000003</v>
      </c>
      <c r="H41" s="2">
        <v>0.97</v>
      </c>
      <c r="I41" s="6">
        <v>4.0999999999999996</v>
      </c>
      <c r="J41" s="2">
        <v>4.9400000000000004</v>
      </c>
      <c r="K41" s="2">
        <v>0.08</v>
      </c>
      <c r="L41" s="2">
        <v>0.17</v>
      </c>
      <c r="M41" s="2">
        <v>0.04</v>
      </c>
      <c r="N41" s="2">
        <v>0.6</v>
      </c>
      <c r="O41" s="2"/>
      <c r="P41" s="2">
        <v>99.89</v>
      </c>
      <c r="Q41" s="2">
        <v>9.0399999999999991</v>
      </c>
      <c r="R41" s="2">
        <f t="shared" si="19"/>
        <v>0.82995951417004032</v>
      </c>
      <c r="S41" s="2">
        <v>0.94</v>
      </c>
      <c r="T41" s="2">
        <v>0.96057719768132943</v>
      </c>
      <c r="U41" s="2">
        <f t="shared" si="10"/>
        <v>1244.7994674654683</v>
      </c>
      <c r="V41" s="2">
        <f t="shared" si="11"/>
        <v>132.30074217489513</v>
      </c>
      <c r="W41" s="2">
        <f t="shared" si="12"/>
        <v>104.88322717622081</v>
      </c>
      <c r="X41" s="2">
        <f t="shared" si="13"/>
        <v>8.3507306889352826</v>
      </c>
      <c r="Y41" s="2">
        <f t="shared" si="14"/>
        <v>2.1276595744680851</v>
      </c>
      <c r="Z41" s="2">
        <f t="shared" si="15"/>
        <v>17.296718972895864</v>
      </c>
      <c r="AA41" s="2">
        <f t="shared" si="20"/>
        <v>6.9478908188585615</v>
      </c>
      <c r="AB41" s="2">
        <f t="shared" si="16"/>
        <v>255.39427226363281</v>
      </c>
      <c r="AC41" s="2">
        <f t="shared" si="17"/>
        <v>2349.2174264727914</v>
      </c>
      <c r="AD41" s="2">
        <f t="shared" si="18"/>
        <v>373.07036773872511</v>
      </c>
      <c r="AE41" s="10"/>
    </row>
    <row r="42" spans="1:31">
      <c r="A42" s="10"/>
      <c r="B42" s="10"/>
      <c r="C42" s="10"/>
      <c r="D42" s="2">
        <v>77.540000000000006</v>
      </c>
      <c r="E42" s="2">
        <v>12.11</v>
      </c>
      <c r="F42" s="2">
        <v>0.77</v>
      </c>
      <c r="G42" s="2">
        <v>0.19</v>
      </c>
      <c r="H42" s="2">
        <v>0.5</v>
      </c>
      <c r="I42" s="6">
        <v>4.03</v>
      </c>
      <c r="J42" s="2">
        <v>4.07</v>
      </c>
      <c r="K42" s="2">
        <v>0.06</v>
      </c>
      <c r="L42" s="2">
        <v>0.13</v>
      </c>
      <c r="M42" s="2">
        <v>0.02</v>
      </c>
      <c r="N42" s="2">
        <v>0.27</v>
      </c>
      <c r="O42" s="2"/>
      <c r="P42" s="2">
        <v>100</v>
      </c>
      <c r="Q42" s="2">
        <v>8.1000000000000014</v>
      </c>
      <c r="R42" s="2">
        <f t="shared" si="19"/>
        <v>0.9901719901719902</v>
      </c>
      <c r="S42" s="2">
        <v>1.01</v>
      </c>
      <c r="T42" s="2">
        <v>0.98937908496732008</v>
      </c>
      <c r="U42" s="2">
        <f t="shared" si="10"/>
        <v>1290.3977367282412</v>
      </c>
      <c r="V42" s="2">
        <f t="shared" si="11"/>
        <v>130.04194901581155</v>
      </c>
      <c r="W42" s="2">
        <f t="shared" si="12"/>
        <v>86.411889596602975</v>
      </c>
      <c r="X42" s="2">
        <f t="shared" si="13"/>
        <v>3.7578288100208774</v>
      </c>
      <c r="Y42" s="2">
        <f t="shared" si="14"/>
        <v>1.6270337922403002</v>
      </c>
      <c r="Z42" s="2">
        <f t="shared" si="15"/>
        <v>8.91583452211127</v>
      </c>
      <c r="AA42" s="2">
        <f t="shared" si="20"/>
        <v>4.7146401985111668</v>
      </c>
      <c r="AB42" s="2">
        <f t="shared" si="16"/>
        <v>237.54413495488427</v>
      </c>
      <c r="AC42" s="2">
        <f t="shared" si="17"/>
        <v>2769.8289969718826</v>
      </c>
      <c r="AD42" s="2">
        <f t="shared" si="18"/>
        <v>300.46842248457421</v>
      </c>
      <c r="AE42" s="10"/>
    </row>
    <row r="43" spans="1:31">
      <c r="A43" s="10"/>
      <c r="B43" s="10"/>
      <c r="C43" s="10" t="s">
        <v>14</v>
      </c>
      <c r="D43" s="2">
        <v>75.52</v>
      </c>
      <c r="E43" s="2">
        <v>12.84</v>
      </c>
      <c r="F43" s="2">
        <v>0.56000000000000005</v>
      </c>
      <c r="G43" s="2">
        <v>0.55000000000000004</v>
      </c>
      <c r="H43" s="2">
        <v>4.4800000000000004</v>
      </c>
      <c r="I43" s="6">
        <v>4.76</v>
      </c>
      <c r="J43" s="2">
        <v>0.95</v>
      </c>
      <c r="K43" s="2">
        <v>0.19</v>
      </c>
      <c r="L43" s="2">
        <v>0.13</v>
      </c>
      <c r="M43" s="2">
        <v>0.03</v>
      </c>
      <c r="N43" s="2">
        <v>0.05</v>
      </c>
      <c r="O43" s="2"/>
      <c r="P43" s="2">
        <v>100.06</v>
      </c>
      <c r="Q43" s="2">
        <v>5.71</v>
      </c>
      <c r="R43" s="2">
        <f t="shared" si="19"/>
        <v>5.0105263157894733</v>
      </c>
      <c r="S43" s="2">
        <v>1</v>
      </c>
      <c r="T43" s="2">
        <v>1.4047483467775399</v>
      </c>
      <c r="U43" s="2">
        <f t="shared" si="10"/>
        <v>1256.781494425029</v>
      </c>
      <c r="V43" s="2">
        <f t="shared" si="11"/>
        <v>153.59793481768313</v>
      </c>
      <c r="W43" s="2">
        <f t="shared" si="12"/>
        <v>20.169851380042463</v>
      </c>
      <c r="X43" s="2">
        <f t="shared" si="13"/>
        <v>0.69589422407794033</v>
      </c>
      <c r="Y43" s="2">
        <f t="shared" si="14"/>
        <v>1.6270337922403002</v>
      </c>
      <c r="Z43" s="2">
        <f t="shared" si="15"/>
        <v>79.885877318116982</v>
      </c>
      <c r="AA43" s="2">
        <f t="shared" si="20"/>
        <v>13.647642679900747</v>
      </c>
      <c r="AB43" s="2">
        <f t="shared" si="16"/>
        <v>251.86347587289131</v>
      </c>
      <c r="AC43" s="2">
        <f t="shared" si="17"/>
        <v>3111.0344734924979</v>
      </c>
      <c r="AD43" s="2">
        <f t="shared" si="18"/>
        <v>758.47402514139469</v>
      </c>
      <c r="AE43" s="10"/>
    </row>
    <row r="44" spans="1:31">
      <c r="A44" s="10"/>
      <c r="B44" s="10"/>
      <c r="C44" s="10"/>
      <c r="D44" s="2">
        <v>71.7</v>
      </c>
      <c r="E44" s="2">
        <v>14.52</v>
      </c>
      <c r="F44" s="2">
        <v>1.36</v>
      </c>
      <c r="G44" s="2">
        <v>0.28000000000000003</v>
      </c>
      <c r="H44" s="2">
        <v>0.76</v>
      </c>
      <c r="I44" s="6">
        <v>5.03</v>
      </c>
      <c r="J44" s="2">
        <v>5.12</v>
      </c>
      <c r="K44" s="2">
        <v>0.11</v>
      </c>
      <c r="L44" s="2">
        <v>0.27</v>
      </c>
      <c r="M44" s="2">
        <v>0.04</v>
      </c>
      <c r="N44" s="2">
        <v>0.63</v>
      </c>
      <c r="O44" s="2"/>
      <c r="P44" s="2">
        <v>99.91</v>
      </c>
      <c r="Q44" s="2">
        <v>10.15</v>
      </c>
      <c r="R44" s="2">
        <f t="shared" si="19"/>
        <v>0.982421875</v>
      </c>
      <c r="S44" s="2">
        <v>0.95</v>
      </c>
      <c r="T44" s="2">
        <v>0.94701054739675627</v>
      </c>
      <c r="U44" s="2">
        <f t="shared" si="10"/>
        <v>1193.2101847229155</v>
      </c>
      <c r="V44" s="2">
        <f t="shared" si="11"/>
        <v>162.31042271700548</v>
      </c>
      <c r="W44" s="2">
        <f t="shared" si="12"/>
        <v>108.70488322717623</v>
      </c>
      <c r="X44" s="2">
        <f t="shared" si="13"/>
        <v>8.7682672233820469</v>
      </c>
      <c r="Y44" s="2">
        <f t="shared" si="14"/>
        <v>3.3792240300375469</v>
      </c>
      <c r="Z44" s="2">
        <f t="shared" si="15"/>
        <v>13.552068473609129</v>
      </c>
      <c r="AA44" s="2">
        <f t="shared" si="20"/>
        <v>6.9478908188585615</v>
      </c>
      <c r="AB44" s="2">
        <f t="shared" si="16"/>
        <v>284.81757551981167</v>
      </c>
      <c r="AC44" s="2">
        <f t="shared" si="17"/>
        <v>1767.3773909988242</v>
      </c>
      <c r="AD44" s="2">
        <f t="shared" si="18"/>
        <v>380.02576799918359</v>
      </c>
      <c r="AE44" s="10"/>
    </row>
    <row r="45" spans="1:31">
      <c r="A45" s="10"/>
      <c r="B45" s="10"/>
      <c r="C45" s="10"/>
      <c r="D45" s="2">
        <v>76.91</v>
      </c>
      <c r="E45" s="2">
        <v>12</v>
      </c>
      <c r="F45" s="2">
        <v>1.1399999999999999</v>
      </c>
      <c r="G45" s="2">
        <v>0.14000000000000001</v>
      </c>
      <c r="H45" s="2">
        <v>0.5</v>
      </c>
      <c r="I45" s="6">
        <v>4.28</v>
      </c>
      <c r="J45" s="2">
        <v>4.18</v>
      </c>
      <c r="K45" s="2">
        <v>0.05</v>
      </c>
      <c r="L45" s="2">
        <v>0.12</v>
      </c>
      <c r="M45" s="2">
        <v>0.02</v>
      </c>
      <c r="N45" s="2">
        <v>0.31</v>
      </c>
      <c r="O45" s="2"/>
      <c r="P45" s="2">
        <v>99.9</v>
      </c>
      <c r="Q45" s="2">
        <v>8.4600000000000009</v>
      </c>
      <c r="R45" s="2">
        <f t="shared" si="19"/>
        <v>1.0239234449760768</v>
      </c>
      <c r="S45" s="2">
        <v>0.96</v>
      </c>
      <c r="T45" s="2">
        <v>0.93728677134533744</v>
      </c>
      <c r="U45" s="2">
        <f t="shared" si="10"/>
        <v>1279.9134631386253</v>
      </c>
      <c r="V45" s="2">
        <f t="shared" si="11"/>
        <v>138.10906744111003</v>
      </c>
      <c r="W45" s="2">
        <f t="shared" si="12"/>
        <v>88.747346072186829</v>
      </c>
      <c r="X45" s="2">
        <f t="shared" si="13"/>
        <v>4.3145441892832288</v>
      </c>
      <c r="Y45" s="2">
        <f t="shared" si="14"/>
        <v>1.5018773466833542</v>
      </c>
      <c r="Z45" s="2">
        <f t="shared" si="15"/>
        <v>8.91583452211127</v>
      </c>
      <c r="AA45" s="2">
        <f t="shared" si="20"/>
        <v>3.4739454094292808</v>
      </c>
      <c r="AB45" s="2">
        <f t="shared" si="16"/>
        <v>235.38642604943115</v>
      </c>
      <c r="AC45" s="2">
        <f t="shared" si="17"/>
        <v>2612.6004608363028</v>
      </c>
      <c r="AD45" s="2">
        <f t="shared" si="18"/>
        <v>295.82932400095734</v>
      </c>
      <c r="AE45" s="10"/>
    </row>
    <row r="46" spans="1:31">
      <c r="A46" s="10"/>
      <c r="B46" s="10"/>
      <c r="C46" s="10"/>
      <c r="D46" s="2">
        <v>77.260000000000005</v>
      </c>
      <c r="E46" s="2">
        <v>12.23</v>
      </c>
      <c r="F46" s="2">
        <v>0.86</v>
      </c>
      <c r="G46" s="2">
        <v>0.14000000000000001</v>
      </c>
      <c r="H46" s="2">
        <v>0.5</v>
      </c>
      <c r="I46" s="6">
        <v>4.5</v>
      </c>
      <c r="J46" s="2">
        <v>4.3499999999999996</v>
      </c>
      <c r="K46" s="2">
        <v>0.08</v>
      </c>
      <c r="L46" s="2">
        <v>0.1</v>
      </c>
      <c r="M46" s="2">
        <v>0.03</v>
      </c>
      <c r="N46" s="2">
        <v>0.36</v>
      </c>
      <c r="O46" s="2"/>
      <c r="P46" s="2">
        <v>100.5</v>
      </c>
      <c r="Q46" s="2">
        <v>8.85</v>
      </c>
      <c r="R46" s="2">
        <f t="shared" si="19"/>
        <v>1.0344827586206897</v>
      </c>
      <c r="S46" s="2">
        <v>0.94</v>
      </c>
      <c r="T46" s="2">
        <v>0.91274298337221071</v>
      </c>
      <c r="U46" s="2">
        <f t="shared" si="10"/>
        <v>1285.7380595773006</v>
      </c>
      <c r="V46" s="2">
        <f t="shared" si="11"/>
        <v>145.20813165537271</v>
      </c>
      <c r="W46" s="2">
        <f t="shared" si="12"/>
        <v>92.356687898089163</v>
      </c>
      <c r="X46" s="2">
        <f t="shared" si="13"/>
        <v>5.010438413361169</v>
      </c>
      <c r="Y46" s="2">
        <f t="shared" si="14"/>
        <v>1.2515644555694618</v>
      </c>
      <c r="Z46" s="2">
        <f t="shared" si="15"/>
        <v>8.91583452211127</v>
      </c>
      <c r="AA46" s="2">
        <f t="shared" si="20"/>
        <v>3.4739454094292808</v>
      </c>
      <c r="AB46" s="2">
        <f t="shared" si="16"/>
        <v>239.8979992153786</v>
      </c>
      <c r="AC46" s="2">
        <f>4*U46-11*(V46+W46)-2*(X46+Y46)</f>
        <v>2517.2152174832609</v>
      </c>
      <c r="AD46" s="2">
        <f t="shared" si="18"/>
        <v>300.34089716690477</v>
      </c>
      <c r="AE46" s="10"/>
    </row>
    <row r="47" spans="1:31">
      <c r="A47" s="10"/>
      <c r="B47" s="10"/>
      <c r="C47" s="10"/>
      <c r="D47" s="2">
        <v>77.88</v>
      </c>
      <c r="E47" s="2">
        <v>13.11</v>
      </c>
      <c r="F47" s="2">
        <v>1.19</v>
      </c>
      <c r="G47" s="2">
        <v>0.28000000000000003</v>
      </c>
      <c r="H47" s="2">
        <v>0.63</v>
      </c>
      <c r="I47" s="6">
        <v>4.53</v>
      </c>
      <c r="J47" s="2">
        <v>4.7</v>
      </c>
      <c r="K47" s="2">
        <v>0.05</v>
      </c>
      <c r="L47" s="2">
        <v>0.19</v>
      </c>
      <c r="M47" s="2">
        <v>0.01</v>
      </c>
      <c r="N47" s="2">
        <v>0.27</v>
      </c>
      <c r="O47" s="2"/>
      <c r="P47" s="2">
        <v>100</v>
      </c>
      <c r="Q47" s="2">
        <v>9.23</v>
      </c>
      <c r="R47" s="2">
        <f t="shared" si="19"/>
        <v>0.96382978723404256</v>
      </c>
      <c r="S47" s="2">
        <v>0.95</v>
      </c>
      <c r="T47" s="2">
        <v>0.94106945385795293</v>
      </c>
      <c r="U47" s="2">
        <f>D47/60.09*1000</f>
        <v>1296.0559161258111</v>
      </c>
      <c r="V47" s="2">
        <f>(I47/61.98)*2*1000</f>
        <v>146.17618586640853</v>
      </c>
      <c r="W47" s="2">
        <f t="shared" si="12"/>
        <v>99.787685774946922</v>
      </c>
      <c r="X47" s="2">
        <f t="shared" si="13"/>
        <v>3.7578288100208774</v>
      </c>
      <c r="Y47" s="2">
        <f>(L47/79.9)*1000</f>
        <v>2.3779724655819772</v>
      </c>
      <c r="Z47" s="2">
        <f t="shared" si="15"/>
        <v>11.2339514978602</v>
      </c>
      <c r="AA47" s="2">
        <f t="shared" si="20"/>
        <v>6.9478908188585615</v>
      </c>
      <c r="AB47" s="2">
        <f t="shared" si="16"/>
        <v>257.15967045900351</v>
      </c>
      <c r="AC47" s="2">
        <f t="shared" si="17"/>
        <v>2466.3494738971285</v>
      </c>
      <c r="AD47" s="2">
        <f>6*Z47+2*AA47+AB47</f>
        <v>338.45916108388184</v>
      </c>
      <c r="AE47" s="10"/>
    </row>
    <row r="48" spans="1:31" ht="15" customHeight="1">
      <c r="A48" s="10" t="s">
        <v>36</v>
      </c>
      <c r="B48" s="2" t="s">
        <v>25</v>
      </c>
      <c r="C48" s="10" t="s">
        <v>22</v>
      </c>
      <c r="D48" s="2">
        <v>67.05</v>
      </c>
      <c r="E48" s="2">
        <v>17.03</v>
      </c>
      <c r="F48" s="2">
        <v>2.21</v>
      </c>
      <c r="G48" s="2">
        <v>0.38</v>
      </c>
      <c r="H48" s="2">
        <v>1.1200000000000001</v>
      </c>
      <c r="I48" s="6">
        <v>5.24</v>
      </c>
      <c r="J48" s="2">
        <v>6.55</v>
      </c>
      <c r="K48" s="2">
        <v>0.1</v>
      </c>
      <c r="L48" s="2"/>
      <c r="M48" s="2">
        <v>0.06</v>
      </c>
      <c r="N48" s="2"/>
      <c r="O48" s="2">
        <v>0.26</v>
      </c>
      <c r="P48" s="2">
        <v>100.28</v>
      </c>
      <c r="Q48" s="2">
        <v>11.79</v>
      </c>
      <c r="R48" s="2">
        <f>I48/J48</f>
        <v>0.8</v>
      </c>
      <c r="S48" s="2">
        <v>0.95845969443114998</v>
      </c>
      <c r="T48" s="2">
        <v>1.0827759675298692</v>
      </c>
      <c r="U48" s="2">
        <f t="shared" si="10"/>
        <v>1115.8262606090864</v>
      </c>
      <c r="V48" s="2">
        <f>(I48/61.98)*2*1000</f>
        <v>169.08680219425622</v>
      </c>
      <c r="W48" s="2">
        <f>(J48/94.2)*2*1000</f>
        <v>139.06581740976645</v>
      </c>
      <c r="X48" s="2">
        <f>(N48/71.85)*1000</f>
        <v>0</v>
      </c>
      <c r="Y48" s="2">
        <f t="shared" ref="Y48:Y63" si="21">(L48/79.9)*1000</f>
        <v>0</v>
      </c>
      <c r="Z48" s="2">
        <f t="shared" ref="Z48:Z63" si="22">(H48/56.08)*1000</f>
        <v>19.971469329529246</v>
      </c>
      <c r="AA48" s="2">
        <f t="shared" ref="AA48:AA63" si="23">(G48/40.3)*1000</f>
        <v>9.4292803970223336</v>
      </c>
      <c r="AB48" s="2">
        <f t="shared" ref="AB48:AB62" si="24">(E48/101.96)*2*1000</f>
        <v>334.05256963515109</v>
      </c>
      <c r="AC48" s="2">
        <f t="shared" ref="AC48:AC63" si="25">4*U48-11*(V48+W48)-2*(X48+Y48)</f>
        <v>1073.6262267920961</v>
      </c>
      <c r="AD48" s="2">
        <f t="shared" ref="AD48:AD63" si="26">6*Z48+2*AA48+AB48</f>
        <v>472.73994640637125</v>
      </c>
      <c r="AE48" s="10" t="s">
        <v>92</v>
      </c>
    </row>
    <row r="49" spans="1:31">
      <c r="A49" s="10"/>
      <c r="B49" s="2" t="s">
        <v>26</v>
      </c>
      <c r="C49" s="10"/>
      <c r="D49" s="2">
        <v>67.22</v>
      </c>
      <c r="E49" s="2">
        <v>16.989999999999998</v>
      </c>
      <c r="F49" s="2">
        <v>1.91</v>
      </c>
      <c r="G49" s="2">
        <v>0.18</v>
      </c>
      <c r="H49" s="2">
        <v>1.1100000000000001</v>
      </c>
      <c r="I49" s="6">
        <v>4.8899999999999997</v>
      </c>
      <c r="J49" s="2">
        <v>6.42</v>
      </c>
      <c r="K49" s="2">
        <v>0.18</v>
      </c>
      <c r="L49" s="2"/>
      <c r="M49" s="2">
        <v>0.04</v>
      </c>
      <c r="N49" s="2"/>
      <c r="O49" s="2"/>
      <c r="P49" s="2">
        <v>99.21</v>
      </c>
      <c r="Q49" s="2">
        <v>11.309999999999999</v>
      </c>
      <c r="R49" s="2">
        <f t="shared" ref="R49:R51" si="27">I49/J49</f>
        <v>0.76168224299065412</v>
      </c>
      <c r="S49" s="2">
        <v>0.99747505524598357</v>
      </c>
      <c r="T49" s="2">
        <v>1.1318199379553615</v>
      </c>
      <c r="U49" s="2">
        <f t="shared" si="10"/>
        <v>1118.6553503078715</v>
      </c>
      <c r="V49" s="2">
        <f t="shared" si="11"/>
        <v>157.79283639883835</v>
      </c>
      <c r="W49" s="2">
        <f t="shared" ref="W49:W63" si="28">(J49/94.2)*2*1000</f>
        <v>136.30573248407643</v>
      </c>
      <c r="X49" s="2">
        <f t="shared" ref="X49:X63" si="29">(N49/71.85)*1000</f>
        <v>0</v>
      </c>
      <c r="Y49" s="2">
        <f t="shared" si="21"/>
        <v>0</v>
      </c>
      <c r="Z49" s="2">
        <f>(H49/56.08)*1000</f>
        <v>19.793152639087022</v>
      </c>
      <c r="AA49" s="2">
        <f t="shared" si="23"/>
        <v>4.4665012406947895</v>
      </c>
      <c r="AB49" s="2">
        <f t="shared" si="24"/>
        <v>333.26794821498623</v>
      </c>
      <c r="AC49" s="2">
        <f t="shared" si="25"/>
        <v>1239.5371435194234</v>
      </c>
      <c r="AD49" s="2">
        <f t="shared" si="26"/>
        <v>460.95986653089795</v>
      </c>
      <c r="AE49" s="10"/>
    </row>
    <row r="50" spans="1:31">
      <c r="A50" s="10"/>
      <c r="B50" s="2" t="s">
        <v>27</v>
      </c>
      <c r="C50" s="10" t="s">
        <v>24</v>
      </c>
      <c r="D50" s="2">
        <v>72.38</v>
      </c>
      <c r="E50" s="2">
        <v>14.47</v>
      </c>
      <c r="F50" s="2">
        <v>1.73</v>
      </c>
      <c r="G50" s="2">
        <v>0.36</v>
      </c>
      <c r="H50" s="2">
        <v>1.03</v>
      </c>
      <c r="I50" s="6">
        <v>4.22</v>
      </c>
      <c r="J50" s="2">
        <v>5.63</v>
      </c>
      <c r="K50" s="2">
        <v>7.0000000000000007E-2</v>
      </c>
      <c r="L50" s="2"/>
      <c r="M50" s="2">
        <v>0.08</v>
      </c>
      <c r="N50" s="2"/>
      <c r="O50" s="2">
        <v>0.28999999999999998</v>
      </c>
      <c r="P50" s="2">
        <v>100.41</v>
      </c>
      <c r="Q50" s="2">
        <v>9.85</v>
      </c>
      <c r="R50" s="2">
        <f t="shared" si="27"/>
        <v>0.74955595026642985</v>
      </c>
      <c r="S50" s="2">
        <v>0.96933232097619548</v>
      </c>
      <c r="T50" s="2">
        <v>1.1086653236132871</v>
      </c>
      <c r="U50" s="2">
        <f t="shared" si="10"/>
        <v>1204.5265435180561</v>
      </c>
      <c r="V50" s="2">
        <f t="shared" si="11"/>
        <v>136.17295901903839</v>
      </c>
      <c r="W50" s="2">
        <f t="shared" si="28"/>
        <v>119.53290870488321</v>
      </c>
      <c r="X50" s="2">
        <f t="shared" si="29"/>
        <v>0</v>
      </c>
      <c r="Y50" s="2">
        <f t="shared" si="21"/>
        <v>0</v>
      </c>
      <c r="Z50" s="2">
        <f t="shared" si="22"/>
        <v>18.366619115549216</v>
      </c>
      <c r="AA50" s="2">
        <f t="shared" si="23"/>
        <v>8.933002481389579</v>
      </c>
      <c r="AB50" s="2">
        <f t="shared" si="24"/>
        <v>283.83679874460574</v>
      </c>
      <c r="AC50" s="2">
        <f t="shared" si="25"/>
        <v>2005.3416291090871</v>
      </c>
      <c r="AD50" s="2">
        <f t="shared" si="26"/>
        <v>411.90251840068021</v>
      </c>
      <c r="AE50" s="10"/>
    </row>
    <row r="51" spans="1:31">
      <c r="A51" s="10"/>
      <c r="B51" s="2" t="s">
        <v>28</v>
      </c>
      <c r="C51" s="10"/>
      <c r="D51" s="2">
        <v>72.41</v>
      </c>
      <c r="E51" s="2">
        <v>14.24</v>
      </c>
      <c r="F51" s="2">
        <v>1.59</v>
      </c>
      <c r="G51" s="2">
        <v>0.36</v>
      </c>
      <c r="H51" s="2">
        <v>0.95</v>
      </c>
      <c r="I51" s="2">
        <v>4.99</v>
      </c>
      <c r="J51" s="2">
        <v>4.0999999999999996</v>
      </c>
      <c r="K51" s="2">
        <v>8.3000000000000004E-2</v>
      </c>
      <c r="L51" s="2"/>
      <c r="M51" s="2">
        <v>0.08</v>
      </c>
      <c r="N51" s="2"/>
      <c r="O51" s="2">
        <v>0.48</v>
      </c>
      <c r="P51" s="2">
        <v>99.57</v>
      </c>
      <c r="Q51" s="2">
        <v>9.09</v>
      </c>
      <c r="R51" s="2">
        <f t="shared" si="27"/>
        <v>1.2170731707317075</v>
      </c>
      <c r="S51" s="2">
        <v>0.98966906757246687</v>
      </c>
      <c r="T51" s="2">
        <v>1.1249543868096143</v>
      </c>
      <c r="U51" s="2">
        <f t="shared" si="10"/>
        <v>1205.0257946413712</v>
      </c>
      <c r="V51" s="2">
        <f t="shared" si="11"/>
        <v>161.01968376895775</v>
      </c>
      <c r="W51" s="2">
        <f t="shared" si="28"/>
        <v>87.048832271762208</v>
      </c>
      <c r="X51" s="2">
        <f t="shared" si="29"/>
        <v>0</v>
      </c>
      <c r="Y51" s="2">
        <f t="shared" si="21"/>
        <v>0</v>
      </c>
      <c r="Z51" s="2">
        <f t="shared" si="22"/>
        <v>16.940085592011414</v>
      </c>
      <c r="AA51" s="2">
        <f t="shared" si="23"/>
        <v>8.933002481389579</v>
      </c>
      <c r="AB51" s="2">
        <f t="shared" si="24"/>
        <v>279.32522557865832</v>
      </c>
      <c r="AC51" s="2">
        <f t="shared" si="25"/>
        <v>2091.3495021175659</v>
      </c>
      <c r="AD51" s="2">
        <f t="shared" si="26"/>
        <v>398.83174409350596</v>
      </c>
      <c r="AE51" s="10"/>
    </row>
    <row r="52" spans="1:31">
      <c r="A52" s="10"/>
      <c r="B52" s="2" t="s">
        <v>29</v>
      </c>
      <c r="C52" s="10" t="s">
        <v>35</v>
      </c>
      <c r="D52" s="6">
        <v>65.17</v>
      </c>
      <c r="E52" s="6">
        <v>18.649999999999999</v>
      </c>
      <c r="F52" s="6">
        <v>2.0699999999999998</v>
      </c>
      <c r="G52" s="6">
        <v>0.31</v>
      </c>
      <c r="H52" s="6">
        <v>1.1000000000000001</v>
      </c>
      <c r="I52" s="6">
        <v>5.49</v>
      </c>
      <c r="J52" s="6">
        <v>6.94</v>
      </c>
      <c r="K52" s="6">
        <v>0.08</v>
      </c>
      <c r="L52" s="6">
        <v>0.28000000000000003</v>
      </c>
      <c r="M52" s="6">
        <v>7.0000000000000007E-2</v>
      </c>
      <c r="N52" s="2"/>
      <c r="O52" s="6">
        <v>0.26</v>
      </c>
      <c r="P52" s="6">
        <f>SUM(D52:O52)</f>
        <v>100.41999999999997</v>
      </c>
      <c r="Q52" s="6">
        <v>12.43</v>
      </c>
      <c r="R52" s="6">
        <v>1.2641165755919901</v>
      </c>
      <c r="S52" s="6">
        <v>1.0045165428114111</v>
      </c>
      <c r="T52" s="6">
        <v>1.1260327196584405</v>
      </c>
      <c r="U52" s="2">
        <f t="shared" si="10"/>
        <v>1084.5398568813446</v>
      </c>
      <c r="V52" s="2">
        <f t="shared" si="11"/>
        <v>177.1539206195547</v>
      </c>
      <c r="W52" s="2">
        <f t="shared" si="28"/>
        <v>147.34607218683652</v>
      </c>
      <c r="X52" s="2">
        <f t="shared" si="29"/>
        <v>0</v>
      </c>
      <c r="Y52" s="2">
        <f t="shared" si="21"/>
        <v>3.5043804755944929</v>
      </c>
      <c r="Z52" s="2">
        <f t="shared" si="22"/>
        <v>19.614835948644796</v>
      </c>
      <c r="AA52" s="2">
        <f t="shared" si="23"/>
        <v>7.6923076923076925</v>
      </c>
      <c r="AB52" s="2">
        <f t="shared" si="24"/>
        <v>365.82973715182425</v>
      </c>
      <c r="AC52" s="2">
        <f t="shared" si="25"/>
        <v>761.65074570388595</v>
      </c>
      <c r="AD52" s="2">
        <f t="shared" si="26"/>
        <v>498.90336822830841</v>
      </c>
      <c r="AE52" s="10" t="s">
        <v>93</v>
      </c>
    </row>
    <row r="53" spans="1:31">
      <c r="A53" s="10"/>
      <c r="B53" s="2" t="s">
        <v>30</v>
      </c>
      <c r="C53" s="10"/>
      <c r="D53" s="6">
        <v>63.24</v>
      </c>
      <c r="E53" s="6">
        <v>19.05</v>
      </c>
      <c r="F53" s="6">
        <v>2.88</v>
      </c>
      <c r="G53" s="6">
        <v>0.67</v>
      </c>
      <c r="H53" s="6">
        <v>1.64</v>
      </c>
      <c r="I53" s="6">
        <v>4.32</v>
      </c>
      <c r="J53" s="6">
        <v>7.82</v>
      </c>
      <c r="K53" s="6">
        <v>0.09</v>
      </c>
      <c r="L53" s="6">
        <v>0.23</v>
      </c>
      <c r="M53" s="6">
        <v>0.18</v>
      </c>
      <c r="N53" s="2"/>
      <c r="O53" s="6">
        <v>0.36</v>
      </c>
      <c r="P53" s="6">
        <f>SUM(D53:O53)</f>
        <v>100.48000000000002</v>
      </c>
      <c r="Q53" s="6">
        <v>12.14</v>
      </c>
      <c r="R53" s="6">
        <v>1.8101851851851851</v>
      </c>
      <c r="S53" s="6">
        <v>1.0253086240915263</v>
      </c>
      <c r="T53" s="6">
        <v>1.2217311384662515</v>
      </c>
      <c r="U53" s="2">
        <f t="shared" si="10"/>
        <v>1052.4213679480779</v>
      </c>
      <c r="V53" s="2">
        <f t="shared" si="11"/>
        <v>139.39980638915782</v>
      </c>
      <c r="W53" s="2">
        <f t="shared" si="28"/>
        <v>166.02972399150741</v>
      </c>
      <c r="X53" s="2">
        <f t="shared" si="29"/>
        <v>0</v>
      </c>
      <c r="Y53" s="2">
        <f t="shared" si="21"/>
        <v>2.8785982478097623</v>
      </c>
      <c r="Z53" s="2">
        <f t="shared" si="22"/>
        <v>29.243937232524964</v>
      </c>
      <c r="AA53" s="2">
        <f t="shared" si="23"/>
        <v>16.625310173697272</v>
      </c>
      <c r="AB53" s="2">
        <f t="shared" si="24"/>
        <v>373.67595135347199</v>
      </c>
      <c r="AC53" s="2">
        <f t="shared" si="25"/>
        <v>844.20344110937424</v>
      </c>
      <c r="AD53" s="2">
        <f t="shared" si="26"/>
        <v>582.39019509601633</v>
      </c>
      <c r="AE53" s="10"/>
    </row>
    <row r="54" spans="1:31">
      <c r="A54" s="10"/>
      <c r="B54" s="2" t="s">
        <v>31</v>
      </c>
      <c r="C54" s="10"/>
      <c r="D54" s="6">
        <v>66.069999999999993</v>
      </c>
      <c r="E54" s="6">
        <v>17.829999999999998</v>
      </c>
      <c r="F54" s="6">
        <v>2.5</v>
      </c>
      <c r="G54" s="6">
        <v>0.39</v>
      </c>
      <c r="H54" s="6">
        <v>1</v>
      </c>
      <c r="I54" s="6">
        <v>5.09</v>
      </c>
      <c r="J54" s="6">
        <v>6.73</v>
      </c>
      <c r="K54" s="6">
        <v>0.09</v>
      </c>
      <c r="L54" s="6">
        <v>0.3</v>
      </c>
      <c r="M54" s="6">
        <v>0.1</v>
      </c>
      <c r="N54" s="2"/>
      <c r="O54" s="6">
        <v>0.38</v>
      </c>
      <c r="P54" s="6">
        <f>SUM(D54:O54)</f>
        <v>100.47999999999999</v>
      </c>
      <c r="Q54" s="6">
        <v>11.82</v>
      </c>
      <c r="R54" s="6">
        <v>1.3222003929273085</v>
      </c>
      <c r="S54" s="6">
        <v>1.0189697828852482</v>
      </c>
      <c r="T54" s="6">
        <v>1.1373612902491412</v>
      </c>
      <c r="U54" s="2">
        <f t="shared" si="10"/>
        <v>1099.5173905807953</v>
      </c>
      <c r="V54" s="2">
        <f t="shared" si="11"/>
        <v>164.24653113907712</v>
      </c>
      <c r="W54" s="2">
        <f t="shared" si="28"/>
        <v>142.88747346072188</v>
      </c>
      <c r="X54" s="2">
        <f t="shared" si="29"/>
        <v>0</v>
      </c>
      <c r="Y54" s="2">
        <f t="shared" si="21"/>
        <v>3.754693366708385</v>
      </c>
      <c r="Z54" s="2">
        <f t="shared" si="22"/>
        <v>17.83166904422254</v>
      </c>
      <c r="AA54" s="2">
        <f t="shared" si="23"/>
        <v>9.67741935483871</v>
      </c>
      <c r="AB54" s="2">
        <f t="shared" si="24"/>
        <v>349.74499803844645</v>
      </c>
      <c r="AC54" s="2">
        <f t="shared" si="25"/>
        <v>1012.0861249919752</v>
      </c>
      <c r="AD54" s="2">
        <f t="shared" si="26"/>
        <v>476.08985101345911</v>
      </c>
      <c r="AE54" s="10"/>
    </row>
    <row r="55" spans="1:31">
      <c r="A55" s="10"/>
      <c r="B55" s="2" t="s">
        <v>32</v>
      </c>
      <c r="C55" s="10"/>
      <c r="D55" s="6">
        <v>66.89</v>
      </c>
      <c r="E55" s="6">
        <v>18.420000000000002</v>
      </c>
      <c r="F55" s="6">
        <v>1.54</v>
      </c>
      <c r="G55" s="6">
        <v>0.22</v>
      </c>
      <c r="H55" s="6">
        <v>0.78</v>
      </c>
      <c r="I55" s="6">
        <v>5.2</v>
      </c>
      <c r="J55" s="6">
        <v>6.79</v>
      </c>
      <c r="K55" s="6">
        <v>0.06</v>
      </c>
      <c r="L55" s="6">
        <v>0.18</v>
      </c>
      <c r="M55" s="6">
        <v>0.05</v>
      </c>
      <c r="N55" s="2"/>
      <c r="O55" s="6">
        <v>0.33</v>
      </c>
      <c r="P55" s="6">
        <f>SUM(D55:O55)</f>
        <v>100.46000000000002</v>
      </c>
      <c r="Q55" s="6">
        <v>11.99</v>
      </c>
      <c r="R55" s="6">
        <v>1.3057692307692308</v>
      </c>
      <c r="S55" s="6">
        <v>1.0620739354157132</v>
      </c>
      <c r="T55" s="6">
        <v>1.1568381754865107</v>
      </c>
      <c r="U55" s="2">
        <f>D55/60.09*1000</f>
        <v>1113.163587951406</v>
      </c>
      <c r="V55" s="2">
        <f t="shared" si="11"/>
        <v>167.79606324620846</v>
      </c>
      <c r="W55" s="2">
        <f t="shared" si="28"/>
        <v>144.16135881104034</v>
      </c>
      <c r="X55" s="2">
        <f t="shared" si="29"/>
        <v>0</v>
      </c>
      <c r="Y55" s="2">
        <f t="shared" si="21"/>
        <v>2.2528160200250311</v>
      </c>
      <c r="Z55" s="2">
        <f t="shared" si="22"/>
        <v>13.908701854493581</v>
      </c>
      <c r="AA55" s="2">
        <f t="shared" si="23"/>
        <v>5.4590570719602978</v>
      </c>
      <c r="AB55" s="2">
        <f t="shared" si="24"/>
        <v>361.31816398587682</v>
      </c>
      <c r="AC55" s="2">
        <f t="shared" si="25"/>
        <v>1016.6170771358373</v>
      </c>
      <c r="AD55" s="2">
        <f t="shared" si="26"/>
        <v>455.68848925675888</v>
      </c>
      <c r="AE55" s="10"/>
    </row>
    <row r="56" spans="1:31">
      <c r="A56" s="10"/>
      <c r="B56" s="2" t="s">
        <v>33</v>
      </c>
      <c r="C56" s="10"/>
      <c r="D56" s="6">
        <v>68.72</v>
      </c>
      <c r="E56" s="6">
        <v>14.96</v>
      </c>
      <c r="F56" s="6">
        <v>2.4900000000000002</v>
      </c>
      <c r="G56" s="6">
        <v>0.91</v>
      </c>
      <c r="H56" s="6">
        <v>1.07</v>
      </c>
      <c r="I56" s="6">
        <v>4.33</v>
      </c>
      <c r="J56" s="6">
        <v>5.64</v>
      </c>
      <c r="K56" s="6">
        <v>7.0000000000000007E-2</v>
      </c>
      <c r="L56" s="6">
        <v>0.38</v>
      </c>
      <c r="M56" s="6">
        <v>0.15</v>
      </c>
      <c r="N56" s="2"/>
      <c r="O56" s="6">
        <v>0.8</v>
      </c>
      <c r="P56" s="6">
        <v>99.52</v>
      </c>
      <c r="Q56" s="6">
        <v>9.9699999999999989</v>
      </c>
      <c r="R56" s="6">
        <v>1.3025404157043878</v>
      </c>
      <c r="S56" s="6">
        <v>0.98469788967526517</v>
      </c>
      <c r="T56" s="6">
        <v>1.1296066252587993</v>
      </c>
      <c r="U56" s="2">
        <f t="shared" si="10"/>
        <v>1143.6179064736227</v>
      </c>
      <c r="V56" s="2">
        <f t="shared" si="11"/>
        <v>139.72249112616976</v>
      </c>
      <c r="W56" s="2">
        <f t="shared" si="28"/>
        <v>119.74522292993629</v>
      </c>
      <c r="X56" s="2">
        <f t="shared" si="29"/>
        <v>0</v>
      </c>
      <c r="Y56" s="2">
        <f t="shared" si="21"/>
        <v>4.7559449311639543</v>
      </c>
      <c r="Z56" s="2">
        <f t="shared" si="22"/>
        <v>19.079885877318119</v>
      </c>
      <c r="AA56" s="2">
        <f t="shared" si="23"/>
        <v>22.580645161290324</v>
      </c>
      <c r="AB56" s="2">
        <f t="shared" si="24"/>
        <v>293.44841114162415</v>
      </c>
      <c r="AC56" s="2">
        <f t="shared" si="25"/>
        <v>1710.8148814149965</v>
      </c>
      <c r="AD56" s="2">
        <f t="shared" si="26"/>
        <v>453.08901672811351</v>
      </c>
      <c r="AE56" s="10"/>
    </row>
    <row r="57" spans="1:31">
      <c r="A57" s="10"/>
      <c r="B57" s="2" t="s">
        <v>34</v>
      </c>
      <c r="C57" s="10"/>
      <c r="D57" s="6">
        <v>65.86</v>
      </c>
      <c r="E57" s="6">
        <v>17.57</v>
      </c>
      <c r="F57" s="6">
        <v>2.25</v>
      </c>
      <c r="G57" s="6">
        <v>0.36</v>
      </c>
      <c r="H57" s="6">
        <v>1.1499999999999999</v>
      </c>
      <c r="I57" s="6">
        <v>5.09</v>
      </c>
      <c r="J57" s="6">
        <v>6.6</v>
      </c>
      <c r="K57" s="6">
        <v>0.11</v>
      </c>
      <c r="L57" s="6">
        <v>0.27</v>
      </c>
      <c r="M57" s="6">
        <v>7.0000000000000007E-2</v>
      </c>
      <c r="N57" s="2"/>
      <c r="O57" s="6">
        <v>0.2</v>
      </c>
      <c r="P57" s="6">
        <v>99.53</v>
      </c>
      <c r="Q57" s="6">
        <v>11.69</v>
      </c>
      <c r="R57" s="6">
        <v>1.2966601178781925</v>
      </c>
      <c r="S57" s="6">
        <v>0.99658450283839706</v>
      </c>
      <c r="T57" s="6">
        <v>1.1309528069615069</v>
      </c>
      <c r="U57" s="2">
        <f t="shared" si="10"/>
        <v>1096.0226327175901</v>
      </c>
      <c r="V57" s="2">
        <f t="shared" si="11"/>
        <v>164.24653113907712</v>
      </c>
      <c r="W57" s="2">
        <f t="shared" si="28"/>
        <v>140.12738853503186</v>
      </c>
      <c r="X57" s="2">
        <f t="shared" si="29"/>
        <v>0</v>
      </c>
      <c r="Y57" s="2">
        <f t="shared" si="21"/>
        <v>3.3792240300375469</v>
      </c>
      <c r="Z57" s="2">
        <f t="shared" si="22"/>
        <v>20.506419400855918</v>
      </c>
      <c r="AA57" s="2">
        <f t="shared" si="23"/>
        <v>8.933002481389579</v>
      </c>
      <c r="AB57" s="2">
        <f t="shared" si="24"/>
        <v>344.64495880737547</v>
      </c>
      <c r="AC57" s="2">
        <f t="shared" si="25"/>
        <v>1029.2189663950869</v>
      </c>
      <c r="AD57" s="2">
        <f t="shared" si="26"/>
        <v>485.54948017529011</v>
      </c>
      <c r="AE57" s="10"/>
    </row>
    <row r="58" spans="1:31">
      <c r="A58" s="10"/>
      <c r="B58" s="2" t="s">
        <v>16</v>
      </c>
      <c r="C58" s="10" t="s">
        <v>22</v>
      </c>
      <c r="D58" s="4">
        <v>63.57</v>
      </c>
      <c r="E58" s="2">
        <v>18.45</v>
      </c>
      <c r="F58" s="4">
        <v>2.37</v>
      </c>
      <c r="G58" s="4">
        <v>0.35</v>
      </c>
      <c r="H58" s="4">
        <v>1.37</v>
      </c>
      <c r="I58" s="2">
        <v>5.23</v>
      </c>
      <c r="J58" s="2">
        <v>6.82</v>
      </c>
      <c r="K58" s="4">
        <v>0.11</v>
      </c>
      <c r="L58" s="4">
        <v>0.32</v>
      </c>
      <c r="M58" s="4">
        <v>0.09</v>
      </c>
      <c r="N58" s="2"/>
      <c r="O58" s="2"/>
      <c r="P58" s="4">
        <v>98.68</v>
      </c>
      <c r="Q58" s="2">
        <v>12.05</v>
      </c>
      <c r="R58" s="2">
        <f>I58/J58</f>
        <v>0.76686217008797652</v>
      </c>
      <c r="S58" s="4">
        <v>1</v>
      </c>
      <c r="T58" s="4">
        <v>1.1499999999999999</v>
      </c>
      <c r="U58" s="2">
        <f t="shared" si="10"/>
        <v>1057.9131303045431</v>
      </c>
      <c r="V58" s="2">
        <f t="shared" si="11"/>
        <v>168.76411745724428</v>
      </c>
      <c r="W58" s="2">
        <f t="shared" si="28"/>
        <v>144.79830148619956</v>
      </c>
      <c r="X58" s="2">
        <f t="shared" si="29"/>
        <v>0</v>
      </c>
      <c r="Y58" s="2">
        <f t="shared" si="21"/>
        <v>4.005006257822278</v>
      </c>
      <c r="Z58" s="2">
        <f t="shared" si="22"/>
        <v>24.42938659058488</v>
      </c>
      <c r="AA58" s="2">
        <f t="shared" si="23"/>
        <v>8.6848635235732008</v>
      </c>
      <c r="AB58" s="2">
        <f t="shared" si="24"/>
        <v>361.90663005100038</v>
      </c>
      <c r="AC58" s="2">
        <f t="shared" si="25"/>
        <v>774.45590032464543</v>
      </c>
      <c r="AD58" s="2">
        <f t="shared" si="26"/>
        <v>525.85267664165599</v>
      </c>
      <c r="AE58" s="10" t="s">
        <v>94</v>
      </c>
    </row>
    <row r="59" spans="1:31">
      <c r="A59" s="10"/>
      <c r="B59" s="2" t="s">
        <v>17</v>
      </c>
      <c r="C59" s="10"/>
      <c r="D59" s="4">
        <v>63.7</v>
      </c>
      <c r="E59" s="2">
        <v>18.489999999999998</v>
      </c>
      <c r="F59" s="4">
        <v>2.34</v>
      </c>
      <c r="G59" s="4">
        <v>0.24</v>
      </c>
      <c r="H59" s="4">
        <v>1.27</v>
      </c>
      <c r="I59" s="2">
        <v>5.23</v>
      </c>
      <c r="J59" s="2">
        <v>6.94</v>
      </c>
      <c r="K59" s="4">
        <v>0.1</v>
      </c>
      <c r="L59" s="4">
        <v>0.34</v>
      </c>
      <c r="M59" s="4">
        <v>7.0000000000000007E-2</v>
      </c>
      <c r="N59" s="2"/>
      <c r="O59" s="2"/>
      <c r="P59" s="4">
        <v>98.71</v>
      </c>
      <c r="Q59" s="2">
        <v>12.170000000000002</v>
      </c>
      <c r="R59" s="2">
        <f t="shared" ref="R59:R63" si="30">I59/J59</f>
        <v>0.75360230547550433</v>
      </c>
      <c r="S59" s="4">
        <v>1</v>
      </c>
      <c r="T59" s="4">
        <v>1.1499999999999999</v>
      </c>
      <c r="U59" s="2">
        <f t="shared" si="10"/>
        <v>1060.0765518389085</v>
      </c>
      <c r="V59" s="2">
        <f t="shared" si="11"/>
        <v>168.76411745724428</v>
      </c>
      <c r="W59" s="2">
        <f t="shared" si="28"/>
        <v>147.34607218683652</v>
      </c>
      <c r="X59" s="2">
        <f t="shared" si="29"/>
        <v>0</v>
      </c>
      <c r="Y59" s="2">
        <f t="shared" si="21"/>
        <v>4.2553191489361701</v>
      </c>
      <c r="Z59" s="2">
        <f>(H59/56.08)*1000</f>
        <v>22.646219686162624</v>
      </c>
      <c r="AA59" s="2">
        <f t="shared" si="23"/>
        <v>5.9553349875930524</v>
      </c>
      <c r="AB59" s="2">
        <f t="shared" si="24"/>
        <v>362.69125147116517</v>
      </c>
      <c r="AC59" s="2">
        <f t="shared" si="25"/>
        <v>754.5834829728725</v>
      </c>
      <c r="AD59" s="2">
        <f t="shared" si="26"/>
        <v>510.47923956332704</v>
      </c>
      <c r="AE59" s="10"/>
    </row>
    <row r="60" spans="1:31">
      <c r="A60" s="10"/>
      <c r="B60" s="2" t="s">
        <v>18</v>
      </c>
      <c r="C60" s="10"/>
      <c r="D60" s="4">
        <v>64.03</v>
      </c>
      <c r="E60" s="2">
        <v>18.53</v>
      </c>
      <c r="F60" s="4">
        <v>2.2799999999999998</v>
      </c>
      <c r="G60" s="4">
        <v>0.28000000000000003</v>
      </c>
      <c r="H60" s="4">
        <v>1.31</v>
      </c>
      <c r="I60" s="2">
        <v>5.23</v>
      </c>
      <c r="J60" s="2">
        <v>6.94</v>
      </c>
      <c r="K60" s="4">
        <v>0.1</v>
      </c>
      <c r="L60" s="4">
        <v>0.33</v>
      </c>
      <c r="M60" s="4">
        <v>7.0000000000000007E-2</v>
      </c>
      <c r="N60" s="2"/>
      <c r="O60" s="2"/>
      <c r="P60" s="4">
        <v>99.1</v>
      </c>
      <c r="Q60" s="2">
        <v>12.170000000000002</v>
      </c>
      <c r="R60" s="2">
        <f t="shared" si="30"/>
        <v>0.75360230547550433</v>
      </c>
      <c r="S60" s="4">
        <v>1</v>
      </c>
      <c r="T60" s="4">
        <v>1.1499999999999999</v>
      </c>
      <c r="U60" s="2">
        <f t="shared" si="10"/>
        <v>1065.5683141953737</v>
      </c>
      <c r="V60" s="2">
        <f t="shared" si="11"/>
        <v>168.76411745724428</v>
      </c>
      <c r="W60" s="2">
        <f t="shared" si="28"/>
        <v>147.34607218683652</v>
      </c>
      <c r="X60" s="2">
        <f t="shared" si="29"/>
        <v>0</v>
      </c>
      <c r="Y60" s="2">
        <f t="shared" si="21"/>
        <v>4.1301627033792236</v>
      </c>
      <c r="Z60" s="2">
        <f t="shared" si="22"/>
        <v>23.359486447931527</v>
      </c>
      <c r="AA60" s="2">
        <f t="shared" si="23"/>
        <v>6.9478908188585615</v>
      </c>
      <c r="AB60" s="2">
        <f>(E60/101.96)*2*1000</f>
        <v>363.47587289132997</v>
      </c>
      <c r="AC60" s="2">
        <f t="shared" si="25"/>
        <v>776.80084528984719</v>
      </c>
      <c r="AD60" s="2">
        <f t="shared" si="26"/>
        <v>517.52857321663623</v>
      </c>
      <c r="AE60" s="10"/>
    </row>
    <row r="61" spans="1:31">
      <c r="A61" s="10"/>
      <c r="B61" s="2" t="s">
        <v>19</v>
      </c>
      <c r="C61" s="10"/>
      <c r="D61" s="4">
        <v>64.010000000000005</v>
      </c>
      <c r="E61" s="2">
        <v>18.559999999999999</v>
      </c>
      <c r="F61" s="4">
        <v>2.37</v>
      </c>
      <c r="G61" s="4">
        <v>0.32</v>
      </c>
      <c r="H61" s="4">
        <v>1.34</v>
      </c>
      <c r="I61" s="2">
        <v>5.31</v>
      </c>
      <c r="J61" s="2">
        <v>6.75</v>
      </c>
      <c r="K61" s="4">
        <v>0.11</v>
      </c>
      <c r="L61" s="4">
        <v>0.33</v>
      </c>
      <c r="M61" s="4">
        <v>0.08</v>
      </c>
      <c r="N61" s="2"/>
      <c r="O61" s="2"/>
      <c r="P61" s="4">
        <v>99.17</v>
      </c>
      <c r="Q61" s="2">
        <v>12.059999999999999</v>
      </c>
      <c r="R61" s="2">
        <f t="shared" si="30"/>
        <v>0.78666666666666663</v>
      </c>
      <c r="S61" s="4">
        <v>1.01</v>
      </c>
      <c r="T61" s="4">
        <v>1.1599999999999999</v>
      </c>
      <c r="U61" s="2">
        <f t="shared" si="10"/>
        <v>1065.2354801131637</v>
      </c>
      <c r="V61" s="2">
        <f t="shared" si="11"/>
        <v>171.3455953533398</v>
      </c>
      <c r="W61" s="2">
        <f t="shared" si="28"/>
        <v>143.31210191082803</v>
      </c>
      <c r="X61" s="2">
        <f t="shared" si="29"/>
        <v>0</v>
      </c>
      <c r="Y61" s="2">
        <f t="shared" si="21"/>
        <v>4.1301627033792236</v>
      </c>
      <c r="Z61" s="2">
        <f t="shared" si="22"/>
        <v>23.894436519258203</v>
      </c>
      <c r="AA61" s="2">
        <f t="shared" si="23"/>
        <v>7.9404466501240698</v>
      </c>
      <c r="AB61" s="2">
        <f t="shared" si="24"/>
        <v>364.06433895645353</v>
      </c>
      <c r="AC61" s="2">
        <f t="shared" si="25"/>
        <v>791.44692514005021</v>
      </c>
      <c r="AD61" s="2">
        <f t="shared" si="26"/>
        <v>523.31185137225089</v>
      </c>
      <c r="AE61" s="10"/>
    </row>
    <row r="62" spans="1:31">
      <c r="A62" s="10"/>
      <c r="B62" s="2" t="s">
        <v>20</v>
      </c>
      <c r="C62" s="10"/>
      <c r="D62" s="4">
        <v>64.2</v>
      </c>
      <c r="E62" s="2">
        <v>18.72</v>
      </c>
      <c r="F62" s="4">
        <v>2.0299999999999998</v>
      </c>
      <c r="G62" s="4">
        <v>0.2</v>
      </c>
      <c r="H62" s="4">
        <v>1.1499999999999999</v>
      </c>
      <c r="I62" s="2">
        <v>5.33</v>
      </c>
      <c r="J62" s="2">
        <v>7.05</v>
      </c>
      <c r="K62" s="4">
        <v>0.08</v>
      </c>
      <c r="L62" s="4">
        <v>0.3</v>
      </c>
      <c r="M62" s="4">
        <v>0.06</v>
      </c>
      <c r="N62" s="2"/>
      <c r="O62" s="2"/>
      <c r="P62" s="4">
        <v>99.11</v>
      </c>
      <c r="Q62" s="2">
        <v>12.379999999999999</v>
      </c>
      <c r="R62" s="2">
        <f t="shared" si="30"/>
        <v>0.75602836879432622</v>
      </c>
      <c r="S62" s="4">
        <v>1.01</v>
      </c>
      <c r="T62" s="4">
        <v>1.1399999999999999</v>
      </c>
      <c r="U62" s="2">
        <f t="shared" si="10"/>
        <v>1068.3974038941587</v>
      </c>
      <c r="V62" s="2">
        <f t="shared" si="11"/>
        <v>171.99096482736368</v>
      </c>
      <c r="W62" s="2">
        <f t="shared" si="28"/>
        <v>149.68152866242039</v>
      </c>
      <c r="X62" s="2">
        <f t="shared" si="29"/>
        <v>0</v>
      </c>
      <c r="Y62" s="2">
        <f t="shared" si="21"/>
        <v>3.754693366708385</v>
      </c>
      <c r="Z62" s="2">
        <f t="shared" si="22"/>
        <v>20.506419400855918</v>
      </c>
      <c r="AA62" s="2">
        <f t="shared" si="23"/>
        <v>4.9627791563275441</v>
      </c>
      <c r="AB62" s="2">
        <f t="shared" si="24"/>
        <v>367.20282463711254</v>
      </c>
      <c r="AC62" s="2">
        <f t="shared" si="25"/>
        <v>727.68280045559311</v>
      </c>
      <c r="AD62" s="2">
        <f t="shared" si="26"/>
        <v>500.16689935490314</v>
      </c>
      <c r="AE62" s="10"/>
    </row>
    <row r="63" spans="1:31">
      <c r="A63" s="10"/>
      <c r="B63" s="2" t="s">
        <v>21</v>
      </c>
      <c r="C63" s="10"/>
      <c r="D63" s="4">
        <v>63.13</v>
      </c>
      <c r="E63" s="2">
        <v>18.23</v>
      </c>
      <c r="F63" s="4">
        <v>2.87</v>
      </c>
      <c r="G63" s="4">
        <v>0.41</v>
      </c>
      <c r="H63" s="4">
        <v>1.43</v>
      </c>
      <c r="I63" s="2">
        <v>5.14</v>
      </c>
      <c r="J63" s="2">
        <v>6.97</v>
      </c>
      <c r="K63" s="4">
        <v>0.13</v>
      </c>
      <c r="L63" s="4">
        <v>0.39</v>
      </c>
      <c r="M63" s="4">
        <v>0.1</v>
      </c>
      <c r="N63" s="2"/>
      <c r="O63" s="2"/>
      <c r="P63" s="4">
        <v>98.78</v>
      </c>
      <c r="Q63" s="2">
        <v>12.11</v>
      </c>
      <c r="R63" s="2">
        <f t="shared" si="30"/>
        <v>0.73744619799139166</v>
      </c>
      <c r="S63" s="4">
        <v>0.98</v>
      </c>
      <c r="T63" s="4">
        <v>1.1399999999999999</v>
      </c>
      <c r="U63" s="2">
        <f>D63/60.09*1000</f>
        <v>1050.5907804959227</v>
      </c>
      <c r="V63" s="2">
        <f>(I63/61.98)*2*1000</f>
        <v>165.85995482413682</v>
      </c>
      <c r="W63" s="2">
        <f t="shared" si="28"/>
        <v>147.98301486199574</v>
      </c>
      <c r="X63" s="2">
        <f t="shared" si="29"/>
        <v>0</v>
      </c>
      <c r="Y63" s="2">
        <f t="shared" si="21"/>
        <v>4.8811013767209008</v>
      </c>
      <c r="Z63" s="2">
        <f t="shared" si="22"/>
        <v>25.499286733238229</v>
      </c>
      <c r="AA63" s="2">
        <f t="shared" si="23"/>
        <v>10.173697270471463</v>
      </c>
      <c r="AB63" s="2">
        <f>(E63/101.96)*2*1000</f>
        <v>357.59121224009414</v>
      </c>
      <c r="AC63" s="2">
        <f t="shared" si="25"/>
        <v>740.32825268279055</v>
      </c>
      <c r="AD63" s="2">
        <f t="shared" si="26"/>
        <v>530.93432718046643</v>
      </c>
      <c r="AE63" s="10"/>
    </row>
    <row r="64" spans="1:31">
      <c r="AC64" s="1"/>
      <c r="AD64" s="1"/>
    </row>
  </sheetData>
  <mergeCells count="24">
    <mergeCell ref="AE48:AE51"/>
    <mergeCell ref="AE52:AE57"/>
    <mergeCell ref="AE58:AE63"/>
    <mergeCell ref="A1:AE1"/>
    <mergeCell ref="A48:A63"/>
    <mergeCell ref="C48:C49"/>
    <mergeCell ref="C50:C51"/>
    <mergeCell ref="C52:C57"/>
    <mergeCell ref="C58:C63"/>
    <mergeCell ref="A3:A47"/>
    <mergeCell ref="C3:C10"/>
    <mergeCell ref="C11:C18"/>
    <mergeCell ref="C19:C26"/>
    <mergeCell ref="C27:C30"/>
    <mergeCell ref="C31:C32"/>
    <mergeCell ref="C33:C36"/>
    <mergeCell ref="B31:B47"/>
    <mergeCell ref="C37:C42"/>
    <mergeCell ref="C43:C47"/>
    <mergeCell ref="AE3:AE10"/>
    <mergeCell ref="AE11:AE18"/>
    <mergeCell ref="AE19:AE26"/>
    <mergeCell ref="AE27:AE30"/>
    <mergeCell ref="AE31:AE4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2022-08-25T12:33:15Z</dcterms:modified>
</cp:coreProperties>
</file>