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 activeTab="1"/>
  </bookViews>
  <sheets>
    <sheet name="General Report" sheetId="22" r:id="rId1"/>
    <sheet name="FT+UPb individual Ages" sheetId="33" r:id="rId2"/>
  </sheets>
  <definedNames>
    <definedName name="gauss">#REF!</definedName>
  </definedNames>
  <calcPr calcId="144525"/>
</workbook>
</file>

<file path=xl/sharedStrings.xml><?xml version="1.0" encoding="utf-8"?>
<sst xmlns="http://schemas.openxmlformats.org/spreadsheetml/2006/main" count="107" uniqueCount="52">
  <si>
    <t>Sample</t>
  </si>
  <si>
    <t>N(grains)</t>
  </si>
  <si>
    <t>n(tracks)</t>
  </si>
  <si>
    <t>Rho(s)</t>
  </si>
  <si>
    <t>Rho(Zeta)</t>
  </si>
  <si>
    <t>Zeta(mMS)</t>
  </si>
  <si>
    <t>P(i)-UNK</t>
  </si>
  <si>
    <t>P(i)-STD</t>
  </si>
  <si>
    <t>P1</t>
  </si>
  <si>
    <t>Fraction (P1)</t>
  </si>
  <si>
    <t>P2</t>
  </si>
  <si>
    <t>Fraction (P2)</t>
  </si>
  <si>
    <t>P3</t>
  </si>
  <si>
    <t>Fraction (P3)</t>
  </si>
  <si>
    <t>P4</t>
  </si>
  <si>
    <t>Fraction (P4)</t>
  </si>
  <si>
    <t>P5</t>
  </si>
  <si>
    <t>Fraction (P5)</t>
  </si>
  <si>
    <t>P(CHI-2)</t>
  </si>
  <si>
    <t>×10E+7</t>
  </si>
  <si>
    <t>×10E+6</t>
  </si>
  <si>
    <t>×10E+3</t>
  </si>
  <si>
    <t>µg/g</t>
  </si>
  <si>
    <t>Ma</t>
  </si>
  <si>
    <t>%</t>
  </si>
  <si>
    <t>HSH-2</t>
  </si>
  <si>
    <t>220±30</t>
  </si>
  <si>
    <t>536±42</t>
  </si>
  <si>
    <t>X</t>
  </si>
  <si>
    <t>LD-1</t>
  </si>
  <si>
    <t>95±19</t>
  </si>
  <si>
    <t>341±29</t>
  </si>
  <si>
    <t>HY-1</t>
  </si>
  <si>
    <t>211±19</t>
  </si>
  <si>
    <t>469±41</t>
  </si>
  <si>
    <t>DTH-1</t>
  </si>
  <si>
    <t>77.4±9.1</t>
  </si>
  <si>
    <t>297±22</t>
  </si>
  <si>
    <t>913±167</t>
  </si>
  <si>
    <t>HSH-1</t>
  </si>
  <si>
    <t>83±13</t>
  </si>
  <si>
    <t>304±29</t>
  </si>
  <si>
    <t>800±105</t>
  </si>
  <si>
    <t>NS</t>
  </si>
  <si>
    <t>Area</t>
  </si>
  <si>
    <t>RhoS</t>
  </si>
  <si>
    <t>U(ppm)</t>
  </si>
  <si>
    <t>AU</t>
  </si>
  <si>
    <t>Err(U-ppm)</t>
  </si>
  <si>
    <t>Age</t>
  </si>
  <si>
    <t>Age (Ma)</t>
  </si>
  <si>
    <t>Err Age (Ma)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</si>
</sst>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_(* #,##0.00_);_(* \(#,##0.00\);_(* &quot;-&quot;??_);_(@_)"/>
    <numFmt numFmtId="178" formatCode="0.0E+00"/>
    <numFmt numFmtId="179" formatCode="0.0000"/>
    <numFmt numFmtId="180" formatCode="0.00.E+00"/>
  </numFmts>
  <fonts count="25">
    <font>
      <sz val="11"/>
      <color theme="1"/>
      <name val="宋体"/>
      <charset val="134"/>
      <scheme val="minor"/>
    </font>
    <font>
      <sz val="12"/>
      <name val="Cambria"/>
      <charset val="134"/>
    </font>
    <font>
      <sz val="12"/>
      <color theme="1"/>
      <name val="Cambria"/>
      <charset val="134"/>
    </font>
    <font>
      <b/>
      <sz val="12"/>
      <name val="Cambria"/>
      <charset val="134"/>
    </font>
    <font>
      <b/>
      <sz val="12"/>
      <color theme="1"/>
      <name val="Cambria"/>
      <charset val="134"/>
    </font>
    <font>
      <sz val="10"/>
      <name val="Arial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sz val="12"/>
      <name val="宋体"/>
      <charset val="134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176" fontId="5" fillId="0" borderId="0" applyFont="0" applyFill="0" applyBorder="0" applyAlignment="0" applyProtection="0"/>
    <xf numFmtId="42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/>
    <xf numFmtId="0" fontId="6" fillId="6" borderId="1" applyNumberFormat="0" applyAlignment="0" applyProtection="0"/>
    <xf numFmtId="44" fontId="0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/>
    <xf numFmtId="0" fontId="7" fillId="8" borderId="0" applyNumberFormat="0" applyBorder="0" applyAlignment="0" applyProtection="0"/>
    <xf numFmtId="176" fontId="0" fillId="0" borderId="0" applyFont="0" applyFill="0" applyBorder="0" applyAlignment="0" applyProtection="0"/>
    <xf numFmtId="0" fontId="8" fillId="9" borderId="0" applyNumberFormat="0" applyBorder="0" applyAlignment="0" applyProtection="0"/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/>
    <xf numFmtId="0" fontId="8" fillId="11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0" fontId="15" fillId="0" borderId="0" applyNumberFormat="0" applyFill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8" fillId="12" borderId="0" applyNumberFormat="0" applyBorder="0" applyAlignment="0" applyProtection="0"/>
    <xf numFmtId="0" fontId="11" fillId="0" borderId="5" applyNumberFormat="0" applyFill="0" applyAlignment="0" applyProtection="0"/>
    <xf numFmtId="0" fontId="8" fillId="13" borderId="0" applyNumberFormat="0" applyBorder="0" applyAlignment="0" applyProtection="0"/>
    <xf numFmtId="0" fontId="18" fillId="14" borderId="6" applyNumberFormat="0" applyAlignment="0" applyProtection="0"/>
    <xf numFmtId="0" fontId="19" fillId="14" borderId="1" applyNumberFormat="0" applyAlignment="0" applyProtection="0"/>
    <xf numFmtId="0" fontId="20" fillId="15" borderId="7" applyNumberFormat="0" applyAlignment="0" applyProtection="0"/>
    <xf numFmtId="0" fontId="0" fillId="16" borderId="0" applyNumberFormat="0" applyBorder="0" applyAlignment="0" applyProtection="0"/>
    <xf numFmtId="0" fontId="8" fillId="17" borderId="0" applyNumberFormat="0" applyBorder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0" fillId="20" borderId="0" applyNumberFormat="0" applyBorder="0" applyAlignment="0" applyProtection="0"/>
    <xf numFmtId="0" fontId="8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24" borderId="0" applyNumberFormat="0" applyBorder="0" applyAlignment="0" applyProtection="0"/>
    <xf numFmtId="0" fontId="0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3" borderId="0" applyNumberFormat="0" applyBorder="0" applyAlignment="0" applyProtection="0"/>
    <xf numFmtId="0" fontId="0" fillId="27" borderId="0" applyNumberFormat="0" applyBorder="0" applyAlignment="0" applyProtection="0"/>
    <xf numFmtId="0" fontId="5" fillId="0" borderId="0"/>
    <xf numFmtId="0" fontId="0" fillId="28" borderId="0" applyNumberFormat="0" applyBorder="0" applyAlignment="0" applyProtection="0"/>
    <xf numFmtId="0" fontId="8" fillId="29" borderId="0" applyNumberFormat="0" applyBorder="0" applyAlignment="0" applyProtection="0"/>
    <xf numFmtId="0" fontId="5" fillId="0" borderId="0"/>
    <xf numFmtId="0" fontId="0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5" fillId="0" borderId="0"/>
    <xf numFmtId="0" fontId="0" fillId="2" borderId="0" applyNumberFormat="0" applyBorder="0" applyAlignment="0" applyProtection="0"/>
    <xf numFmtId="0" fontId="8" fillId="33" borderId="0" applyNumberFormat="0" applyBorder="0" applyAlignment="0" applyProtection="0"/>
    <xf numFmtId="0" fontId="5" fillId="0" borderId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6" fontId="3" fillId="3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1" fontId="1" fillId="0" borderId="0" xfId="0" applyNumberFormat="1" applyFont="1" applyFill="1" applyAlignment="1">
      <alignment horizontal="center"/>
    </xf>
    <xf numFmtId="11" fontId="1" fillId="0" borderId="0" xfId="0" applyNumberFormat="1" applyFont="1" applyFill="1" applyBorder="1" applyAlignment="1">
      <alignment horizontal="center"/>
    </xf>
    <xf numFmtId="178" fontId="1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1" fontId="1" fillId="2" borderId="0" xfId="56" applyNumberFormat="1" applyFont="1" applyFill="1" applyAlignment="1">
      <alignment horizontal="center"/>
    </xf>
    <xf numFmtId="176" fontId="1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76" fontId="1" fillId="0" borderId="0" xfId="1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76" fontId="1" fillId="2" borderId="0" xfId="0" applyNumberFormat="1" applyFont="1" applyFill="1" applyAlignment="1">
      <alignment horizontal="center"/>
    </xf>
    <xf numFmtId="177" fontId="1" fillId="2" borderId="0" xfId="0" applyNumberFormat="1" applyFont="1" applyFill="1" applyAlignment="1">
      <alignment horizontal="center"/>
    </xf>
    <xf numFmtId="177" fontId="1" fillId="0" borderId="0" xfId="0" applyNumberFormat="1" applyFont="1" applyFill="1" applyAlignment="1">
      <alignment horizontal="center"/>
    </xf>
    <xf numFmtId="179" fontId="1" fillId="0" borderId="0" xfId="0" applyNumberFormat="1" applyFont="1" applyFill="1"/>
    <xf numFmtId="1" fontId="1" fillId="0" borderId="0" xfId="56" applyNumberFormat="1" applyFont="1" applyFill="1" applyAlignment="1">
      <alignment horizontal="center"/>
    </xf>
    <xf numFmtId="180" fontId="1" fillId="0" borderId="0" xfId="0" applyNumberFormat="1" applyFont="1" applyFill="1" applyAlignment="1">
      <alignment horizontal="center"/>
    </xf>
    <xf numFmtId="176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4" fillId="4" borderId="0" xfId="0" applyFont="1" applyFill="1" applyAlignment="1">
      <alignment horizontal="center"/>
    </xf>
    <xf numFmtId="16" fontId="4" fillId="3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4" borderId="0" xfId="0" applyFont="1" applyFill="1" applyAlignment="1">
      <alignment horizontal="center"/>
    </xf>
    <xf numFmtId="2" fontId="4" fillId="4" borderId="0" xfId="0" applyNumberFormat="1" applyFont="1" applyFill="1" applyAlignment="1">
      <alignment horizontal="center"/>
    </xf>
  </cellXfs>
  <cellStyles count="62">
    <cellStyle name="常规" xfId="0" builtinId="0"/>
    <cellStyle name="Vírgula 6" xfId="1"/>
    <cellStyle name="货币[0]" xfId="2" builtinId="7"/>
    <cellStyle name="20% - 强调文字颜色 3" xfId="3" builtinId="38"/>
    <cellStyle name="输入" xfId="4" builtinId="20"/>
    <cellStyle name="货币" xfId="5" builtinId="4"/>
    <cellStyle name="Vírgula 8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Vírgula 9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Normal 6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Normal 2" xfId="46"/>
    <cellStyle name="40% - 强调文字颜色 4" xfId="47" builtinId="43"/>
    <cellStyle name="强调文字颜色 5" xfId="48" builtinId="45"/>
    <cellStyle name="Normal 3" xfId="49"/>
    <cellStyle name="40% - 强调文字颜色 5" xfId="50" builtinId="47"/>
    <cellStyle name="60% - 强调文字颜色 5" xfId="51" builtinId="48"/>
    <cellStyle name="强调文字颜色 6" xfId="52" builtinId="49"/>
    <cellStyle name="Normal 4" xfId="53"/>
    <cellStyle name="40% - 强调文字颜色 6" xfId="54" builtinId="51"/>
    <cellStyle name="60% - 强调文字颜色 6" xfId="55" builtinId="52"/>
    <cellStyle name="Normal 5" xfId="56"/>
    <cellStyle name="Vírgula 2" xfId="57"/>
    <cellStyle name="Vírgula 3" xfId="58"/>
    <cellStyle name="Vírgula 4" xfId="59"/>
    <cellStyle name="Vírgula 5" xfId="60"/>
    <cellStyle name="Vírgula 7" xfId="6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8"/>
  <sheetViews>
    <sheetView zoomScale="85" zoomScaleNormal="85" workbookViewId="0">
      <selection activeCell="I15" sqref="I15"/>
    </sheetView>
  </sheetViews>
  <sheetFormatPr defaultColWidth="9" defaultRowHeight="15.75" outlineLevelRow="7"/>
  <cols>
    <col min="1" max="1" width="27" style="3" customWidth="1"/>
    <col min="2" max="2" width="11.425" style="3" customWidth="1"/>
    <col min="3" max="3" width="11.2833333333333" style="3" customWidth="1"/>
    <col min="4" max="4" width="9.28333333333333" style="3" customWidth="1"/>
    <col min="5" max="5" width="12.1333333333333" style="3" customWidth="1"/>
    <col min="6" max="6" width="13" style="3" customWidth="1"/>
    <col min="7" max="7" width="13.8583333333333" style="3" customWidth="1"/>
    <col min="8" max="8" width="10.575" style="3" customWidth="1"/>
    <col min="9" max="9" width="10.2833333333333" style="3" customWidth="1"/>
    <col min="10" max="12" width="15.7083333333333" style="3" customWidth="1"/>
    <col min="13" max="13" width="10.2833333333333" style="3" customWidth="1"/>
    <col min="14" max="16" width="15.7083333333333" style="3" customWidth="1"/>
    <col min="17" max="17" width="12.575" style="3" customWidth="1"/>
    <col min="18" max="19" width="15.7083333333333" style="3" customWidth="1"/>
    <col min="20" max="20" width="22.2833333333333" style="3" customWidth="1"/>
    <col min="21" max="22" width="9.13333333333333" style="3"/>
    <col min="23" max="23" width="7.425" style="3" customWidth="1"/>
    <col min="24" max="24" width="6.575" style="3" customWidth="1"/>
    <col min="25" max="25" width="6" style="3" customWidth="1"/>
    <col min="26" max="34" width="9.13333333333333" style="3"/>
    <col min="35" max="35" width="7.13333333333333" style="3" customWidth="1"/>
    <col min="36" max="36" width="9.13333333333333" style="3"/>
    <col min="37" max="37" width="5.28333333333333" style="3" customWidth="1"/>
    <col min="38" max="38" width="9.13333333333333" style="3"/>
    <col min="39" max="39" width="4.28333333333333" style="3" customWidth="1"/>
    <col min="40" max="40" width="9.13333333333333" style="3"/>
    <col min="41" max="41" width="5.425" style="3" customWidth="1"/>
    <col min="42" max="42" width="7" style="3" customWidth="1"/>
    <col min="43" max="16381" width="9.13333333333333" style="3"/>
    <col min="16382" max="16384" width="9" style="3"/>
  </cols>
  <sheetData>
    <row r="1" spans="1:20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7" t="s">
        <v>5</v>
      </c>
      <c r="G1" s="27" t="s">
        <v>6</v>
      </c>
      <c r="H1" s="27" t="s">
        <v>7</v>
      </c>
      <c r="I1" s="27" t="s">
        <v>8</v>
      </c>
      <c r="J1" s="27" t="s">
        <v>9</v>
      </c>
      <c r="K1" s="27" t="s">
        <v>10</v>
      </c>
      <c r="L1" s="27" t="s">
        <v>11</v>
      </c>
      <c r="M1" s="27" t="s">
        <v>12</v>
      </c>
      <c r="N1" s="27" t="s">
        <v>13</v>
      </c>
      <c r="O1" s="27" t="s">
        <v>14</v>
      </c>
      <c r="P1" s="27" t="s">
        <v>15</v>
      </c>
      <c r="Q1" s="27" t="s">
        <v>16</v>
      </c>
      <c r="R1" s="27" t="s">
        <v>17</v>
      </c>
      <c r="S1" s="27" t="s">
        <v>18</v>
      </c>
      <c r="T1" s="26"/>
    </row>
    <row r="2" spans="1:20">
      <c r="A2" s="27"/>
      <c r="B2" s="27"/>
      <c r="C2" s="27"/>
      <c r="D2" s="27" t="s">
        <v>19</v>
      </c>
      <c r="E2" s="27" t="s">
        <v>20</v>
      </c>
      <c r="F2" s="27" t="s">
        <v>21</v>
      </c>
      <c r="G2" s="27" t="s">
        <v>22</v>
      </c>
      <c r="H2" s="27" t="s">
        <v>22</v>
      </c>
      <c r="I2" s="27" t="s">
        <v>23</v>
      </c>
      <c r="J2" s="27" t="s">
        <v>24</v>
      </c>
      <c r="K2" s="27" t="s">
        <v>23</v>
      </c>
      <c r="L2" s="27" t="s">
        <v>24</v>
      </c>
      <c r="M2" s="27" t="s">
        <v>23</v>
      </c>
      <c r="N2" s="27" t="s">
        <v>24</v>
      </c>
      <c r="O2" s="27" t="s">
        <v>23</v>
      </c>
      <c r="P2" s="27" t="s">
        <v>24</v>
      </c>
      <c r="Q2" s="27" t="s">
        <v>23</v>
      </c>
      <c r="R2" s="27" t="s">
        <v>24</v>
      </c>
      <c r="S2" s="34"/>
      <c r="T2" s="26"/>
    </row>
    <row r="3" spans="1:20">
      <c r="A3" s="28" t="s">
        <v>25</v>
      </c>
      <c r="B3" s="29">
        <v>25</v>
      </c>
      <c r="C3" s="29">
        <v>493</v>
      </c>
      <c r="D3" s="30">
        <v>2.05</v>
      </c>
      <c r="E3" s="29">
        <v>5.95</v>
      </c>
      <c r="F3" s="30">
        <v>3.32</v>
      </c>
      <c r="G3" s="30">
        <v>172.91</v>
      </c>
      <c r="H3" s="29">
        <v>714.61</v>
      </c>
      <c r="K3" s="29" t="s">
        <v>26</v>
      </c>
      <c r="L3" s="29">
        <v>38</v>
      </c>
      <c r="O3" s="29" t="s">
        <v>27</v>
      </c>
      <c r="P3" s="29">
        <v>62</v>
      </c>
      <c r="Q3" s="29" t="s">
        <v>28</v>
      </c>
      <c r="R3" s="29" t="s">
        <v>28</v>
      </c>
      <c r="S3" s="30">
        <v>0</v>
      </c>
      <c r="T3" s="26"/>
    </row>
    <row r="4" spans="1:20">
      <c r="A4" s="28" t="s">
        <v>29</v>
      </c>
      <c r="B4" s="31">
        <v>20</v>
      </c>
      <c r="C4" s="31">
        <v>228</v>
      </c>
      <c r="D4" s="31">
        <v>1.14</v>
      </c>
      <c r="E4" s="29">
        <v>5.95</v>
      </c>
      <c r="F4" s="30">
        <v>3.32</v>
      </c>
      <c r="G4" s="32">
        <v>171.86</v>
      </c>
      <c r="H4" s="29">
        <v>714.61</v>
      </c>
      <c r="I4" s="29" t="s">
        <v>30</v>
      </c>
      <c r="J4" s="29">
        <v>25</v>
      </c>
      <c r="K4" s="29"/>
      <c r="L4" s="29"/>
      <c r="M4" s="29" t="s">
        <v>31</v>
      </c>
      <c r="N4" s="29">
        <v>75</v>
      </c>
      <c r="O4" s="29"/>
      <c r="P4" s="29"/>
      <c r="Q4" s="29" t="s">
        <v>28</v>
      </c>
      <c r="R4" s="29" t="s">
        <v>28</v>
      </c>
      <c r="S4" s="30">
        <v>0</v>
      </c>
      <c r="T4" s="26"/>
    </row>
    <row r="5" spans="1:19">
      <c r="A5" s="28" t="s">
        <v>32</v>
      </c>
      <c r="B5" s="31">
        <v>24</v>
      </c>
      <c r="C5" s="31">
        <v>478</v>
      </c>
      <c r="D5" s="31">
        <v>1.99</v>
      </c>
      <c r="E5" s="29">
        <v>5.95</v>
      </c>
      <c r="F5" s="30">
        <v>3.32</v>
      </c>
      <c r="G5" s="32">
        <v>229.89</v>
      </c>
      <c r="H5" s="29">
        <v>714.61</v>
      </c>
      <c r="K5" s="29" t="s">
        <v>33</v>
      </c>
      <c r="L5" s="29">
        <v>52</v>
      </c>
      <c r="O5" s="29" t="s">
        <v>34</v>
      </c>
      <c r="P5" s="29">
        <v>48</v>
      </c>
      <c r="Q5" s="29" t="s">
        <v>28</v>
      </c>
      <c r="R5" s="29" t="s">
        <v>28</v>
      </c>
      <c r="S5" s="30">
        <v>0</v>
      </c>
    </row>
    <row r="6" spans="1:19">
      <c r="A6" s="28" t="s">
        <v>35</v>
      </c>
      <c r="B6" s="29">
        <v>21</v>
      </c>
      <c r="C6" s="29">
        <v>416</v>
      </c>
      <c r="D6" s="29">
        <v>1.98</v>
      </c>
      <c r="E6" s="29">
        <v>5.95</v>
      </c>
      <c r="F6" s="30">
        <v>3.32</v>
      </c>
      <c r="G6" s="30">
        <v>377.78</v>
      </c>
      <c r="H6" s="29">
        <v>714.61</v>
      </c>
      <c r="I6" s="29" t="s">
        <v>36</v>
      </c>
      <c r="J6" s="29">
        <v>31</v>
      </c>
      <c r="K6" s="29"/>
      <c r="L6" s="29"/>
      <c r="M6" s="29" t="s">
        <v>37</v>
      </c>
      <c r="N6" s="29">
        <v>60</v>
      </c>
      <c r="O6" s="29"/>
      <c r="P6" s="29"/>
      <c r="Q6" s="29" t="s">
        <v>38</v>
      </c>
      <c r="R6" s="29">
        <v>9</v>
      </c>
      <c r="S6" s="30">
        <v>0</v>
      </c>
    </row>
    <row r="7" s="26" customFormat="1" spans="1:20">
      <c r="A7" s="28" t="s">
        <v>39</v>
      </c>
      <c r="B7" s="29">
        <v>18</v>
      </c>
      <c r="C7" s="29">
        <v>271</v>
      </c>
      <c r="D7" s="29">
        <v>1.51</v>
      </c>
      <c r="E7" s="29">
        <v>5.95</v>
      </c>
      <c r="F7" s="30">
        <v>3.32</v>
      </c>
      <c r="G7" s="30">
        <v>216.87</v>
      </c>
      <c r="H7" s="29">
        <v>714.61</v>
      </c>
      <c r="I7" s="29" t="s">
        <v>40</v>
      </c>
      <c r="J7" s="29">
        <v>27</v>
      </c>
      <c r="K7" s="29"/>
      <c r="L7" s="29"/>
      <c r="M7" s="29" t="s">
        <v>41</v>
      </c>
      <c r="N7" s="29">
        <v>53</v>
      </c>
      <c r="O7" s="29"/>
      <c r="P7" s="29"/>
      <c r="Q7" s="29" t="s">
        <v>42</v>
      </c>
      <c r="R7" s="29">
        <v>20</v>
      </c>
      <c r="S7" s="30">
        <v>0</v>
      </c>
      <c r="T7" s="3"/>
    </row>
    <row r="8" spans="1:19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</row>
  </sheetData>
  <pageMargins left="0.511805555555556" right="0.511805555555556" top="0.786805555555556" bottom="0.786805555555556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3:L137"/>
  <sheetViews>
    <sheetView tabSelected="1" workbookViewId="0">
      <selection activeCell="L16" sqref="L16"/>
    </sheetView>
  </sheetViews>
  <sheetFormatPr defaultColWidth="9" defaultRowHeight="15.75"/>
  <cols>
    <col min="1" max="1" width="19.1333333333333" style="3" customWidth="1"/>
    <col min="2" max="2" width="9.425" style="3" customWidth="1"/>
    <col min="3" max="3" width="10.8583333333333" style="3" customWidth="1"/>
    <col min="4" max="4" width="11.8583333333333" style="3" customWidth="1"/>
    <col min="5" max="5" width="11.7083333333333" style="3" customWidth="1"/>
    <col min="6" max="7" width="9.425" style="3" customWidth="1"/>
    <col min="8" max="9" width="11.2833333333333" style="3" customWidth="1"/>
    <col min="10" max="10" width="12.575" style="3" customWidth="1"/>
    <col min="11" max="16349" width="9.13333333333333" style="3"/>
    <col min="16350" max="16384" width="9" style="3"/>
  </cols>
  <sheetData>
    <row r="3" s="1" customFormat="1" spans="1:11">
      <c r="A3" s="4"/>
      <c r="B3" s="5"/>
      <c r="C3" s="5"/>
      <c r="D3" s="5"/>
      <c r="E3" s="5"/>
      <c r="F3" s="5"/>
      <c r="G3" s="5"/>
      <c r="H3" s="5"/>
      <c r="I3" s="5"/>
      <c r="J3" s="5"/>
      <c r="K3" s="14"/>
    </row>
    <row r="4" s="1" customFormat="1" spans="1:12">
      <c r="A4" s="4"/>
      <c r="B4" s="6" t="s">
        <v>43</v>
      </c>
      <c r="C4" s="6" t="s">
        <v>44</v>
      </c>
      <c r="D4" s="6" t="s">
        <v>45</v>
      </c>
      <c r="E4" s="6" t="s">
        <v>46</v>
      </c>
      <c r="F4" s="6" t="s">
        <v>47</v>
      </c>
      <c r="G4" s="6" t="s">
        <v>48</v>
      </c>
      <c r="H4" s="6" t="s">
        <v>49</v>
      </c>
      <c r="I4" s="6" t="s">
        <v>50</v>
      </c>
      <c r="J4" s="6" t="s">
        <v>51</v>
      </c>
      <c r="K4" s="15"/>
      <c r="L4" s="15"/>
    </row>
    <row r="5" s="2" customFormat="1" spans="1:12">
      <c r="A5" s="7" t="s">
        <v>25</v>
      </c>
      <c r="B5" s="8">
        <v>29</v>
      </c>
      <c r="C5" s="9">
        <v>1e-6</v>
      </c>
      <c r="D5" s="10">
        <f t="shared" ref="D5:D14" si="0">B5/C5</f>
        <v>29000000</v>
      </c>
      <c r="E5" s="1">
        <v>156.935333894788</v>
      </c>
      <c r="F5" s="11">
        <f t="shared" ref="F5:F14" si="1">E5*C5</f>
        <v>0.000156935333894788</v>
      </c>
      <c r="G5" s="12">
        <f t="shared" ref="G5:G14" si="2">E5*0.015</f>
        <v>2.35403000842182</v>
      </c>
      <c r="H5" s="10">
        <f>1/0.000000000155125*(LN(1+0.000000000155125*1*3324*D5/E5))</f>
        <v>586712062.327659</v>
      </c>
      <c r="I5" s="16">
        <f t="shared" ref="I5:I28" si="3">H5/1000000</f>
        <v>586.712062327659</v>
      </c>
      <c r="J5" s="16">
        <f t="shared" ref="J5:J14" si="4">((1/B5+0.0004+0.01)^0.5)*I5</f>
        <v>124.298185269236</v>
      </c>
      <c r="K5" s="14"/>
      <c r="L5" s="17"/>
    </row>
    <row r="6" s="2" customFormat="1" spans="1:12">
      <c r="A6" s="8"/>
      <c r="B6" s="8">
        <v>40</v>
      </c>
      <c r="C6" s="9">
        <v>1e-6</v>
      </c>
      <c r="D6" s="10">
        <f t="shared" si="0"/>
        <v>40000000</v>
      </c>
      <c r="E6" s="1">
        <v>222.129467001828</v>
      </c>
      <c r="F6" s="11">
        <f t="shared" si="1"/>
        <v>0.000222129467001828</v>
      </c>
      <c r="G6" s="12">
        <f t="shared" si="2"/>
        <v>3.33194200502742</v>
      </c>
      <c r="H6" s="10">
        <f t="shared" ref="H6:H28" si="5">1/0.000000000155125*(LN(1+0.000000000155125*1*3324*D6/E6))</f>
        <v>572388990.943395</v>
      </c>
      <c r="I6" s="16">
        <f t="shared" si="3"/>
        <v>572.388990943395</v>
      </c>
      <c r="J6" s="16">
        <f t="shared" si="4"/>
        <v>107.694345980387</v>
      </c>
      <c r="K6" s="14"/>
      <c r="L6" s="17"/>
    </row>
    <row r="7" s="2" customFormat="1" spans="1:12">
      <c r="A7" s="8"/>
      <c r="B7" s="8">
        <v>12</v>
      </c>
      <c r="C7" s="9">
        <v>1e-6</v>
      </c>
      <c r="D7" s="10">
        <f t="shared" si="0"/>
        <v>12000000</v>
      </c>
      <c r="E7" s="1">
        <v>145.273771339541</v>
      </c>
      <c r="F7" s="11">
        <f t="shared" si="1"/>
        <v>0.000145273771339541</v>
      </c>
      <c r="G7" s="12">
        <f t="shared" si="2"/>
        <v>2.17910657009311</v>
      </c>
      <c r="H7" s="10">
        <f t="shared" si="5"/>
        <v>268884763.882251</v>
      </c>
      <c r="I7" s="16">
        <f t="shared" si="3"/>
        <v>268.884763882251</v>
      </c>
      <c r="J7" s="16">
        <f t="shared" si="4"/>
        <v>82.321490448407</v>
      </c>
      <c r="K7" s="14"/>
      <c r="L7" s="17"/>
    </row>
    <row r="8" s="2" customFormat="1" spans="1:12">
      <c r="A8" s="8"/>
      <c r="B8" s="8">
        <v>19</v>
      </c>
      <c r="C8" s="9">
        <v>1e-6</v>
      </c>
      <c r="D8" s="10">
        <f t="shared" ref="D8:D10" si="6">B8/C8</f>
        <v>19000000</v>
      </c>
      <c r="E8" s="1">
        <v>161.788246666873</v>
      </c>
      <c r="F8" s="11">
        <f t="shared" ref="F8:F10" si="7">E8*C8</f>
        <v>0.000161788246666873</v>
      </c>
      <c r="G8" s="12">
        <f t="shared" ref="G8:G10" si="8">E8*0.015</f>
        <v>2.42682370000309</v>
      </c>
      <c r="H8" s="10">
        <f t="shared" si="5"/>
        <v>378999397.537386</v>
      </c>
      <c r="I8" s="16">
        <f t="shared" ref="I8:I10" si="9">H8/1000000</f>
        <v>378.999397537386</v>
      </c>
      <c r="J8" s="16">
        <f t="shared" ref="J8:J10" si="10">((1/B8+0.0004+0.01)^0.5)*I8</f>
        <v>95.1519324406031</v>
      </c>
      <c r="K8" s="14"/>
      <c r="L8" s="17"/>
    </row>
    <row r="9" s="2" customFormat="1" spans="1:12">
      <c r="A9" s="8"/>
      <c r="B9" s="8">
        <v>13</v>
      </c>
      <c r="C9" s="9">
        <v>1e-6</v>
      </c>
      <c r="D9" s="10">
        <f t="shared" si="6"/>
        <v>13000000</v>
      </c>
      <c r="E9" s="1">
        <v>72.0534616762448</v>
      </c>
      <c r="F9" s="11">
        <f t="shared" si="7"/>
        <v>7.20534616762448e-5</v>
      </c>
      <c r="G9" s="12">
        <f t="shared" si="8"/>
        <v>1.08080192514367</v>
      </c>
      <c r="H9" s="10">
        <f t="shared" si="5"/>
        <v>573442584.786542</v>
      </c>
      <c r="I9" s="16">
        <f t="shared" si="9"/>
        <v>573.442584786542</v>
      </c>
      <c r="J9" s="16">
        <f t="shared" si="10"/>
        <v>169.455026723131</v>
      </c>
      <c r="K9" s="14"/>
      <c r="L9" s="17"/>
    </row>
    <row r="10" s="2" customFormat="1" spans="1:12">
      <c r="A10" s="8"/>
      <c r="B10" s="8">
        <v>14</v>
      </c>
      <c r="C10" s="9">
        <v>1e-6</v>
      </c>
      <c r="D10" s="10">
        <f t="shared" si="6"/>
        <v>14000000</v>
      </c>
      <c r="E10" s="1">
        <v>575.365891289303</v>
      </c>
      <c r="F10" s="11">
        <f t="shared" si="7"/>
        <v>0.000575365891289303</v>
      </c>
      <c r="G10" s="12">
        <f t="shared" si="8"/>
        <v>8.63048836933955</v>
      </c>
      <c r="H10" s="10">
        <f t="shared" si="5"/>
        <v>80377521.6210286</v>
      </c>
      <c r="I10" s="16">
        <f t="shared" si="9"/>
        <v>80.3775216210286</v>
      </c>
      <c r="J10" s="16">
        <f t="shared" si="10"/>
        <v>22.9925476698573</v>
      </c>
      <c r="K10" s="14"/>
      <c r="L10" s="18"/>
    </row>
    <row r="11" s="2" customFormat="1" spans="1:12">
      <c r="A11" s="8"/>
      <c r="B11" s="8">
        <v>20</v>
      </c>
      <c r="C11" s="9">
        <v>1e-6</v>
      </c>
      <c r="D11" s="10">
        <f t="shared" ref="D11:D13" si="11">B11/C11</f>
        <v>20000000</v>
      </c>
      <c r="E11" s="1">
        <v>296.367493723725</v>
      </c>
      <c r="F11" s="11">
        <f t="shared" ref="F11:F13" si="12">E11*C11</f>
        <v>0.000296367493723725</v>
      </c>
      <c r="G11" s="12">
        <f t="shared" ref="G11:G13" si="13">E11*0.015</f>
        <v>4.44551240585587</v>
      </c>
      <c r="H11" s="10">
        <f t="shared" si="5"/>
        <v>220501568.852245</v>
      </c>
      <c r="I11" s="16">
        <f t="shared" ref="I11:I13" si="14">H11/1000000</f>
        <v>220.501568852245</v>
      </c>
      <c r="J11" s="16">
        <f t="shared" ref="J11:J13" si="15">((1/B11+0.0004+0.01)^0.5)*I11</f>
        <v>54.1913728256131</v>
      </c>
      <c r="K11" s="14"/>
      <c r="L11" s="17"/>
    </row>
    <row r="12" s="2" customFormat="1" spans="1:12">
      <c r="A12" s="8"/>
      <c r="B12" s="8">
        <v>14</v>
      </c>
      <c r="C12" s="9">
        <v>1e-6</v>
      </c>
      <c r="D12" s="10">
        <f t="shared" si="11"/>
        <v>14000000</v>
      </c>
      <c r="E12" s="1">
        <v>177.273448531589</v>
      </c>
      <c r="F12" s="11">
        <f t="shared" si="12"/>
        <v>0.000177273448531589</v>
      </c>
      <c r="G12" s="12">
        <f t="shared" si="13"/>
        <v>2.65910172797383</v>
      </c>
      <c r="H12" s="10">
        <f t="shared" si="5"/>
        <v>257305576.763283</v>
      </c>
      <c r="I12" s="16">
        <f t="shared" si="14"/>
        <v>257.305576763283</v>
      </c>
      <c r="J12" s="16">
        <f t="shared" si="15"/>
        <v>73.6040452621037</v>
      </c>
      <c r="K12" s="14"/>
      <c r="L12" s="17"/>
    </row>
    <row r="13" s="2" customFormat="1" spans="1:12">
      <c r="A13" s="8"/>
      <c r="B13" s="8">
        <v>17</v>
      </c>
      <c r="C13" s="9">
        <v>1e-6</v>
      </c>
      <c r="D13" s="10">
        <f t="shared" si="11"/>
        <v>17000000</v>
      </c>
      <c r="E13" s="1">
        <v>80.7931692655565</v>
      </c>
      <c r="F13" s="11">
        <f t="shared" si="12"/>
        <v>8.07931692655565e-5</v>
      </c>
      <c r="G13" s="12">
        <f t="shared" si="13"/>
        <v>1.21189753898335</v>
      </c>
      <c r="H13" s="10">
        <f t="shared" si="5"/>
        <v>664012239.892848</v>
      </c>
      <c r="I13" s="16">
        <f t="shared" si="14"/>
        <v>664.012239892848</v>
      </c>
      <c r="J13" s="16">
        <f t="shared" si="15"/>
        <v>174.704042406402</v>
      </c>
      <c r="K13" s="14"/>
      <c r="L13" s="18"/>
    </row>
    <row r="14" s="2" customFormat="1" spans="1:12">
      <c r="A14" s="8"/>
      <c r="B14" s="8">
        <v>17</v>
      </c>
      <c r="C14" s="9">
        <v>1e-6</v>
      </c>
      <c r="D14" s="10">
        <f t="shared" si="0"/>
        <v>17000000</v>
      </c>
      <c r="E14" s="1">
        <v>64.7911060595606</v>
      </c>
      <c r="F14" s="11">
        <f t="shared" si="1"/>
        <v>6.47911060595606e-5</v>
      </c>
      <c r="G14" s="12">
        <f t="shared" si="2"/>
        <v>0.971866590893409</v>
      </c>
      <c r="H14" s="10">
        <f t="shared" si="5"/>
        <v>817992229.297571</v>
      </c>
      <c r="I14" s="16">
        <f t="shared" si="3"/>
        <v>817.992229297571</v>
      </c>
      <c r="J14" s="16">
        <f t="shared" si="4"/>
        <v>215.216739285364</v>
      </c>
      <c r="K14" s="14"/>
      <c r="L14" s="17"/>
    </row>
    <row r="15" s="2" customFormat="1" spans="1:12">
      <c r="A15" s="8"/>
      <c r="B15" s="8">
        <v>29</v>
      </c>
      <c r="C15" s="9">
        <v>1e-6</v>
      </c>
      <c r="D15" s="10">
        <f t="shared" ref="D15:D28" si="16">B15/C15</f>
        <v>29000000</v>
      </c>
      <c r="E15" s="1">
        <v>153.919972787667</v>
      </c>
      <c r="F15" s="11">
        <f t="shared" ref="F15:F28" si="17">E15*C15</f>
        <v>0.000153919972787667</v>
      </c>
      <c r="G15" s="12">
        <f t="shared" ref="G15:G28" si="18">E15*0.015</f>
        <v>2.30879959181501</v>
      </c>
      <c r="H15" s="10">
        <f t="shared" si="5"/>
        <v>597689122.943951</v>
      </c>
      <c r="I15" s="16">
        <f t="shared" si="3"/>
        <v>597.689122943951</v>
      </c>
      <c r="J15" s="16">
        <f t="shared" ref="J15:J28" si="19">((1/B15+0.0004+0.01)^0.5)*I15</f>
        <v>126.623736083348</v>
      </c>
      <c r="K15" s="14"/>
      <c r="L15" s="17"/>
    </row>
    <row r="16" s="2" customFormat="1" spans="1:12">
      <c r="A16" s="8"/>
      <c r="B16" s="8">
        <v>16</v>
      </c>
      <c r="C16" s="9">
        <v>1e-6</v>
      </c>
      <c r="D16" s="10">
        <f t="shared" si="16"/>
        <v>16000000</v>
      </c>
      <c r="E16" s="1">
        <v>180.563435841218</v>
      </c>
      <c r="F16" s="11">
        <f t="shared" si="17"/>
        <v>0.000180563435841218</v>
      </c>
      <c r="G16" s="12">
        <f t="shared" si="18"/>
        <v>2.70845153761827</v>
      </c>
      <c r="H16" s="10">
        <f t="shared" si="5"/>
        <v>288013822.563002</v>
      </c>
      <c r="I16" s="16">
        <f t="shared" si="3"/>
        <v>288.013822563002</v>
      </c>
      <c r="J16" s="16">
        <f t="shared" si="19"/>
        <v>77.7637320920104</v>
      </c>
      <c r="K16" s="14"/>
      <c r="L16" s="18"/>
    </row>
    <row r="17" s="2" customFormat="1" spans="1:12">
      <c r="A17" s="8"/>
      <c r="B17" s="8">
        <v>21</v>
      </c>
      <c r="C17" s="9">
        <v>1e-6</v>
      </c>
      <c r="D17" s="10">
        <f t="shared" si="16"/>
        <v>21000000</v>
      </c>
      <c r="E17" s="1">
        <v>308.071562045022</v>
      </c>
      <c r="F17" s="11">
        <f t="shared" si="17"/>
        <v>0.000308071562045022</v>
      </c>
      <c r="G17" s="12">
        <f t="shared" si="18"/>
        <v>4.62107343067533</v>
      </c>
      <c r="H17" s="10">
        <f t="shared" si="5"/>
        <v>222692562.834696</v>
      </c>
      <c r="I17" s="16">
        <f t="shared" si="3"/>
        <v>222.692562834696</v>
      </c>
      <c r="J17" s="16">
        <f t="shared" si="19"/>
        <v>53.6402769057484</v>
      </c>
      <c r="K17" s="14"/>
      <c r="L17" s="18"/>
    </row>
    <row r="18" s="2" customFormat="1" spans="1:12">
      <c r="A18" s="8"/>
      <c r="B18" s="8">
        <v>20</v>
      </c>
      <c r="C18" s="9">
        <v>1e-6</v>
      </c>
      <c r="D18" s="10">
        <f t="shared" si="16"/>
        <v>20000000</v>
      </c>
      <c r="E18" s="1">
        <v>179.154488343828</v>
      </c>
      <c r="F18" s="11">
        <f t="shared" si="17"/>
        <v>0.000179154488343828</v>
      </c>
      <c r="G18" s="12">
        <f t="shared" si="18"/>
        <v>2.68731732515742</v>
      </c>
      <c r="H18" s="10">
        <f t="shared" si="5"/>
        <v>360789149.006812</v>
      </c>
      <c r="I18" s="16">
        <f t="shared" si="3"/>
        <v>360.789149006812</v>
      </c>
      <c r="J18" s="16">
        <f t="shared" si="19"/>
        <v>88.6690257445067</v>
      </c>
      <c r="K18" s="14"/>
      <c r="L18" s="18"/>
    </row>
    <row r="19" s="2" customFormat="1" spans="1:12">
      <c r="A19" s="8"/>
      <c r="B19" s="8">
        <v>23</v>
      </c>
      <c r="C19" s="9">
        <v>1e-6</v>
      </c>
      <c r="D19" s="10">
        <f t="shared" si="16"/>
        <v>23000000</v>
      </c>
      <c r="E19" s="1">
        <v>86.416421944065</v>
      </c>
      <c r="F19" s="11">
        <f t="shared" si="17"/>
        <v>8.6416421944065e-5</v>
      </c>
      <c r="G19" s="12">
        <f t="shared" si="18"/>
        <v>1.29624632916098</v>
      </c>
      <c r="H19" s="10">
        <f t="shared" si="5"/>
        <v>829025053.488046</v>
      </c>
      <c r="I19" s="16">
        <f t="shared" si="3"/>
        <v>829.025053488046</v>
      </c>
      <c r="J19" s="16">
        <f t="shared" si="19"/>
        <v>192.430735445478</v>
      </c>
      <c r="K19" s="14"/>
      <c r="L19" s="18"/>
    </row>
    <row r="20" s="2" customFormat="1" spans="1:12">
      <c r="A20" s="8"/>
      <c r="B20" s="8">
        <v>27</v>
      </c>
      <c r="C20" s="9">
        <v>1e-6</v>
      </c>
      <c r="D20" s="10">
        <f t="shared" si="16"/>
        <v>27000000</v>
      </c>
      <c r="E20" s="1">
        <v>216.333190632386</v>
      </c>
      <c r="F20" s="11">
        <f t="shared" si="17"/>
        <v>0.000216333190632386</v>
      </c>
      <c r="G20" s="12">
        <f t="shared" si="18"/>
        <v>3.24499785948579</v>
      </c>
      <c r="H20" s="10">
        <f t="shared" si="5"/>
        <v>402057297.725721</v>
      </c>
      <c r="I20" s="16">
        <f t="shared" si="3"/>
        <v>402.057297725721</v>
      </c>
      <c r="J20" s="16">
        <f t="shared" si="19"/>
        <v>87.5682613089787</v>
      </c>
      <c r="K20" s="14"/>
      <c r="L20" s="18"/>
    </row>
    <row r="21" s="2" customFormat="1" spans="1:12">
      <c r="A21" s="8"/>
      <c r="B21" s="8">
        <v>16</v>
      </c>
      <c r="C21" s="9">
        <v>1e-6</v>
      </c>
      <c r="D21" s="10">
        <f t="shared" si="16"/>
        <v>16000000</v>
      </c>
      <c r="E21" s="1">
        <v>177.582690660835</v>
      </c>
      <c r="F21" s="11">
        <f t="shared" si="17"/>
        <v>0.000177582690660835</v>
      </c>
      <c r="G21" s="12">
        <f t="shared" si="18"/>
        <v>2.66374035991252</v>
      </c>
      <c r="H21" s="10">
        <f t="shared" si="5"/>
        <v>292740029.385576</v>
      </c>
      <c r="I21" s="16">
        <f t="shared" si="3"/>
        <v>292.740029385576</v>
      </c>
      <c r="J21" s="16">
        <f t="shared" si="19"/>
        <v>79.0398079341055</v>
      </c>
      <c r="K21" s="14"/>
      <c r="L21" s="18"/>
    </row>
    <row r="22" s="2" customFormat="1" spans="1:12">
      <c r="A22" s="8"/>
      <c r="B22" s="8">
        <v>20</v>
      </c>
      <c r="C22" s="9">
        <v>1e-6</v>
      </c>
      <c r="D22" s="10">
        <f t="shared" si="16"/>
        <v>20000000</v>
      </c>
      <c r="E22" s="1">
        <v>116.205243483335</v>
      </c>
      <c r="F22" s="11">
        <f t="shared" si="17"/>
        <v>0.000116205243483335</v>
      </c>
      <c r="G22" s="12">
        <f t="shared" si="18"/>
        <v>1.74307865225003</v>
      </c>
      <c r="H22" s="10">
        <f t="shared" si="5"/>
        <v>548114454.958852</v>
      </c>
      <c r="I22" s="16">
        <f t="shared" si="3"/>
        <v>548.114454958852</v>
      </c>
      <c r="J22" s="16">
        <f t="shared" si="19"/>
        <v>134.70686369441</v>
      </c>
      <c r="K22" s="14"/>
      <c r="L22" s="18"/>
    </row>
    <row r="23" s="2" customFormat="1" spans="1:12">
      <c r="A23" s="8"/>
      <c r="B23" s="8">
        <v>19</v>
      </c>
      <c r="C23" s="9">
        <v>1e-6</v>
      </c>
      <c r="D23" s="10">
        <f t="shared" si="16"/>
        <v>19000000</v>
      </c>
      <c r="E23" s="1">
        <v>108.271117228606</v>
      </c>
      <c r="F23" s="11">
        <f t="shared" si="17"/>
        <v>0.000108271117228606</v>
      </c>
      <c r="G23" s="12">
        <f t="shared" si="18"/>
        <v>1.62406675842909</v>
      </c>
      <c r="H23" s="10">
        <f t="shared" si="5"/>
        <v>558413713.918493</v>
      </c>
      <c r="I23" s="16">
        <f t="shared" si="3"/>
        <v>558.413713918493</v>
      </c>
      <c r="J23" s="16">
        <f t="shared" si="19"/>
        <v>140.195853412768</v>
      </c>
      <c r="K23" s="14"/>
      <c r="L23" s="18"/>
    </row>
    <row r="24" s="2" customFormat="1" spans="1:12">
      <c r="A24" s="8"/>
      <c r="B24" s="8">
        <v>26</v>
      </c>
      <c r="C24" s="9">
        <v>1e-6</v>
      </c>
      <c r="D24" s="10">
        <f t="shared" si="16"/>
        <v>26000000</v>
      </c>
      <c r="E24" s="1">
        <v>161.45112038149</v>
      </c>
      <c r="F24" s="11">
        <f t="shared" si="17"/>
        <v>0.00016145112038149</v>
      </c>
      <c r="G24" s="12">
        <f t="shared" si="18"/>
        <v>2.42176680572235</v>
      </c>
      <c r="H24" s="10">
        <f t="shared" si="5"/>
        <v>514228782.036156</v>
      </c>
      <c r="I24" s="16">
        <f t="shared" si="3"/>
        <v>514.228782036156</v>
      </c>
      <c r="J24" s="16">
        <f t="shared" si="19"/>
        <v>113.668453042607</v>
      </c>
      <c r="K24" s="14"/>
      <c r="L24" s="18"/>
    </row>
    <row r="25" s="2" customFormat="1" spans="1:12">
      <c r="A25" s="8"/>
      <c r="B25" s="8">
        <v>11</v>
      </c>
      <c r="C25" s="9">
        <v>1e-6</v>
      </c>
      <c r="D25" s="10">
        <f t="shared" si="16"/>
        <v>11000000</v>
      </c>
      <c r="E25" s="1">
        <v>136.783812246106</v>
      </c>
      <c r="F25" s="11">
        <f t="shared" si="17"/>
        <v>0.000136783812246106</v>
      </c>
      <c r="G25" s="12">
        <f t="shared" si="18"/>
        <v>2.0517571836916</v>
      </c>
      <c r="H25" s="10">
        <f t="shared" si="5"/>
        <v>261918638.389991</v>
      </c>
      <c r="I25" s="16">
        <f t="shared" si="3"/>
        <v>261.918638389991</v>
      </c>
      <c r="J25" s="16">
        <f t="shared" si="19"/>
        <v>83.3663166244632</v>
      </c>
      <c r="K25" s="14"/>
      <c r="L25" s="18"/>
    </row>
    <row r="26" s="2" customFormat="1" spans="1:12">
      <c r="A26" s="8"/>
      <c r="B26" s="8">
        <v>15</v>
      </c>
      <c r="C26" s="9">
        <v>1e-6</v>
      </c>
      <c r="D26" s="10">
        <f t="shared" si="16"/>
        <v>15000000</v>
      </c>
      <c r="E26" s="1">
        <v>122.70500986485</v>
      </c>
      <c r="F26" s="11">
        <f t="shared" si="17"/>
        <v>0.00012270500986485</v>
      </c>
      <c r="G26" s="12">
        <f t="shared" si="18"/>
        <v>1.84057514797275</v>
      </c>
      <c r="H26" s="10">
        <f t="shared" si="5"/>
        <v>394047777.221191</v>
      </c>
      <c r="I26" s="16">
        <f t="shared" si="3"/>
        <v>394.047777221191</v>
      </c>
      <c r="J26" s="16">
        <f t="shared" si="19"/>
        <v>109.391145359913</v>
      </c>
      <c r="K26" s="14"/>
      <c r="L26" s="17"/>
    </row>
    <row r="27" s="2" customFormat="1" spans="1:12">
      <c r="A27" s="8"/>
      <c r="B27" s="8">
        <v>7</v>
      </c>
      <c r="C27" s="9">
        <v>1e-6</v>
      </c>
      <c r="D27" s="10">
        <f t="shared" si="16"/>
        <v>7000000</v>
      </c>
      <c r="E27" s="1">
        <v>188.049034559425</v>
      </c>
      <c r="F27" s="11">
        <f t="shared" si="17"/>
        <v>0.000188049034559425</v>
      </c>
      <c r="G27" s="12">
        <f t="shared" si="18"/>
        <v>2.82073551839138</v>
      </c>
      <c r="H27" s="10">
        <f t="shared" si="5"/>
        <v>122561180.919003</v>
      </c>
      <c r="I27" s="16">
        <f t="shared" si="3"/>
        <v>122.561180919003</v>
      </c>
      <c r="J27" s="16">
        <f t="shared" si="19"/>
        <v>47.9803375853512</v>
      </c>
      <c r="K27" s="14"/>
      <c r="L27" s="17"/>
    </row>
    <row r="28" s="2" customFormat="1" spans="1:12">
      <c r="A28" s="8"/>
      <c r="B28" s="8">
        <v>48</v>
      </c>
      <c r="C28" s="9">
        <v>1e-6</v>
      </c>
      <c r="D28" s="10">
        <f t="shared" si="16"/>
        <v>48000000</v>
      </c>
      <c r="E28" s="1">
        <v>61.6176162251938</v>
      </c>
      <c r="F28" s="11">
        <f t="shared" si="17"/>
        <v>6.16176162251938e-5</v>
      </c>
      <c r="G28" s="12">
        <f t="shared" si="18"/>
        <v>0.924264243377907</v>
      </c>
      <c r="H28" s="10">
        <f t="shared" si="5"/>
        <v>2176765972.65505</v>
      </c>
      <c r="I28" s="16">
        <f t="shared" si="3"/>
        <v>2176.76597265505</v>
      </c>
      <c r="J28" s="16">
        <f t="shared" si="19"/>
        <v>384.698867662627</v>
      </c>
      <c r="K28" s="14"/>
      <c r="L28" s="17"/>
    </row>
    <row r="29" s="2" customFormat="1" spans="1:12">
      <c r="A29" s="4"/>
      <c r="B29" s="4"/>
      <c r="C29" s="4"/>
      <c r="D29" s="4"/>
      <c r="E29" s="13"/>
      <c r="F29" s="13"/>
      <c r="G29" s="13"/>
      <c r="H29" s="4"/>
      <c r="I29" s="19"/>
      <c r="J29" s="20"/>
      <c r="K29" s="21"/>
      <c r="L29" s="18"/>
    </row>
    <row r="33" s="1" customFormat="1" spans="1:12">
      <c r="A33" s="4"/>
      <c r="B33" s="5"/>
      <c r="C33" s="5"/>
      <c r="D33" s="5"/>
      <c r="E33" s="5"/>
      <c r="F33" s="5"/>
      <c r="G33" s="5"/>
      <c r="H33" s="5"/>
      <c r="I33" s="5"/>
      <c r="J33" s="5"/>
      <c r="K33" s="14"/>
      <c r="L33" s="8"/>
    </row>
    <row r="34" s="1" customFormat="1" spans="1:12">
      <c r="A34" s="4"/>
      <c r="B34" s="6" t="s">
        <v>43</v>
      </c>
      <c r="C34" s="6" t="s">
        <v>44</v>
      </c>
      <c r="D34" s="6" t="s">
        <v>45</v>
      </c>
      <c r="E34" s="6" t="s">
        <v>46</v>
      </c>
      <c r="F34" s="6" t="s">
        <v>47</v>
      </c>
      <c r="G34" s="6" t="s">
        <v>48</v>
      </c>
      <c r="H34" s="6" t="s">
        <v>49</v>
      </c>
      <c r="I34" s="6" t="s">
        <v>50</v>
      </c>
      <c r="J34" s="6" t="s">
        <v>51</v>
      </c>
      <c r="K34" s="15"/>
      <c r="L34" s="18"/>
    </row>
    <row r="35" s="1" customFormat="1" spans="1:12">
      <c r="A35" s="7" t="s">
        <v>29</v>
      </c>
      <c r="B35" s="8">
        <v>14</v>
      </c>
      <c r="C35" s="9">
        <v>1e-6</v>
      </c>
      <c r="D35" s="10">
        <f t="shared" ref="D35:D54" si="20">B35/C35</f>
        <v>14000000</v>
      </c>
      <c r="E35" s="1">
        <v>151.760428482607</v>
      </c>
      <c r="F35" s="11">
        <f t="shared" ref="F35:F54" si="21">E35*C35</f>
        <v>0.000151760428482607</v>
      </c>
      <c r="G35" s="12">
        <f t="shared" ref="G35:G54" si="22">E35*0.015</f>
        <v>2.27640642723911</v>
      </c>
      <c r="H35" s="10">
        <f>1/0.000000000155125*(LN(1+0.000000000155125*1*3324*D35/E35))</f>
        <v>299571418.592746</v>
      </c>
      <c r="I35" s="16">
        <f t="shared" ref="I35:I54" si="23">H35/1000000</f>
        <v>299.571418592746</v>
      </c>
      <c r="J35" s="16">
        <f>((1/B35+0.0004+0.01)^0.5)*I35</f>
        <v>85.6944825320223</v>
      </c>
      <c r="K35" s="14"/>
      <c r="L35" s="15"/>
    </row>
    <row r="36" s="2" customFormat="1" spans="1:12">
      <c r="A36" s="8"/>
      <c r="B36" s="8">
        <v>11</v>
      </c>
      <c r="C36" s="9">
        <v>1e-6</v>
      </c>
      <c r="D36" s="10">
        <f t="shared" si="20"/>
        <v>11000000</v>
      </c>
      <c r="E36" s="1">
        <v>83.4742439507805</v>
      </c>
      <c r="F36" s="11">
        <f t="shared" si="21"/>
        <v>8.34742439507805e-5</v>
      </c>
      <c r="G36" s="12">
        <f t="shared" si="22"/>
        <v>1.25211365926171</v>
      </c>
      <c r="H36" s="10">
        <f t="shared" ref="H36:H54" si="24">1/0.000000000155125*(LN(1+0.000000000155125*1*3324*D36/E36))</f>
        <v>423787116.636472</v>
      </c>
      <c r="I36" s="16">
        <f t="shared" si="23"/>
        <v>423.787116636472</v>
      </c>
      <c r="J36" s="16">
        <f t="shared" ref="J36:J54" si="25">((1/B36+0.0004+0.01)^0.5)*I36</f>
        <v>134.887578692584</v>
      </c>
      <c r="K36" s="14"/>
      <c r="L36" s="17"/>
    </row>
    <row r="37" s="2" customFormat="1" spans="1:12">
      <c r="A37" s="8"/>
      <c r="B37" s="8">
        <v>10</v>
      </c>
      <c r="C37" s="9">
        <v>1e-6</v>
      </c>
      <c r="D37" s="10">
        <f t="shared" si="20"/>
        <v>10000000</v>
      </c>
      <c r="E37" s="1">
        <v>159.359456425789</v>
      </c>
      <c r="F37" s="11">
        <f t="shared" si="21"/>
        <v>0.000159359456425789</v>
      </c>
      <c r="G37" s="12">
        <f t="shared" si="22"/>
        <v>2.39039184638684</v>
      </c>
      <c r="H37" s="10">
        <f t="shared" si="24"/>
        <v>205281552.480649</v>
      </c>
      <c r="I37" s="16">
        <f t="shared" si="23"/>
        <v>205.281552480649</v>
      </c>
      <c r="J37" s="16">
        <f t="shared" si="25"/>
        <v>68.207865698105</v>
      </c>
      <c r="K37" s="14"/>
      <c r="L37" s="17"/>
    </row>
    <row r="38" s="2" customFormat="1" spans="1:12">
      <c r="A38" s="8"/>
      <c r="B38" s="8">
        <v>9</v>
      </c>
      <c r="C38" s="9">
        <v>1e-6</v>
      </c>
      <c r="D38" s="10">
        <f t="shared" si="20"/>
        <v>9000000</v>
      </c>
      <c r="E38" s="1">
        <v>105.065228978372</v>
      </c>
      <c r="F38" s="11">
        <f t="shared" si="21"/>
        <v>0.000105065228978372</v>
      </c>
      <c r="G38" s="12">
        <f t="shared" si="22"/>
        <v>1.57597843467558</v>
      </c>
      <c r="H38" s="10">
        <f t="shared" si="24"/>
        <v>278628236.151013</v>
      </c>
      <c r="I38" s="16">
        <f t="shared" si="23"/>
        <v>278.628236151013</v>
      </c>
      <c r="J38" s="16">
        <f t="shared" si="25"/>
        <v>97.1254673875274</v>
      </c>
      <c r="K38" s="14"/>
      <c r="L38" s="17"/>
    </row>
    <row r="39" s="2" customFormat="1" spans="1:12">
      <c r="A39" s="8"/>
      <c r="B39" s="8">
        <v>9</v>
      </c>
      <c r="C39" s="9">
        <v>1e-6</v>
      </c>
      <c r="D39" s="10">
        <f t="shared" si="20"/>
        <v>9000000</v>
      </c>
      <c r="E39" s="1">
        <v>348.63764579067</v>
      </c>
      <c r="F39" s="11">
        <f t="shared" si="21"/>
        <v>0.00034863764579067</v>
      </c>
      <c r="G39" s="12">
        <f t="shared" si="22"/>
        <v>5.22956468686004</v>
      </c>
      <c r="H39" s="10">
        <f t="shared" si="24"/>
        <v>85242209.7084515</v>
      </c>
      <c r="I39" s="16">
        <f t="shared" si="23"/>
        <v>85.2422097084515</v>
      </c>
      <c r="J39" s="16">
        <f t="shared" si="25"/>
        <v>29.7141078501167</v>
      </c>
      <c r="K39" s="14"/>
      <c r="L39" s="17"/>
    </row>
    <row r="40" s="2" customFormat="1" spans="1:12">
      <c r="A40" s="8"/>
      <c r="B40" s="8">
        <v>11</v>
      </c>
      <c r="C40" s="9">
        <v>1e-6</v>
      </c>
      <c r="D40" s="10">
        <f t="shared" ref="D40:D43" si="26">B40/C40</f>
        <v>11000000</v>
      </c>
      <c r="E40" s="1">
        <v>139.221250525373</v>
      </c>
      <c r="F40" s="11">
        <f t="shared" ref="F40:F43" si="27">E40*C40</f>
        <v>0.000139221250525373</v>
      </c>
      <c r="G40" s="12">
        <f t="shared" ref="G40:G43" si="28">E40*0.015</f>
        <v>2.08831875788059</v>
      </c>
      <c r="H40" s="10">
        <f t="shared" si="24"/>
        <v>257423396.500657</v>
      </c>
      <c r="I40" s="16">
        <f t="shared" ref="I40:I43" si="29">H40/1000000</f>
        <v>257.423396500657</v>
      </c>
      <c r="J40" s="16">
        <f t="shared" ref="J40:J43" si="30">((1/B40+0.0004+0.01)^0.5)*I40</f>
        <v>81.9355220809618</v>
      </c>
      <c r="K40" s="14"/>
      <c r="L40" s="17"/>
    </row>
    <row r="41" s="2" customFormat="1" spans="1:12">
      <c r="A41" s="8"/>
      <c r="B41" s="8">
        <v>5</v>
      </c>
      <c r="C41" s="9">
        <v>1e-6</v>
      </c>
      <c r="D41" s="10">
        <f t="shared" si="26"/>
        <v>5000000</v>
      </c>
      <c r="E41" s="1">
        <v>43.4212766990934</v>
      </c>
      <c r="F41" s="11">
        <f t="shared" si="27"/>
        <v>4.34212766990934e-5</v>
      </c>
      <c r="G41" s="12">
        <f t="shared" si="28"/>
        <v>0.651319150486401</v>
      </c>
      <c r="H41" s="10">
        <f t="shared" si="24"/>
        <v>371828935.915678</v>
      </c>
      <c r="I41" s="16">
        <f t="shared" si="29"/>
        <v>371.828935915678</v>
      </c>
      <c r="J41" s="16">
        <f t="shared" si="30"/>
        <v>170.555626690275</v>
      </c>
      <c r="K41" s="14"/>
      <c r="L41" s="18"/>
    </row>
    <row r="42" s="2" customFormat="1" spans="1:12">
      <c r="A42" s="8"/>
      <c r="B42" s="8">
        <v>14</v>
      </c>
      <c r="C42" s="9">
        <v>1e-6</v>
      </c>
      <c r="D42" s="10">
        <f t="shared" si="26"/>
        <v>14000000</v>
      </c>
      <c r="E42" s="1">
        <v>469.060280688827</v>
      </c>
      <c r="F42" s="11">
        <f t="shared" si="27"/>
        <v>0.000469060280688827</v>
      </c>
      <c r="G42" s="12">
        <f t="shared" si="28"/>
        <v>7.0359042103324</v>
      </c>
      <c r="H42" s="10">
        <f t="shared" si="24"/>
        <v>98455436.6625077</v>
      </c>
      <c r="I42" s="16">
        <f t="shared" si="29"/>
        <v>98.4554366625077</v>
      </c>
      <c r="J42" s="16">
        <f t="shared" si="30"/>
        <v>28.1638606810075</v>
      </c>
      <c r="K42" s="14"/>
      <c r="L42" s="18"/>
    </row>
    <row r="43" s="2" customFormat="1" spans="1:12">
      <c r="A43" s="8"/>
      <c r="B43" s="8">
        <v>14</v>
      </c>
      <c r="C43" s="9">
        <v>1e-6</v>
      </c>
      <c r="D43" s="10">
        <f t="shared" si="26"/>
        <v>14000000</v>
      </c>
      <c r="E43" s="1">
        <v>123.023267863823</v>
      </c>
      <c r="F43" s="11">
        <f t="shared" si="27"/>
        <v>0.000123023267863823</v>
      </c>
      <c r="G43" s="12">
        <f t="shared" si="28"/>
        <v>1.84534901795735</v>
      </c>
      <c r="H43" s="10">
        <f t="shared" si="24"/>
        <v>367587539.861852</v>
      </c>
      <c r="I43" s="16">
        <f t="shared" si="29"/>
        <v>367.587539861852</v>
      </c>
      <c r="J43" s="16">
        <f t="shared" si="30"/>
        <v>105.150965875365</v>
      </c>
      <c r="K43" s="14"/>
      <c r="L43" s="18"/>
    </row>
    <row r="44" s="2" customFormat="1" spans="1:12">
      <c r="A44" s="8"/>
      <c r="B44" s="8">
        <v>22</v>
      </c>
      <c r="C44" s="9">
        <v>1e-6</v>
      </c>
      <c r="D44" s="10">
        <f t="shared" ref="D44:D47" si="31">B44/C44</f>
        <v>22000000</v>
      </c>
      <c r="E44" s="1">
        <v>142.489108641327</v>
      </c>
      <c r="F44" s="11">
        <f t="shared" ref="F44:F47" si="32">E44*C44</f>
        <v>0.000142489108641327</v>
      </c>
      <c r="G44" s="12">
        <f t="shared" ref="G44:G47" si="33">E44*0.015</f>
        <v>2.13733662961991</v>
      </c>
      <c r="H44" s="10">
        <f t="shared" si="24"/>
        <v>493812183.35491</v>
      </c>
      <c r="I44" s="16">
        <f t="shared" ref="I44:I47" si="34">H44/1000000</f>
        <v>493.81218335491</v>
      </c>
      <c r="J44" s="16">
        <f t="shared" ref="J44:J47" si="35">((1/B44+0.0004+0.01)^0.5)*I44</f>
        <v>116.705429592798</v>
      </c>
      <c r="K44" s="14"/>
      <c r="L44" s="17"/>
    </row>
    <row r="45" s="2" customFormat="1" spans="1:12">
      <c r="A45" s="8"/>
      <c r="B45" s="8">
        <v>4</v>
      </c>
      <c r="C45" s="9">
        <v>1e-6</v>
      </c>
      <c r="D45" s="10">
        <f t="shared" si="31"/>
        <v>4000000</v>
      </c>
      <c r="E45" s="1">
        <v>138.16831406878</v>
      </c>
      <c r="F45" s="11">
        <f t="shared" si="32"/>
        <v>0.00013816831406878</v>
      </c>
      <c r="G45" s="12">
        <f t="shared" si="33"/>
        <v>2.07252471103171</v>
      </c>
      <c r="H45" s="10">
        <f t="shared" si="24"/>
        <v>95519273.7159193</v>
      </c>
      <c r="I45" s="16">
        <f t="shared" si="34"/>
        <v>95.5192737159193</v>
      </c>
      <c r="J45" s="16">
        <f t="shared" si="35"/>
        <v>48.7429154029263</v>
      </c>
      <c r="K45" s="14"/>
      <c r="L45" s="18"/>
    </row>
    <row r="46" s="2" customFormat="1" spans="1:12">
      <c r="A46" s="8"/>
      <c r="B46" s="8">
        <v>7</v>
      </c>
      <c r="C46" s="9">
        <v>1e-6</v>
      </c>
      <c r="D46" s="10">
        <f t="shared" si="31"/>
        <v>7000000</v>
      </c>
      <c r="E46" s="1">
        <v>135.622064614573</v>
      </c>
      <c r="F46" s="11">
        <f t="shared" si="32"/>
        <v>0.000135622064614573</v>
      </c>
      <c r="G46" s="12">
        <f t="shared" si="33"/>
        <v>2.0343309692186</v>
      </c>
      <c r="H46" s="10">
        <f t="shared" si="24"/>
        <v>169321701.403792</v>
      </c>
      <c r="I46" s="16">
        <f t="shared" si="34"/>
        <v>169.321701403792</v>
      </c>
      <c r="J46" s="16">
        <f t="shared" si="35"/>
        <v>66.2861791389641</v>
      </c>
      <c r="K46" s="14"/>
      <c r="L46" s="18"/>
    </row>
    <row r="47" s="2" customFormat="1" spans="1:12">
      <c r="A47" s="8"/>
      <c r="B47" s="8">
        <v>12</v>
      </c>
      <c r="C47" s="9">
        <v>1e-6</v>
      </c>
      <c r="D47" s="10">
        <f t="shared" si="31"/>
        <v>12000000</v>
      </c>
      <c r="E47" s="1">
        <v>153.72732679384</v>
      </c>
      <c r="F47" s="11">
        <f t="shared" si="32"/>
        <v>0.00015372732679384</v>
      </c>
      <c r="G47" s="12">
        <f t="shared" si="33"/>
        <v>2.30590990190761</v>
      </c>
      <c r="H47" s="10">
        <f t="shared" si="24"/>
        <v>254386469.431588</v>
      </c>
      <c r="I47" s="16">
        <f t="shared" si="34"/>
        <v>254.386469431588</v>
      </c>
      <c r="J47" s="16">
        <f t="shared" si="35"/>
        <v>77.8827071164474</v>
      </c>
      <c r="K47" s="14"/>
      <c r="L47" s="18"/>
    </row>
    <row r="48" s="2" customFormat="1" spans="1:12">
      <c r="A48" s="8"/>
      <c r="B48" s="8">
        <v>20</v>
      </c>
      <c r="C48" s="9">
        <v>1e-6</v>
      </c>
      <c r="D48" s="10">
        <f t="shared" si="20"/>
        <v>20000000</v>
      </c>
      <c r="E48" s="1">
        <v>100.050462177403</v>
      </c>
      <c r="F48" s="11">
        <f t="shared" si="21"/>
        <v>0.000100050462177403</v>
      </c>
      <c r="G48" s="12">
        <f t="shared" si="22"/>
        <v>1.50075693266104</v>
      </c>
      <c r="H48" s="10">
        <f t="shared" si="24"/>
        <v>632404914.475712</v>
      </c>
      <c r="I48" s="16">
        <f t="shared" si="23"/>
        <v>632.404914475712</v>
      </c>
      <c r="J48" s="16">
        <f t="shared" si="25"/>
        <v>155.42243384249</v>
      </c>
      <c r="K48" s="14"/>
      <c r="L48" s="17"/>
    </row>
    <row r="49" s="2" customFormat="1" spans="1:12">
      <c r="A49" s="8"/>
      <c r="B49" s="8">
        <v>11</v>
      </c>
      <c r="C49" s="9">
        <v>1e-6</v>
      </c>
      <c r="D49" s="10">
        <f t="shared" si="20"/>
        <v>11000000</v>
      </c>
      <c r="E49" s="1">
        <v>128.12397171239</v>
      </c>
      <c r="F49" s="11">
        <f t="shared" si="21"/>
        <v>0.00012812397171239</v>
      </c>
      <c r="G49" s="12">
        <f t="shared" si="22"/>
        <v>1.92185957568585</v>
      </c>
      <c r="H49" s="10">
        <f t="shared" si="24"/>
        <v>279243482.693762</v>
      </c>
      <c r="I49" s="16">
        <f t="shared" si="23"/>
        <v>279.243482693762</v>
      </c>
      <c r="J49" s="16">
        <f t="shared" si="25"/>
        <v>88.8806567438829</v>
      </c>
      <c r="K49" s="14"/>
      <c r="L49" s="18"/>
    </row>
    <row r="50" s="2" customFormat="1" spans="1:12">
      <c r="A50" s="8"/>
      <c r="B50" s="8">
        <v>14</v>
      </c>
      <c r="C50" s="9">
        <v>1e-6</v>
      </c>
      <c r="D50" s="10">
        <f t="shared" si="20"/>
        <v>14000000</v>
      </c>
      <c r="E50" s="1">
        <v>156.180271527497</v>
      </c>
      <c r="F50" s="11">
        <f t="shared" si="21"/>
        <v>0.000156180271527497</v>
      </c>
      <c r="G50" s="12">
        <f t="shared" si="22"/>
        <v>2.34270407291245</v>
      </c>
      <c r="H50" s="10">
        <f t="shared" si="24"/>
        <v>291282301.718452</v>
      </c>
      <c r="I50" s="16">
        <f t="shared" si="23"/>
        <v>291.282301718452</v>
      </c>
      <c r="J50" s="16">
        <f t="shared" si="25"/>
        <v>83.3233231452994</v>
      </c>
      <c r="K50" s="14"/>
      <c r="L50" s="18"/>
    </row>
    <row r="51" s="2" customFormat="1" spans="1:12">
      <c r="A51" s="8"/>
      <c r="B51" s="8">
        <v>10</v>
      </c>
      <c r="C51" s="9">
        <v>1e-6</v>
      </c>
      <c r="D51" s="10">
        <f t="shared" si="20"/>
        <v>10000000</v>
      </c>
      <c r="E51" s="1">
        <v>77.2669045492912</v>
      </c>
      <c r="F51" s="11">
        <f t="shared" si="21"/>
        <v>7.72669045492912e-5</v>
      </c>
      <c r="G51" s="12">
        <f t="shared" si="22"/>
        <v>1.15900356823937</v>
      </c>
      <c r="H51" s="10">
        <f t="shared" si="24"/>
        <v>416450940.927412</v>
      </c>
      <c r="I51" s="16">
        <f t="shared" si="23"/>
        <v>416.450940927412</v>
      </c>
      <c r="J51" s="16">
        <f t="shared" si="25"/>
        <v>138.372052945693</v>
      </c>
      <c r="K51" s="14"/>
      <c r="L51" s="18"/>
    </row>
    <row r="52" s="2" customFormat="1" spans="1:12">
      <c r="A52" s="8"/>
      <c r="B52" s="8">
        <v>8</v>
      </c>
      <c r="C52" s="9">
        <v>1e-6</v>
      </c>
      <c r="D52" s="10">
        <f t="shared" si="20"/>
        <v>8000000</v>
      </c>
      <c r="E52" s="1">
        <v>473.588476073299</v>
      </c>
      <c r="F52" s="11">
        <f t="shared" si="21"/>
        <v>0.000473588476073299</v>
      </c>
      <c r="G52" s="12">
        <f t="shared" si="22"/>
        <v>7.10382714109948</v>
      </c>
      <c r="H52" s="10">
        <f t="shared" si="24"/>
        <v>55906884.7997012</v>
      </c>
      <c r="I52" s="16">
        <f t="shared" si="23"/>
        <v>55.9068847997012</v>
      </c>
      <c r="J52" s="16">
        <f t="shared" si="25"/>
        <v>20.5719104749208</v>
      </c>
      <c r="K52" s="14"/>
      <c r="L52" s="18"/>
    </row>
    <row r="53" s="2" customFormat="1" spans="1:12">
      <c r="A53" s="8"/>
      <c r="B53" s="8">
        <v>8</v>
      </c>
      <c r="C53" s="9">
        <v>1e-6</v>
      </c>
      <c r="D53" s="10">
        <f t="shared" si="20"/>
        <v>8000000</v>
      </c>
      <c r="E53" s="1">
        <v>176.939761007086</v>
      </c>
      <c r="F53" s="11">
        <f t="shared" si="21"/>
        <v>0.000176939761007086</v>
      </c>
      <c r="G53" s="12">
        <f t="shared" si="22"/>
        <v>2.65409641510629</v>
      </c>
      <c r="H53" s="10">
        <f t="shared" si="24"/>
        <v>148563322.867278</v>
      </c>
      <c r="I53" s="16">
        <f t="shared" si="23"/>
        <v>148.563322867278</v>
      </c>
      <c r="J53" s="16">
        <f t="shared" si="25"/>
        <v>54.6664581443238</v>
      </c>
      <c r="K53" s="14"/>
      <c r="L53" s="18"/>
    </row>
    <row r="54" s="2" customFormat="1" spans="1:12">
      <c r="A54" s="8"/>
      <c r="B54" s="8">
        <v>15</v>
      </c>
      <c r="C54" s="9">
        <v>1e-6</v>
      </c>
      <c r="D54" s="10">
        <f t="shared" si="20"/>
        <v>15000000</v>
      </c>
      <c r="E54" s="1">
        <v>131.975851013999</v>
      </c>
      <c r="F54" s="11">
        <f t="shared" si="21"/>
        <v>0.000131975851013999</v>
      </c>
      <c r="G54" s="12">
        <f t="shared" si="22"/>
        <v>1.97963776520998</v>
      </c>
      <c r="H54" s="10">
        <f t="shared" si="24"/>
        <v>367140252.987251</v>
      </c>
      <c r="I54" s="16">
        <f t="shared" si="23"/>
        <v>367.140252987251</v>
      </c>
      <c r="J54" s="16">
        <f t="shared" si="25"/>
        <v>101.92137883691</v>
      </c>
      <c r="K54" s="14"/>
      <c r="L54" s="18"/>
    </row>
    <row r="55" s="2" customFormat="1" spans="1:12">
      <c r="A55" s="4"/>
      <c r="B55" s="4"/>
      <c r="C55" s="4"/>
      <c r="D55" s="4"/>
      <c r="E55" s="13"/>
      <c r="F55" s="13"/>
      <c r="G55" s="13"/>
      <c r="H55" s="4"/>
      <c r="I55" s="19"/>
      <c r="J55" s="20"/>
      <c r="K55" s="21"/>
      <c r="L55" s="18"/>
    </row>
    <row r="56" s="1" customFormat="1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9" s="1" customFormat="1" spans="1:12">
      <c r="A59" s="4"/>
      <c r="B59" s="5"/>
      <c r="C59" s="5"/>
      <c r="D59" s="5"/>
      <c r="E59" s="5"/>
      <c r="F59" s="5"/>
      <c r="G59" s="5"/>
      <c r="H59" s="5"/>
      <c r="I59" s="5"/>
      <c r="J59" s="5"/>
      <c r="K59" s="14"/>
      <c r="L59" s="8"/>
    </row>
    <row r="60" s="1" customFormat="1" spans="1:12">
      <c r="A60" s="4"/>
      <c r="B60" s="6" t="s">
        <v>43</v>
      </c>
      <c r="C60" s="6" t="s">
        <v>44</v>
      </c>
      <c r="D60" s="6" t="s">
        <v>45</v>
      </c>
      <c r="E60" s="6" t="s">
        <v>46</v>
      </c>
      <c r="F60" s="6" t="s">
        <v>47</v>
      </c>
      <c r="G60" s="6" t="s">
        <v>48</v>
      </c>
      <c r="H60" s="6" t="s">
        <v>49</v>
      </c>
      <c r="I60" s="6" t="s">
        <v>50</v>
      </c>
      <c r="J60" s="6" t="s">
        <v>51</v>
      </c>
      <c r="K60" s="15"/>
      <c r="L60" s="18"/>
    </row>
    <row r="61" s="1" customFormat="1" spans="1:12">
      <c r="A61" s="7" t="s">
        <v>32</v>
      </c>
      <c r="B61" s="8">
        <v>27</v>
      </c>
      <c r="C61" s="9">
        <v>1e-6</v>
      </c>
      <c r="D61" s="10">
        <f t="shared" ref="D61" si="36">B61/C61</f>
        <v>27000000</v>
      </c>
      <c r="E61" s="1">
        <v>443.148537282961</v>
      </c>
      <c r="F61" s="11">
        <f t="shared" ref="F61" si="37">E61*C61</f>
        <v>0.000443148537282961</v>
      </c>
      <c r="G61" s="12">
        <f t="shared" ref="G61" si="38">E61*0.015</f>
        <v>6.64722805924442</v>
      </c>
      <c r="H61" s="10">
        <f>1/0.000000000155125*(LN(1+0.000000000155125*1*3324*D61/E61))</f>
        <v>199407328.576208</v>
      </c>
      <c r="I61" s="16">
        <f t="shared" ref="I61:I84" si="39">H61/1000000</f>
        <v>199.407328576208</v>
      </c>
      <c r="J61" s="16">
        <f>((1/B61+0.0004+0.01)^0.5)*I61</f>
        <v>43.4310063626778</v>
      </c>
      <c r="K61" s="14"/>
      <c r="L61" s="15"/>
    </row>
    <row r="62" s="2" customFormat="1" spans="1:12">
      <c r="A62" s="8"/>
      <c r="B62" s="8">
        <v>22</v>
      </c>
      <c r="C62" s="9">
        <v>1e-6</v>
      </c>
      <c r="D62" s="10">
        <f t="shared" ref="D62:D84" si="40">B62/C62</f>
        <v>22000000</v>
      </c>
      <c r="E62" s="1">
        <v>174.461862799327</v>
      </c>
      <c r="F62" s="11">
        <f t="shared" ref="F62:F84" si="41">E62*C62</f>
        <v>0.000174461862799327</v>
      </c>
      <c r="G62" s="12">
        <f t="shared" ref="G62:G84" si="42">E62*0.015</f>
        <v>2.61692794198991</v>
      </c>
      <c r="H62" s="10">
        <f t="shared" ref="H62:H84" si="43">1/0.000000000155125*(LN(1+0.000000000155125*1*3324*D62/E62))</f>
        <v>406099026.70187</v>
      </c>
      <c r="I62" s="16">
        <f t="shared" si="39"/>
        <v>406.09902670187</v>
      </c>
      <c r="J62" s="16">
        <f t="shared" ref="J62:J84" si="44">((1/B62+0.0004+0.01)^0.5)*I62</f>
        <v>95.975682589419</v>
      </c>
      <c r="K62" s="14"/>
      <c r="L62" s="17"/>
    </row>
    <row r="63" s="2" customFormat="1" spans="1:12">
      <c r="A63" s="8"/>
      <c r="B63" s="8">
        <v>23</v>
      </c>
      <c r="C63" s="9">
        <v>1e-6</v>
      </c>
      <c r="D63" s="10">
        <f t="shared" si="40"/>
        <v>23000000</v>
      </c>
      <c r="E63" s="1">
        <v>101.056954140589</v>
      </c>
      <c r="F63" s="11">
        <f t="shared" si="41"/>
        <v>0.000101056954140589</v>
      </c>
      <c r="G63" s="12">
        <f t="shared" si="42"/>
        <v>1.51585431210884</v>
      </c>
      <c r="H63" s="10">
        <f t="shared" si="43"/>
        <v>715326174.503559</v>
      </c>
      <c r="I63" s="16">
        <f t="shared" si="39"/>
        <v>715.326174503559</v>
      </c>
      <c r="J63" s="16">
        <f t="shared" si="44"/>
        <v>166.039302749618</v>
      </c>
      <c r="K63" s="14"/>
      <c r="L63" s="17"/>
    </row>
    <row r="64" s="2" customFormat="1" spans="1:12">
      <c r="A64" s="8"/>
      <c r="B64" s="8">
        <v>15</v>
      </c>
      <c r="C64" s="9">
        <v>1e-6</v>
      </c>
      <c r="D64" s="10">
        <f t="shared" si="40"/>
        <v>15000000</v>
      </c>
      <c r="E64" s="1">
        <v>88.3493994931881</v>
      </c>
      <c r="F64" s="11">
        <f t="shared" si="41"/>
        <v>8.83493994931881e-5</v>
      </c>
      <c r="G64" s="12">
        <f t="shared" si="42"/>
        <v>1.32524099239782</v>
      </c>
      <c r="H64" s="10">
        <f t="shared" si="43"/>
        <v>541000478.701366</v>
      </c>
      <c r="I64" s="16">
        <f t="shared" si="39"/>
        <v>541.000478701366</v>
      </c>
      <c r="J64" s="16">
        <f t="shared" si="44"/>
        <v>150.186513987576</v>
      </c>
      <c r="K64" s="14"/>
      <c r="L64" s="17"/>
    </row>
    <row r="65" s="2" customFormat="1" spans="1:12">
      <c r="A65" s="8"/>
      <c r="B65" s="8">
        <v>41</v>
      </c>
      <c r="C65" s="9">
        <v>1e-6</v>
      </c>
      <c r="D65" s="10">
        <f t="shared" si="40"/>
        <v>41000000</v>
      </c>
      <c r="E65" s="1">
        <v>570.593054168574</v>
      </c>
      <c r="F65" s="11">
        <f t="shared" si="41"/>
        <v>0.000570593054168574</v>
      </c>
      <c r="G65" s="12">
        <f t="shared" si="42"/>
        <v>8.55889581252861</v>
      </c>
      <c r="H65" s="10">
        <f t="shared" si="43"/>
        <v>234527826.383964</v>
      </c>
      <c r="I65" s="16">
        <f t="shared" si="39"/>
        <v>234.527826383964</v>
      </c>
      <c r="J65" s="16">
        <f t="shared" si="44"/>
        <v>43.7444655853713</v>
      </c>
      <c r="K65" s="14"/>
      <c r="L65" s="18"/>
    </row>
    <row r="66" s="2" customFormat="1" spans="1:12">
      <c r="A66" s="8"/>
      <c r="B66" s="8">
        <v>19</v>
      </c>
      <c r="C66" s="9">
        <v>1e-6</v>
      </c>
      <c r="D66" s="10">
        <f t="shared" ref="D66:D73" si="45">B66/C66</f>
        <v>19000000</v>
      </c>
      <c r="E66" s="1">
        <v>221.627123849475</v>
      </c>
      <c r="F66" s="11">
        <f t="shared" ref="F66:F73" si="46">E66*C66</f>
        <v>0.000221627123849475</v>
      </c>
      <c r="G66" s="12">
        <f t="shared" ref="G66:G73" si="47">E66*0.015</f>
        <v>3.32440685774213</v>
      </c>
      <c r="H66" s="10">
        <f t="shared" si="43"/>
        <v>278846321.006836</v>
      </c>
      <c r="I66" s="16">
        <f t="shared" ref="I66:I73" si="48">H66/1000000</f>
        <v>278.846321006836</v>
      </c>
      <c r="J66" s="16">
        <f t="shared" ref="J66:J73" si="49">((1/B66+0.0004+0.01)^0.5)*I66</f>
        <v>70.0074102232206</v>
      </c>
      <c r="K66" s="14"/>
      <c r="L66" s="18"/>
    </row>
    <row r="67" s="2" customFormat="1" spans="1:12">
      <c r="A67" s="8"/>
      <c r="B67" s="8">
        <v>21</v>
      </c>
      <c r="C67" s="9">
        <v>1e-6</v>
      </c>
      <c r="D67" s="10">
        <f t="shared" si="45"/>
        <v>21000000</v>
      </c>
      <c r="E67" s="1">
        <v>212.622085267357</v>
      </c>
      <c r="F67" s="11">
        <f t="shared" si="46"/>
        <v>0.000212622085267357</v>
      </c>
      <c r="G67" s="12">
        <f t="shared" si="47"/>
        <v>3.18933127901036</v>
      </c>
      <c r="H67" s="10">
        <f t="shared" si="43"/>
        <v>320214413.426103</v>
      </c>
      <c r="I67" s="16">
        <f t="shared" si="48"/>
        <v>320.214413426103</v>
      </c>
      <c r="J67" s="16">
        <f t="shared" si="49"/>
        <v>77.1305048841616</v>
      </c>
      <c r="K67" s="14"/>
      <c r="L67" s="18"/>
    </row>
    <row r="68" s="2" customFormat="1" spans="1:12">
      <c r="A68" s="8"/>
      <c r="B68" s="8">
        <v>22</v>
      </c>
      <c r="C68" s="9">
        <v>1e-6</v>
      </c>
      <c r="D68" s="10">
        <f t="shared" si="45"/>
        <v>22000000</v>
      </c>
      <c r="E68" s="1">
        <v>177.832992792857</v>
      </c>
      <c r="F68" s="11">
        <f t="shared" si="46"/>
        <v>0.000177832992792857</v>
      </c>
      <c r="G68" s="12">
        <f t="shared" si="47"/>
        <v>2.66749489189286</v>
      </c>
      <c r="H68" s="10">
        <f t="shared" si="43"/>
        <v>398633869.999534</v>
      </c>
      <c r="I68" s="16">
        <f t="shared" si="48"/>
        <v>398.633869999534</v>
      </c>
      <c r="J68" s="16">
        <f t="shared" si="49"/>
        <v>94.2113998331599</v>
      </c>
      <c r="K68" s="14"/>
      <c r="L68" s="18"/>
    </row>
    <row r="69" s="2" customFormat="1" spans="1:12">
      <c r="A69" s="8"/>
      <c r="B69" s="8">
        <v>10</v>
      </c>
      <c r="C69" s="9">
        <v>1e-6</v>
      </c>
      <c r="D69" s="10">
        <f t="shared" si="45"/>
        <v>10000000</v>
      </c>
      <c r="E69" s="1">
        <v>71.250841113914</v>
      </c>
      <c r="F69" s="11">
        <f t="shared" si="46"/>
        <v>7.1250841113914e-5</v>
      </c>
      <c r="G69" s="12">
        <f t="shared" si="47"/>
        <v>1.06876261670871</v>
      </c>
      <c r="H69" s="10">
        <f t="shared" si="43"/>
        <v>450412619.003572</v>
      </c>
      <c r="I69" s="16">
        <f t="shared" si="48"/>
        <v>450.412619003572</v>
      </c>
      <c r="J69" s="16">
        <f t="shared" si="49"/>
        <v>149.65632836698</v>
      </c>
      <c r="K69" s="14"/>
      <c r="L69" s="18"/>
    </row>
    <row r="70" s="2" customFormat="1" spans="1:12">
      <c r="A70" s="8"/>
      <c r="B70" s="8">
        <v>32</v>
      </c>
      <c r="C70" s="9">
        <v>1e-6</v>
      </c>
      <c r="D70" s="10">
        <f t="shared" si="45"/>
        <v>32000000</v>
      </c>
      <c r="E70" s="1">
        <v>291.680195987546</v>
      </c>
      <c r="F70" s="11">
        <f t="shared" si="46"/>
        <v>0.000291680195987546</v>
      </c>
      <c r="G70" s="12">
        <f t="shared" si="47"/>
        <v>4.37520293981319</v>
      </c>
      <c r="H70" s="10">
        <f t="shared" si="43"/>
        <v>354731804.795917</v>
      </c>
      <c r="I70" s="16">
        <f t="shared" si="48"/>
        <v>354.731804795917</v>
      </c>
      <c r="J70" s="16">
        <f t="shared" si="49"/>
        <v>72.3948431267825</v>
      </c>
      <c r="K70" s="14"/>
      <c r="L70" s="18"/>
    </row>
    <row r="71" s="2" customFormat="1" spans="1:12">
      <c r="A71" s="8"/>
      <c r="B71" s="8">
        <v>25</v>
      </c>
      <c r="C71" s="9">
        <v>1e-6</v>
      </c>
      <c r="D71" s="10">
        <f t="shared" si="45"/>
        <v>25000000</v>
      </c>
      <c r="E71" s="1">
        <v>387.417748352649</v>
      </c>
      <c r="F71" s="11">
        <f t="shared" si="46"/>
        <v>0.000387417748352649</v>
      </c>
      <c r="G71" s="12">
        <f t="shared" si="47"/>
        <v>5.81126622528974</v>
      </c>
      <c r="H71" s="10">
        <f t="shared" si="43"/>
        <v>211005803.516742</v>
      </c>
      <c r="I71" s="16">
        <f t="shared" si="48"/>
        <v>211.005803516743</v>
      </c>
      <c r="J71" s="16">
        <f t="shared" si="49"/>
        <v>47.3706854028354</v>
      </c>
      <c r="K71" s="14"/>
      <c r="L71" s="18"/>
    </row>
    <row r="72" s="2" customFormat="1" spans="1:12">
      <c r="A72" s="8"/>
      <c r="B72" s="8">
        <v>13</v>
      </c>
      <c r="C72" s="9">
        <v>1e-6</v>
      </c>
      <c r="D72" s="10">
        <f t="shared" si="45"/>
        <v>13000000</v>
      </c>
      <c r="E72" s="1">
        <v>194.481270398267</v>
      </c>
      <c r="F72" s="11">
        <f t="shared" si="46"/>
        <v>0.000194481270398267</v>
      </c>
      <c r="G72" s="12">
        <f t="shared" si="47"/>
        <v>2.917219055974</v>
      </c>
      <c r="H72" s="10">
        <f t="shared" si="43"/>
        <v>218447663.291534</v>
      </c>
      <c r="I72" s="16">
        <f t="shared" si="48"/>
        <v>218.447663291534</v>
      </c>
      <c r="J72" s="16">
        <f t="shared" si="49"/>
        <v>64.5523293922294</v>
      </c>
      <c r="K72" s="14"/>
      <c r="L72" s="18"/>
    </row>
    <row r="73" s="2" customFormat="1" spans="1:12">
      <c r="A73" s="8"/>
      <c r="B73" s="8">
        <v>6</v>
      </c>
      <c r="C73" s="9">
        <v>1e-6</v>
      </c>
      <c r="D73" s="10">
        <f t="shared" si="45"/>
        <v>6000000</v>
      </c>
      <c r="E73" s="1">
        <v>219.131084025515</v>
      </c>
      <c r="F73" s="11">
        <f t="shared" si="46"/>
        <v>0.000219131084025515</v>
      </c>
      <c r="G73" s="12">
        <f t="shared" si="47"/>
        <v>3.28696626038273</v>
      </c>
      <c r="H73" s="10">
        <f t="shared" si="43"/>
        <v>90377507.1814038</v>
      </c>
      <c r="I73" s="16">
        <f t="shared" si="48"/>
        <v>90.3775071814038</v>
      </c>
      <c r="J73" s="16">
        <f t="shared" si="49"/>
        <v>38.030213553863</v>
      </c>
      <c r="K73" s="14"/>
      <c r="L73" s="17"/>
    </row>
    <row r="74" s="2" customFormat="1" spans="1:12">
      <c r="A74" s="8"/>
      <c r="B74" s="8">
        <v>9</v>
      </c>
      <c r="C74" s="9">
        <v>1e-6</v>
      </c>
      <c r="D74" s="10">
        <f t="shared" si="40"/>
        <v>9000000</v>
      </c>
      <c r="E74" s="1">
        <v>73.5286525369687</v>
      </c>
      <c r="F74" s="11">
        <f t="shared" si="41"/>
        <v>7.35286525369687e-5</v>
      </c>
      <c r="G74" s="12">
        <f t="shared" si="42"/>
        <v>1.10292978805453</v>
      </c>
      <c r="H74" s="10">
        <f t="shared" si="43"/>
        <v>394538264.049993</v>
      </c>
      <c r="I74" s="16">
        <f t="shared" si="39"/>
        <v>394.538264049993</v>
      </c>
      <c r="J74" s="16">
        <f t="shared" si="44"/>
        <v>137.529899436863</v>
      </c>
      <c r="K74" s="14"/>
      <c r="L74" s="18"/>
    </row>
    <row r="75" s="2" customFormat="1" spans="1:12">
      <c r="A75" s="8"/>
      <c r="B75" s="8">
        <v>14</v>
      </c>
      <c r="C75" s="9">
        <v>1e-6</v>
      </c>
      <c r="D75" s="10">
        <f t="shared" si="40"/>
        <v>14000000</v>
      </c>
      <c r="E75" s="1">
        <v>175.329254504461</v>
      </c>
      <c r="F75" s="11">
        <f t="shared" si="41"/>
        <v>0.000175329254504461</v>
      </c>
      <c r="G75" s="12">
        <f t="shared" si="42"/>
        <v>2.62993881756691</v>
      </c>
      <c r="H75" s="10">
        <f t="shared" si="43"/>
        <v>260101992.364044</v>
      </c>
      <c r="I75" s="16">
        <f t="shared" si="39"/>
        <v>260.101992364044</v>
      </c>
      <c r="J75" s="16">
        <f t="shared" si="44"/>
        <v>74.4039793445252</v>
      </c>
      <c r="K75" s="14"/>
      <c r="L75" s="18"/>
    </row>
    <row r="76" s="2" customFormat="1" spans="1:12">
      <c r="A76" s="8"/>
      <c r="B76" s="8">
        <v>17</v>
      </c>
      <c r="C76" s="9">
        <v>1e-6</v>
      </c>
      <c r="D76" s="10">
        <f t="shared" si="40"/>
        <v>17000000</v>
      </c>
      <c r="E76" s="1">
        <v>386.352289910285</v>
      </c>
      <c r="F76" s="11">
        <f t="shared" si="41"/>
        <v>0.000386352289910285</v>
      </c>
      <c r="G76" s="12">
        <f t="shared" si="42"/>
        <v>5.79528434865428</v>
      </c>
      <c r="H76" s="10">
        <f t="shared" si="43"/>
        <v>144625750.068731</v>
      </c>
      <c r="I76" s="16">
        <f t="shared" si="39"/>
        <v>144.625750068731</v>
      </c>
      <c r="J76" s="16">
        <f t="shared" si="44"/>
        <v>38.0515623885825</v>
      </c>
      <c r="K76" s="14"/>
      <c r="L76" s="18"/>
    </row>
    <row r="77" s="2" customFormat="1" spans="1:12">
      <c r="A77" s="8"/>
      <c r="B77" s="8">
        <v>10</v>
      </c>
      <c r="C77" s="9">
        <v>1e-6</v>
      </c>
      <c r="D77" s="10">
        <f t="shared" si="40"/>
        <v>10000000</v>
      </c>
      <c r="E77" s="1">
        <v>156.381356501139</v>
      </c>
      <c r="F77" s="11">
        <f t="shared" si="41"/>
        <v>0.000156381356501139</v>
      </c>
      <c r="G77" s="12">
        <f t="shared" si="42"/>
        <v>2.34572034751708</v>
      </c>
      <c r="H77" s="10">
        <f t="shared" si="43"/>
        <v>209128161.818331</v>
      </c>
      <c r="I77" s="16">
        <f t="shared" si="39"/>
        <v>209.128161818331</v>
      </c>
      <c r="J77" s="16">
        <f t="shared" si="44"/>
        <v>69.4859591747338</v>
      </c>
      <c r="K77" s="14"/>
      <c r="L77" s="18"/>
    </row>
    <row r="78" s="2" customFormat="1" spans="1:12">
      <c r="A78" s="8"/>
      <c r="B78" s="8">
        <v>18</v>
      </c>
      <c r="C78" s="9">
        <v>1e-6</v>
      </c>
      <c r="D78" s="10">
        <f t="shared" si="40"/>
        <v>18000000</v>
      </c>
      <c r="E78" s="1">
        <v>225.45906301242</v>
      </c>
      <c r="F78" s="11">
        <f t="shared" si="41"/>
        <v>0.00022545906301242</v>
      </c>
      <c r="G78" s="12">
        <f t="shared" si="42"/>
        <v>3.3818859451863</v>
      </c>
      <c r="H78" s="10">
        <f t="shared" si="43"/>
        <v>260061586.100606</v>
      </c>
      <c r="I78" s="16">
        <f t="shared" si="39"/>
        <v>260.061586100606</v>
      </c>
      <c r="J78" s="16">
        <f t="shared" si="44"/>
        <v>66.7885320797256</v>
      </c>
      <c r="K78" s="14"/>
      <c r="L78" s="18"/>
    </row>
    <row r="79" s="2" customFormat="1" spans="1:12">
      <c r="A79" s="8"/>
      <c r="B79" s="8">
        <v>25</v>
      </c>
      <c r="C79" s="9">
        <v>1e-6</v>
      </c>
      <c r="D79" s="10">
        <f t="shared" si="40"/>
        <v>25000000</v>
      </c>
      <c r="E79" s="1">
        <v>128.463358295482</v>
      </c>
      <c r="F79" s="11">
        <f t="shared" si="41"/>
        <v>0.000128463358295482</v>
      </c>
      <c r="G79" s="12">
        <f t="shared" si="42"/>
        <v>1.92695037443223</v>
      </c>
      <c r="H79" s="10">
        <f t="shared" si="43"/>
        <v>616440979.411192</v>
      </c>
      <c r="I79" s="16">
        <f t="shared" si="39"/>
        <v>616.440979411192</v>
      </c>
      <c r="J79" s="16">
        <f t="shared" si="44"/>
        <v>138.390656647443</v>
      </c>
      <c r="K79" s="14"/>
      <c r="L79" s="18"/>
    </row>
    <row r="80" s="2" customFormat="1" spans="1:12">
      <c r="A80" s="8"/>
      <c r="B80" s="8">
        <v>29</v>
      </c>
      <c r="C80" s="9">
        <v>1e-6</v>
      </c>
      <c r="D80" s="10">
        <f t="shared" si="40"/>
        <v>29000000</v>
      </c>
      <c r="E80" s="1">
        <v>175.24133592891</v>
      </c>
      <c r="F80" s="11">
        <f t="shared" si="41"/>
        <v>0.00017524133592891</v>
      </c>
      <c r="G80" s="12">
        <f t="shared" si="42"/>
        <v>2.62862003893364</v>
      </c>
      <c r="H80" s="10">
        <f t="shared" si="43"/>
        <v>527861672.761757</v>
      </c>
      <c r="I80" s="16">
        <f t="shared" si="39"/>
        <v>527.861672761756</v>
      </c>
      <c r="J80" s="16">
        <f t="shared" si="44"/>
        <v>111.830405765252</v>
      </c>
      <c r="K80" s="14"/>
      <c r="L80" s="18"/>
    </row>
    <row r="81" s="2" customFormat="1" spans="1:12">
      <c r="A81" s="8"/>
      <c r="B81" s="8">
        <v>25</v>
      </c>
      <c r="C81" s="9">
        <v>1e-6</v>
      </c>
      <c r="D81" s="10">
        <f t="shared" si="40"/>
        <v>25000000</v>
      </c>
      <c r="E81" s="1">
        <v>189.096481230939</v>
      </c>
      <c r="F81" s="11">
        <f t="shared" si="41"/>
        <v>0.000189096481230939</v>
      </c>
      <c r="G81" s="12">
        <f t="shared" si="42"/>
        <v>2.83644721846408</v>
      </c>
      <c r="H81" s="10">
        <f t="shared" si="43"/>
        <v>425126813.215464</v>
      </c>
      <c r="I81" s="16">
        <f t="shared" si="39"/>
        <v>425.126813215464</v>
      </c>
      <c r="J81" s="16">
        <f t="shared" si="44"/>
        <v>95.4407328589984</v>
      </c>
      <c r="K81" s="14"/>
      <c r="L81" s="18"/>
    </row>
    <row r="82" s="2" customFormat="1" spans="1:12">
      <c r="A82" s="8"/>
      <c r="B82" s="8">
        <v>16</v>
      </c>
      <c r="C82" s="9">
        <v>1e-6</v>
      </c>
      <c r="D82" s="10">
        <f t="shared" si="40"/>
        <v>16000000</v>
      </c>
      <c r="E82" s="1">
        <v>77.6881816502776</v>
      </c>
      <c r="F82" s="11">
        <f t="shared" si="41"/>
        <v>7.76881816502776e-5</v>
      </c>
      <c r="G82" s="12">
        <f t="shared" si="42"/>
        <v>1.16532272475416</v>
      </c>
      <c r="H82" s="10">
        <f t="shared" si="43"/>
        <v>650617445.026705</v>
      </c>
      <c r="I82" s="16">
        <f t="shared" si="39"/>
        <v>650.617445026705</v>
      </c>
      <c r="J82" s="16">
        <f t="shared" si="44"/>
        <v>175.66671015721</v>
      </c>
      <c r="K82" s="14"/>
      <c r="L82" s="17"/>
    </row>
    <row r="83" s="2" customFormat="1" spans="1:12">
      <c r="A83" s="8"/>
      <c r="B83" s="8">
        <v>13</v>
      </c>
      <c r="C83" s="9">
        <v>1e-6</v>
      </c>
      <c r="D83" s="10">
        <f t="shared" si="40"/>
        <v>13000000</v>
      </c>
      <c r="E83" s="1">
        <v>350.967589923055</v>
      </c>
      <c r="F83" s="11">
        <f t="shared" si="41"/>
        <v>0.000350967589923055</v>
      </c>
      <c r="G83" s="12">
        <f t="shared" si="42"/>
        <v>5.26451384884582</v>
      </c>
      <c r="H83" s="10">
        <f t="shared" si="43"/>
        <v>121961458.506065</v>
      </c>
      <c r="I83" s="16">
        <f t="shared" si="39"/>
        <v>121.961458506065</v>
      </c>
      <c r="J83" s="16">
        <f t="shared" si="44"/>
        <v>36.0401943605746</v>
      </c>
      <c r="K83" s="14"/>
      <c r="L83" s="17"/>
    </row>
    <row r="84" s="2" customFormat="1" spans="1:12">
      <c r="A84" s="8"/>
      <c r="B84" s="8">
        <v>26</v>
      </c>
      <c r="C84" s="9">
        <v>1e-6</v>
      </c>
      <c r="D84" s="10">
        <f t="shared" si="40"/>
        <v>26000000</v>
      </c>
      <c r="E84" s="1">
        <v>424.640064522914</v>
      </c>
      <c r="F84" s="11">
        <f t="shared" si="41"/>
        <v>0.000424640064522914</v>
      </c>
      <c r="G84" s="12">
        <f t="shared" si="42"/>
        <v>6.36960096784371</v>
      </c>
      <c r="H84" s="10">
        <f t="shared" si="43"/>
        <v>200376250.356683</v>
      </c>
      <c r="I84" s="16">
        <f t="shared" si="39"/>
        <v>200.376250356683</v>
      </c>
      <c r="J84" s="16">
        <f t="shared" si="44"/>
        <v>44.2924612549612</v>
      </c>
      <c r="K84" s="14"/>
      <c r="L84" s="17"/>
    </row>
    <row r="85" s="2" customFormat="1" spans="1:12">
      <c r="A85" s="4"/>
      <c r="B85" s="4"/>
      <c r="C85" s="4"/>
      <c r="D85" s="4"/>
      <c r="E85" s="13"/>
      <c r="F85" s="13"/>
      <c r="G85" s="13"/>
      <c r="H85" s="4"/>
      <c r="I85" s="19"/>
      <c r="J85" s="20"/>
      <c r="K85" s="21"/>
      <c r="L85" s="17"/>
    </row>
    <row r="89" s="1" customFormat="1" spans="1:12">
      <c r="A89" s="4"/>
      <c r="B89" s="5"/>
      <c r="C89" s="5"/>
      <c r="D89" s="5"/>
      <c r="E89" s="5"/>
      <c r="F89" s="5"/>
      <c r="G89" s="5"/>
      <c r="H89" s="5"/>
      <c r="I89" s="5"/>
      <c r="J89" s="5"/>
      <c r="K89" s="18"/>
      <c r="L89" s="18"/>
    </row>
    <row r="90" s="1" customFormat="1" spans="1:12">
      <c r="A90" s="4"/>
      <c r="B90" s="6" t="s">
        <v>43</v>
      </c>
      <c r="C90" s="6" t="s">
        <v>44</v>
      </c>
      <c r="D90" s="6" t="s">
        <v>45</v>
      </c>
      <c r="E90" s="6" t="s">
        <v>46</v>
      </c>
      <c r="F90" s="6" t="s">
        <v>47</v>
      </c>
      <c r="G90" s="6" t="s">
        <v>48</v>
      </c>
      <c r="H90" s="6" t="s">
        <v>49</v>
      </c>
      <c r="I90" s="6" t="s">
        <v>50</v>
      </c>
      <c r="J90" s="6" t="s">
        <v>51</v>
      </c>
      <c r="K90" s="15"/>
      <c r="L90" s="15"/>
    </row>
    <row r="91" s="2" customFormat="1" spans="1:12">
      <c r="A91" s="7" t="s">
        <v>35</v>
      </c>
      <c r="B91" s="8">
        <v>44</v>
      </c>
      <c r="C91" s="9">
        <v>1e-6</v>
      </c>
      <c r="D91" s="10">
        <f t="shared" ref="D91:D92" si="50">B91/C91</f>
        <v>44000000</v>
      </c>
      <c r="E91" s="22">
        <v>378.623855225454</v>
      </c>
      <c r="F91" s="11">
        <f t="shared" ref="F91:F92" si="51">E91*C91</f>
        <v>0.000378623855225454</v>
      </c>
      <c r="G91" s="12">
        <f t="shared" ref="G91:G92" si="52">E91*0.015</f>
        <v>5.6793578283818</v>
      </c>
      <c r="H91" s="10">
        <f>1/0.000000000155125*(LN(1+0.000000000155125*1*3324*D91/E91))</f>
        <v>375152157.041741</v>
      </c>
      <c r="I91" s="16">
        <f t="shared" ref="I91:I111" si="53">H91/1000000</f>
        <v>375.152157041741</v>
      </c>
      <c r="J91" s="16">
        <f>((1/B91+0.0004+0.01)^0.5)*I91</f>
        <v>68.2810654947029</v>
      </c>
      <c r="K91" s="14"/>
      <c r="L91" s="16"/>
    </row>
    <row r="92" s="2" customFormat="1" spans="1:12">
      <c r="A92" s="8"/>
      <c r="B92" s="8">
        <v>7</v>
      </c>
      <c r="C92" s="9">
        <v>1e-6</v>
      </c>
      <c r="D92" s="10">
        <f t="shared" si="50"/>
        <v>7000000</v>
      </c>
      <c r="E92" s="22">
        <v>628.393740643824</v>
      </c>
      <c r="F92" s="11">
        <f t="shared" si="51"/>
        <v>0.000628393740643824</v>
      </c>
      <c r="G92" s="12">
        <f t="shared" si="52"/>
        <v>9.42590610965736</v>
      </c>
      <c r="H92" s="10">
        <f t="shared" ref="H92:H111" si="54">1/0.000000000155125*(LN(1+0.000000000155125*1*3324*D92/E92))</f>
        <v>36921803.056471</v>
      </c>
      <c r="I92" s="16">
        <f t="shared" si="53"/>
        <v>36.921803056471</v>
      </c>
      <c r="J92" s="16">
        <f t="shared" ref="J92:J111" si="55">((1/B92+0.0004+0.01)^0.5)*I92</f>
        <v>14.4541735125748</v>
      </c>
      <c r="K92" s="14"/>
      <c r="L92" s="16"/>
    </row>
    <row r="93" s="2" customFormat="1" spans="1:12">
      <c r="A93" s="8"/>
      <c r="B93" s="8">
        <v>17</v>
      </c>
      <c r="C93" s="9">
        <v>1e-6</v>
      </c>
      <c r="D93" s="10">
        <f t="shared" ref="D93:D111" si="56">B93/C93</f>
        <v>17000000</v>
      </c>
      <c r="E93" s="22">
        <v>183.828188958951</v>
      </c>
      <c r="F93" s="11">
        <f t="shared" ref="F93:F111" si="57">E93*C93</f>
        <v>0.000183828188958951</v>
      </c>
      <c r="G93" s="12">
        <f t="shared" ref="G93:G111" si="58">E93*0.015</f>
        <v>2.75742283438426</v>
      </c>
      <c r="H93" s="10">
        <f t="shared" si="54"/>
        <v>300291644.453888</v>
      </c>
      <c r="I93" s="16">
        <f t="shared" si="53"/>
        <v>300.291644453888</v>
      </c>
      <c r="J93" s="16">
        <f t="shared" si="55"/>
        <v>79.007827017505</v>
      </c>
      <c r="K93" s="14"/>
      <c r="L93" s="16"/>
    </row>
    <row r="94" s="2" customFormat="1" spans="1:12">
      <c r="A94" s="8"/>
      <c r="B94" s="8">
        <v>10</v>
      </c>
      <c r="C94" s="9">
        <v>1e-6</v>
      </c>
      <c r="D94" s="10">
        <f t="shared" ref="D94:D104" si="59">B94/C94</f>
        <v>10000000</v>
      </c>
      <c r="E94" s="22">
        <v>31.8915369890738</v>
      </c>
      <c r="F94" s="11">
        <f t="shared" ref="F94:F104" si="60">E94*C94</f>
        <v>3.18915369890738e-5</v>
      </c>
      <c r="G94" s="12">
        <f t="shared" ref="G94:G104" si="61">E94*0.015</f>
        <v>0.478373054836107</v>
      </c>
      <c r="H94" s="10">
        <f t="shared" si="54"/>
        <v>966129104.253334</v>
      </c>
      <c r="I94" s="16">
        <f t="shared" ref="I94:I104" si="62">H94/1000000</f>
        <v>966.129104253334</v>
      </c>
      <c r="J94" s="16">
        <f t="shared" ref="J94:J104" si="63">((1/B94+0.0004+0.01)^0.5)*I94</f>
        <v>321.010842882016</v>
      </c>
      <c r="K94" s="14"/>
      <c r="L94" s="16"/>
    </row>
    <row r="95" s="2" customFormat="1" spans="1:12">
      <c r="A95" s="8"/>
      <c r="B95" s="8">
        <v>30</v>
      </c>
      <c r="C95" s="9">
        <v>1e-6</v>
      </c>
      <c r="D95" s="10">
        <f t="shared" si="59"/>
        <v>30000000</v>
      </c>
      <c r="E95" s="22">
        <v>103.241549173858</v>
      </c>
      <c r="F95" s="11">
        <f t="shared" si="60"/>
        <v>0.000103241549173858</v>
      </c>
      <c r="G95" s="12">
        <f t="shared" si="61"/>
        <v>1.54862323760787</v>
      </c>
      <c r="H95" s="10">
        <f t="shared" si="54"/>
        <v>900031184.456775</v>
      </c>
      <c r="I95" s="16">
        <f t="shared" si="62"/>
        <v>900.031184456775</v>
      </c>
      <c r="J95" s="16">
        <f t="shared" si="63"/>
        <v>188.219167150869</v>
      </c>
      <c r="K95" s="14"/>
      <c r="L95" s="16"/>
    </row>
    <row r="96" s="2" customFormat="1" spans="1:12">
      <c r="A96" s="8"/>
      <c r="B96" s="8">
        <v>16</v>
      </c>
      <c r="C96" s="9">
        <v>1e-6</v>
      </c>
      <c r="D96" s="10">
        <f t="shared" si="59"/>
        <v>16000000</v>
      </c>
      <c r="E96" s="22">
        <v>866.159966858697</v>
      </c>
      <c r="F96" s="11">
        <f t="shared" si="60"/>
        <v>0.000866159966858697</v>
      </c>
      <c r="G96" s="12">
        <f t="shared" si="61"/>
        <v>12.9923995028805</v>
      </c>
      <c r="H96" s="10">
        <f t="shared" si="54"/>
        <v>61111469.4496246</v>
      </c>
      <c r="I96" s="16">
        <f t="shared" si="62"/>
        <v>61.1114694496246</v>
      </c>
      <c r="J96" s="16">
        <f t="shared" si="63"/>
        <v>16.5000967513986</v>
      </c>
      <c r="K96" s="14"/>
      <c r="L96" s="16"/>
    </row>
    <row r="97" s="2" customFormat="1" spans="1:12">
      <c r="A97" s="8"/>
      <c r="B97" s="8">
        <v>25</v>
      </c>
      <c r="C97" s="9">
        <v>1e-6</v>
      </c>
      <c r="D97" s="10">
        <f t="shared" si="59"/>
        <v>25000000</v>
      </c>
      <c r="E97" s="22">
        <v>282.916361415942</v>
      </c>
      <c r="F97" s="11">
        <f t="shared" si="60"/>
        <v>0.000282916361415942</v>
      </c>
      <c r="G97" s="12">
        <f t="shared" si="61"/>
        <v>4.24374542123913</v>
      </c>
      <c r="H97" s="10">
        <f t="shared" si="54"/>
        <v>287231231.932186</v>
      </c>
      <c r="I97" s="16">
        <f t="shared" si="62"/>
        <v>287.231231932186</v>
      </c>
      <c r="J97" s="16">
        <f t="shared" si="63"/>
        <v>64.4832516402746</v>
      </c>
      <c r="K97" s="14"/>
      <c r="L97" s="16"/>
    </row>
    <row r="98" s="2" customFormat="1" spans="1:12">
      <c r="A98" s="8"/>
      <c r="B98" s="8">
        <v>24</v>
      </c>
      <c r="C98" s="9">
        <v>1e-6</v>
      </c>
      <c r="D98" s="10">
        <f t="shared" si="59"/>
        <v>24000000</v>
      </c>
      <c r="E98" s="22">
        <v>169.836536824165</v>
      </c>
      <c r="F98" s="11">
        <f t="shared" si="60"/>
        <v>0.000169836536824165</v>
      </c>
      <c r="G98" s="12">
        <f t="shared" si="61"/>
        <v>2.54754805236248</v>
      </c>
      <c r="H98" s="10">
        <f t="shared" si="54"/>
        <v>453397318.400426</v>
      </c>
      <c r="I98" s="16">
        <f t="shared" si="62"/>
        <v>453.397318400426</v>
      </c>
      <c r="J98" s="16">
        <f t="shared" si="63"/>
        <v>103.45675077952</v>
      </c>
      <c r="K98" s="14"/>
      <c r="L98" s="16"/>
    </row>
    <row r="99" s="2" customFormat="1" spans="1:12">
      <c r="A99" s="8"/>
      <c r="B99" s="8">
        <v>28</v>
      </c>
      <c r="C99" s="9">
        <v>1e-6</v>
      </c>
      <c r="D99" s="10">
        <f t="shared" si="59"/>
        <v>28000000</v>
      </c>
      <c r="E99" s="22">
        <v>281.540639484593</v>
      </c>
      <c r="F99" s="11">
        <f t="shared" si="60"/>
        <v>0.000281540639484593</v>
      </c>
      <c r="G99" s="12">
        <f t="shared" si="61"/>
        <v>4.22310959226889</v>
      </c>
      <c r="H99" s="10">
        <f t="shared" si="54"/>
        <v>322383800.432643</v>
      </c>
      <c r="I99" s="16">
        <f t="shared" si="62"/>
        <v>322.383800432643</v>
      </c>
      <c r="J99" s="16">
        <f t="shared" si="63"/>
        <v>69.2294615354661</v>
      </c>
      <c r="K99" s="14"/>
      <c r="L99" s="16"/>
    </row>
    <row r="100" s="2" customFormat="1" spans="1:12">
      <c r="A100" s="8"/>
      <c r="B100" s="8">
        <v>13</v>
      </c>
      <c r="C100" s="9">
        <v>1e-6</v>
      </c>
      <c r="D100" s="10">
        <f t="shared" si="59"/>
        <v>13000000</v>
      </c>
      <c r="E100" s="22">
        <v>294.831524979671</v>
      </c>
      <c r="F100" s="11">
        <f t="shared" si="60"/>
        <v>0.000294831524979671</v>
      </c>
      <c r="G100" s="12">
        <f t="shared" si="61"/>
        <v>4.42247287469507</v>
      </c>
      <c r="H100" s="10">
        <f t="shared" si="54"/>
        <v>144923746.130335</v>
      </c>
      <c r="I100" s="16">
        <f t="shared" si="62"/>
        <v>144.923746130335</v>
      </c>
      <c r="J100" s="16">
        <f t="shared" si="63"/>
        <v>42.8256601878872</v>
      </c>
      <c r="K100" s="14"/>
      <c r="L100" s="16"/>
    </row>
    <row r="101" s="2" customFormat="1" spans="1:12">
      <c r="A101" s="8"/>
      <c r="B101" s="8">
        <v>12</v>
      </c>
      <c r="C101" s="9">
        <v>1e-6</v>
      </c>
      <c r="D101" s="10">
        <f t="shared" si="59"/>
        <v>12000000</v>
      </c>
      <c r="E101" s="22">
        <v>124.025245847843</v>
      </c>
      <c r="F101" s="11">
        <f t="shared" si="60"/>
        <v>0.000124025245847843</v>
      </c>
      <c r="G101" s="12">
        <f t="shared" si="61"/>
        <v>1.86037868771764</v>
      </c>
      <c r="H101" s="10">
        <f t="shared" si="54"/>
        <v>313846553.277322</v>
      </c>
      <c r="I101" s="16">
        <f t="shared" si="62"/>
        <v>313.846553277322</v>
      </c>
      <c r="J101" s="16">
        <f t="shared" si="63"/>
        <v>96.0869469316552</v>
      </c>
      <c r="K101" s="14"/>
      <c r="L101" s="16"/>
    </row>
    <row r="102" s="2" customFormat="1" spans="1:12">
      <c r="A102" s="8"/>
      <c r="B102" s="8">
        <v>39</v>
      </c>
      <c r="C102" s="9">
        <v>1e-6</v>
      </c>
      <c r="D102" s="10">
        <f t="shared" si="59"/>
        <v>39000000</v>
      </c>
      <c r="E102" s="22">
        <v>748.136523508066</v>
      </c>
      <c r="F102" s="11">
        <f t="shared" si="60"/>
        <v>0.000748136523508066</v>
      </c>
      <c r="G102" s="12">
        <f t="shared" si="61"/>
        <v>11.222047852621</v>
      </c>
      <c r="H102" s="10">
        <f t="shared" si="54"/>
        <v>170990594.05801</v>
      </c>
      <c r="I102" s="16">
        <f t="shared" si="62"/>
        <v>170.99059405801</v>
      </c>
      <c r="J102" s="16">
        <f t="shared" si="63"/>
        <v>32.4616650224147</v>
      </c>
      <c r="K102" s="14"/>
      <c r="L102" s="16"/>
    </row>
    <row r="103" s="2" customFormat="1" spans="1:12">
      <c r="A103" s="8"/>
      <c r="B103" s="8">
        <v>27</v>
      </c>
      <c r="C103" s="9">
        <v>1e-6</v>
      </c>
      <c r="D103" s="10">
        <f t="shared" si="59"/>
        <v>27000000</v>
      </c>
      <c r="E103" s="22">
        <v>1009.5922983448</v>
      </c>
      <c r="F103" s="11">
        <f t="shared" si="60"/>
        <v>0.0010095922983448</v>
      </c>
      <c r="G103" s="12">
        <f t="shared" si="61"/>
        <v>15.143884475172</v>
      </c>
      <c r="H103" s="10">
        <f t="shared" si="54"/>
        <v>88287939.2458368</v>
      </c>
      <c r="I103" s="16">
        <f t="shared" si="62"/>
        <v>88.2879392458368</v>
      </c>
      <c r="J103" s="16">
        <f t="shared" si="63"/>
        <v>19.2291531034087</v>
      </c>
      <c r="K103" s="14"/>
      <c r="L103" s="16"/>
    </row>
    <row r="104" s="2" customFormat="1" spans="1:12">
      <c r="A104" s="8"/>
      <c r="B104" s="8">
        <v>14</v>
      </c>
      <c r="C104" s="9">
        <v>1e-6</v>
      </c>
      <c r="D104" s="10">
        <f t="shared" si="59"/>
        <v>14000000</v>
      </c>
      <c r="E104" s="22">
        <v>178.91429529372</v>
      </c>
      <c r="F104" s="11">
        <f t="shared" si="60"/>
        <v>0.00017891429529372</v>
      </c>
      <c r="G104" s="12">
        <f t="shared" si="61"/>
        <v>2.6837144294058</v>
      </c>
      <c r="H104" s="10">
        <f t="shared" si="54"/>
        <v>254991852.418929</v>
      </c>
      <c r="I104" s="16">
        <f t="shared" si="62"/>
        <v>254.991852418929</v>
      </c>
      <c r="J104" s="16">
        <f t="shared" si="63"/>
        <v>72.9421883621945</v>
      </c>
      <c r="K104" s="14"/>
      <c r="L104" s="16"/>
    </row>
    <row r="105" s="2" customFormat="1" spans="1:12">
      <c r="A105" s="8"/>
      <c r="B105" s="8">
        <v>20</v>
      </c>
      <c r="C105" s="9">
        <v>1e-6</v>
      </c>
      <c r="D105" s="10">
        <f t="shared" si="56"/>
        <v>20000000</v>
      </c>
      <c r="E105" s="22">
        <v>150.21899650267</v>
      </c>
      <c r="F105" s="11">
        <f t="shared" si="57"/>
        <v>0.00015021899650267</v>
      </c>
      <c r="G105" s="12">
        <f t="shared" si="58"/>
        <v>2.25328494754004</v>
      </c>
      <c r="H105" s="10">
        <f t="shared" si="54"/>
        <v>428024272.762331</v>
      </c>
      <c r="I105" s="16">
        <f t="shared" si="53"/>
        <v>428.024272762331</v>
      </c>
      <c r="J105" s="16">
        <f t="shared" si="55"/>
        <v>105.193006400867</v>
      </c>
      <c r="K105" s="14"/>
      <c r="L105" s="16"/>
    </row>
    <row r="106" s="2" customFormat="1" spans="1:12">
      <c r="A106" s="8"/>
      <c r="B106" s="8">
        <v>12</v>
      </c>
      <c r="C106" s="9">
        <v>1e-6</v>
      </c>
      <c r="D106" s="10">
        <f t="shared" si="56"/>
        <v>12000000</v>
      </c>
      <c r="E106" s="22">
        <v>169.832306961936</v>
      </c>
      <c r="F106" s="11">
        <f t="shared" si="57"/>
        <v>0.000169832306961936</v>
      </c>
      <c r="G106" s="12">
        <f t="shared" si="58"/>
        <v>2.54748460442903</v>
      </c>
      <c r="H106" s="10">
        <f t="shared" si="54"/>
        <v>230689595.604103</v>
      </c>
      <c r="I106" s="16">
        <f t="shared" si="53"/>
        <v>230.689595604103</v>
      </c>
      <c r="J106" s="16">
        <f t="shared" si="55"/>
        <v>70.6276959202729</v>
      </c>
      <c r="K106" s="14"/>
      <c r="L106" s="16"/>
    </row>
    <row r="107" s="2" customFormat="1" spans="1:12">
      <c r="A107" s="8"/>
      <c r="B107" s="8">
        <v>14</v>
      </c>
      <c r="C107" s="9">
        <v>1e-6</v>
      </c>
      <c r="D107" s="10">
        <f t="shared" si="56"/>
        <v>14000000</v>
      </c>
      <c r="E107" s="22">
        <v>988.180943668755</v>
      </c>
      <c r="F107" s="11">
        <f t="shared" si="57"/>
        <v>0.000988180943668755</v>
      </c>
      <c r="G107" s="12">
        <f t="shared" si="58"/>
        <v>14.8227141550313</v>
      </c>
      <c r="H107" s="10">
        <f t="shared" si="54"/>
        <v>46921411.8434382</v>
      </c>
      <c r="I107" s="16">
        <f t="shared" si="53"/>
        <v>46.9214118434382</v>
      </c>
      <c r="J107" s="16">
        <f t="shared" si="55"/>
        <v>13.4221953699181</v>
      </c>
      <c r="K107" s="14"/>
      <c r="L107" s="16"/>
    </row>
    <row r="108" s="2" customFormat="1" spans="1:12">
      <c r="A108" s="8"/>
      <c r="B108" s="8">
        <v>17</v>
      </c>
      <c r="C108" s="9">
        <v>1e-6</v>
      </c>
      <c r="D108" s="10">
        <f t="shared" si="56"/>
        <v>17000000</v>
      </c>
      <c r="E108" s="22">
        <v>447.445718385678</v>
      </c>
      <c r="F108" s="11">
        <f t="shared" si="57"/>
        <v>0.000447445718385678</v>
      </c>
      <c r="G108" s="12">
        <f t="shared" si="58"/>
        <v>6.71168577578516</v>
      </c>
      <c r="H108" s="10">
        <f t="shared" si="54"/>
        <v>125069041.653653</v>
      </c>
      <c r="I108" s="16">
        <f t="shared" si="53"/>
        <v>125.069041653653</v>
      </c>
      <c r="J108" s="16">
        <f t="shared" si="55"/>
        <v>32.9061210683611</v>
      </c>
      <c r="K108" s="14"/>
      <c r="L108" s="16"/>
    </row>
    <row r="109" s="2" customFormat="1" spans="1:12">
      <c r="A109" s="8"/>
      <c r="B109" s="8">
        <v>15</v>
      </c>
      <c r="C109" s="9">
        <v>1e-6</v>
      </c>
      <c r="D109" s="10">
        <f t="shared" si="56"/>
        <v>15000000</v>
      </c>
      <c r="E109" s="22">
        <v>564.015438016447</v>
      </c>
      <c r="F109" s="11">
        <f t="shared" si="57"/>
        <v>0.000564015438016447</v>
      </c>
      <c r="G109" s="12">
        <f t="shared" si="58"/>
        <v>8.46023157024671</v>
      </c>
      <c r="H109" s="10">
        <f t="shared" si="54"/>
        <v>87801178.6794429</v>
      </c>
      <c r="I109" s="16">
        <f t="shared" si="53"/>
        <v>87.8011786794429</v>
      </c>
      <c r="J109" s="16">
        <f t="shared" si="55"/>
        <v>24.3743831456844</v>
      </c>
      <c r="K109" s="14"/>
      <c r="L109" s="16"/>
    </row>
    <row r="110" s="2" customFormat="1" spans="1:12">
      <c r="A110" s="8"/>
      <c r="B110" s="8">
        <v>17</v>
      </c>
      <c r="C110" s="9">
        <v>1e-6</v>
      </c>
      <c r="D110" s="10">
        <f t="shared" si="56"/>
        <v>17000000</v>
      </c>
      <c r="E110" s="22">
        <v>189.695162370504</v>
      </c>
      <c r="F110" s="11">
        <f t="shared" si="57"/>
        <v>0.000189695162370504</v>
      </c>
      <c r="G110" s="12">
        <f t="shared" si="58"/>
        <v>2.84542743555756</v>
      </c>
      <c r="H110" s="10">
        <f t="shared" si="54"/>
        <v>291210702.071868</v>
      </c>
      <c r="I110" s="16">
        <f t="shared" si="53"/>
        <v>291.210702071868</v>
      </c>
      <c r="J110" s="16">
        <f t="shared" si="55"/>
        <v>76.6185979526093</v>
      </c>
      <c r="K110" s="14"/>
      <c r="L110" s="16"/>
    </row>
    <row r="111" s="2" customFormat="1" spans="1:12">
      <c r="A111" s="8"/>
      <c r="B111" s="8">
        <v>15</v>
      </c>
      <c r="C111" s="9">
        <v>1e-6</v>
      </c>
      <c r="D111" s="10">
        <f t="shared" si="56"/>
        <v>15000000</v>
      </c>
      <c r="E111" s="22">
        <v>141.929488291602</v>
      </c>
      <c r="F111" s="11">
        <f t="shared" si="57"/>
        <v>0.000141929488291602</v>
      </c>
      <c r="G111" s="12">
        <f t="shared" si="58"/>
        <v>2.12894232437404</v>
      </c>
      <c r="H111" s="10">
        <f t="shared" si="54"/>
        <v>342063158.860405</v>
      </c>
      <c r="I111" s="16">
        <f t="shared" si="53"/>
        <v>342.063158860405</v>
      </c>
      <c r="J111" s="16">
        <f t="shared" si="55"/>
        <v>94.9597558880918</v>
      </c>
      <c r="K111" s="14"/>
      <c r="L111" s="16"/>
    </row>
    <row r="112" s="1" customFormat="1" spans="1:12">
      <c r="A112" s="4"/>
      <c r="B112" s="4"/>
      <c r="C112" s="4"/>
      <c r="D112" s="4"/>
      <c r="E112" s="13"/>
      <c r="F112" s="13"/>
      <c r="G112" s="13"/>
      <c r="H112" s="4"/>
      <c r="I112" s="19"/>
      <c r="J112" s="20"/>
      <c r="K112" s="21"/>
      <c r="L112" s="25"/>
    </row>
    <row r="113" s="2" customFormat="1" spans="1:12">
      <c r="A113" s="8"/>
      <c r="B113" s="8"/>
      <c r="C113" s="9"/>
      <c r="D113" s="9"/>
      <c r="E113" s="12"/>
      <c r="F113" s="11"/>
      <c r="G113" s="12"/>
      <c r="H113" s="9"/>
      <c r="I113" s="25"/>
      <c r="J113" s="25"/>
      <c r="K113" s="21"/>
      <c r="L113" s="8"/>
    </row>
    <row r="114" s="2" customFormat="1" spans="1:12">
      <c r="A114" s="8"/>
      <c r="B114" s="8"/>
      <c r="C114" s="8"/>
      <c r="D114" s="8"/>
      <c r="E114" s="23"/>
      <c r="F114" s="23"/>
      <c r="G114" s="23"/>
      <c r="H114" s="24"/>
      <c r="I114" s="25"/>
      <c r="J114" s="25"/>
      <c r="K114" s="8"/>
      <c r="L114" s="8"/>
    </row>
    <row r="117" s="1" customFormat="1" spans="1:12">
      <c r="A117" s="4"/>
      <c r="B117" s="5"/>
      <c r="C117" s="5"/>
      <c r="D117" s="5"/>
      <c r="E117" s="5"/>
      <c r="F117" s="5"/>
      <c r="G117" s="5"/>
      <c r="H117" s="5"/>
      <c r="I117" s="5"/>
      <c r="J117" s="5"/>
      <c r="K117" s="14"/>
      <c r="L117" s="8"/>
    </row>
    <row r="118" s="1" customFormat="1" spans="1:12">
      <c r="A118" s="4"/>
      <c r="B118" s="6" t="s">
        <v>43</v>
      </c>
      <c r="C118" s="6" t="s">
        <v>44</v>
      </c>
      <c r="D118" s="6" t="s">
        <v>45</v>
      </c>
      <c r="E118" s="6" t="s">
        <v>46</v>
      </c>
      <c r="F118" s="6" t="s">
        <v>47</v>
      </c>
      <c r="G118" s="6" t="s">
        <v>48</v>
      </c>
      <c r="H118" s="6" t="s">
        <v>49</v>
      </c>
      <c r="I118" s="6" t="s">
        <v>50</v>
      </c>
      <c r="J118" s="6" t="s">
        <v>51</v>
      </c>
      <c r="K118" s="15"/>
      <c r="L118" s="18"/>
    </row>
    <row r="119" s="1" customFormat="1" spans="1:12">
      <c r="A119" s="7" t="s">
        <v>39</v>
      </c>
      <c r="B119" s="8">
        <v>23</v>
      </c>
      <c r="C119" s="9">
        <v>1e-6</v>
      </c>
      <c r="D119" s="10">
        <f t="shared" ref="D119" si="64">B119/C119</f>
        <v>23000000</v>
      </c>
      <c r="E119" s="1">
        <v>81.2158345303925</v>
      </c>
      <c r="F119" s="11">
        <f t="shared" ref="F119" si="65">E119*C119</f>
        <v>8.12158345303925e-5</v>
      </c>
      <c r="G119" s="12">
        <f t="shared" ref="G119" si="66">E119*0.015</f>
        <v>1.21823751795589</v>
      </c>
      <c r="H119" s="10">
        <f>1/0.000000000155125*(LN(1+0.000000000155125*1*3324*D119/E119))</f>
        <v>878647741.756518</v>
      </c>
      <c r="I119" s="16">
        <f t="shared" ref="I119:I136" si="67">H119/1000000</f>
        <v>878.647741756518</v>
      </c>
      <c r="J119" s="16">
        <f t="shared" ref="J119" si="68">((1/B119+0.0004+0.01)^0.5)*I119</f>
        <v>203.949000615038</v>
      </c>
      <c r="K119" s="14"/>
      <c r="L119" s="15"/>
    </row>
    <row r="120" s="2" customFormat="1" spans="1:12">
      <c r="A120" s="8"/>
      <c r="B120" s="8">
        <v>10</v>
      </c>
      <c r="C120" s="9">
        <v>1e-6</v>
      </c>
      <c r="D120" s="10">
        <f t="shared" ref="D120:D136" si="69">B120/C120</f>
        <v>10000000</v>
      </c>
      <c r="E120" s="1">
        <v>291.836257505524</v>
      </c>
      <c r="F120" s="11">
        <f t="shared" ref="F120:F136" si="70">E120*C120</f>
        <v>0.000291836257505523</v>
      </c>
      <c r="G120" s="12">
        <f t="shared" ref="G120:G136" si="71">E120*0.015</f>
        <v>4.37754386258285</v>
      </c>
      <c r="H120" s="10">
        <f t="shared" ref="H120:H136" si="72">1/0.000000000155125*(LN(1+0.000000000155125*1*3324*D120/E120))</f>
        <v>112904958.965129</v>
      </c>
      <c r="I120" s="16">
        <f t="shared" si="67"/>
        <v>112.904958965129</v>
      </c>
      <c r="J120" s="16">
        <f t="shared" ref="J120:J136" si="73">((1/B120+0.0004+0.01)^0.5)*I120</f>
        <v>37.5143610552611</v>
      </c>
      <c r="K120" s="14"/>
      <c r="L120" s="17"/>
    </row>
    <row r="121" s="2" customFormat="1" spans="1:12">
      <c r="A121" s="8"/>
      <c r="B121" s="8">
        <v>16</v>
      </c>
      <c r="C121" s="9">
        <v>1e-6</v>
      </c>
      <c r="D121" s="10">
        <f t="shared" si="69"/>
        <v>16000000</v>
      </c>
      <c r="E121" s="1">
        <v>177.07274399796</v>
      </c>
      <c r="F121" s="11">
        <f t="shared" si="70"/>
        <v>0.00017707274399796</v>
      </c>
      <c r="G121" s="12">
        <f t="shared" si="71"/>
        <v>2.6560911599694</v>
      </c>
      <c r="H121" s="10">
        <f t="shared" si="72"/>
        <v>293564174.645644</v>
      </c>
      <c r="I121" s="16">
        <f t="shared" si="67"/>
        <v>293.564174645644</v>
      </c>
      <c r="J121" s="16">
        <f t="shared" si="73"/>
        <v>79.262327154324</v>
      </c>
      <c r="K121" s="14"/>
      <c r="L121" s="17"/>
    </row>
    <row r="122" s="2" customFormat="1" spans="1:12">
      <c r="A122" s="8"/>
      <c r="B122" s="8">
        <v>8</v>
      </c>
      <c r="C122" s="9">
        <v>1e-6</v>
      </c>
      <c r="D122" s="10">
        <f t="shared" ref="D122:D133" si="74">B122/C122</f>
        <v>8000000</v>
      </c>
      <c r="E122" s="1">
        <v>263.826155296279</v>
      </c>
      <c r="F122" s="11">
        <f t="shared" ref="F122:F133" si="75">E122*C122</f>
        <v>0.000263826155296279</v>
      </c>
      <c r="G122" s="12">
        <f t="shared" ref="G122:G133" si="76">E122*0.015</f>
        <v>3.95739232944419</v>
      </c>
      <c r="H122" s="10">
        <f t="shared" si="72"/>
        <v>100013778.954424</v>
      </c>
      <c r="I122" s="16">
        <f t="shared" ref="I122:I133" si="77">H122/1000000</f>
        <v>100.013778954424</v>
      </c>
      <c r="J122" s="16">
        <f t="shared" ref="J122:J133" si="78">((1/B122+0.0004+0.01)^0.5)*I122</f>
        <v>36.8018091918426</v>
      </c>
      <c r="K122" s="14"/>
      <c r="L122" s="17"/>
    </row>
    <row r="123" s="2" customFormat="1" spans="1:12">
      <c r="A123" s="8"/>
      <c r="B123" s="8">
        <v>22</v>
      </c>
      <c r="C123" s="9">
        <v>1e-6</v>
      </c>
      <c r="D123" s="10">
        <f t="shared" si="74"/>
        <v>22000000</v>
      </c>
      <c r="E123" s="1">
        <v>179.83180047134</v>
      </c>
      <c r="F123" s="11">
        <f t="shared" si="75"/>
        <v>0.00017983180047134</v>
      </c>
      <c r="G123" s="12">
        <f t="shared" si="76"/>
        <v>2.6974770070701</v>
      </c>
      <c r="H123" s="10">
        <f t="shared" si="72"/>
        <v>394335886.854017</v>
      </c>
      <c r="I123" s="16">
        <f t="shared" si="77"/>
        <v>394.335886854017</v>
      </c>
      <c r="J123" s="16">
        <f t="shared" si="78"/>
        <v>93.1956331382753</v>
      </c>
      <c r="K123" s="14"/>
      <c r="L123" s="17"/>
    </row>
    <row r="124" s="2" customFormat="1" spans="1:12">
      <c r="A124" s="8"/>
      <c r="B124" s="8">
        <v>5</v>
      </c>
      <c r="C124" s="9">
        <v>1e-6</v>
      </c>
      <c r="D124" s="10">
        <f t="shared" si="74"/>
        <v>5000000</v>
      </c>
      <c r="E124" s="1">
        <v>23.1983755922817</v>
      </c>
      <c r="F124" s="11">
        <f t="shared" si="75"/>
        <v>2.31983755922817e-5</v>
      </c>
      <c r="G124" s="12">
        <f t="shared" si="76"/>
        <v>0.347975633884225</v>
      </c>
      <c r="H124" s="10">
        <f t="shared" si="72"/>
        <v>679342628.22556</v>
      </c>
      <c r="I124" s="16">
        <f t="shared" si="77"/>
        <v>679.34262822556</v>
      </c>
      <c r="J124" s="16">
        <f t="shared" si="78"/>
        <v>311.610250044404</v>
      </c>
      <c r="K124" s="14"/>
      <c r="L124" s="17"/>
    </row>
    <row r="125" s="2" customFormat="1" spans="1:12">
      <c r="A125" s="8"/>
      <c r="B125" s="8">
        <v>16</v>
      </c>
      <c r="C125" s="9">
        <v>1e-6</v>
      </c>
      <c r="D125" s="10">
        <f t="shared" si="74"/>
        <v>16000000</v>
      </c>
      <c r="E125" s="1">
        <v>154.483473869995</v>
      </c>
      <c r="F125" s="11">
        <f t="shared" si="75"/>
        <v>0.000154483473869995</v>
      </c>
      <c r="G125" s="12">
        <f t="shared" si="76"/>
        <v>2.31725210804992</v>
      </c>
      <c r="H125" s="10">
        <f t="shared" si="72"/>
        <v>335391715.583115</v>
      </c>
      <c r="I125" s="16">
        <f t="shared" si="77"/>
        <v>335.391715583115</v>
      </c>
      <c r="J125" s="16">
        <f t="shared" si="78"/>
        <v>90.5557632074411</v>
      </c>
      <c r="K125" s="14"/>
      <c r="L125" s="18"/>
    </row>
    <row r="126" s="2" customFormat="1" spans="1:12">
      <c r="A126" s="8"/>
      <c r="B126" s="8">
        <v>11</v>
      </c>
      <c r="C126" s="9">
        <v>1e-6</v>
      </c>
      <c r="D126" s="10">
        <f t="shared" si="74"/>
        <v>11000000</v>
      </c>
      <c r="E126" s="1">
        <v>614.536526678056</v>
      </c>
      <c r="F126" s="11">
        <f t="shared" si="75"/>
        <v>0.000614536526678056</v>
      </c>
      <c r="G126" s="12">
        <f t="shared" si="76"/>
        <v>9.21804790017085</v>
      </c>
      <c r="H126" s="10">
        <f t="shared" si="72"/>
        <v>59225598.6320402</v>
      </c>
      <c r="I126" s="16">
        <f t="shared" si="77"/>
        <v>59.2255986320402</v>
      </c>
      <c r="J126" s="16">
        <f t="shared" si="78"/>
        <v>18.8509685228293</v>
      </c>
      <c r="K126" s="14"/>
      <c r="L126" s="18"/>
    </row>
    <row r="127" s="2" customFormat="1" spans="1:12">
      <c r="A127" s="8"/>
      <c r="B127" s="8">
        <v>23</v>
      </c>
      <c r="C127" s="9">
        <v>1e-6</v>
      </c>
      <c r="D127" s="10">
        <f t="shared" si="74"/>
        <v>23000000</v>
      </c>
      <c r="E127" s="1">
        <v>241.867740930886</v>
      </c>
      <c r="F127" s="11">
        <f t="shared" si="75"/>
        <v>0.000241867740930886</v>
      </c>
      <c r="G127" s="12">
        <f t="shared" si="76"/>
        <v>3.6280161139633</v>
      </c>
      <c r="H127" s="10">
        <f t="shared" si="72"/>
        <v>308584966.296234</v>
      </c>
      <c r="I127" s="16">
        <f t="shared" si="77"/>
        <v>308.584966296234</v>
      </c>
      <c r="J127" s="16">
        <f t="shared" si="78"/>
        <v>71.6277894883409</v>
      </c>
      <c r="K127" s="14"/>
      <c r="L127" s="18"/>
    </row>
    <row r="128" s="2" customFormat="1" spans="1:12">
      <c r="A128" s="8"/>
      <c r="B128" s="8">
        <v>8</v>
      </c>
      <c r="C128" s="9">
        <v>1e-6</v>
      </c>
      <c r="D128" s="10">
        <f t="shared" si="74"/>
        <v>8000000</v>
      </c>
      <c r="E128" s="1">
        <v>109.423961268587</v>
      </c>
      <c r="F128" s="11">
        <f t="shared" si="75"/>
        <v>0.000109423961268587</v>
      </c>
      <c r="G128" s="12">
        <f t="shared" si="76"/>
        <v>1.6413594190288</v>
      </c>
      <c r="H128" s="10">
        <f t="shared" si="72"/>
        <v>238549364.004584</v>
      </c>
      <c r="I128" s="16">
        <f t="shared" si="77"/>
        <v>238.549364004584</v>
      </c>
      <c r="J128" s="16">
        <f t="shared" si="78"/>
        <v>87.7783868254061</v>
      </c>
      <c r="K128" s="14"/>
      <c r="L128" s="17"/>
    </row>
    <row r="129" s="2" customFormat="1" spans="1:12">
      <c r="A129" s="8"/>
      <c r="B129" s="8">
        <v>11</v>
      </c>
      <c r="C129" s="9">
        <v>1e-6</v>
      </c>
      <c r="D129" s="10">
        <f t="shared" si="74"/>
        <v>11000000</v>
      </c>
      <c r="E129" s="1">
        <v>156.335017809387</v>
      </c>
      <c r="F129" s="11">
        <f t="shared" si="75"/>
        <v>0.000156335017809387</v>
      </c>
      <c r="G129" s="12">
        <f t="shared" si="76"/>
        <v>2.34502526714081</v>
      </c>
      <c r="H129" s="10">
        <f t="shared" si="72"/>
        <v>229739505.853029</v>
      </c>
      <c r="I129" s="16">
        <f t="shared" si="77"/>
        <v>229.739505853029</v>
      </c>
      <c r="J129" s="16">
        <f t="shared" si="78"/>
        <v>73.1239918771023</v>
      </c>
      <c r="K129" s="14"/>
      <c r="L129" s="17"/>
    </row>
    <row r="130" s="2" customFormat="1" spans="1:12">
      <c r="A130" s="8"/>
      <c r="B130" s="8">
        <v>21</v>
      </c>
      <c r="C130" s="9">
        <v>1e-6</v>
      </c>
      <c r="D130" s="10">
        <f t="shared" si="74"/>
        <v>21000000</v>
      </c>
      <c r="E130" s="1">
        <v>72.6797069807263</v>
      </c>
      <c r="F130" s="11">
        <f t="shared" si="75"/>
        <v>7.26797069807263e-5</v>
      </c>
      <c r="G130" s="12">
        <f t="shared" si="76"/>
        <v>1.09019560471089</v>
      </c>
      <c r="H130" s="10">
        <f t="shared" si="72"/>
        <v>895283495.360066</v>
      </c>
      <c r="I130" s="16">
        <f t="shared" si="77"/>
        <v>895.283495360066</v>
      </c>
      <c r="J130" s="16">
        <f t="shared" si="78"/>
        <v>215.648219181472</v>
      </c>
      <c r="K130" s="14"/>
      <c r="L130" s="17"/>
    </row>
    <row r="131" s="2" customFormat="1" spans="1:12">
      <c r="A131" s="8"/>
      <c r="B131" s="8">
        <v>27</v>
      </c>
      <c r="C131" s="9">
        <v>1e-6</v>
      </c>
      <c r="D131" s="10">
        <f t="shared" si="74"/>
        <v>27000000</v>
      </c>
      <c r="E131" s="1">
        <v>316.196596334636</v>
      </c>
      <c r="F131" s="11">
        <f t="shared" si="75"/>
        <v>0.000316196596334636</v>
      </c>
      <c r="G131" s="12">
        <f t="shared" si="76"/>
        <v>4.74294894501954</v>
      </c>
      <c r="H131" s="10">
        <f t="shared" si="72"/>
        <v>277764979.360069</v>
      </c>
      <c r="I131" s="16">
        <f t="shared" si="77"/>
        <v>277.764979360069</v>
      </c>
      <c r="J131" s="16">
        <f t="shared" si="78"/>
        <v>60.4973381472578</v>
      </c>
      <c r="K131" s="14"/>
      <c r="L131" s="17"/>
    </row>
    <row r="132" s="2" customFormat="1" spans="1:12">
      <c r="A132" s="8"/>
      <c r="B132" s="8">
        <v>11</v>
      </c>
      <c r="C132" s="9">
        <v>1e-6</v>
      </c>
      <c r="D132" s="10">
        <f t="shared" si="74"/>
        <v>11000000</v>
      </c>
      <c r="E132" s="1">
        <v>141.475066403287</v>
      </c>
      <c r="F132" s="11">
        <f t="shared" si="75"/>
        <v>0.000141475066403287</v>
      </c>
      <c r="G132" s="12">
        <f t="shared" si="76"/>
        <v>2.12212599604931</v>
      </c>
      <c r="H132" s="10">
        <f t="shared" si="72"/>
        <v>253401975.372384</v>
      </c>
      <c r="I132" s="16">
        <f t="shared" si="77"/>
        <v>253.401975372384</v>
      </c>
      <c r="J132" s="16">
        <f t="shared" si="78"/>
        <v>80.6555403693862</v>
      </c>
      <c r="K132" s="14"/>
      <c r="L132" s="17"/>
    </row>
    <row r="133" s="2" customFormat="1" spans="1:12">
      <c r="A133" s="8"/>
      <c r="B133" s="8">
        <v>9</v>
      </c>
      <c r="C133" s="9">
        <v>1e-6</v>
      </c>
      <c r="D133" s="10">
        <f t="shared" si="74"/>
        <v>9000000</v>
      </c>
      <c r="E133" s="1">
        <v>239.326387586346</v>
      </c>
      <c r="F133" s="11">
        <f t="shared" si="75"/>
        <v>0.000239326387586346</v>
      </c>
      <c r="G133" s="12">
        <f t="shared" si="76"/>
        <v>3.58989581379519</v>
      </c>
      <c r="H133" s="10">
        <f t="shared" si="72"/>
        <v>123804354.235116</v>
      </c>
      <c r="I133" s="16">
        <f t="shared" si="77"/>
        <v>123.804354235116</v>
      </c>
      <c r="J133" s="16">
        <f t="shared" si="78"/>
        <v>43.1562713664795</v>
      </c>
      <c r="K133" s="14"/>
      <c r="L133" s="18"/>
    </row>
    <row r="134" s="2" customFormat="1" spans="1:12">
      <c r="A134" s="8"/>
      <c r="B134" s="8">
        <v>13</v>
      </c>
      <c r="C134" s="9">
        <v>1e-6</v>
      </c>
      <c r="D134" s="10">
        <f t="shared" si="69"/>
        <v>13000000</v>
      </c>
      <c r="E134" s="1">
        <v>113.085162133475</v>
      </c>
      <c r="F134" s="11">
        <f t="shared" si="70"/>
        <v>0.000113085162133475</v>
      </c>
      <c r="G134" s="12">
        <f t="shared" si="71"/>
        <v>1.69627743200212</v>
      </c>
      <c r="H134" s="10">
        <f t="shared" si="72"/>
        <v>371222357.312981</v>
      </c>
      <c r="I134" s="16">
        <f t="shared" si="67"/>
        <v>371.222357312981</v>
      </c>
      <c r="J134" s="16">
        <f t="shared" si="73"/>
        <v>109.69798223498</v>
      </c>
      <c r="K134" s="14"/>
      <c r="L134" s="17"/>
    </row>
    <row r="135" s="2" customFormat="1" spans="1:12">
      <c r="A135" s="8"/>
      <c r="B135" s="8">
        <v>27</v>
      </c>
      <c r="C135" s="9">
        <v>1e-6</v>
      </c>
      <c r="D135" s="10">
        <f t="shared" si="69"/>
        <v>27000000</v>
      </c>
      <c r="E135" s="1">
        <v>123.113577170709</v>
      </c>
      <c r="F135" s="11">
        <f t="shared" si="70"/>
        <v>0.000123113577170709</v>
      </c>
      <c r="G135" s="12">
        <f t="shared" si="71"/>
        <v>1.84670365756064</v>
      </c>
      <c r="H135" s="10">
        <f t="shared" si="72"/>
        <v>690632813.443989</v>
      </c>
      <c r="I135" s="16">
        <f t="shared" si="67"/>
        <v>690.632813443989</v>
      </c>
      <c r="J135" s="16">
        <f t="shared" si="73"/>
        <v>150.420139165029</v>
      </c>
      <c r="K135" s="14"/>
      <c r="L135" s="17"/>
    </row>
    <row r="136" s="2" customFormat="1" spans="1:12">
      <c r="A136" s="8"/>
      <c r="B136" s="8">
        <v>10</v>
      </c>
      <c r="C136" s="9">
        <v>1e-6</v>
      </c>
      <c r="D136" s="10">
        <f t="shared" si="69"/>
        <v>10000000</v>
      </c>
      <c r="E136" s="1">
        <v>604.204088100362</v>
      </c>
      <c r="F136" s="11">
        <f t="shared" si="70"/>
        <v>0.000604204088100362</v>
      </c>
      <c r="G136" s="12">
        <f t="shared" si="71"/>
        <v>9.06306132150543</v>
      </c>
      <c r="H136" s="10">
        <f t="shared" si="72"/>
        <v>54781100.1057327</v>
      </c>
      <c r="I136" s="16">
        <f t="shared" si="67"/>
        <v>54.7811001057327</v>
      </c>
      <c r="J136" s="16">
        <f t="shared" si="73"/>
        <v>18.2018397350073</v>
      </c>
      <c r="K136" s="14"/>
      <c r="L136" s="17"/>
    </row>
    <row r="137" s="2" customFormat="1" spans="1:12">
      <c r="A137" s="4"/>
      <c r="B137" s="4"/>
      <c r="C137" s="4"/>
      <c r="D137" s="4"/>
      <c r="E137" s="13"/>
      <c r="F137" s="13"/>
      <c r="G137" s="13"/>
      <c r="H137" s="4"/>
      <c r="I137" s="19"/>
      <c r="J137" s="20"/>
      <c r="K137" s="21"/>
      <c r="L137" s="18"/>
    </row>
  </sheetData>
  <pageMargins left="0.511805555555556" right="0.511805555555556" top="0.786805555555556" bottom="0.786805555555556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General Report</vt:lpstr>
      <vt:lpstr>FT+UPb individual Ages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Cleber Jose Soares</dc:creator>
  <cp:lastModifiedBy>Administrator</cp:lastModifiedBy>
  <dcterms:created xsi:type="dcterms:W3CDTF">2015-12-22T18:22:00Z</dcterms:created>
  <cp:lastPrinted>2017-05-02T22:56:00Z</cp:lastPrinted>
  <dcterms:modified xsi:type="dcterms:W3CDTF">2023-05-19T02:01:11Z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35C7F74F612B4CC1B0F5B8DDF0F196DE_12</vt:lpwstr>
  </property>
</Properties>
</file>