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e3990b5009124798/Paper/Shamai W - Minerals/0116-Finally Proof/minerals-3245380-supplementary/"/>
    </mc:Choice>
  </mc:AlternateContent>
  <xr:revisionPtr revIDLastSave="342" documentId="11_F25DC773A252ABDACC104847A11D7F285BDE58EE" xr6:coauthVersionLast="47" xr6:coauthVersionMax="47" xr10:uidLastSave="{D3EA0387-B249-43D2-9266-89E3A6422CA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1" l="1"/>
  <c r="D52" i="1"/>
  <c r="E52" i="1"/>
  <c r="F52" i="1"/>
  <c r="G52" i="1"/>
  <c r="H52" i="1"/>
  <c r="I52" i="1"/>
  <c r="J52" i="1"/>
  <c r="K52" i="1"/>
  <c r="L52" i="1"/>
  <c r="M52" i="1"/>
  <c r="N52" i="1"/>
  <c r="B52" i="1"/>
  <c r="F51" i="1"/>
  <c r="G51" i="1"/>
  <c r="H51" i="1"/>
  <c r="I51" i="1"/>
  <c r="J51" i="1"/>
  <c r="K51" i="1"/>
  <c r="L51" i="1"/>
  <c r="M51" i="1"/>
  <c r="N51" i="1"/>
  <c r="C51" i="1"/>
  <c r="D51" i="1"/>
  <c r="E51" i="1"/>
  <c r="B51" i="1"/>
  <c r="B49" i="1"/>
  <c r="C50" i="1"/>
  <c r="D50" i="1"/>
  <c r="E50" i="1"/>
  <c r="F50" i="1"/>
  <c r="G50" i="1"/>
  <c r="H50" i="1"/>
  <c r="I50" i="1"/>
  <c r="J50" i="1"/>
  <c r="K50" i="1"/>
  <c r="L50" i="1"/>
  <c r="M50" i="1"/>
  <c r="N50" i="1"/>
  <c r="B50" i="1"/>
  <c r="C49" i="1"/>
  <c r="D49" i="1"/>
  <c r="E49" i="1"/>
  <c r="F49" i="1"/>
  <c r="G49" i="1"/>
  <c r="H49" i="1"/>
  <c r="I49" i="1"/>
  <c r="J49" i="1"/>
  <c r="K49" i="1"/>
  <c r="L49" i="1"/>
  <c r="M49" i="1"/>
  <c r="N49" i="1"/>
  <c r="J7" i="1"/>
  <c r="E7" i="1"/>
  <c r="F7" i="1"/>
  <c r="G7" i="1"/>
  <c r="H7" i="1"/>
  <c r="C7" i="1"/>
  <c r="D7" i="1"/>
  <c r="B7" i="1"/>
  <c r="K18" i="1"/>
  <c r="K20" i="1" s="1"/>
  <c r="L18" i="1"/>
  <c r="L20" i="1" s="1"/>
  <c r="M18" i="1"/>
  <c r="M20" i="1" s="1"/>
  <c r="K19" i="1"/>
  <c r="L19" i="1"/>
  <c r="M19" i="1"/>
  <c r="K21" i="1"/>
  <c r="L21" i="1"/>
  <c r="M21" i="1"/>
  <c r="K22" i="1"/>
  <c r="L22" i="1"/>
  <c r="M22" i="1"/>
  <c r="E18" i="1"/>
  <c r="F18" i="1"/>
  <c r="F20" i="1" s="1"/>
  <c r="G18" i="1"/>
  <c r="G20" i="1" s="1"/>
  <c r="H18" i="1"/>
  <c r="H20" i="1" s="1"/>
  <c r="E19" i="1"/>
  <c r="F19" i="1"/>
  <c r="G19" i="1"/>
  <c r="H19" i="1"/>
  <c r="E20" i="1"/>
  <c r="E21" i="1"/>
  <c r="F21" i="1"/>
  <c r="G21" i="1"/>
  <c r="H21" i="1"/>
  <c r="E22" i="1"/>
  <c r="F22" i="1"/>
  <c r="G22" i="1"/>
  <c r="H22" i="1"/>
  <c r="C22" i="1"/>
  <c r="D22" i="1"/>
  <c r="I22" i="1"/>
  <c r="J22" i="1"/>
  <c r="N22" i="1"/>
  <c r="B22" i="1"/>
  <c r="C21" i="1"/>
  <c r="D21" i="1"/>
  <c r="I21" i="1"/>
  <c r="J21" i="1"/>
  <c r="N21" i="1"/>
  <c r="B21" i="1"/>
  <c r="C19" i="1"/>
  <c r="D19" i="1"/>
  <c r="I19" i="1"/>
  <c r="J19" i="1"/>
  <c r="N19" i="1"/>
  <c r="B19" i="1"/>
  <c r="C18" i="1"/>
  <c r="C20" i="1" s="1"/>
  <c r="D18" i="1"/>
  <c r="D20" i="1" s="1"/>
  <c r="I18" i="1"/>
  <c r="I20" i="1" s="1"/>
  <c r="J18" i="1"/>
  <c r="J20" i="1" s="1"/>
  <c r="N18" i="1"/>
  <c r="N20" i="1" s="1"/>
  <c r="B18" i="1"/>
  <c r="B20" i="1" s="1"/>
</calcChain>
</file>

<file path=xl/sharedStrings.xml><?xml version="1.0" encoding="utf-8"?>
<sst xmlns="http://schemas.openxmlformats.org/spreadsheetml/2006/main" count="88" uniqueCount="70">
  <si>
    <t>Sample No.</t>
  </si>
  <si>
    <t>14-SM-1</t>
  </si>
  <si>
    <t>14-SM-2</t>
  </si>
  <si>
    <t>14-SM-5</t>
  </si>
  <si>
    <t>14-SM-6</t>
  </si>
  <si>
    <t>Rock type</t>
  </si>
  <si>
    <r>
      <t>SiO</t>
    </r>
    <r>
      <rPr>
        <vertAlign val="subscript"/>
        <sz val="10"/>
        <color rgb="FF000000"/>
        <rFont val="Times New Roman"/>
        <family val="1"/>
      </rPr>
      <t>2</t>
    </r>
  </si>
  <si>
    <r>
      <t>TiO</t>
    </r>
    <r>
      <rPr>
        <vertAlign val="subscript"/>
        <sz val="10"/>
        <color rgb="FF000000"/>
        <rFont val="Times New Roman"/>
        <family val="1"/>
      </rPr>
      <t>2</t>
    </r>
  </si>
  <si>
    <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</si>
  <si>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Fe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</si>
  <si>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t>FeO</t>
  </si>
  <si>
    <t>MnO</t>
  </si>
  <si>
    <t>MgO</t>
  </si>
  <si>
    <t>CaO</t>
  </si>
  <si>
    <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</si>
  <si>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</si>
  <si>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P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5</t>
    </r>
  </si>
  <si>
    <t>LOI</t>
  </si>
  <si>
    <t>Total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</si>
  <si>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</si>
  <si>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</si>
  <si>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</si>
  <si>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</si>
  <si>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</si>
  <si>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</si>
  <si>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</si>
  <si>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</si>
  <si>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</si>
  <si>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</si>
  <si>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</si>
  <si>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</si>
  <si>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</si>
  <si>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</si>
  <si>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Rb</t>
  </si>
  <si>
    <t>Ba</t>
  </si>
  <si>
    <t>Th</t>
  </si>
  <si>
    <t>U</t>
  </si>
  <si>
    <t>Nb</t>
  </si>
  <si>
    <t>Ta</t>
  </si>
  <si>
    <t>Sr</t>
  </si>
  <si>
    <t>Zr</t>
  </si>
  <si>
    <t>Hf</t>
  </si>
  <si>
    <t>Y</t>
  </si>
  <si>
    <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O+K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</si>
  <si>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O/K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phoneticPr fontId="4" type="noConversion"/>
  </si>
  <si>
    <r>
      <t>∑</t>
    </r>
    <r>
      <rPr>
        <sz val="9"/>
        <rFont val="Times New Roman"/>
        <family val="1"/>
      </rPr>
      <t>LREE/</t>
    </r>
    <r>
      <rPr>
        <sz val="9"/>
        <rFont val="宋体"/>
        <family val="3"/>
        <charset val="134"/>
      </rPr>
      <t>∑</t>
    </r>
    <r>
      <rPr>
        <sz val="9"/>
        <rFont val="Times New Roman"/>
        <family val="1"/>
      </rPr>
      <t>HREE</t>
    </r>
  </si>
  <si>
    <r>
      <t>(La/Yb)</t>
    </r>
    <r>
      <rPr>
        <vertAlign val="subscript"/>
        <sz val="9"/>
        <rFont val="Times New Roman"/>
        <family val="1"/>
      </rPr>
      <t>N</t>
    </r>
    <phoneticPr fontId="7" type="noConversion"/>
  </si>
  <si>
    <t>σ</t>
    <phoneticPr fontId="4" type="noConversion"/>
  </si>
  <si>
    <t>A/CNK</t>
    <phoneticPr fontId="4" type="noConversion"/>
  </si>
  <si>
    <t>A/NK</t>
    <phoneticPr fontId="4" type="noConversion"/>
  </si>
  <si>
    <t>SM13-3</t>
    <phoneticPr fontId="4" type="noConversion"/>
  </si>
  <si>
    <t>SM13-4</t>
    <phoneticPr fontId="4" type="noConversion"/>
  </si>
  <si>
    <t>SM3-1</t>
  </si>
  <si>
    <t>SM3-22</t>
  </si>
  <si>
    <t>SM06</t>
  </si>
  <si>
    <t>SM18</t>
  </si>
  <si>
    <r>
      <t>TFe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  <phoneticPr fontId="4" type="noConversion"/>
  </si>
  <si>
    <t>SM3-2</t>
  </si>
  <si>
    <t>SM10</t>
  </si>
  <si>
    <t>SM3-17</t>
  </si>
  <si>
    <t>∑ REE</t>
  </si>
  <si>
    <t>Eu/Eu*</t>
  </si>
  <si>
    <t>-</t>
    <phoneticPr fontId="4" type="noConversion"/>
  </si>
  <si>
    <t xml:space="preserve">Fine- to medium-grained biotite monzogranite </t>
    <phoneticPr fontId="4" type="noConversion"/>
  </si>
  <si>
    <r>
      <rPr>
        <b/>
        <sz val="10"/>
        <color rgb="FF000000"/>
        <rFont val="Times New Roman"/>
        <family val="1"/>
      </rPr>
      <t>Supplementary Table 1</t>
    </r>
    <r>
      <rPr>
        <sz val="10"/>
        <color rgb="FF000000"/>
        <rFont val="Times New Roman"/>
        <family val="1"/>
      </rPr>
      <t xml:space="preserve"> Major (wt%) and trace elements (ppm) compositions for biotite monzogranite from the Shamai tungsten deposit</t>
    </r>
    <phoneticPr fontId="4" type="noConversion"/>
  </si>
  <si>
    <t>Porphyritic biotite monzogranite</t>
  </si>
  <si>
    <t>Pb</t>
  </si>
  <si>
    <t>W</t>
  </si>
  <si>
    <t>-</t>
  </si>
  <si>
    <t xml:space="preserve"> Data  source: Samples 14-SM-1, 14-SM-2, 14-SM-5 and 14-SM-6 from this paper;Samples SM13-3 and SM13-4  from  [18];Samples SM3-1, SM3-22, SM06, SM18, SM3-2, SM30 and SM3-17 from [99]. "-" means no data.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</si>
</sst>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sz val="9"/>
      <name val="等线"/>
      <family val="3"/>
      <charset val="134"/>
      <scheme val="minor"/>
    </font>
    <font>
      <b/>
      <sz val="10"/>
      <color rgb="FF000000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vertAlign val="subscript"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3"/>
  <sheetViews>
    <sheetView tabSelected="1" workbookViewId="0">
      <pane ySplit="3" topLeftCell="A13" activePane="bottomLeft" state="frozen"/>
      <selection pane="bottomLeft" activeCell="A53" sqref="A53:N53"/>
    </sheetView>
  </sheetViews>
  <sheetFormatPr defaultRowHeight="14" x14ac:dyDescent="0.3"/>
  <cols>
    <col min="1" max="1" width="12.58203125" bestFit="1" customWidth="1"/>
    <col min="2" max="14" width="8.75" customWidth="1"/>
  </cols>
  <sheetData>
    <row r="1" spans="1:15" ht="18" customHeight="1" x14ac:dyDescent="0.3">
      <c r="A1" s="12" t="s">
        <v>64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5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52</v>
      </c>
      <c r="F2" s="2" t="s">
        <v>53</v>
      </c>
      <c r="G2" s="2" t="s">
        <v>54</v>
      </c>
      <c r="H2" s="2" t="s">
        <v>55</v>
      </c>
      <c r="I2" s="2" t="s">
        <v>50</v>
      </c>
      <c r="J2" s="2" t="s">
        <v>4</v>
      </c>
      <c r="K2" s="2" t="s">
        <v>57</v>
      </c>
      <c r="L2" s="2" t="s">
        <v>58</v>
      </c>
      <c r="M2" s="2" t="s">
        <v>59</v>
      </c>
      <c r="N2" s="2" t="s">
        <v>51</v>
      </c>
      <c r="O2" s="1"/>
    </row>
    <row r="3" spans="1:15" x14ac:dyDescent="0.3">
      <c r="A3" s="2" t="s">
        <v>5</v>
      </c>
      <c r="B3" s="9" t="s">
        <v>63</v>
      </c>
      <c r="C3" s="9"/>
      <c r="D3" s="9"/>
      <c r="E3" s="9"/>
      <c r="F3" s="9"/>
      <c r="G3" s="9"/>
      <c r="H3" s="9"/>
      <c r="I3" s="9"/>
      <c r="J3" s="9" t="s">
        <v>65</v>
      </c>
      <c r="K3" s="9"/>
      <c r="L3" s="9"/>
      <c r="M3" s="9"/>
      <c r="N3" s="9"/>
      <c r="O3" s="1"/>
    </row>
    <row r="4" spans="1:15" ht="15" x14ac:dyDescent="0.3">
      <c r="A4" s="2" t="s">
        <v>6</v>
      </c>
      <c r="B4" s="2">
        <v>74.84</v>
      </c>
      <c r="C4" s="2">
        <v>74.53</v>
      </c>
      <c r="D4" s="2">
        <v>74.209999999999994</v>
      </c>
      <c r="E4" s="2">
        <v>74.64</v>
      </c>
      <c r="F4" s="2">
        <v>76.099999999999994</v>
      </c>
      <c r="G4" s="2">
        <v>74.88</v>
      </c>
      <c r="H4" s="2">
        <v>75.78</v>
      </c>
      <c r="I4" s="2">
        <v>75.64</v>
      </c>
      <c r="J4" s="2">
        <v>72.209999999999994</v>
      </c>
      <c r="K4" s="2">
        <v>73.55</v>
      </c>
      <c r="L4" s="2">
        <v>74.709999999999994</v>
      </c>
      <c r="M4" s="2">
        <v>73.55</v>
      </c>
      <c r="N4" s="2">
        <v>75.319999999999993</v>
      </c>
      <c r="O4" s="1"/>
    </row>
    <row r="5" spans="1:15" ht="15" x14ac:dyDescent="0.3">
      <c r="A5" s="2" t="s">
        <v>7</v>
      </c>
      <c r="B5" s="2">
        <v>0.03</v>
      </c>
      <c r="C5" s="2">
        <v>7.0000000000000007E-2</v>
      </c>
      <c r="D5" s="2">
        <v>0.03</v>
      </c>
      <c r="E5" s="2">
        <v>0.01</v>
      </c>
      <c r="F5" s="2">
        <v>0.02</v>
      </c>
      <c r="G5" s="2">
        <v>0.02</v>
      </c>
      <c r="H5" s="2">
        <v>0.08</v>
      </c>
      <c r="I5" s="2">
        <v>0.04</v>
      </c>
      <c r="J5" s="2">
        <v>0.13</v>
      </c>
      <c r="K5" s="2">
        <v>0.1</v>
      </c>
      <c r="L5" s="2">
        <v>0.08</v>
      </c>
      <c r="M5" s="2">
        <v>0.18</v>
      </c>
      <c r="N5" s="2">
        <v>0.06</v>
      </c>
      <c r="O5" s="1"/>
    </row>
    <row r="6" spans="1:15" ht="15" x14ac:dyDescent="0.3">
      <c r="A6" s="2" t="s">
        <v>8</v>
      </c>
      <c r="B6" s="2">
        <v>13.72</v>
      </c>
      <c r="C6" s="2">
        <v>13.59</v>
      </c>
      <c r="D6" s="2">
        <v>14.61</v>
      </c>
      <c r="E6" s="2">
        <v>13.98</v>
      </c>
      <c r="F6" s="2">
        <v>12.86</v>
      </c>
      <c r="G6" s="2">
        <v>13.83</v>
      </c>
      <c r="H6" s="2">
        <v>12.94</v>
      </c>
      <c r="I6" s="2">
        <v>12.92</v>
      </c>
      <c r="J6" s="2">
        <v>14.22</v>
      </c>
      <c r="K6" s="2">
        <v>13.28</v>
      </c>
      <c r="L6" s="2">
        <v>13.21</v>
      </c>
      <c r="M6" s="2">
        <v>13.06</v>
      </c>
      <c r="N6" s="2">
        <v>13.1</v>
      </c>
      <c r="O6" s="1"/>
    </row>
    <row r="7" spans="1:15" ht="15" x14ac:dyDescent="0.3">
      <c r="A7" s="2" t="s">
        <v>56</v>
      </c>
      <c r="B7" s="4">
        <f>B8+B9*1.111</f>
        <v>1.0821299999999998</v>
      </c>
      <c r="C7" s="4">
        <f t="shared" ref="C7:D7" si="0">C8+C9*1.111</f>
        <v>1.1265699999999998</v>
      </c>
      <c r="D7" s="4">
        <f t="shared" si="0"/>
        <v>0.79215000000000013</v>
      </c>
      <c r="E7" s="4">
        <f t="shared" ref="E7" si="1">E8+E9*1.111</f>
        <v>1.91537</v>
      </c>
      <c r="F7" s="4">
        <f t="shared" ref="F7" si="2">F8+F9*1.111</f>
        <v>2.1342500000000002</v>
      </c>
      <c r="G7" s="4">
        <f t="shared" ref="G7" si="3">G8+G9*1.111</f>
        <v>2.3576100000000002</v>
      </c>
      <c r="H7" s="4">
        <f t="shared" ref="H7" si="4">H8+H9*1.111</f>
        <v>1.2377</v>
      </c>
      <c r="I7" s="2">
        <v>1.25</v>
      </c>
      <c r="J7" s="4">
        <f>J8+J9*1.111</f>
        <v>1.7231799999999997</v>
      </c>
      <c r="K7" s="2">
        <v>2.36</v>
      </c>
      <c r="L7" s="2">
        <v>1.34</v>
      </c>
      <c r="M7" s="2">
        <v>2.1</v>
      </c>
      <c r="N7" s="2">
        <v>1.4</v>
      </c>
      <c r="O7" s="1"/>
    </row>
    <row r="8" spans="1:15" ht="15" x14ac:dyDescent="0.3">
      <c r="A8" s="2" t="s">
        <v>9</v>
      </c>
      <c r="B8" s="2">
        <v>0.16</v>
      </c>
      <c r="C8" s="2">
        <v>0.16</v>
      </c>
      <c r="D8" s="2">
        <v>7.0000000000000007E-2</v>
      </c>
      <c r="E8" s="2">
        <v>0.06</v>
      </c>
      <c r="F8" s="2">
        <v>0.19</v>
      </c>
      <c r="G8" s="2">
        <v>0.68</v>
      </c>
      <c r="H8" s="2">
        <v>0.46</v>
      </c>
      <c r="I8" s="2" t="s">
        <v>62</v>
      </c>
      <c r="J8" s="2">
        <v>0.19</v>
      </c>
      <c r="K8" s="2">
        <v>0.03</v>
      </c>
      <c r="L8" s="2">
        <v>0.28000000000000003</v>
      </c>
      <c r="M8" s="2">
        <v>0.4</v>
      </c>
      <c r="N8" s="2" t="s">
        <v>62</v>
      </c>
      <c r="O8" s="1"/>
    </row>
    <row r="9" spans="1:15" x14ac:dyDescent="0.3">
      <c r="A9" s="2" t="s">
        <v>10</v>
      </c>
      <c r="B9" s="2">
        <v>0.83</v>
      </c>
      <c r="C9" s="2">
        <v>0.87</v>
      </c>
      <c r="D9" s="2">
        <v>0.65</v>
      </c>
      <c r="E9" s="2">
        <v>1.67</v>
      </c>
      <c r="F9" s="2">
        <v>1.75</v>
      </c>
      <c r="G9" s="2">
        <v>1.51</v>
      </c>
      <c r="H9" s="2">
        <v>0.7</v>
      </c>
      <c r="I9" s="2" t="s">
        <v>62</v>
      </c>
      <c r="J9" s="2">
        <v>1.38</v>
      </c>
      <c r="K9" s="2">
        <v>2.1</v>
      </c>
      <c r="L9" s="2">
        <v>0.95</v>
      </c>
      <c r="M9" s="2">
        <v>1.53</v>
      </c>
      <c r="N9" s="2" t="s">
        <v>62</v>
      </c>
      <c r="O9" s="1"/>
    </row>
    <row r="10" spans="1:15" x14ac:dyDescent="0.3">
      <c r="A10" s="2" t="s">
        <v>11</v>
      </c>
      <c r="B10" s="2">
        <v>0.12</v>
      </c>
      <c r="C10" s="2">
        <v>0.14000000000000001</v>
      </c>
      <c r="D10" s="2">
        <v>0.09</v>
      </c>
      <c r="E10" s="2">
        <v>0.09</v>
      </c>
      <c r="F10" s="2">
        <v>0.11</v>
      </c>
      <c r="G10" s="2">
        <v>0.36</v>
      </c>
      <c r="H10" s="2">
        <v>0.13</v>
      </c>
      <c r="I10" s="2">
        <v>0.14000000000000001</v>
      </c>
      <c r="J10" s="2">
        <v>0.19</v>
      </c>
      <c r="K10" s="2">
        <v>0.17</v>
      </c>
      <c r="L10" s="2">
        <v>0.1</v>
      </c>
      <c r="M10" s="2">
        <v>7.0000000000000007E-2</v>
      </c>
      <c r="N10" s="2">
        <v>0.14000000000000001</v>
      </c>
      <c r="O10" s="1"/>
    </row>
    <row r="11" spans="1:15" x14ac:dyDescent="0.3">
      <c r="A11" s="2" t="s">
        <v>12</v>
      </c>
      <c r="B11" s="2">
        <v>0.04</v>
      </c>
      <c r="C11" s="2">
        <v>0.08</v>
      </c>
      <c r="D11" s="2">
        <v>0.04</v>
      </c>
      <c r="E11" s="2">
        <v>0.1</v>
      </c>
      <c r="F11" s="2">
        <v>0.05</v>
      </c>
      <c r="G11" s="2">
        <v>0.11</v>
      </c>
      <c r="H11" s="2">
        <v>0.04</v>
      </c>
      <c r="I11" s="2">
        <v>0.05</v>
      </c>
      <c r="J11" s="2">
        <v>0.14000000000000001</v>
      </c>
      <c r="K11" s="2">
        <v>0.17</v>
      </c>
      <c r="L11" s="2">
        <v>0.3</v>
      </c>
      <c r="M11" s="2">
        <v>0.25</v>
      </c>
      <c r="N11" s="2">
        <v>7.0000000000000007E-2</v>
      </c>
      <c r="O11" s="1"/>
    </row>
    <row r="12" spans="1:15" x14ac:dyDescent="0.3">
      <c r="A12" s="2" t="s">
        <v>13</v>
      </c>
      <c r="B12" s="2">
        <v>0.4</v>
      </c>
      <c r="C12" s="2">
        <v>0.6</v>
      </c>
      <c r="D12" s="2">
        <v>0.43</v>
      </c>
      <c r="E12" s="2">
        <v>0.34</v>
      </c>
      <c r="F12" s="2">
        <v>0.38</v>
      </c>
      <c r="G12" s="2">
        <v>0.42</v>
      </c>
      <c r="H12" s="2">
        <v>0.59</v>
      </c>
      <c r="I12" s="2">
        <v>0.55000000000000004</v>
      </c>
      <c r="J12" s="2">
        <v>0.77</v>
      </c>
      <c r="K12" s="2">
        <v>0.65</v>
      </c>
      <c r="L12" s="2">
        <v>0.71</v>
      </c>
      <c r="M12" s="2">
        <v>0.5</v>
      </c>
      <c r="N12" s="2">
        <v>0.68</v>
      </c>
      <c r="O12" s="1"/>
    </row>
    <row r="13" spans="1:15" ht="15" x14ac:dyDescent="0.3">
      <c r="A13" s="2" t="s">
        <v>14</v>
      </c>
      <c r="B13" s="2">
        <v>3.39</v>
      </c>
      <c r="C13" s="2">
        <v>3.56</v>
      </c>
      <c r="D13" s="2">
        <v>3.94</v>
      </c>
      <c r="E13" s="2">
        <v>4.66</v>
      </c>
      <c r="F13" s="2">
        <v>4.12</v>
      </c>
      <c r="G13" s="2">
        <v>3.78</v>
      </c>
      <c r="H13" s="2">
        <v>3.34</v>
      </c>
      <c r="I13" s="2">
        <v>3.25</v>
      </c>
      <c r="J13" s="4">
        <v>3.4</v>
      </c>
      <c r="K13" s="2">
        <v>3.54</v>
      </c>
      <c r="L13" s="2">
        <v>3.39</v>
      </c>
      <c r="M13" s="2">
        <v>1.81</v>
      </c>
      <c r="N13" s="2">
        <v>3.33</v>
      </c>
      <c r="O13" s="1"/>
    </row>
    <row r="14" spans="1:15" ht="15" x14ac:dyDescent="0.3">
      <c r="A14" s="2" t="s">
        <v>15</v>
      </c>
      <c r="B14" s="2">
        <v>5.0599999999999996</v>
      </c>
      <c r="C14" s="2">
        <v>4.57</v>
      </c>
      <c r="D14" s="2">
        <v>4.53</v>
      </c>
      <c r="E14" s="2">
        <v>3.22</v>
      </c>
      <c r="F14" s="2">
        <v>3.71</v>
      </c>
      <c r="G14" s="2">
        <v>2.68</v>
      </c>
      <c r="H14" s="2">
        <v>4.75</v>
      </c>
      <c r="I14" s="2">
        <v>4.67</v>
      </c>
      <c r="J14" s="2">
        <v>4.99</v>
      </c>
      <c r="K14" s="2">
        <v>4.91</v>
      </c>
      <c r="L14" s="2">
        <v>4.67</v>
      </c>
      <c r="M14" s="2">
        <v>7.53</v>
      </c>
      <c r="N14" s="2">
        <v>4.68</v>
      </c>
      <c r="O14" s="1"/>
    </row>
    <row r="15" spans="1:15" ht="15" x14ac:dyDescent="0.3">
      <c r="A15" s="2" t="s">
        <v>16</v>
      </c>
      <c r="B15" s="2">
        <v>0.01</v>
      </c>
      <c r="C15" s="2">
        <v>0.01</v>
      </c>
      <c r="D15" s="2">
        <v>0.01</v>
      </c>
      <c r="E15" s="2">
        <v>0.02</v>
      </c>
      <c r="F15" s="2">
        <v>0.02</v>
      </c>
      <c r="G15" s="2">
        <v>0.01</v>
      </c>
      <c r="H15" s="2">
        <v>0.01</v>
      </c>
      <c r="I15" s="2">
        <v>0.01</v>
      </c>
      <c r="J15" s="2">
        <v>0.02</v>
      </c>
      <c r="K15" s="2">
        <v>0.04</v>
      </c>
      <c r="L15" s="2">
        <v>0.01</v>
      </c>
      <c r="M15" s="2">
        <v>0.06</v>
      </c>
      <c r="N15" s="2">
        <v>0.02</v>
      </c>
      <c r="O15" s="1"/>
    </row>
    <row r="16" spans="1:15" x14ac:dyDescent="0.3">
      <c r="A16" s="2" t="s">
        <v>17</v>
      </c>
      <c r="B16" s="4">
        <v>0.27</v>
      </c>
      <c r="C16" s="4">
        <v>0.78</v>
      </c>
      <c r="D16" s="4">
        <v>0.54</v>
      </c>
      <c r="E16" s="4">
        <v>0.57999999999999996</v>
      </c>
      <c r="F16" s="4">
        <v>0.71</v>
      </c>
      <c r="G16" s="4">
        <v>1.37</v>
      </c>
      <c r="H16" s="4">
        <v>0.8</v>
      </c>
      <c r="I16" s="4">
        <v>1.06</v>
      </c>
      <c r="J16" s="4">
        <v>1.04</v>
      </c>
      <c r="K16" s="4">
        <v>0.87</v>
      </c>
      <c r="L16" s="4">
        <v>1.18</v>
      </c>
      <c r="M16" s="4">
        <v>1.21</v>
      </c>
      <c r="N16" s="4">
        <v>1.08</v>
      </c>
      <c r="O16" s="1"/>
    </row>
    <row r="17" spans="1:15" x14ac:dyDescent="0.3">
      <c r="A17" s="2" t="s">
        <v>18</v>
      </c>
      <c r="B17" s="4">
        <v>98.87</v>
      </c>
      <c r="C17" s="4">
        <v>98.96</v>
      </c>
      <c r="D17" s="4">
        <v>99.15</v>
      </c>
      <c r="E17" s="4">
        <v>99.56</v>
      </c>
      <c r="F17" s="4">
        <v>100.21</v>
      </c>
      <c r="G17" s="4">
        <v>99.82</v>
      </c>
      <c r="H17" s="4">
        <v>99.7</v>
      </c>
      <c r="I17" s="4">
        <v>99.58</v>
      </c>
      <c r="J17" s="4">
        <v>98.68</v>
      </c>
      <c r="K17" s="4">
        <v>99.64</v>
      </c>
      <c r="L17" s="4">
        <v>99.7</v>
      </c>
      <c r="M17" s="4">
        <v>100.32</v>
      </c>
      <c r="N17" s="4">
        <v>99.88</v>
      </c>
      <c r="O17" s="1"/>
    </row>
    <row r="18" spans="1:15" ht="15" x14ac:dyDescent="0.3">
      <c r="A18" s="2" t="s">
        <v>43</v>
      </c>
      <c r="B18" s="4">
        <f>B13+B14</f>
        <v>8.4499999999999993</v>
      </c>
      <c r="C18" s="4">
        <f t="shared" ref="C18:N18" si="5">C13+C14</f>
        <v>8.1300000000000008</v>
      </c>
      <c r="D18" s="4">
        <f t="shared" si="5"/>
        <v>8.4700000000000006</v>
      </c>
      <c r="E18" s="4">
        <f t="shared" ref="E18:H18" si="6">E13+E14</f>
        <v>7.8800000000000008</v>
      </c>
      <c r="F18" s="4">
        <f t="shared" si="6"/>
        <v>7.83</v>
      </c>
      <c r="G18" s="4">
        <f t="shared" si="6"/>
        <v>6.46</v>
      </c>
      <c r="H18" s="4">
        <f t="shared" si="6"/>
        <v>8.09</v>
      </c>
      <c r="I18" s="4">
        <f t="shared" si="5"/>
        <v>7.92</v>
      </c>
      <c r="J18" s="4">
        <f t="shared" si="5"/>
        <v>8.39</v>
      </c>
      <c r="K18" s="4">
        <f t="shared" ref="K18:M18" si="7">K13+K14</f>
        <v>8.4499999999999993</v>
      </c>
      <c r="L18" s="4">
        <f t="shared" si="7"/>
        <v>8.06</v>
      </c>
      <c r="M18" s="4">
        <f t="shared" si="7"/>
        <v>9.34</v>
      </c>
      <c r="N18" s="4">
        <f t="shared" si="5"/>
        <v>8.01</v>
      </c>
      <c r="O18" s="1"/>
    </row>
    <row r="19" spans="1:15" ht="15" x14ac:dyDescent="0.3">
      <c r="A19" s="2" t="s">
        <v>44</v>
      </c>
      <c r="B19" s="4">
        <f>B13/B14</f>
        <v>0.66996047430830052</v>
      </c>
      <c r="C19" s="4">
        <f t="shared" ref="C19:N19" si="8">C13/C14</f>
        <v>0.77899343544857769</v>
      </c>
      <c r="D19" s="4">
        <f t="shared" si="8"/>
        <v>0.86975717439293587</v>
      </c>
      <c r="E19" s="4">
        <f t="shared" ref="E19:H19" si="9">E13/E14</f>
        <v>1.4472049689440993</v>
      </c>
      <c r="F19" s="4">
        <f t="shared" si="9"/>
        <v>1.1105121293800539</v>
      </c>
      <c r="G19" s="4">
        <f t="shared" si="9"/>
        <v>1.4104477611940296</v>
      </c>
      <c r="H19" s="4">
        <f t="shared" si="9"/>
        <v>0.70315789473684209</v>
      </c>
      <c r="I19" s="4">
        <f t="shared" si="8"/>
        <v>0.69593147751605999</v>
      </c>
      <c r="J19" s="4">
        <f t="shared" si="8"/>
        <v>0.68136272545090171</v>
      </c>
      <c r="K19" s="4">
        <f t="shared" ref="K19:M19" si="10">K13/K14</f>
        <v>0.72097759674134421</v>
      </c>
      <c r="L19" s="4">
        <f t="shared" si="10"/>
        <v>0.72591006423982873</v>
      </c>
      <c r="M19" s="4">
        <f t="shared" si="10"/>
        <v>0.2403718459495352</v>
      </c>
      <c r="N19" s="4">
        <f t="shared" si="8"/>
        <v>0.71153846153846156</v>
      </c>
      <c r="O19" s="1"/>
    </row>
    <row r="20" spans="1:15" x14ac:dyDescent="0.3">
      <c r="A20" s="2" t="s">
        <v>47</v>
      </c>
      <c r="B20" s="4">
        <f t="shared" ref="B20:N20" si="11">B18*B18/(B4-43)</f>
        <v>2.2425408291457281</v>
      </c>
      <c r="C20" s="4">
        <f t="shared" si="11"/>
        <v>2.096317792578497</v>
      </c>
      <c r="D20" s="4">
        <f t="shared" si="11"/>
        <v>2.2986510733739194</v>
      </c>
      <c r="E20" s="4">
        <f t="shared" ref="E20:H20" si="12">E18*E18/(E4-43)</f>
        <v>1.9625284450063216</v>
      </c>
      <c r="F20" s="4">
        <f t="shared" si="12"/>
        <v>1.852232628398792</v>
      </c>
      <c r="G20" s="4">
        <f t="shared" si="12"/>
        <v>1.3090213299874531</v>
      </c>
      <c r="H20" s="4">
        <f t="shared" si="12"/>
        <v>1.9965863331299571</v>
      </c>
      <c r="I20" s="4">
        <f t="shared" si="11"/>
        <v>1.9217647058823528</v>
      </c>
      <c r="J20" s="4">
        <f t="shared" si="11"/>
        <v>2.4098630605956872</v>
      </c>
      <c r="K20" s="4">
        <f t="shared" ref="K20:M20" si="13">K18*K18/(K4-43)</f>
        <v>2.3372340425531912</v>
      </c>
      <c r="L20" s="4">
        <f t="shared" si="13"/>
        <v>2.0486786502680552</v>
      </c>
      <c r="M20" s="4">
        <f t="shared" si="13"/>
        <v>2.8555024549918167</v>
      </c>
      <c r="N20" s="4">
        <f t="shared" si="11"/>
        <v>1.9851516089108916</v>
      </c>
      <c r="O20" s="1"/>
    </row>
    <row r="21" spans="1:15" x14ac:dyDescent="0.3">
      <c r="A21" s="2" t="s">
        <v>48</v>
      </c>
      <c r="B21" s="4">
        <f t="shared" ref="B21:N21" si="14">(B6/101.9612)/(B12/56.0774+B13/61.979+B14/94.196)</f>
        <v>1.1645591116190421</v>
      </c>
      <c r="C21" s="4">
        <f t="shared" si="14"/>
        <v>1.142573792362539</v>
      </c>
      <c r="D21" s="4">
        <f t="shared" si="14"/>
        <v>1.2007950542380985</v>
      </c>
      <c r="E21" s="4">
        <f t="shared" ref="E21:H21" si="15">(E6/101.9612)/(E12/56.0774+E13/61.979+E14/94.196)</f>
        <v>1.1877883553347526</v>
      </c>
      <c r="F21" s="4">
        <f t="shared" si="15"/>
        <v>1.119765603320428</v>
      </c>
      <c r="G21" s="4">
        <f t="shared" si="15"/>
        <v>1.3993678394694082</v>
      </c>
      <c r="H21" s="4">
        <f t="shared" si="15"/>
        <v>1.1051389461736674</v>
      </c>
      <c r="I21" s="4">
        <f t="shared" si="14"/>
        <v>1.1331789881287528</v>
      </c>
      <c r="J21" s="4">
        <f t="shared" si="14"/>
        <v>1.1472640611464044</v>
      </c>
      <c r="K21" s="4">
        <f t="shared" ref="K21:M21" si="16">(K6/101.9612)/(K12/56.0774+K13/61.979+K14/94.196)</f>
        <v>1.0779013703377098</v>
      </c>
      <c r="L21" s="4">
        <f t="shared" si="16"/>
        <v>1.1079629505564748</v>
      </c>
      <c r="M21" s="4">
        <f t="shared" si="16"/>
        <v>1.0849449716047934</v>
      </c>
      <c r="N21" s="4">
        <f t="shared" si="14"/>
        <v>1.1120209619958874</v>
      </c>
      <c r="O21" s="4"/>
    </row>
    <row r="22" spans="1:15" x14ac:dyDescent="0.3">
      <c r="A22" s="2" t="s">
        <v>49</v>
      </c>
      <c r="B22" s="4">
        <f>(B6/101.9612)/(B13/61.979+B14/94.196)</f>
        <v>1.2411803896000599</v>
      </c>
      <c r="C22" s="4">
        <f t="shared" ref="C22:N22" si="17">(C6/101.9612)/(C13/61.979+C14/94.196)</f>
        <v>1.2579529951733721</v>
      </c>
      <c r="D22" s="4">
        <f t="shared" si="17"/>
        <v>1.2832558357816795</v>
      </c>
      <c r="E22" s="4">
        <f t="shared" ref="E22:H22" si="18">(E6/101.9612)/(E13/61.979+E14/94.196)</f>
        <v>1.2536342537343073</v>
      </c>
      <c r="F22" s="4">
        <f t="shared" si="18"/>
        <v>1.1914443813512383</v>
      </c>
      <c r="G22" s="4">
        <f t="shared" si="18"/>
        <v>1.5165503801043405</v>
      </c>
      <c r="H22" s="4">
        <f t="shared" si="18"/>
        <v>1.2166017955906989</v>
      </c>
      <c r="I22" s="4">
        <f t="shared" si="17"/>
        <v>1.2421249239330938</v>
      </c>
      <c r="J22" s="4">
        <f t="shared" si="17"/>
        <v>1.293353503149492</v>
      </c>
      <c r="K22" s="4">
        <f t="shared" ref="K22:M22" si="19">(K6/101.9612)/(K13/61.979+K14/94.196)</f>
        <v>1.1922726428628052</v>
      </c>
      <c r="L22" s="4">
        <f t="shared" si="19"/>
        <v>1.2424938638149479</v>
      </c>
      <c r="M22" s="4">
        <f t="shared" si="19"/>
        <v>1.1735775537197748</v>
      </c>
      <c r="N22" s="4">
        <f t="shared" si="17"/>
        <v>1.2424172176705881</v>
      </c>
      <c r="O22" s="1"/>
    </row>
    <row r="23" spans="1:15" x14ac:dyDescent="0.3">
      <c r="A23" s="2" t="s">
        <v>19</v>
      </c>
      <c r="B23" s="4">
        <v>22.2</v>
      </c>
      <c r="C23" s="4">
        <v>32.5</v>
      </c>
      <c r="D23" s="4">
        <v>23.2</v>
      </c>
      <c r="E23" s="4">
        <v>33.700000000000003</v>
      </c>
      <c r="F23" s="4">
        <v>24.1</v>
      </c>
      <c r="G23" s="4">
        <v>21.2</v>
      </c>
      <c r="H23" s="4">
        <v>22.4</v>
      </c>
      <c r="I23" s="4">
        <v>25.3</v>
      </c>
      <c r="J23" s="4">
        <v>43.1</v>
      </c>
      <c r="K23" s="4">
        <v>28</v>
      </c>
      <c r="L23" s="4">
        <v>31</v>
      </c>
      <c r="M23" s="4">
        <v>20.5</v>
      </c>
      <c r="N23" s="4">
        <v>32</v>
      </c>
      <c r="O23" s="1"/>
    </row>
    <row r="24" spans="1:15" x14ac:dyDescent="0.3">
      <c r="A24" s="2" t="s">
        <v>20</v>
      </c>
      <c r="B24" s="4">
        <v>61.3</v>
      </c>
      <c r="C24" s="4">
        <v>86.8</v>
      </c>
      <c r="D24" s="4">
        <v>63.9</v>
      </c>
      <c r="E24" s="4">
        <v>76</v>
      </c>
      <c r="F24" s="4">
        <v>57.8</v>
      </c>
      <c r="G24" s="4">
        <v>71.599999999999994</v>
      </c>
      <c r="H24" s="4">
        <v>69.099999999999994</v>
      </c>
      <c r="I24" s="4">
        <v>69.5</v>
      </c>
      <c r="J24" s="4">
        <v>103</v>
      </c>
      <c r="K24" s="4">
        <v>63.3</v>
      </c>
      <c r="L24" s="4">
        <v>71</v>
      </c>
      <c r="M24" s="4">
        <v>45.1</v>
      </c>
      <c r="N24" s="4">
        <v>85.5</v>
      </c>
      <c r="O24" s="1"/>
    </row>
    <row r="25" spans="1:15" x14ac:dyDescent="0.3">
      <c r="A25" s="2" t="s">
        <v>21</v>
      </c>
      <c r="B25" s="4">
        <v>7.68</v>
      </c>
      <c r="C25" s="4">
        <v>10.6</v>
      </c>
      <c r="D25" s="4">
        <v>7.81</v>
      </c>
      <c r="E25" s="4">
        <v>13.6</v>
      </c>
      <c r="F25" s="4">
        <v>8</v>
      </c>
      <c r="G25" s="4">
        <v>9.4600000000000009</v>
      </c>
      <c r="H25" s="4">
        <v>9.4700000000000006</v>
      </c>
      <c r="I25" s="4">
        <v>9.19</v>
      </c>
      <c r="J25" s="4">
        <v>11.65</v>
      </c>
      <c r="K25" s="4">
        <v>7.5</v>
      </c>
      <c r="L25" s="4">
        <v>9.7200000000000006</v>
      </c>
      <c r="M25" s="4">
        <v>5.66</v>
      </c>
      <c r="N25" s="4">
        <v>11.1</v>
      </c>
      <c r="O25" s="1"/>
    </row>
    <row r="26" spans="1:15" x14ac:dyDescent="0.3">
      <c r="A26" s="2" t="s">
        <v>22</v>
      </c>
      <c r="B26" s="4">
        <v>30.6</v>
      </c>
      <c r="C26" s="4">
        <v>39.700000000000003</v>
      </c>
      <c r="D26" s="4">
        <v>30.1</v>
      </c>
      <c r="E26" s="4">
        <v>66.8</v>
      </c>
      <c r="F26" s="4">
        <v>40</v>
      </c>
      <c r="G26" s="4">
        <v>35.299999999999997</v>
      </c>
      <c r="H26" s="4">
        <v>38.700000000000003</v>
      </c>
      <c r="I26" s="4">
        <v>36.799999999999997</v>
      </c>
      <c r="J26" s="4">
        <v>42.5</v>
      </c>
      <c r="K26" s="4">
        <v>37.4</v>
      </c>
      <c r="L26" s="4">
        <v>37.9</v>
      </c>
      <c r="M26" s="4">
        <v>25</v>
      </c>
      <c r="N26" s="4">
        <v>43.5</v>
      </c>
      <c r="O26" s="1"/>
    </row>
    <row r="27" spans="1:15" x14ac:dyDescent="0.3">
      <c r="A27" s="2" t="s">
        <v>23</v>
      </c>
      <c r="B27" s="4">
        <v>10.35</v>
      </c>
      <c r="C27" s="4">
        <v>11.2</v>
      </c>
      <c r="D27" s="4">
        <v>12.8</v>
      </c>
      <c r="E27" s="4">
        <v>24</v>
      </c>
      <c r="F27" s="4">
        <v>16.8</v>
      </c>
      <c r="G27" s="4">
        <v>12.5</v>
      </c>
      <c r="H27" s="4">
        <v>14.7</v>
      </c>
      <c r="I27" s="4">
        <v>13.1</v>
      </c>
      <c r="J27" s="4">
        <v>11.9</v>
      </c>
      <c r="K27" s="4">
        <v>8.6</v>
      </c>
      <c r="L27" s="4">
        <v>11.4</v>
      </c>
      <c r="M27" s="4">
        <v>8.2200000000000006</v>
      </c>
      <c r="N27" s="4">
        <v>13.5</v>
      </c>
      <c r="O27" s="7"/>
    </row>
    <row r="28" spans="1:15" x14ac:dyDescent="0.3">
      <c r="A28" s="2" t="s">
        <v>24</v>
      </c>
      <c r="B28" s="4">
        <v>0.1</v>
      </c>
      <c r="C28" s="4">
        <v>0.24</v>
      </c>
      <c r="D28" s="4">
        <v>0.28999999999999998</v>
      </c>
      <c r="E28" s="4">
        <v>0.23</v>
      </c>
      <c r="F28" s="4">
        <v>0.44</v>
      </c>
      <c r="G28" s="4">
        <v>7.0000000000000007E-2</v>
      </c>
      <c r="H28" s="4">
        <v>0.09</v>
      </c>
      <c r="I28" s="4">
        <v>0.1</v>
      </c>
      <c r="J28" s="4">
        <v>0.8</v>
      </c>
      <c r="K28" s="4">
        <v>0.05</v>
      </c>
      <c r="L28" s="4">
        <v>0.22</v>
      </c>
      <c r="M28" s="4">
        <v>0.4</v>
      </c>
      <c r="N28" s="4">
        <v>0.18</v>
      </c>
      <c r="O28" s="7"/>
    </row>
    <row r="29" spans="1:15" x14ac:dyDescent="0.3">
      <c r="A29" s="2" t="s">
        <v>25</v>
      </c>
      <c r="B29" s="4">
        <v>11.4</v>
      </c>
      <c r="C29" s="4">
        <v>12</v>
      </c>
      <c r="D29" s="4">
        <v>15.55</v>
      </c>
      <c r="E29" s="4">
        <v>23.7</v>
      </c>
      <c r="F29" s="4">
        <v>15.9</v>
      </c>
      <c r="G29" s="4">
        <v>9.35</v>
      </c>
      <c r="H29" s="4">
        <v>14.6</v>
      </c>
      <c r="I29" s="4">
        <v>15</v>
      </c>
      <c r="J29" s="4">
        <v>10.65</v>
      </c>
      <c r="K29" s="4">
        <v>4.96</v>
      </c>
      <c r="L29" s="4">
        <v>10.6</v>
      </c>
      <c r="M29" s="4">
        <v>10.3</v>
      </c>
      <c r="N29" s="4">
        <v>13.1</v>
      </c>
      <c r="O29" s="7"/>
    </row>
    <row r="30" spans="1:15" x14ac:dyDescent="0.3">
      <c r="A30" s="2" t="s">
        <v>26</v>
      </c>
      <c r="B30" s="4">
        <v>2.4500000000000002</v>
      </c>
      <c r="C30" s="4">
        <v>2.33</v>
      </c>
      <c r="D30" s="4">
        <v>3.31</v>
      </c>
      <c r="E30" s="4">
        <v>4.8899999999999997</v>
      </c>
      <c r="F30" s="4">
        <v>2.84</v>
      </c>
      <c r="G30" s="4">
        <v>1.97</v>
      </c>
      <c r="H30" s="4">
        <v>3.25</v>
      </c>
      <c r="I30" s="4">
        <v>3.27</v>
      </c>
      <c r="J30" s="4">
        <v>2</v>
      </c>
      <c r="K30" s="4">
        <v>0.72</v>
      </c>
      <c r="L30" s="4">
        <v>2.1</v>
      </c>
      <c r="M30" s="4">
        <v>1.95</v>
      </c>
      <c r="N30" s="4">
        <v>2.79</v>
      </c>
      <c r="O30" s="1"/>
    </row>
    <row r="31" spans="1:15" x14ac:dyDescent="0.3">
      <c r="A31" s="2" t="s">
        <v>27</v>
      </c>
      <c r="B31" s="4">
        <v>16.2</v>
      </c>
      <c r="C31" s="4">
        <v>14.95</v>
      </c>
      <c r="D31" s="4">
        <v>20.399999999999999</v>
      </c>
      <c r="E31" s="4">
        <v>33.200000000000003</v>
      </c>
      <c r="F31" s="4">
        <v>18.2</v>
      </c>
      <c r="G31" s="4">
        <v>11.9</v>
      </c>
      <c r="H31" s="4">
        <v>21.1</v>
      </c>
      <c r="I31" s="4">
        <v>22.1</v>
      </c>
      <c r="J31" s="4">
        <v>11.8</v>
      </c>
      <c r="K31" s="4">
        <v>4.1399999999999997</v>
      </c>
      <c r="L31" s="4">
        <v>13.3</v>
      </c>
      <c r="M31" s="4">
        <v>13.3</v>
      </c>
      <c r="N31" s="4">
        <v>17.899999999999999</v>
      </c>
      <c r="O31" s="1"/>
    </row>
    <row r="32" spans="1:15" x14ac:dyDescent="0.3">
      <c r="A32" s="2" t="s">
        <v>28</v>
      </c>
      <c r="B32" s="4">
        <v>3.35</v>
      </c>
      <c r="C32" s="4">
        <v>3.06</v>
      </c>
      <c r="D32" s="4">
        <v>4.1500000000000004</v>
      </c>
      <c r="E32" s="4">
        <v>7.12</v>
      </c>
      <c r="F32" s="4">
        <v>3.76</v>
      </c>
      <c r="G32" s="4">
        <v>2.29</v>
      </c>
      <c r="H32" s="4">
        <v>4.0199999999999996</v>
      </c>
      <c r="I32" s="4">
        <v>4.1100000000000003</v>
      </c>
      <c r="J32" s="4">
        <v>2.42</v>
      </c>
      <c r="K32" s="4">
        <v>0.75</v>
      </c>
      <c r="L32" s="4">
        <v>2.66</v>
      </c>
      <c r="M32" s="4">
        <v>2.94</v>
      </c>
      <c r="N32" s="4">
        <v>3.39</v>
      </c>
      <c r="O32" s="1"/>
    </row>
    <row r="33" spans="1:15" x14ac:dyDescent="0.3">
      <c r="A33" s="2" t="s">
        <v>29</v>
      </c>
      <c r="B33" s="4">
        <v>9.8699999999999992</v>
      </c>
      <c r="C33" s="4">
        <v>9.0299999999999994</v>
      </c>
      <c r="D33" s="4">
        <v>12.2</v>
      </c>
      <c r="E33" s="4">
        <v>19.8</v>
      </c>
      <c r="F33" s="4">
        <v>10.6</v>
      </c>
      <c r="G33" s="4">
        <v>7.59</v>
      </c>
      <c r="H33" s="4">
        <v>12.8</v>
      </c>
      <c r="I33" s="4">
        <v>13</v>
      </c>
      <c r="J33" s="4">
        <v>7.24</v>
      </c>
      <c r="K33" s="4">
        <v>1.68</v>
      </c>
      <c r="L33" s="4">
        <v>8.1</v>
      </c>
      <c r="M33" s="4">
        <v>8.2799999999999994</v>
      </c>
      <c r="N33" s="4">
        <v>10.1</v>
      </c>
      <c r="O33" s="1"/>
    </row>
    <row r="34" spans="1:15" x14ac:dyDescent="0.3">
      <c r="A34" s="2" t="s">
        <v>30</v>
      </c>
      <c r="B34" s="4">
        <v>1.63</v>
      </c>
      <c r="C34" s="4">
        <v>1.45</v>
      </c>
      <c r="D34" s="4">
        <v>2.12</v>
      </c>
      <c r="E34" s="4">
        <v>3.38</v>
      </c>
      <c r="F34" s="4">
        <v>1.76</v>
      </c>
      <c r="G34" s="4">
        <v>1.53</v>
      </c>
      <c r="H34" s="4">
        <v>2.09</v>
      </c>
      <c r="I34" s="4">
        <v>2.16</v>
      </c>
      <c r="J34" s="4">
        <v>1.24</v>
      </c>
      <c r="K34" s="4">
        <v>0.27</v>
      </c>
      <c r="L34" s="4">
        <v>1.3</v>
      </c>
      <c r="M34" s="4">
        <v>1.18</v>
      </c>
      <c r="N34" s="4">
        <v>1.69</v>
      </c>
      <c r="O34" s="1"/>
    </row>
    <row r="35" spans="1:15" x14ac:dyDescent="0.3">
      <c r="A35" s="2" t="s">
        <v>31</v>
      </c>
      <c r="B35" s="4">
        <v>11.6</v>
      </c>
      <c r="C35" s="4">
        <v>10</v>
      </c>
      <c r="D35" s="4">
        <v>14.65</v>
      </c>
      <c r="E35" s="4">
        <v>26.1</v>
      </c>
      <c r="F35" s="4">
        <v>12.6</v>
      </c>
      <c r="G35" s="4">
        <v>13</v>
      </c>
      <c r="H35" s="4">
        <v>15.4</v>
      </c>
      <c r="I35" s="4">
        <v>15.5</v>
      </c>
      <c r="J35" s="4">
        <v>8.49</v>
      </c>
      <c r="K35" s="4">
        <v>2.29</v>
      </c>
      <c r="L35" s="4">
        <v>8.9600000000000009</v>
      </c>
      <c r="M35" s="4">
        <v>7.96</v>
      </c>
      <c r="N35" s="4">
        <v>12</v>
      </c>
      <c r="O35" s="7"/>
    </row>
    <row r="36" spans="1:15" x14ac:dyDescent="0.3">
      <c r="A36" s="2" t="s">
        <v>32</v>
      </c>
      <c r="B36" s="4">
        <v>1.69</v>
      </c>
      <c r="C36" s="4">
        <v>1.49</v>
      </c>
      <c r="D36" s="4">
        <v>2.1800000000000002</v>
      </c>
      <c r="E36" s="4">
        <v>3.93</v>
      </c>
      <c r="F36" s="4">
        <v>1.65</v>
      </c>
      <c r="G36" s="4">
        <v>1.95</v>
      </c>
      <c r="H36" s="4">
        <v>2.2200000000000002</v>
      </c>
      <c r="I36" s="4">
        <v>2.41</v>
      </c>
      <c r="J36" s="4">
        <v>1.34</v>
      </c>
      <c r="K36" s="4">
        <v>0.28999999999999998</v>
      </c>
      <c r="L36" s="4">
        <v>1.33</v>
      </c>
      <c r="M36" s="4">
        <v>0.94</v>
      </c>
      <c r="N36" s="4">
        <v>1.81</v>
      </c>
      <c r="O36" s="1"/>
    </row>
    <row r="37" spans="1:15" x14ac:dyDescent="0.3">
      <c r="A37" s="2" t="s">
        <v>33</v>
      </c>
      <c r="B37" s="4">
        <v>763</v>
      </c>
      <c r="C37" s="4">
        <v>722</v>
      </c>
      <c r="D37" s="4">
        <v>636</v>
      </c>
      <c r="E37" s="4">
        <v>425</v>
      </c>
      <c r="F37" s="4">
        <v>460</v>
      </c>
      <c r="G37" s="4">
        <v>637</v>
      </c>
      <c r="H37" s="4">
        <v>452</v>
      </c>
      <c r="I37" s="4">
        <v>717</v>
      </c>
      <c r="J37" s="4">
        <v>792</v>
      </c>
      <c r="K37" s="4">
        <v>628</v>
      </c>
      <c r="L37" s="4">
        <v>675</v>
      </c>
      <c r="M37" s="4">
        <v>630</v>
      </c>
      <c r="N37" s="4">
        <v>757</v>
      </c>
      <c r="O37" s="1"/>
    </row>
    <row r="38" spans="1:15" x14ac:dyDescent="0.3">
      <c r="A38" s="2" t="s">
        <v>34</v>
      </c>
      <c r="B38" s="4">
        <v>25.4</v>
      </c>
      <c r="C38" s="4">
        <v>77.7</v>
      </c>
      <c r="D38" s="4">
        <v>19.899999999999999</v>
      </c>
      <c r="E38" s="4">
        <v>5.51</v>
      </c>
      <c r="F38" s="4">
        <v>14.4</v>
      </c>
      <c r="G38" s="4">
        <v>9.8800000000000008</v>
      </c>
      <c r="H38" s="4">
        <v>40.200000000000003</v>
      </c>
      <c r="I38" s="4">
        <v>29.6</v>
      </c>
      <c r="J38" s="4">
        <v>445</v>
      </c>
      <c r="K38" s="4">
        <v>174</v>
      </c>
      <c r="L38" s="4">
        <v>53.3</v>
      </c>
      <c r="M38" s="4">
        <v>203</v>
      </c>
      <c r="N38" s="4">
        <v>57.4</v>
      </c>
      <c r="O38" s="1"/>
    </row>
    <row r="39" spans="1:15" x14ac:dyDescent="0.3">
      <c r="A39" s="2" t="s">
        <v>35</v>
      </c>
      <c r="B39" s="4">
        <v>19.100000000000001</v>
      </c>
      <c r="C39" s="4">
        <v>25.8</v>
      </c>
      <c r="D39" s="4">
        <v>18.95</v>
      </c>
      <c r="E39" s="4">
        <v>15.4</v>
      </c>
      <c r="F39" s="4">
        <v>20.6</v>
      </c>
      <c r="G39" s="4">
        <v>7.77</v>
      </c>
      <c r="H39" s="4">
        <v>15.1</v>
      </c>
      <c r="I39" s="4">
        <v>23.1</v>
      </c>
      <c r="J39" s="4">
        <v>20.100000000000001</v>
      </c>
      <c r="K39" s="4">
        <v>21.1</v>
      </c>
      <c r="L39" s="4">
        <v>24</v>
      </c>
      <c r="M39" s="4">
        <v>35.700000000000003</v>
      </c>
      <c r="N39" s="4">
        <v>25.1</v>
      </c>
      <c r="O39" s="1"/>
    </row>
    <row r="40" spans="1:15" x14ac:dyDescent="0.3">
      <c r="A40" s="2" t="s">
        <v>36</v>
      </c>
      <c r="B40" s="4">
        <v>19.100000000000001</v>
      </c>
      <c r="C40" s="4">
        <v>20.100000000000001</v>
      </c>
      <c r="D40" s="4">
        <v>38.6</v>
      </c>
      <c r="E40" s="4">
        <v>10.5</v>
      </c>
      <c r="F40" s="4">
        <v>41.3</v>
      </c>
      <c r="G40" s="4">
        <v>16.600000000000001</v>
      </c>
      <c r="H40" s="4">
        <v>17</v>
      </c>
      <c r="I40" s="4">
        <v>14.8</v>
      </c>
      <c r="J40" s="4">
        <v>10.45</v>
      </c>
      <c r="K40" s="4">
        <v>11.5</v>
      </c>
      <c r="L40" s="4">
        <v>9.35</v>
      </c>
      <c r="M40" s="4">
        <v>14</v>
      </c>
      <c r="N40" s="4">
        <v>16.100000000000001</v>
      </c>
      <c r="O40" s="1"/>
    </row>
    <row r="41" spans="1:15" x14ac:dyDescent="0.3">
      <c r="A41" s="2" t="s">
        <v>37</v>
      </c>
      <c r="B41" s="4">
        <v>28.1</v>
      </c>
      <c r="C41" s="4">
        <v>14.2</v>
      </c>
      <c r="D41" s="4">
        <v>29.9</v>
      </c>
      <c r="E41" s="4">
        <v>10.4</v>
      </c>
      <c r="F41" s="4">
        <v>21.5</v>
      </c>
      <c r="G41" s="4">
        <v>19.2</v>
      </c>
      <c r="H41" s="4">
        <v>20.6</v>
      </c>
      <c r="I41" s="4">
        <v>19.8</v>
      </c>
      <c r="J41" s="4">
        <v>17.399999999999999</v>
      </c>
      <c r="K41" s="4">
        <v>16.7</v>
      </c>
      <c r="L41" s="4">
        <v>18.5</v>
      </c>
      <c r="M41" s="4">
        <v>13.6</v>
      </c>
      <c r="N41" s="4">
        <v>17.899999999999999</v>
      </c>
      <c r="O41" s="1"/>
    </row>
    <row r="42" spans="1:15" x14ac:dyDescent="0.3">
      <c r="A42" s="2" t="s">
        <v>38</v>
      </c>
      <c r="B42" s="4">
        <v>9.5</v>
      </c>
      <c r="C42" s="4">
        <v>5.4</v>
      </c>
      <c r="D42" s="4">
        <v>13</v>
      </c>
      <c r="E42" s="4">
        <v>5.56</v>
      </c>
      <c r="F42" s="4">
        <v>10.8</v>
      </c>
      <c r="G42" s="4">
        <v>10.3</v>
      </c>
      <c r="H42" s="4">
        <v>7.28</v>
      </c>
      <c r="I42" s="4">
        <v>10.199999999999999</v>
      </c>
      <c r="J42" s="4">
        <v>5.0999999999999996</v>
      </c>
      <c r="K42" s="4">
        <v>2.96</v>
      </c>
      <c r="L42" s="4">
        <v>8.61</v>
      </c>
      <c r="M42" s="4">
        <v>2.82</v>
      </c>
      <c r="N42" s="4">
        <v>6.99</v>
      </c>
      <c r="O42" s="1"/>
    </row>
    <row r="43" spans="1:15" x14ac:dyDescent="0.3">
      <c r="A43" s="2" t="s">
        <v>39</v>
      </c>
      <c r="B43" s="4">
        <v>9.3000000000000007</v>
      </c>
      <c r="C43" s="4">
        <v>24.4</v>
      </c>
      <c r="D43" s="4">
        <v>11.9</v>
      </c>
      <c r="E43" s="4">
        <v>6.51</v>
      </c>
      <c r="F43" s="4">
        <v>9.49</v>
      </c>
      <c r="G43" s="4">
        <v>5.3</v>
      </c>
      <c r="H43" s="4">
        <v>13.8</v>
      </c>
      <c r="I43" s="4">
        <v>11.3</v>
      </c>
      <c r="J43" s="4">
        <v>64.8</v>
      </c>
      <c r="K43" s="4">
        <v>37</v>
      </c>
      <c r="L43" s="4">
        <v>26.5</v>
      </c>
      <c r="M43" s="4">
        <v>69.2</v>
      </c>
      <c r="N43" s="4">
        <v>18.100000000000001</v>
      </c>
      <c r="O43" s="1"/>
    </row>
    <row r="44" spans="1:15" x14ac:dyDescent="0.3">
      <c r="A44" s="2" t="s">
        <v>42</v>
      </c>
      <c r="B44" s="4">
        <v>109.5</v>
      </c>
      <c r="C44" s="4">
        <v>95.8</v>
      </c>
      <c r="D44" s="4">
        <v>137</v>
      </c>
      <c r="E44" s="4">
        <v>319</v>
      </c>
      <c r="F44" s="4">
        <v>114</v>
      </c>
      <c r="G44" s="4">
        <v>59.6</v>
      </c>
      <c r="H44" s="4">
        <v>124</v>
      </c>
      <c r="I44" s="4">
        <v>153</v>
      </c>
      <c r="J44" s="4">
        <v>67.2</v>
      </c>
      <c r="K44" s="4">
        <v>36.700000000000003</v>
      </c>
      <c r="L44" s="4">
        <v>78.7</v>
      </c>
      <c r="M44" s="4">
        <v>61.4</v>
      </c>
      <c r="N44" s="4">
        <v>112</v>
      </c>
      <c r="O44" s="1"/>
    </row>
    <row r="45" spans="1:15" x14ac:dyDescent="0.3">
      <c r="A45" s="2" t="s">
        <v>40</v>
      </c>
      <c r="B45" s="4">
        <v>141</v>
      </c>
      <c r="C45" s="4">
        <v>226</v>
      </c>
      <c r="D45" s="4">
        <v>323</v>
      </c>
      <c r="E45" s="4" t="s">
        <v>62</v>
      </c>
      <c r="F45" s="4" t="s">
        <v>62</v>
      </c>
      <c r="G45" s="4" t="s">
        <v>62</v>
      </c>
      <c r="H45" s="4" t="s">
        <v>62</v>
      </c>
      <c r="I45" s="4">
        <v>67.400000000000006</v>
      </c>
      <c r="J45" s="4">
        <v>179</v>
      </c>
      <c r="K45" s="4" t="s">
        <v>62</v>
      </c>
      <c r="L45" s="4" t="s">
        <v>62</v>
      </c>
      <c r="M45" s="4" t="s">
        <v>62</v>
      </c>
      <c r="N45" s="4">
        <v>91.8</v>
      </c>
      <c r="O45" s="1"/>
    </row>
    <row r="46" spans="1:15" x14ac:dyDescent="0.3">
      <c r="A46" s="2" t="s">
        <v>41</v>
      </c>
      <c r="B46" s="4">
        <v>6.4</v>
      </c>
      <c r="C46" s="4">
        <v>8.4</v>
      </c>
      <c r="D46" s="4">
        <v>12.8</v>
      </c>
      <c r="E46" s="4" t="s">
        <v>62</v>
      </c>
      <c r="F46" s="4" t="s">
        <v>62</v>
      </c>
      <c r="G46" s="4" t="s">
        <v>62</v>
      </c>
      <c r="H46" s="4" t="s">
        <v>62</v>
      </c>
      <c r="I46" s="4">
        <v>4.66</v>
      </c>
      <c r="J46" s="4">
        <v>6.5</v>
      </c>
      <c r="K46" s="4" t="s">
        <v>62</v>
      </c>
      <c r="L46" s="4" t="s">
        <v>62</v>
      </c>
      <c r="M46" s="4" t="s">
        <v>62</v>
      </c>
      <c r="N46" s="4">
        <v>5</v>
      </c>
      <c r="O46" s="1"/>
    </row>
    <row r="47" spans="1:15" x14ac:dyDescent="0.3">
      <c r="A47" s="2" t="s">
        <v>66</v>
      </c>
      <c r="B47" s="4">
        <v>92.83</v>
      </c>
      <c r="C47" s="4">
        <v>92.83</v>
      </c>
      <c r="D47" s="4">
        <v>92.83</v>
      </c>
      <c r="E47" s="4">
        <v>24</v>
      </c>
      <c r="F47" s="4">
        <v>22.4</v>
      </c>
      <c r="G47" s="4">
        <v>178</v>
      </c>
      <c r="H47" s="4">
        <v>116</v>
      </c>
      <c r="I47" s="4">
        <v>58.5</v>
      </c>
      <c r="J47" s="4">
        <v>92.83</v>
      </c>
      <c r="K47" s="4">
        <v>29.1</v>
      </c>
      <c r="L47" s="4">
        <v>50.8</v>
      </c>
      <c r="M47" s="4">
        <v>78.099999999999994</v>
      </c>
      <c r="N47" s="4">
        <v>21.9</v>
      </c>
      <c r="O47" s="1"/>
    </row>
    <row r="48" spans="1:15" ht="15.5" x14ac:dyDescent="0.3">
      <c r="A48" s="2" t="s">
        <v>67</v>
      </c>
      <c r="B48" s="4">
        <v>59</v>
      </c>
      <c r="C48" s="4">
        <v>12</v>
      </c>
      <c r="D48" s="4">
        <v>17</v>
      </c>
      <c r="E48" s="4">
        <v>11</v>
      </c>
      <c r="F48" s="4">
        <v>345</v>
      </c>
      <c r="G48" s="4">
        <v>181</v>
      </c>
      <c r="H48" s="4">
        <v>13.2</v>
      </c>
      <c r="I48" s="8" t="s">
        <v>68</v>
      </c>
      <c r="J48" s="4">
        <v>13</v>
      </c>
      <c r="K48" s="4">
        <v>7.27</v>
      </c>
      <c r="L48" s="4">
        <v>9.58</v>
      </c>
      <c r="M48" s="4">
        <v>20.6</v>
      </c>
      <c r="N48" s="8" t="s">
        <v>68</v>
      </c>
      <c r="O48" s="3"/>
    </row>
    <row r="49" spans="1:15" ht="15.5" x14ac:dyDescent="0.3">
      <c r="A49" s="2" t="s">
        <v>60</v>
      </c>
      <c r="B49" s="4">
        <f>SUM(B23:B36)</f>
        <v>190.41999999999996</v>
      </c>
      <c r="C49" s="4">
        <f t="shared" ref="C49:N49" si="20">SUM(C23:C36)</f>
        <v>235.35000000000002</v>
      </c>
      <c r="D49" s="4">
        <f t="shared" si="20"/>
        <v>212.66000000000003</v>
      </c>
      <c r="E49" s="4">
        <f t="shared" si="20"/>
        <v>336.45</v>
      </c>
      <c r="F49" s="4">
        <f t="shared" si="20"/>
        <v>214.45</v>
      </c>
      <c r="G49" s="4">
        <f t="shared" si="20"/>
        <v>199.70999999999998</v>
      </c>
      <c r="H49" s="4">
        <f t="shared" si="20"/>
        <v>229.94000000000003</v>
      </c>
      <c r="I49" s="4">
        <f t="shared" si="20"/>
        <v>231.54</v>
      </c>
      <c r="J49" s="4">
        <f t="shared" si="20"/>
        <v>258.13</v>
      </c>
      <c r="K49" s="4">
        <f t="shared" si="20"/>
        <v>159.94999999999999</v>
      </c>
      <c r="L49" s="4">
        <f t="shared" si="20"/>
        <v>209.59000000000003</v>
      </c>
      <c r="M49" s="4">
        <f t="shared" si="20"/>
        <v>151.73000000000002</v>
      </c>
      <c r="N49" s="4">
        <f t="shared" si="20"/>
        <v>248.55999999999997</v>
      </c>
      <c r="O49" s="3"/>
    </row>
    <row r="50" spans="1:15" ht="15.5" x14ac:dyDescent="0.3">
      <c r="A50" s="5" t="s">
        <v>45</v>
      </c>
      <c r="B50" s="4">
        <f>SUM(B23:B28)/SUM(B29:B36)</f>
        <v>2.2723835710603195</v>
      </c>
      <c r="C50" s="4">
        <f t="shared" ref="C50:N50" si="21">SUM(C23:C28)/SUM(C29:C36)</f>
        <v>3.3334560854354627</v>
      </c>
      <c r="D50" s="4">
        <f t="shared" si="21"/>
        <v>1.8521995708154506</v>
      </c>
      <c r="E50" s="4">
        <f t="shared" si="21"/>
        <v>1.755076973468719</v>
      </c>
      <c r="F50" s="4">
        <f t="shared" si="21"/>
        <v>2.1860050512553855</v>
      </c>
      <c r="G50" s="4">
        <f t="shared" si="21"/>
        <v>3.0280354981847522</v>
      </c>
      <c r="H50" s="4">
        <f t="shared" si="21"/>
        <v>2.0463698993110757</v>
      </c>
      <c r="I50" s="4">
        <f t="shared" si="21"/>
        <v>1.9856866537717599</v>
      </c>
      <c r="J50" s="4">
        <f t="shared" si="21"/>
        <v>4.7133687472332877</v>
      </c>
      <c r="K50" s="4">
        <f t="shared" si="21"/>
        <v>9.5927152317880804</v>
      </c>
      <c r="L50" s="4">
        <f t="shared" si="21"/>
        <v>3.3348500517063089</v>
      </c>
      <c r="M50" s="4">
        <f t="shared" si="21"/>
        <v>2.2386339381003202</v>
      </c>
      <c r="N50" s="4">
        <f t="shared" si="21"/>
        <v>2.9592226823829244</v>
      </c>
      <c r="O50" s="3"/>
    </row>
    <row r="51" spans="1:15" x14ac:dyDescent="0.3">
      <c r="A51" s="6" t="s">
        <v>46</v>
      </c>
      <c r="B51" s="4">
        <f>(B23/0.31)/(B35/0.209)</f>
        <v>1.2902669632925472</v>
      </c>
      <c r="C51" s="4">
        <f t="shared" ref="C51:N51" si="22">(C23/0.31)/(C35/0.209)</f>
        <v>2.1911290322580643</v>
      </c>
      <c r="D51" s="4">
        <f t="shared" si="22"/>
        <v>1.067664868435539</v>
      </c>
      <c r="E51" s="4">
        <f t="shared" si="22"/>
        <v>0.87051044370287978</v>
      </c>
      <c r="F51" s="4">
        <f t="shared" si="22"/>
        <v>1.2895289298515107</v>
      </c>
      <c r="G51" s="4">
        <f t="shared" si="22"/>
        <v>1.0994540942928039</v>
      </c>
      <c r="H51" s="4">
        <f t="shared" si="22"/>
        <v>0.98064516129032242</v>
      </c>
      <c r="I51" s="4">
        <f t="shared" si="22"/>
        <v>1.1004578563995837</v>
      </c>
      <c r="J51" s="4">
        <f t="shared" si="22"/>
        <v>3.4225844446977467</v>
      </c>
      <c r="K51" s="4">
        <f t="shared" si="22"/>
        <v>8.2434145654317508</v>
      </c>
      <c r="L51" s="4">
        <f t="shared" si="22"/>
        <v>2.3325892857142856</v>
      </c>
      <c r="M51" s="4">
        <f t="shared" si="22"/>
        <v>1.7363024801426485</v>
      </c>
      <c r="N51" s="4">
        <f t="shared" si="22"/>
        <v>1.7978494623655914</v>
      </c>
      <c r="O51" s="4"/>
    </row>
    <row r="52" spans="1:15" x14ac:dyDescent="0.3">
      <c r="A52" s="2" t="s">
        <v>61</v>
      </c>
      <c r="B52" s="4">
        <f>2*(B28/0.0735)/((B27/0.195)+ (B29/0.259))</f>
        <v>2.8025770890779615E-2</v>
      </c>
      <c r="C52" s="4">
        <f t="shared" ref="C52:N52" si="23">2*(C28/0.0735)/((C27/0.195)+ (C29/0.259))</f>
        <v>6.2934775497742984E-2</v>
      </c>
      <c r="D52" s="4">
        <f t="shared" si="23"/>
        <v>6.2787868694177532E-2</v>
      </c>
      <c r="E52" s="4">
        <f t="shared" si="23"/>
        <v>2.9165925193606859E-2</v>
      </c>
      <c r="F52" s="4">
        <f t="shared" si="23"/>
        <v>8.1147350844198538E-2</v>
      </c>
      <c r="G52" s="4">
        <f t="shared" si="23"/>
        <v>1.9009040162031324E-2</v>
      </c>
      <c r="H52" s="4">
        <f t="shared" si="23"/>
        <v>1.8587336652347249E-2</v>
      </c>
      <c r="I52" s="4">
        <f t="shared" si="23"/>
        <v>2.1752254931001035E-2</v>
      </c>
      <c r="J52" s="4">
        <f t="shared" si="23"/>
        <v>0.2131150491734731</v>
      </c>
      <c r="K52" s="4">
        <f t="shared" si="23"/>
        <v>2.1509511586516535E-2</v>
      </c>
      <c r="L52" s="4">
        <f t="shared" si="23"/>
        <v>6.0232460184647618E-2</v>
      </c>
      <c r="M52" s="4">
        <f t="shared" si="23"/>
        <v>0.13286210101662987</v>
      </c>
      <c r="N52" s="4">
        <f t="shared" si="23"/>
        <v>4.0881082229619663E-2</v>
      </c>
      <c r="O52" s="4"/>
    </row>
    <row r="53" spans="1:15" ht="30" customHeight="1" x14ac:dyDescent="0.3">
      <c r="A53" s="10" t="s">
        <v>69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</row>
  </sheetData>
  <mergeCells count="4">
    <mergeCell ref="B3:I3"/>
    <mergeCell ref="J3:N3"/>
    <mergeCell ref="A53:N53"/>
    <mergeCell ref="A1:N1"/>
  </mergeCells>
  <phoneticPr fontId="4" type="noConversion"/>
  <pageMargins left="0.7" right="0.7" top="0.75" bottom="0.75" header="0.3" footer="0.3"/>
  <pageSetup paperSize="9" orientation="portrait" r:id="rId1"/>
  <ignoredErrors>
    <ignoredError sqref="B49 C49:N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Zhenjiang Liu</dc:creator>
  <cp:lastModifiedBy>Zhenjiang Liu</cp:lastModifiedBy>
  <dcterms:created xsi:type="dcterms:W3CDTF">2015-06-05T18:17:20Z</dcterms:created>
  <dcterms:modified xsi:type="dcterms:W3CDTF">2025-01-15T23:43:50Z</dcterms:modified>
</cp:coreProperties>
</file>