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75" windowWidth="14505" windowHeight="6690" tabRatio="1000" activeTab="5"/>
  </bookViews>
  <sheets>
    <sheet name="Data" sheetId="1" r:id="rId1"/>
    <sheet name="TOC_modern_vs._paleosol" sheetId="2" r:id="rId2"/>
    <sheet name="Farrel_quartzite_TOC" sheetId="3" r:id="rId3"/>
    <sheet name="Amorphous_Modern_Andisol" sheetId="4" r:id="rId4"/>
    <sheet name="Table1_Wattel-Koekkoek_2003" sheetId="5" r:id="rId5"/>
    <sheet name="Table S1_Pedogenic features" sheetId="6" r:id="rId6"/>
  </sheets>
  <calcPr calcId="125725"/>
</workbook>
</file>

<file path=xl/calcChain.xml><?xml version="1.0" encoding="utf-8"?>
<calcChain xmlns="http://schemas.openxmlformats.org/spreadsheetml/2006/main">
  <c r="U14" i="3"/>
  <c r="D92"/>
  <c r="G91"/>
  <c r="D91"/>
  <c r="D90"/>
  <c r="G89"/>
  <c r="D89"/>
  <c r="D88"/>
  <c r="G87"/>
  <c r="D87"/>
  <c r="D86"/>
  <c r="G85"/>
  <c r="D85"/>
  <c r="D84"/>
  <c r="G83"/>
  <c r="D83"/>
  <c r="D82"/>
  <c r="G81"/>
  <c r="D81"/>
  <c r="D80"/>
  <c r="G79"/>
  <c r="D79"/>
  <c r="D78"/>
  <c r="G77"/>
  <c r="D77"/>
  <c r="D76"/>
  <c r="G75"/>
  <c r="D75"/>
  <c r="D74"/>
  <c r="G73"/>
  <c r="D73"/>
  <c r="D72"/>
  <c r="G71"/>
  <c r="D71"/>
  <c r="O307" i="1" l="1"/>
  <c r="O308"/>
  <c r="O306"/>
  <c r="O195"/>
  <c r="O196"/>
  <c r="O197"/>
  <c r="O198"/>
  <c r="O199"/>
  <c r="O200"/>
  <c r="O201"/>
  <c r="O202"/>
  <c r="O203"/>
  <c r="O204"/>
  <c r="O194"/>
  <c r="P125"/>
  <c r="O125"/>
  <c r="P124"/>
  <c r="O124"/>
  <c r="P123"/>
  <c r="O123"/>
  <c r="P122"/>
  <c r="O122"/>
  <c r="P121"/>
  <c r="O121"/>
  <c r="P120"/>
  <c r="O120"/>
  <c r="P119"/>
  <c r="O119"/>
  <c r="P118"/>
  <c r="O118"/>
  <c r="P117"/>
  <c r="O117"/>
  <c r="P116"/>
  <c r="O116"/>
  <c r="P115"/>
  <c r="O115"/>
  <c r="P114"/>
  <c r="O114"/>
  <c r="P113"/>
  <c r="O113"/>
  <c r="P112"/>
  <c r="O112"/>
  <c r="P111"/>
  <c r="O111"/>
  <c r="P110"/>
  <c r="O110"/>
  <c r="P109"/>
  <c r="O109"/>
  <c r="P108"/>
  <c r="O108"/>
  <c r="P107"/>
  <c r="O107"/>
  <c r="P106"/>
  <c r="O106"/>
  <c r="P105"/>
  <c r="O105"/>
  <c r="P104"/>
  <c r="O104"/>
  <c r="P103"/>
  <c r="O103"/>
  <c r="F20" i="4" l="1"/>
  <c r="F19"/>
  <c r="F18"/>
  <c r="F17"/>
  <c r="F16"/>
  <c r="F15"/>
  <c r="F14"/>
  <c r="F13"/>
  <c r="F12"/>
  <c r="F3"/>
  <c r="F4"/>
  <c r="F5"/>
  <c r="F6"/>
  <c r="F7"/>
  <c r="F8"/>
  <c r="F9"/>
  <c r="F10"/>
  <c r="F11"/>
  <c r="F2"/>
  <c r="B3" i="1" l="1"/>
  <c r="B4"/>
  <c r="B5"/>
  <c r="B6"/>
  <c r="B7"/>
  <c r="B2"/>
  <c r="G17" i="3"/>
  <c r="G3"/>
  <c r="G4"/>
  <c r="G5"/>
  <c r="G6"/>
  <c r="G7"/>
  <c r="G8"/>
  <c r="G9"/>
  <c r="G10"/>
  <c r="G11"/>
  <c r="G12"/>
  <c r="G13"/>
  <c r="G14"/>
  <c r="G15"/>
  <c r="G16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2"/>
  <c r="B269" i="1"/>
  <c r="B270"/>
  <c r="B271"/>
  <c r="B272"/>
  <c r="B273"/>
  <c r="B274"/>
  <c r="B275"/>
  <c r="B276"/>
  <c r="B277"/>
  <c r="B278"/>
  <c r="B255"/>
  <c r="B256"/>
  <c r="B257"/>
  <c r="B258"/>
  <c r="B259"/>
  <c r="B260"/>
  <c r="B261"/>
  <c r="B262"/>
  <c r="B263"/>
  <c r="B264"/>
  <c r="B265"/>
  <c r="B266"/>
  <c r="B267"/>
  <c r="B268"/>
  <c r="B249"/>
  <c r="B250"/>
  <c r="B251"/>
  <c r="B252"/>
  <c r="B253"/>
  <c r="B254"/>
  <c r="B235"/>
  <c r="B236"/>
  <c r="B237"/>
  <c r="B238"/>
  <c r="B239"/>
  <c r="B240"/>
  <c r="B241"/>
  <c r="B242"/>
  <c r="B243"/>
  <c r="B244"/>
  <c r="B245"/>
  <c r="B246"/>
  <c r="B247"/>
  <c r="B248"/>
  <c r="B102"/>
  <c r="B101"/>
  <c r="B100"/>
  <c r="B99"/>
  <c r="B98"/>
  <c r="B97"/>
  <c r="B96"/>
  <c r="B95"/>
  <c r="B94"/>
  <c r="B93"/>
  <c r="Q365"/>
  <c r="Q361"/>
  <c r="Q362"/>
  <c r="Q363"/>
  <c r="Q364"/>
  <c r="Q360"/>
  <c r="B360"/>
  <c r="B361"/>
  <c r="B362"/>
  <c r="B363"/>
  <c r="B364"/>
  <c r="B365"/>
  <c r="B366"/>
  <c r="L16" i="3" l="1"/>
  <c r="L15"/>
  <c r="L14"/>
  <c r="L4"/>
  <c r="L5"/>
  <c r="L13"/>
  <c r="L10"/>
  <c r="L12"/>
  <c r="L11"/>
  <c r="L9"/>
  <c r="L8"/>
  <c r="L7"/>
  <c r="L3"/>
  <c r="L6"/>
  <c r="L2"/>
  <c r="Q286" i="1"/>
  <c r="Q314"/>
  <c r="Q315"/>
  <c r="Q316"/>
  <c r="Q317"/>
  <c r="Q318"/>
  <c r="Q319"/>
  <c r="Q320"/>
  <c r="Q322"/>
  <c r="Q325"/>
  <c r="Q326"/>
  <c r="Q328"/>
  <c r="Q331"/>
  <c r="Q332"/>
  <c r="Q333"/>
  <c r="Q334"/>
  <c r="Q335"/>
  <c r="Q336"/>
  <c r="Q337"/>
  <c r="Q338"/>
  <c r="Q339"/>
  <c r="Q313"/>
  <c r="Q299"/>
  <c r="Q300"/>
  <c r="Q301"/>
  <c r="Q302"/>
  <c r="Q303"/>
  <c r="Q304"/>
  <c r="Q305"/>
  <c r="Q340"/>
  <c r="Q341"/>
  <c r="Q343"/>
  <c r="Q344"/>
  <c r="Q345"/>
  <c r="Q348"/>
  <c r="Q349"/>
  <c r="Q350"/>
  <c r="Q351"/>
  <c r="Q354"/>
  <c r="Q355"/>
  <c r="Q356"/>
  <c r="Q357"/>
  <c r="Q358"/>
  <c r="Q298"/>
  <c r="B359"/>
  <c r="B358"/>
  <c r="B357"/>
  <c r="B356"/>
  <c r="B355"/>
  <c r="B354"/>
  <c r="B353"/>
  <c r="B352"/>
  <c r="B341"/>
  <c r="B342"/>
  <c r="B343"/>
  <c r="B344"/>
  <c r="B345"/>
  <c r="B346"/>
  <c r="B347"/>
  <c r="B348"/>
  <c r="B349"/>
  <c r="B350"/>
  <c r="B351"/>
  <c r="B340"/>
  <c r="Q287"/>
  <c r="Q288"/>
  <c r="Q289"/>
  <c r="Q290"/>
  <c r="Q291"/>
  <c r="Q292"/>
  <c r="Q293"/>
  <c r="Q294"/>
  <c r="Q295"/>
  <c r="Q296"/>
  <c r="C91" i="2"/>
  <c r="C90"/>
  <c r="C89"/>
  <c r="C88"/>
  <c r="C87"/>
  <c r="C86"/>
  <c r="C85"/>
  <c r="B182" i="1"/>
  <c r="B181"/>
  <c r="B180"/>
  <c r="B179"/>
  <c r="B178"/>
  <c r="B177"/>
  <c r="B176"/>
  <c r="C84" i="2"/>
  <c r="C83"/>
  <c r="C82"/>
  <c r="C81"/>
  <c r="C80"/>
  <c r="C79"/>
  <c r="C78"/>
  <c r="C15"/>
  <c r="C16"/>
  <c r="C17"/>
  <c r="C18"/>
  <c r="C19"/>
  <c r="C14"/>
  <c r="C77"/>
  <c r="C76"/>
  <c r="C75"/>
  <c r="C74"/>
  <c r="C73"/>
  <c r="C72"/>
  <c r="C71"/>
  <c r="C70"/>
  <c r="C69"/>
  <c r="B175" i="1"/>
  <c r="B174"/>
  <c r="B173"/>
  <c r="B172"/>
  <c r="B171"/>
  <c r="B170"/>
  <c r="B169"/>
  <c r="B168"/>
  <c r="B167"/>
  <c r="C68" i="2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B37" i="1"/>
  <c r="B38"/>
  <c r="B39"/>
  <c r="B40"/>
  <c r="B41"/>
  <c r="B36"/>
  <c r="B29"/>
  <c r="B30"/>
  <c r="B31"/>
  <c r="B32"/>
  <c r="B33"/>
  <c r="B34"/>
  <c r="B35"/>
  <c r="B28"/>
  <c r="B16"/>
  <c r="B17"/>
  <c r="B18"/>
  <c r="B19"/>
  <c r="B20"/>
  <c r="B21"/>
  <c r="B15"/>
  <c r="B9"/>
  <c r="B10"/>
  <c r="B11"/>
  <c r="B12"/>
  <c r="B13"/>
  <c r="B14"/>
  <c r="B8"/>
  <c r="B156"/>
  <c r="B157"/>
  <c r="B158"/>
  <c r="B159"/>
  <c r="B160"/>
  <c r="B161"/>
  <c r="B162"/>
  <c r="B163"/>
  <c r="B164"/>
  <c r="B165"/>
  <c r="B166"/>
  <c r="B136"/>
  <c r="B126" l="1"/>
  <c r="B127"/>
  <c r="B128"/>
  <c r="B129"/>
  <c r="B130"/>
  <c r="B131"/>
  <c r="B132"/>
  <c r="B133"/>
  <c r="B134"/>
  <c r="B135"/>
  <c r="B111"/>
  <c r="B112"/>
  <c r="B113"/>
  <c r="B114"/>
  <c r="B115"/>
  <c r="B116"/>
  <c r="B117"/>
  <c r="B118"/>
  <c r="B119"/>
  <c r="B120"/>
  <c r="B121"/>
  <c r="B122"/>
  <c r="B123"/>
  <c r="B124"/>
  <c r="B125"/>
  <c r="B110"/>
  <c r="B109"/>
  <c r="B108"/>
  <c r="B107"/>
  <c r="B106"/>
  <c r="B105"/>
  <c r="B104"/>
  <c r="B103"/>
  <c r="B206" l="1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79"/>
  <c r="B280"/>
  <c r="B281"/>
  <c r="B282"/>
  <c r="B283"/>
  <c r="B284"/>
  <c r="B285"/>
  <c r="B205"/>
</calcChain>
</file>

<file path=xl/sharedStrings.xml><?xml version="1.0" encoding="utf-8"?>
<sst xmlns="http://schemas.openxmlformats.org/spreadsheetml/2006/main" count="2971" uniqueCount="567">
  <si>
    <t>TOC (ppm)</t>
  </si>
  <si>
    <t>TOC (Wt. %)</t>
  </si>
  <si>
    <t>Depth (m)</t>
  </si>
  <si>
    <t>Family</t>
  </si>
  <si>
    <t>Source</t>
  </si>
  <si>
    <t>Clay (wt %)</t>
  </si>
  <si>
    <t>Age (Ma)</t>
  </si>
  <si>
    <t>Notes</t>
  </si>
  <si>
    <t>Name</t>
  </si>
  <si>
    <t>Denison</t>
  </si>
  <si>
    <t>Parent Material</t>
  </si>
  <si>
    <t>Thickness (m)</t>
  </si>
  <si>
    <t>Clays replaced by sericite</t>
  </si>
  <si>
    <t>Clays replaced by sericite; illuvial Bg horizon</t>
  </si>
  <si>
    <t>Sheigra</t>
  </si>
  <si>
    <t>Has pedogenic smectite</t>
  </si>
  <si>
    <t>Gay and Grandstaff, 1980</t>
  </si>
  <si>
    <t>Retallack and Mindszensky, 1994</t>
  </si>
  <si>
    <t>Diagenesis</t>
  </si>
  <si>
    <t>Schagen</t>
  </si>
  <si>
    <t>OM associated with Talc</t>
  </si>
  <si>
    <t>Krull and Retallack, 2004</t>
  </si>
  <si>
    <t>John (310 m)</t>
  </si>
  <si>
    <t>Humult</t>
  </si>
  <si>
    <t>William (264 m)</t>
  </si>
  <si>
    <t xml:space="preserve">Age </t>
  </si>
  <si>
    <t>Early Triassic</t>
  </si>
  <si>
    <t>Waller (10 m)</t>
  </si>
  <si>
    <t>Late Permian</t>
  </si>
  <si>
    <t>Aquept</t>
  </si>
  <si>
    <t>Fluvent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</si>
  <si>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</si>
  <si>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</si>
  <si>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</si>
  <si>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</si>
  <si>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</si>
  <si>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</si>
  <si>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</si>
  <si>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</si>
  <si>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</si>
  <si>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</si>
  <si>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</si>
  <si>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</si>
  <si>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</si>
  <si>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</si>
  <si>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</si>
  <si>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</si>
  <si>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</si>
  <si>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</si>
  <si>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</si>
  <si>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</si>
  <si>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</si>
  <si>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</si>
  <si>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</si>
  <si>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MU322</t>
  </si>
  <si>
    <t>MU430</t>
  </si>
  <si>
    <t>MU372</t>
  </si>
  <si>
    <t>MAMPU-0-10</t>
  </si>
  <si>
    <t>MAMPU-10-25</t>
  </si>
  <si>
    <t>MAMPU-25-40</t>
  </si>
  <si>
    <t>MAMPU-40-55</t>
  </si>
  <si>
    <t>MAMPU-55-70</t>
  </si>
  <si>
    <t>MAMPU-70-80</t>
  </si>
  <si>
    <t>MAMPU-80-90</t>
  </si>
  <si>
    <t>MAMPU-90-97</t>
  </si>
  <si>
    <t>Miocene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</si>
  <si>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</si>
  <si>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</si>
  <si>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</si>
  <si>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</si>
  <si>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</si>
  <si>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</si>
  <si>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</si>
  <si>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</si>
  <si>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</si>
  <si>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</si>
  <si>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</si>
  <si>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</si>
  <si>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</si>
  <si>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SiO2 (wt %)</t>
  </si>
  <si>
    <t>&lt;0.01</t>
  </si>
  <si>
    <t>Fragiumbrept</t>
  </si>
  <si>
    <t>Gregory (163 m)</t>
  </si>
  <si>
    <t>Archean</t>
  </si>
  <si>
    <t>Pleistocene</t>
  </si>
  <si>
    <t>Mahaney and Fahey 1980</t>
  </si>
  <si>
    <t>Pergelic Cryaquept</t>
  </si>
  <si>
    <t>Isi</t>
  </si>
  <si>
    <t>Pukit</t>
  </si>
  <si>
    <t>Juldru</t>
  </si>
  <si>
    <t>Maralji</t>
  </si>
  <si>
    <t>Chindia</t>
  </si>
  <si>
    <t>Kaldri</t>
  </si>
  <si>
    <t>Kobera</t>
  </si>
  <si>
    <t>Junduru</t>
  </si>
  <si>
    <t>Naranji clay</t>
  </si>
  <si>
    <t>Retallack Miocene Pakistan Kenya</t>
  </si>
  <si>
    <t>Clay %</t>
  </si>
  <si>
    <t>Tut Clay</t>
  </si>
  <si>
    <t>Alumina/Bases</t>
  </si>
  <si>
    <t>Bases/Alumina (CaO + MgO / Al2O3</t>
  </si>
  <si>
    <t>Pakistan</t>
  </si>
  <si>
    <t>Psammentic Hapludalf</t>
  </si>
  <si>
    <t>Haplustalf</t>
  </si>
  <si>
    <t>Kenya (Songhor</t>
  </si>
  <si>
    <t>Modern</t>
  </si>
  <si>
    <t>Colorado</t>
  </si>
  <si>
    <t xml:space="preserve">USDA NRCS </t>
  </si>
  <si>
    <t>Boxcanyon series</t>
  </si>
  <si>
    <t>Vistulah series</t>
  </si>
  <si>
    <t>Elkhart County, Indiana</t>
  </si>
  <si>
    <t>Kalapa series</t>
  </si>
  <si>
    <t>Order / suborder</t>
  </si>
  <si>
    <t>Kauai, Hawaii (kaolinitic, isohyperthermic Typic Palehumults)</t>
  </si>
  <si>
    <t>Cascade Series</t>
  </si>
  <si>
    <t>Fragixerept</t>
  </si>
  <si>
    <t>Multnomah County, Oregon (mesic Humic Fragixerepts)</t>
  </si>
  <si>
    <t>Bellingham series</t>
  </si>
  <si>
    <t>Eastern Puget Sound, WA (Fine, mixed, superactive, nonacid, mesic Vertic Endoaquepts)</t>
  </si>
  <si>
    <t>Clay content</t>
  </si>
  <si>
    <t>Lal Clay</t>
  </si>
  <si>
    <t>Bases/Alumina (CaO + MgO / Al2O3)</t>
  </si>
  <si>
    <t>Peter1</t>
  </si>
  <si>
    <t>Haplogypsid</t>
  </si>
  <si>
    <t>R3966</t>
  </si>
  <si>
    <t>R3967</t>
  </si>
  <si>
    <t>R3968</t>
  </si>
  <si>
    <t>R3969</t>
  </si>
  <si>
    <t>R3970</t>
  </si>
  <si>
    <t>Peter2</t>
  </si>
  <si>
    <t>Ediacaran</t>
  </si>
  <si>
    <t>Retallack 2013</t>
  </si>
  <si>
    <t>R4062</t>
  </si>
  <si>
    <t>R4063</t>
  </si>
  <si>
    <t>R4064</t>
  </si>
  <si>
    <t>R4065</t>
  </si>
  <si>
    <t>R4066</t>
  </si>
  <si>
    <t>R4067</t>
  </si>
  <si>
    <t>R4068</t>
  </si>
  <si>
    <t>Paul1</t>
  </si>
  <si>
    <t>R3971</t>
  </si>
  <si>
    <t>Paul2</t>
  </si>
  <si>
    <t>R3972</t>
  </si>
  <si>
    <t>R3973</t>
  </si>
  <si>
    <t>R3974</t>
  </si>
  <si>
    <t>R4071</t>
  </si>
  <si>
    <t>R4072</t>
  </si>
  <si>
    <t>R4073</t>
  </si>
  <si>
    <t>Eutrudept</t>
  </si>
  <si>
    <t>R3965</t>
  </si>
  <si>
    <t>Horizon</t>
  </si>
  <si>
    <t>A</t>
  </si>
  <si>
    <t>By</t>
  </si>
  <si>
    <t>C</t>
  </si>
  <si>
    <t>FeO</t>
  </si>
  <si>
    <t>Feo/Fe203</t>
  </si>
  <si>
    <t>Jurnpa</t>
  </si>
  <si>
    <t>R4338</t>
  </si>
  <si>
    <t>R4339</t>
  </si>
  <si>
    <t>R4340</t>
  </si>
  <si>
    <t>R4337U</t>
  </si>
  <si>
    <t>R4337L</t>
  </si>
  <si>
    <t>Retallack et al 2016</t>
  </si>
  <si>
    <t>R4341U</t>
  </si>
  <si>
    <t>Kari</t>
  </si>
  <si>
    <t>R4341L</t>
  </si>
  <si>
    <t>R4342</t>
  </si>
  <si>
    <t>Ngumpu</t>
  </si>
  <si>
    <t>Jurl</t>
  </si>
  <si>
    <t xml:space="preserve">R4336 </t>
  </si>
  <si>
    <t>Depth (cm)</t>
  </si>
  <si>
    <t>R4343</t>
  </si>
  <si>
    <t>R4344</t>
  </si>
  <si>
    <t>R4345</t>
  </si>
  <si>
    <t>R4346U</t>
  </si>
  <si>
    <t>R4346L</t>
  </si>
  <si>
    <t>R4347</t>
  </si>
  <si>
    <t>R4348</t>
  </si>
  <si>
    <t>R4349</t>
  </si>
  <si>
    <t>R4350</t>
  </si>
  <si>
    <t>R4351</t>
  </si>
  <si>
    <t>R4352</t>
  </si>
  <si>
    <t>Watanabe et al 2004</t>
  </si>
  <si>
    <t>R5316</t>
  </si>
  <si>
    <t>R5310</t>
  </si>
  <si>
    <t>R5311</t>
  </si>
  <si>
    <t>R5312</t>
  </si>
  <si>
    <t>R5313</t>
  </si>
  <si>
    <t>R5314</t>
  </si>
  <si>
    <t>R5315</t>
  </si>
  <si>
    <t>Retallack and Noffke 2019</t>
  </si>
  <si>
    <t>S1</t>
  </si>
  <si>
    <t>S2</t>
  </si>
  <si>
    <t>S3</t>
  </si>
  <si>
    <t>S4</t>
  </si>
  <si>
    <t>S6</t>
  </si>
  <si>
    <t>S8</t>
  </si>
  <si>
    <t>S9</t>
  </si>
  <si>
    <t>S10</t>
  </si>
  <si>
    <t>S11</t>
  </si>
  <si>
    <t>S12</t>
  </si>
  <si>
    <t>S13</t>
  </si>
  <si>
    <t>S14</t>
  </si>
  <si>
    <t>Zhang et al 2018</t>
  </si>
  <si>
    <t>S5-1</t>
  </si>
  <si>
    <t>S5-2</t>
  </si>
  <si>
    <t>S5-3</t>
  </si>
  <si>
    <t>Driese 2016</t>
  </si>
  <si>
    <t>Zinj</t>
  </si>
  <si>
    <t>David at 385 m</t>
  </si>
  <si>
    <t>A339</t>
  </si>
  <si>
    <t>A340</t>
  </si>
  <si>
    <t>A340+</t>
  </si>
  <si>
    <t>A341</t>
  </si>
  <si>
    <t>A342</t>
  </si>
  <si>
    <t>A342+</t>
  </si>
  <si>
    <t>A343</t>
  </si>
  <si>
    <t>A344</t>
  </si>
  <si>
    <t>A344+</t>
  </si>
  <si>
    <t>A345</t>
  </si>
  <si>
    <t>A346</t>
  </si>
  <si>
    <t>A346+</t>
  </si>
  <si>
    <t>A347</t>
  </si>
  <si>
    <t>A347+</t>
  </si>
  <si>
    <t>Michael at 265 m</t>
  </si>
  <si>
    <t>A263</t>
  </si>
  <si>
    <t>A263+</t>
  </si>
  <si>
    <t>A364</t>
  </si>
  <si>
    <t>A365</t>
  </si>
  <si>
    <t>A366</t>
  </si>
  <si>
    <t>John at 196 m</t>
  </si>
  <si>
    <t>A130</t>
  </si>
  <si>
    <t>A130+</t>
  </si>
  <si>
    <t>A131</t>
  </si>
  <si>
    <t>A132</t>
  </si>
  <si>
    <t>A133</t>
  </si>
  <si>
    <t>A134</t>
  </si>
  <si>
    <t>A135</t>
  </si>
  <si>
    <t>A136</t>
  </si>
  <si>
    <t>A137</t>
  </si>
  <si>
    <t>A137+</t>
  </si>
  <si>
    <t>A138</t>
  </si>
  <si>
    <t>A139</t>
  </si>
  <si>
    <t>A139+</t>
  </si>
  <si>
    <t>A140</t>
  </si>
  <si>
    <t>Gregory at 163 m</t>
  </si>
  <si>
    <t>A70</t>
  </si>
  <si>
    <t>A71</t>
  </si>
  <si>
    <t>A71+</t>
  </si>
  <si>
    <t>A72</t>
  </si>
  <si>
    <t>A73</t>
  </si>
  <si>
    <t>A73+</t>
  </si>
  <si>
    <t>A74</t>
  </si>
  <si>
    <t>A74+</t>
  </si>
  <si>
    <t>A69</t>
  </si>
  <si>
    <t>A69+</t>
  </si>
  <si>
    <t>A101</t>
  </si>
  <si>
    <t>R3446U</t>
  </si>
  <si>
    <t>R3336M</t>
  </si>
  <si>
    <t>R4336L</t>
  </si>
  <si>
    <t>R4337UU</t>
  </si>
  <si>
    <t>R4337UM</t>
  </si>
  <si>
    <t>R4337UL</t>
  </si>
  <si>
    <t>R4337LU</t>
  </si>
  <si>
    <t>R4337LM</t>
  </si>
  <si>
    <t>R4337LL</t>
  </si>
  <si>
    <t>R4338U</t>
  </si>
  <si>
    <t>R4338M</t>
  </si>
  <si>
    <t>R4338L</t>
  </si>
  <si>
    <t>R4339U</t>
  </si>
  <si>
    <t>R4339M</t>
  </si>
  <si>
    <t>R4339L</t>
  </si>
  <si>
    <t>R4340U</t>
  </si>
  <si>
    <t>R4340M</t>
  </si>
  <si>
    <t>R4340L</t>
  </si>
  <si>
    <t>R4341UU</t>
  </si>
  <si>
    <t>R4341UM</t>
  </si>
  <si>
    <t>R4341UL</t>
  </si>
  <si>
    <t>above</t>
  </si>
  <si>
    <t>R4341LU</t>
  </si>
  <si>
    <t>R4341LM</t>
  </si>
  <si>
    <t>R4341LL</t>
  </si>
  <si>
    <t>R4342U</t>
  </si>
  <si>
    <t>R4342M</t>
  </si>
  <si>
    <t>R4342L</t>
  </si>
  <si>
    <t>R4343U</t>
  </si>
  <si>
    <t>R4343M</t>
  </si>
  <si>
    <t>R4343L</t>
  </si>
  <si>
    <t>R4344U</t>
  </si>
  <si>
    <t>R4344M</t>
  </si>
  <si>
    <t>R4344L</t>
  </si>
  <si>
    <t>R4345U</t>
  </si>
  <si>
    <t>R4345M</t>
  </si>
  <si>
    <t>R4345L</t>
  </si>
  <si>
    <t>R4346UU</t>
  </si>
  <si>
    <t>R4346UM</t>
  </si>
  <si>
    <t>R4346LU</t>
  </si>
  <si>
    <t>R4346LM</t>
  </si>
  <si>
    <t>R4346LL</t>
  </si>
  <si>
    <t>R4347U</t>
  </si>
  <si>
    <t>R4347M</t>
  </si>
  <si>
    <t>R4347L</t>
  </si>
  <si>
    <t>R4348U</t>
  </si>
  <si>
    <t>R4348M</t>
  </si>
  <si>
    <t>R4348L</t>
  </si>
  <si>
    <t>R4349U</t>
  </si>
  <si>
    <t>R4349M</t>
  </si>
  <si>
    <t>R4349L</t>
  </si>
  <si>
    <t>R4350U</t>
  </si>
  <si>
    <t>R4350M</t>
  </si>
  <si>
    <t>R4350L</t>
  </si>
  <si>
    <t>R4351U</t>
  </si>
  <si>
    <t>R4351M</t>
  </si>
  <si>
    <t>R4351L</t>
  </si>
  <si>
    <t>R4352U</t>
  </si>
  <si>
    <t>R4352M</t>
  </si>
  <si>
    <t>R4352L</t>
  </si>
  <si>
    <t>Soil</t>
  </si>
  <si>
    <t>Total framboids</t>
  </si>
  <si>
    <t>Matrix framboids</t>
  </si>
  <si>
    <t>Total Framboids</t>
  </si>
  <si>
    <t>Soil2</t>
  </si>
  <si>
    <t>Sample Number</t>
  </si>
  <si>
    <t>Total Framboids2</t>
  </si>
  <si>
    <t>Bt</t>
  </si>
  <si>
    <t>Bk</t>
  </si>
  <si>
    <t>BC</t>
  </si>
  <si>
    <t>Choka clay</t>
  </si>
  <si>
    <t>BA</t>
  </si>
  <si>
    <t>Kala clay</t>
  </si>
  <si>
    <t>Bg</t>
  </si>
  <si>
    <t>Chogo clay</t>
  </si>
  <si>
    <t>Pakistan (Dhok Pathan)</t>
  </si>
  <si>
    <t>Aquic Eutrochrept</t>
  </si>
  <si>
    <t>x</t>
  </si>
  <si>
    <t>Sampled?</t>
  </si>
  <si>
    <t>Jory series</t>
  </si>
  <si>
    <t>Xeric Palehumults</t>
  </si>
  <si>
    <t>Oregon State soil</t>
  </si>
  <si>
    <t>B</t>
  </si>
  <si>
    <t xml:space="preserve"> </t>
  </si>
  <si>
    <t>TOC</t>
  </si>
  <si>
    <t>Active iron oxides</t>
  </si>
  <si>
    <t>free iron oxides</t>
  </si>
  <si>
    <t>Soil order</t>
  </si>
  <si>
    <t>depth</t>
  </si>
  <si>
    <t>0-15</t>
  </si>
  <si>
    <t>Ultisol</t>
  </si>
  <si>
    <t>Andisol</t>
  </si>
  <si>
    <t>Active iron oxides : Free iron oxides</t>
  </si>
  <si>
    <t>15-30</t>
  </si>
  <si>
    <t>"Black" paleosol: PDW-Z90-M and onward</t>
  </si>
  <si>
    <t>White and Schiebout, 2008</t>
  </si>
  <si>
    <t>Early Eocene</t>
  </si>
  <si>
    <t>Black acid sulfate paleosol</t>
  </si>
  <si>
    <t>Sample number</t>
  </si>
  <si>
    <t>Number of pyryte framboids</t>
  </si>
  <si>
    <t>TOC (wt %)</t>
  </si>
  <si>
    <t>Standard deviation</t>
  </si>
  <si>
    <t>Soil Name</t>
  </si>
  <si>
    <t>Zhang, Q., Huang, J., Hu, F., Huo, N., and Shang, Y., 2018, The distribution of organic carbon fractions in a typical loess-paleosol profile and its paleoenvironmental significance: PeerJ, doi: 10.7717/peerj.4611.</t>
  </si>
  <si>
    <t>Citation</t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</si>
  <si>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doi:10.1016/j.yqres.2015.10.007</t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</si>
  <si>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doi:10.1016/j.yqres.2015.10.008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</si>
  <si>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doi:10.1016/j.yqres.2015.10.009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</si>
  <si>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doi:10.1016/j.yqres.2015.10.010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</si>
  <si>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doi:10.1016/j.yqres.2015.10.011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</si>
  <si>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doi:10.1016/j.yqres.2015.10.012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</si>
  <si>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doi:10.1016/j.yqres.2015.10.013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</si>
  <si>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doi:10.1016/j.yqres.2015.10.014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</si>
  <si>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doi:10.1016/j.yqres.2015.10.015</t>
    </r>
    <r>
      <rPr>
        <sz val="11"/>
        <color theme="1"/>
        <rFont val="Calibri"/>
        <family val="2"/>
        <scheme val="minor"/>
      </rPr>
      <t/>
    </r>
  </si>
  <si>
    <r>
      <t>Driese, S., &amp; Ashley, G. (2016). Paleoenvironmental reconstruction of a paleosol catena, the Zinj archeological level, Olduvai Gorge, Tanzania. </t>
    </r>
    <r>
      <rPr>
        <i/>
        <sz val="11"/>
        <color theme="1"/>
        <rFont val="Calibri"/>
        <family val="2"/>
        <scheme val="minor"/>
      </rPr>
      <t>Quaternary Research,</t>
    </r>
    <r>
      <rPr>
        <sz val="11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(1), 133-146. doi:10.1016/j.yqres.2015.10.016</t>
    </r>
    <r>
      <rPr>
        <sz val="11"/>
        <color theme="1"/>
        <rFont val="Calibri"/>
        <family val="2"/>
        <scheme val="minor"/>
      </rPr>
      <t/>
    </r>
  </si>
  <si>
    <t>Metzger, C.A., and Retallack, G.J., 2010, Paleosol record of Neogene climate change in the Australian outback Paleosol record of Neogene climate change in the Australian outback: Australian Journal of Earth Sciences, v. 57, p. 871–885, doi: 10.1080/08120099.2010.510578.</t>
  </si>
  <si>
    <t>Metzger and Retallack 2010</t>
  </si>
  <si>
    <t>Retallack 1991</t>
  </si>
  <si>
    <t>Retallack G.J., 2001. Miocene paleosols and ape habitats of Pakistan and Kenya. Oxford University Press, New York.  Hardcover</t>
  </si>
  <si>
    <t>White, P.D., and Schiebout, J., 2008, Paleogene paleosols and changes in pedogenesis during the initial Eocene thermal maximum : Big Bend National Park , Texas , USA C24r: GSA Bulletin, p. 1347–1361, doi: 10.1130/B25987.1.</t>
  </si>
  <si>
    <t>Krull, E.S., and Retallack, G.J., 2000, 13C depth profiles from paleosols across the Permian-Triassic boundary : Evidence for methane release: GSA Bulletin, v. 112, p. 1459–1472.</t>
  </si>
  <si>
    <t>Mahaney, W.C., and Fahey, B.D., 1980, Morphology, composition and age of a buried paleosol, Front Range, Colorado, U.S.A: Geoderma, v. 23, p. 209–218.</t>
  </si>
  <si>
    <t>Retallack, G.J., 2013, Ediacaran Gaskiers Glaciation of Newfoundland reconsidered Ediacaran Gaskiers Glaciation of Newfoundland reconsidered: Journal of the Geological Society, v. 170, p. 19–36, doi: 10.1144/jgs2012-060.</t>
  </si>
  <si>
    <t>TOC values are the average of two replicates</t>
  </si>
  <si>
    <t>Farrel quartzite paleosol samples were analyzed for TOC  on a Costech 4010 Elemental Analyzer at the University of Oregon</t>
  </si>
  <si>
    <t>Framboid data from Retallack et al., 2016:</t>
  </si>
  <si>
    <t>Retallack, G.J., Krinsley, D.H., Fischer, R., Razink, J.J., and Langworthy, K.A., 2016, Archean coastal-plain paleosols and life on land: Gondwana Research, v. 40, p. 1–20, doi: 10.1016/j.gr.2016.08.003.</t>
  </si>
  <si>
    <t>Data from: Pizarro, C., Escudey, M., and Fabris, J.D., 2003, Influence of Organic Matter on the Iron Oxide Mineralogy of Volcanic Soils: Hyperfine Interactions, v. 148, p. 53–59.</t>
  </si>
  <si>
    <t>Retallack, G.J., and Mindszenty, A., 1994, Well-preserved late Precambrian paleosols from northwest Scotland: Journal Of Sedimentary Research, v. A64, p. 264–281.</t>
  </si>
  <si>
    <t>Gay, A.., and Grandstaff, D.E., 1980, Chemistry and mineralogy of precambrian paleosols at elliot lake, ontario, canada: Precambrian Research, v. 12, p. 349–373.</t>
  </si>
  <si>
    <t>Watanabe, Y., Stewart, B.W., and Ohmoto, H., 2004, Organic- and carbonate-rich soil formation 2 . 6 billion years ago at Schagen , East Transvaal district , South Africa: Geochimica et Cosmochimica Acta, v. 68, p. 2129–2151, doi: 10.1016/j.gca.2003.10.036.</t>
  </si>
  <si>
    <t>Retallack, G.J., and Noffke, N., 2019, Are there ancient soils in the 3 . 7 Ga Isua Greenstone Belt , Greenland ? Palaeogeography, Palaeoclimatology, Palaeoecology, v. 514, p. 18–30, doi: 10.1016/j.palaeo.2018.10.005.</t>
  </si>
  <si>
    <t>Soil Survey Staff, 2014</t>
  </si>
  <si>
    <t>Inceptisol 21</t>
  </si>
  <si>
    <t>Alfisol</t>
  </si>
  <si>
    <t>Entisol</t>
  </si>
  <si>
    <t>Inceptisol</t>
  </si>
  <si>
    <t>Hapludalf</t>
  </si>
  <si>
    <t>Luca pedotype</t>
  </si>
  <si>
    <t>Kskus pedotype</t>
  </si>
  <si>
    <t>Ticam pedotype</t>
  </si>
  <si>
    <t>Eutochrept</t>
  </si>
  <si>
    <t>Early Oligocene</t>
  </si>
  <si>
    <t>Retallack et al 2000</t>
  </si>
  <si>
    <t>Bw</t>
  </si>
  <si>
    <t>Retallack, G.J., Bestland, E.., and Fremd, T.., 2000, Eocene and Oligocene Paleosols of Central Oregon: Geological Society of America Special Paper, v. 344, p. 1–192, doi: 10.1046/j.1365-3091.2001.0394c.x.</t>
  </si>
  <si>
    <t>Site</t>
  </si>
  <si>
    <t>Smectitic</t>
  </si>
  <si>
    <t>Kaolinitic</t>
  </si>
  <si>
    <t>Itaguai, Brazil</t>
  </si>
  <si>
    <t>Aparibe, Brazil</t>
  </si>
  <si>
    <t>Koulikoro, Mali</t>
  </si>
  <si>
    <t>Kajiado, Kenya</t>
  </si>
  <si>
    <t>Timal, Nicaragua</t>
  </si>
  <si>
    <t>South Africa</t>
  </si>
  <si>
    <t>Haplic Lixisol</t>
  </si>
  <si>
    <t>Ferric Acrisol</t>
  </si>
  <si>
    <t>Pellitic Vertisol</t>
  </si>
  <si>
    <t>Mozambique</t>
  </si>
  <si>
    <t>Mica (%)</t>
  </si>
  <si>
    <t>Clay (g/kg)</t>
  </si>
  <si>
    <t>MAT (C)</t>
  </si>
  <si>
    <t xml:space="preserve">φ Soil type is after USDA Keys to Soil Taxonomy, 2014 </t>
  </si>
  <si>
    <t>† Clay mineralogy determined by XRD and displayed as relative peak area of diffractograms (%)</t>
  </si>
  <si>
    <t>Smectite (%)</t>
  </si>
  <si>
    <t>Ʊ Total organic carbon (TOC) determined by combustion on an Interscience elemental analyzer EA 1108</t>
  </si>
  <si>
    <r>
      <t>Soil type</t>
    </r>
    <r>
      <rPr>
        <b/>
        <vertAlign val="superscript"/>
        <sz val="11"/>
        <color theme="1"/>
        <rFont val="Times New Roman"/>
        <family val="1"/>
      </rPr>
      <t>φ</t>
    </r>
  </si>
  <si>
    <r>
      <t>TOC (g/kg)</t>
    </r>
    <r>
      <rPr>
        <b/>
        <vertAlign val="superscript"/>
        <sz val="11"/>
        <color theme="1"/>
        <rFont val="Times New Roman"/>
        <family val="1"/>
      </rPr>
      <t>Ʊ</t>
    </r>
  </si>
  <si>
    <r>
      <t>Kaolinite (%)</t>
    </r>
    <r>
      <rPr>
        <b/>
        <vertAlign val="superscript"/>
        <sz val="11"/>
        <color theme="1"/>
        <rFont val="Times New Roman"/>
        <family val="1"/>
      </rPr>
      <t xml:space="preserve">† </t>
    </r>
  </si>
  <si>
    <r>
      <t>Mean age of org. C (years)</t>
    </r>
    <r>
      <rPr>
        <b/>
        <vertAlign val="superscript"/>
        <sz val="11"/>
        <color theme="1"/>
        <rFont val="Times New Roman"/>
        <family val="1"/>
      </rPr>
      <t>‡</t>
    </r>
    <r>
      <rPr>
        <b/>
        <sz val="11"/>
        <color theme="1"/>
        <rFont val="Times New Roman"/>
        <family val="1"/>
      </rPr>
      <t xml:space="preserve"> </t>
    </r>
  </si>
  <si>
    <t>Rainfall (mm/yr)</t>
  </si>
  <si>
    <r>
      <t xml:space="preserve">‡ Age of organic C determined by </t>
    </r>
    <r>
      <rPr>
        <vertAlign val="superscript"/>
        <sz val="11"/>
        <color theme="1"/>
        <rFont val="Times New Roman"/>
        <family val="1"/>
      </rPr>
      <t>14</t>
    </r>
    <r>
      <rPr>
        <sz val="11"/>
        <color theme="1"/>
        <rFont val="Times New Roman"/>
        <family val="1"/>
      </rPr>
      <t>C analysis and corrected for Suess and Bomb effects, respectively</t>
    </r>
  </si>
  <si>
    <t>With R4339 Removed</t>
  </si>
  <si>
    <t xml:space="preserve">With R4339 </t>
  </si>
  <si>
    <t>R4346</t>
  </si>
  <si>
    <t xml:space="preserve">Sample </t>
  </si>
  <si>
    <t>wt. crucible (mg)</t>
  </si>
  <si>
    <t>wt. sample + crucible (mg)</t>
  </si>
  <si>
    <t>wt. sample (mg)</t>
  </si>
  <si>
    <t>Tray position</t>
  </si>
  <si>
    <t>TOC (wt. %)</t>
  </si>
  <si>
    <t>Average TOC (wt%)</t>
  </si>
  <si>
    <t>R4339-A</t>
  </si>
  <si>
    <t>A5</t>
  </si>
  <si>
    <t>R4339-B</t>
  </si>
  <si>
    <t>A6</t>
  </si>
  <si>
    <t>R4340-A</t>
  </si>
  <si>
    <t>A7</t>
  </si>
  <si>
    <t>R4340-B</t>
  </si>
  <si>
    <t>A8</t>
  </si>
  <si>
    <t>R4342-A</t>
  </si>
  <si>
    <t>A9</t>
  </si>
  <si>
    <t>R4342-B</t>
  </si>
  <si>
    <t>A10</t>
  </si>
  <si>
    <t>R4343-A</t>
  </si>
  <si>
    <t>B1</t>
  </si>
  <si>
    <t>R4343-B</t>
  </si>
  <si>
    <t>B2</t>
  </si>
  <si>
    <t>R4344-A</t>
  </si>
  <si>
    <t>B3</t>
  </si>
  <si>
    <t>R4344-B</t>
  </si>
  <si>
    <t>B4</t>
  </si>
  <si>
    <t>R4346-A</t>
  </si>
  <si>
    <t>B5</t>
  </si>
  <si>
    <t>R4346-B</t>
  </si>
  <si>
    <t>B6</t>
  </si>
  <si>
    <t>R4348-A</t>
  </si>
  <si>
    <t>B7</t>
  </si>
  <si>
    <t>R4348-B</t>
  </si>
  <si>
    <t>B8</t>
  </si>
  <si>
    <t>R4349-A</t>
  </si>
  <si>
    <t>B9</t>
  </si>
  <si>
    <t>R4349-B</t>
  </si>
  <si>
    <t>B10</t>
  </si>
  <si>
    <t>R4350-A</t>
  </si>
  <si>
    <t>C1</t>
  </si>
  <si>
    <t>R4350-B</t>
  </si>
  <si>
    <t>C2</t>
  </si>
  <si>
    <t>R4351-A</t>
  </si>
  <si>
    <t>C3</t>
  </si>
  <si>
    <t>R4351-B</t>
  </si>
  <si>
    <t>C4</t>
  </si>
  <si>
    <t>R4352-A</t>
  </si>
  <si>
    <t>C5</t>
  </si>
  <si>
    <t>R4352-B</t>
  </si>
  <si>
    <t>C6</t>
  </si>
  <si>
    <t>Raw Data (Costech TOC determination)</t>
  </si>
  <si>
    <t>Data from :</t>
  </si>
  <si>
    <t>Wattel-Koekkoek, E., Buurman, P., Van der Plicht, J., Wattel, E., and van Breeman, N., 2003, Mean residence time of soil organic matter associated with kaolinite and smectite: European Journal of Soil Science, v. 54, p. 269–278, doi: 10.1046/j.1365-2389.2003.00512.x.</t>
  </si>
  <si>
    <t>Morphological</t>
  </si>
  <si>
    <t>Feature</t>
  </si>
  <si>
    <t>Chemical</t>
  </si>
  <si>
    <t>Mineralogical</t>
  </si>
  <si>
    <t>Dioctahedral phyllosilicates</t>
  </si>
  <si>
    <t>Phosphorus depletion</t>
  </si>
  <si>
    <t>Chemical index of alteration</t>
  </si>
  <si>
    <t>Rapid sedimentation (burial)</t>
  </si>
  <si>
    <t>Good</t>
  </si>
  <si>
    <t>Periglacial features</t>
  </si>
  <si>
    <t xml:space="preserve"> Hydrated amorphous phases </t>
  </si>
  <si>
    <t>In-situ, orbital</t>
  </si>
  <si>
    <t>In-situ</t>
  </si>
  <si>
    <t>Repeating layered phyllosilicate sequences</t>
  </si>
  <si>
    <t>Rapid burial of uppermost soil layer</t>
  </si>
  <si>
    <t>Gradational horizonation</t>
  </si>
  <si>
    <t>Prolonged subaerial top-down leaching of sediments</t>
  </si>
  <si>
    <t xml:space="preserve">Good </t>
  </si>
  <si>
    <t>Poor</t>
  </si>
  <si>
    <t xml:space="preserve">Observability† </t>
  </si>
  <si>
    <t>Preservation  ‡</t>
  </si>
  <si>
    <t>InterpretationƱ</t>
  </si>
  <si>
    <t>Microbial activity in surface horions</t>
  </si>
  <si>
    <t>‡ Describes scale of features and modes of detection</t>
  </si>
  <si>
    <t>Ʊ Pedological interpretation of features</t>
  </si>
  <si>
    <t>Subaerial weathering with liquid water</t>
  </si>
  <si>
    <t>St. error</t>
  </si>
  <si>
    <t>Sharp bedded top or massive bed</t>
  </si>
  <si>
    <t xml:space="preserve">Disrupted and veined  beds </t>
  </si>
  <si>
    <t>Pedogenic haploidization</t>
  </si>
  <si>
    <t>Pedogenic mixing  by shrink and swell in surface (A) horizon</t>
  </si>
  <si>
    <t>Ptygmatic folding of crack</t>
  </si>
  <si>
    <t>Pedogenic negative strain</t>
  </si>
  <si>
    <t>Volume loss by weathering or compaction by overburden</t>
  </si>
  <si>
    <t>Vesicular structure</t>
  </si>
  <si>
    <t xml:space="preserve">Pedogenic gas production  </t>
  </si>
  <si>
    <t>Potential microbial gas production in saturated soil</t>
  </si>
  <si>
    <t>Gypsum nodules</t>
  </si>
  <si>
    <t>Pedogenic salinization</t>
  </si>
  <si>
    <t>Acid-sulfate weathering of leaching of water-soluble salts to subsurface (By) horizon</t>
  </si>
  <si>
    <t>Calcite nodules</t>
  </si>
  <si>
    <t>Pedogenic calcification</t>
  </si>
  <si>
    <t>Accumulation of acid-soluble salts below weathered surface to calcic (Bk) horizon</t>
  </si>
  <si>
    <t>Pyrite nodules</t>
  </si>
  <si>
    <t>Pedogenic pyritization</t>
  </si>
  <si>
    <t>Potential microbial sulfate reduction in gleyed subsurface (Bg) horizon</t>
  </si>
  <si>
    <t>Surface freeze and thaw</t>
  </si>
  <si>
    <t>Sand or ice-filled frost fissure in soil surface (A)horizon</t>
  </si>
  <si>
    <t>Chemical weathering</t>
  </si>
  <si>
    <t>Relict beds or basalt below massive bed</t>
  </si>
  <si>
    <t>Remnants of unweathered parent rock</t>
  </si>
  <si>
    <t>Parent materials of C horizon not yet obliterated by soil formation</t>
  </si>
  <si>
    <t>Molar weathering depletion (mass transfer)</t>
  </si>
  <si>
    <t>Mass loss of weatherable soil components</t>
  </si>
  <si>
    <t>Removal of individual wetherable elements</t>
  </si>
  <si>
    <t>Potential biological utilization of phosphorus minerals</t>
  </si>
  <si>
    <t>Changing ratio of alumina to bases</t>
  </si>
  <si>
    <t>Metric for progress of hydrolytic weathering</t>
  </si>
  <si>
    <t>Surface enrichment of reduced carbon</t>
  </si>
  <si>
    <t>Biological activity  or meteoritic infall</t>
  </si>
  <si>
    <t>Alteration of phyllosilicates in aqueous medium</t>
  </si>
  <si>
    <t>Successive soil development and burial</t>
  </si>
  <si>
    <t>Potential sequences of superimposed paleosols</t>
  </si>
  <si>
    <t>Alteration of vitric volcanic ash</t>
  </si>
  <si>
    <t xml:space="preserve">† Describes observability on the surface of Mars at different spatial scales </t>
  </si>
  <si>
    <t>Potential biological production or carbonaceous meteoritic dust</t>
  </si>
  <si>
    <t xml:space="preserve">Origin </t>
  </si>
  <si>
    <t>Common phases in volcaniclastic soils and paleosols</t>
  </si>
  <si>
    <t>Reference</t>
  </si>
  <si>
    <t>Retallack, G.J., 2019, Soil of the Past: Wiley Blackwell.</t>
  </si>
  <si>
    <t>Retallack, G.J., 2014, Paleosols and paleoenvironments of early Mars: Geology, v. 42, p. 755–758, doi: 10.1130/G35912.1.</t>
  </si>
  <si>
    <t>Brown, D.J., Shepherd, K.D., Walsh, M.G., Mays, M.D., and Reinsch, T.G., 2006, Global soil characterization with VNIR diffuse reflectance spectroscopy: Geoderma, v. 132, p. 273–290, doi: 10.1016/j.geoderma.2005.04.025.</t>
  </si>
  <si>
    <t>Horgan, B., Bishop, L., Christensen, P.R., and Bell, J.F., 2012, Potential ancient soils preserved at Mawrth Vallis from comparisons with Eastern Oregon paleosols: Implications for Early Martian Climate: Third Conference on Early Mars, v. 7074, p. 12–13.</t>
  </si>
  <si>
    <t>Soil Survey Staff, 2014, Keys to Soil Taxonomy: United States Department of Agriculture, v. 12.</t>
  </si>
  <si>
    <t>Nesbitt H.W. &amp;Young G.M.. 1982. Early Proterozoic climates and plate motions inferred from major element chemistry of lutites. Nature. 299. 715-717</t>
  </si>
  <si>
    <t>Smith, R.J., Rampe, E.B., Horgan, B.H.N., and Dehouck, E., 2018, Deriving Amorphous Component Abundance and Composition of Rocks and Sediments on Earth and Mars: Journal of Geophysical Research: Planets, v. 123, p. 2485–2505, doi: 10.1029/2018JE005612.</t>
  </si>
  <si>
    <t>Bergkemper, F., Schöler, A., Engel, M., Lang, F., Krüger, J., Schloter, M., and Schulz, S., 2016, Phosphorus depletion in forest soils shapes bacterial communities towards phosphorus recycling systems: Environmental microbiology, v. 18, p. 1988–2000, doi: 10.1111/1462-2920.13188.</t>
  </si>
  <si>
    <t>Sheldon, N.D., Retallack, G.J., and Tanaka, S., 2015, Geochemical Climofunctions from North American Soils and Application to Paleosols across the Eocene ‐ Oligocene Boundary in Oregon Geochemical Climofunctions from North American Soils and Application to Paleosols across the Eocene-Oligocene Boundary in Or: The Journal of Geology, v. 110, p. 687–696, doi: 10.1086/342865; also see Retallack, G.J., 2019, Soil of the Past: Wiley Blackwell.</t>
  </si>
  <si>
    <t>Luca Clay</t>
  </si>
  <si>
    <t>Kskus</t>
  </si>
  <si>
    <t>Ticam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</si>
</sst>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/>
    <xf numFmtId="164" fontId="1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3" fontId="0" fillId="0" borderId="0" xfId="0" applyNumberFormat="1" applyFont="1"/>
    <xf numFmtId="164" fontId="1" fillId="0" borderId="0" xfId="0" applyNumberFormat="1" applyFont="1" applyFill="1" applyAlignment="1">
      <alignment horizontal="left" vertical="center"/>
    </xf>
    <xf numFmtId="0" fontId="1" fillId="0" borderId="0" xfId="0" applyFont="1" applyAlignment="1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0" fontId="0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5" fillId="0" borderId="2" xfId="0" applyFont="1" applyBorder="1"/>
    <xf numFmtId="0" fontId="5" fillId="0" borderId="0" xfId="0" applyFont="1"/>
    <xf numFmtId="0" fontId="5" fillId="0" borderId="1" xfId="0" applyFont="1" applyBorder="1"/>
    <xf numFmtId="0" fontId="7" fillId="0" borderId="2" xfId="0" applyFont="1" applyBorder="1"/>
    <xf numFmtId="0" fontId="7" fillId="0" borderId="1" xfId="0" applyFont="1" applyBorder="1"/>
    <xf numFmtId="0" fontId="5" fillId="0" borderId="0" xfId="0" applyFont="1" applyBorder="1"/>
    <xf numFmtId="0" fontId="0" fillId="0" borderId="0" xfId="0" applyAlignment="1">
      <alignment horizontal="left" indent="3"/>
    </xf>
    <xf numFmtId="0" fontId="0" fillId="0" borderId="0" xfId="0" applyBorder="1"/>
    <xf numFmtId="0" fontId="5" fillId="0" borderId="1" xfId="0" applyFont="1" applyFill="1" applyBorder="1"/>
    <xf numFmtId="0" fontId="7" fillId="0" borderId="0" xfId="0" applyFont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John</c:v>
          </c:tx>
          <c:spPr>
            <a:ln w="28575">
              <a:noFill/>
            </a:ln>
          </c:spPr>
          <c:xVal>
            <c:numRef>
              <c:f>TOC_modern_vs._paleosol!$B$2:$B$13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0.03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</c:numCache>
            </c:numRef>
          </c:xVal>
          <c:yVal>
            <c:numRef>
              <c:f>TOC_modern_vs._paleosol!$C$2:$C$13</c:f>
              <c:numCache>
                <c:formatCode>General</c:formatCode>
                <c:ptCount val="12"/>
                <c:pt idx="0">
                  <c:v>0.05</c:v>
                </c:pt>
                <c:pt idx="1">
                  <c:v>0.05</c:v>
                </c:pt>
                <c:pt idx="2">
                  <c:v>0.15</c:v>
                </c:pt>
                <c:pt idx="3">
                  <c:v>0.25</c:v>
                </c:pt>
                <c:pt idx="4">
                  <c:v>0.37</c:v>
                </c:pt>
                <c:pt idx="5">
                  <c:v>0.37</c:v>
                </c:pt>
                <c:pt idx="6">
                  <c:v>0.56000000000000005</c:v>
                </c:pt>
                <c:pt idx="7">
                  <c:v>0.8</c:v>
                </c:pt>
                <c:pt idx="8">
                  <c:v>0.8</c:v>
                </c:pt>
                <c:pt idx="9">
                  <c:v>1.1000000000000001</c:v>
                </c:pt>
                <c:pt idx="10">
                  <c:v>1.45</c:v>
                </c:pt>
                <c:pt idx="11">
                  <c:v>1.45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871-44BE-B53B-8DAB55F9D901}"/>
            </c:ext>
          </c:extLst>
        </c:ser>
        <c:ser>
          <c:idx val="1"/>
          <c:order val="1"/>
          <c:tx>
            <c:v>Kalapa</c:v>
          </c:tx>
          <c:spPr>
            <a:ln w="28575">
              <a:noFill/>
            </a:ln>
          </c:spPr>
          <c:xVal>
            <c:numRef>
              <c:f>TOC_modern_vs._paleosol!$B$14:$B$19</c:f>
              <c:numCache>
                <c:formatCode>General</c:formatCode>
                <c:ptCount val="6"/>
                <c:pt idx="0">
                  <c:v>3.46</c:v>
                </c:pt>
                <c:pt idx="1">
                  <c:v>1.86</c:v>
                </c:pt>
                <c:pt idx="2">
                  <c:v>1.33</c:v>
                </c:pt>
                <c:pt idx="3">
                  <c:v>0.9</c:v>
                </c:pt>
                <c:pt idx="4">
                  <c:v>0.8</c:v>
                </c:pt>
                <c:pt idx="5">
                  <c:v>0.9</c:v>
                </c:pt>
              </c:numCache>
            </c:numRef>
          </c:xVal>
          <c:yVal>
            <c:numRef>
              <c:f>TOC_modern_vs._paleosol!$C$14:$C$19</c:f>
              <c:numCache>
                <c:formatCode>General</c:formatCode>
                <c:ptCount val="6"/>
                <c:pt idx="0">
                  <c:v>0.25</c:v>
                </c:pt>
                <c:pt idx="1">
                  <c:v>0.5</c:v>
                </c:pt>
                <c:pt idx="2">
                  <c:v>0.94</c:v>
                </c:pt>
                <c:pt idx="3">
                  <c:v>1.1200000000000001</c:v>
                </c:pt>
                <c:pt idx="4">
                  <c:v>1.27</c:v>
                </c:pt>
                <c:pt idx="5">
                  <c:v>1.5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871-44BE-B53B-8DAB55F9D901}"/>
            </c:ext>
          </c:extLst>
        </c:ser>
        <c:axId val="46482944"/>
        <c:axId val="46484480"/>
      </c:scatterChart>
      <c:valAx>
        <c:axId val="46482944"/>
        <c:scaling>
          <c:orientation val="minMax"/>
        </c:scaling>
        <c:axPos val="t"/>
        <c:numFmt formatCode="General" sourceLinked="1"/>
        <c:tickLblPos val="nextTo"/>
        <c:crossAx val="46484480"/>
        <c:crosses val="autoZero"/>
        <c:crossBetween val="midCat"/>
      </c:valAx>
      <c:valAx>
        <c:axId val="46484480"/>
        <c:scaling>
          <c:orientation val="maxMin"/>
        </c:scaling>
        <c:axPos val="l"/>
        <c:numFmt formatCode="General" sourceLinked="1"/>
        <c:tickLblPos val="nextTo"/>
        <c:crossAx val="4648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39837203370385"/>
          <c:y val="9.046125308261227E-2"/>
          <c:w val="0.25360162796629843"/>
          <c:h val="0.13043411587100956"/>
        </c:manualLayout>
      </c:layout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Gregory</c:v>
          </c:tx>
          <c:spPr>
            <a:ln w="28575">
              <a:noFill/>
            </a:ln>
          </c:spPr>
          <c:xVal>
            <c:numRef>
              <c:f>TOC_modern_vs._paleosol!$B$20:$B$29</c:f>
              <c:numCache>
                <c:formatCode>General</c:formatCode>
                <c:ptCount val="1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0.27</c:v>
                </c:pt>
                <c:pt idx="4">
                  <c:v>0.27</c:v>
                </c:pt>
                <c:pt idx="5">
                  <c:v>0.12</c:v>
                </c:pt>
                <c:pt idx="6">
                  <c:v>0.09</c:v>
                </c:pt>
                <c:pt idx="7">
                  <c:v>0.09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TOC_modern_vs._paleosol!$C$20:$C$29</c:f>
              <c:numCache>
                <c:formatCode>General</c:formatCode>
                <c:ptCount val="10"/>
                <c:pt idx="0">
                  <c:v>0.1</c:v>
                </c:pt>
                <c:pt idx="1">
                  <c:v>0.1</c:v>
                </c:pt>
                <c:pt idx="2">
                  <c:v>0.18</c:v>
                </c:pt>
                <c:pt idx="3">
                  <c:v>0.27</c:v>
                </c:pt>
                <c:pt idx="4">
                  <c:v>0.27</c:v>
                </c:pt>
                <c:pt idx="5">
                  <c:v>0.4</c:v>
                </c:pt>
                <c:pt idx="6">
                  <c:v>0.6</c:v>
                </c:pt>
                <c:pt idx="7">
                  <c:v>0.6</c:v>
                </c:pt>
                <c:pt idx="8">
                  <c:v>0.81</c:v>
                </c:pt>
                <c:pt idx="9">
                  <c:v>0.81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E7A-4E2C-8276-8E7E5175953B}"/>
            </c:ext>
          </c:extLst>
        </c:ser>
        <c:ser>
          <c:idx val="1"/>
          <c:order val="1"/>
          <c:tx>
            <c:v>Cascade</c:v>
          </c:tx>
          <c:spPr>
            <a:ln w="28575">
              <a:noFill/>
            </a:ln>
          </c:spPr>
          <c:xVal>
            <c:numRef>
              <c:f>TOC_modern_vs._paleosol!$B$30:$B$37</c:f>
              <c:numCache>
                <c:formatCode>General</c:formatCode>
                <c:ptCount val="8"/>
                <c:pt idx="0">
                  <c:v>3.1</c:v>
                </c:pt>
                <c:pt idx="1">
                  <c:v>2.14</c:v>
                </c:pt>
                <c:pt idx="2">
                  <c:v>0.67</c:v>
                </c:pt>
                <c:pt idx="3">
                  <c:v>0.15</c:v>
                </c:pt>
                <c:pt idx="4">
                  <c:v>0.16</c:v>
                </c:pt>
                <c:pt idx="5">
                  <c:v>0.05</c:v>
                </c:pt>
                <c:pt idx="6">
                  <c:v>0.04</c:v>
                </c:pt>
                <c:pt idx="7">
                  <c:v>0.04</c:v>
                </c:pt>
              </c:numCache>
            </c:numRef>
          </c:xVal>
          <c:yVal>
            <c:numRef>
              <c:f>TOC_modern_vs._paleosol!$C$30:$C$37</c:f>
              <c:numCache>
                <c:formatCode>General</c:formatCode>
                <c:ptCount val="8"/>
                <c:pt idx="0">
                  <c:v>0.15</c:v>
                </c:pt>
                <c:pt idx="1">
                  <c:v>0.3</c:v>
                </c:pt>
                <c:pt idx="2">
                  <c:v>0.53</c:v>
                </c:pt>
                <c:pt idx="3">
                  <c:v>0.71</c:v>
                </c:pt>
                <c:pt idx="4">
                  <c:v>0.94</c:v>
                </c:pt>
                <c:pt idx="5">
                  <c:v>1.1200000000000001</c:v>
                </c:pt>
                <c:pt idx="6">
                  <c:v>1.4</c:v>
                </c:pt>
                <c:pt idx="7">
                  <c:v>1.65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9E7A-4E2C-8276-8E7E5175953B}"/>
            </c:ext>
          </c:extLst>
        </c:ser>
        <c:axId val="46518272"/>
        <c:axId val="46519808"/>
      </c:scatterChart>
      <c:valAx>
        <c:axId val="46518272"/>
        <c:scaling>
          <c:orientation val="minMax"/>
        </c:scaling>
        <c:axPos val="t"/>
        <c:numFmt formatCode="General" sourceLinked="1"/>
        <c:tickLblPos val="nextTo"/>
        <c:crossAx val="46519808"/>
        <c:crosses val="autoZero"/>
        <c:crossBetween val="midCat"/>
      </c:valAx>
      <c:valAx>
        <c:axId val="46519808"/>
        <c:scaling>
          <c:orientation val="maxMin"/>
        </c:scaling>
        <c:axPos val="l"/>
        <c:numFmt formatCode="General" sourceLinked="1"/>
        <c:tickLblPos val="nextTo"/>
        <c:crossAx val="46518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112358609451863"/>
          <c:y val="0.10488748110107331"/>
          <c:w val="0.33821704186797424"/>
          <c:h val="0.19895869895869897"/>
        </c:manualLayout>
      </c:layout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Waller</c:v>
          </c:tx>
          <c:spPr>
            <a:ln w="28575">
              <a:noFill/>
            </a:ln>
          </c:spPr>
          <c:xVal>
            <c:numRef>
              <c:f>TOC_modern_vs._paleosol!$B$20:$B$29</c:f>
              <c:numCache>
                <c:formatCode>General</c:formatCode>
                <c:ptCount val="1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0.27</c:v>
                </c:pt>
                <c:pt idx="4">
                  <c:v>0.27</c:v>
                </c:pt>
                <c:pt idx="5">
                  <c:v>0.12</c:v>
                </c:pt>
                <c:pt idx="6">
                  <c:v>0.09</c:v>
                </c:pt>
                <c:pt idx="7">
                  <c:v>0.09</c:v>
                </c:pt>
                <c:pt idx="8">
                  <c:v>0.08</c:v>
                </c:pt>
                <c:pt idx="9">
                  <c:v>0.09</c:v>
                </c:pt>
              </c:numCache>
            </c:numRef>
          </c:xVal>
          <c:yVal>
            <c:numRef>
              <c:f>TOC_modern_vs._paleosol!$C$20:$C$29</c:f>
              <c:numCache>
                <c:formatCode>General</c:formatCode>
                <c:ptCount val="10"/>
                <c:pt idx="0">
                  <c:v>0.1</c:v>
                </c:pt>
                <c:pt idx="1">
                  <c:v>0.1</c:v>
                </c:pt>
                <c:pt idx="2">
                  <c:v>0.18</c:v>
                </c:pt>
                <c:pt idx="3">
                  <c:v>0.27</c:v>
                </c:pt>
                <c:pt idx="4">
                  <c:v>0.27</c:v>
                </c:pt>
                <c:pt idx="5">
                  <c:v>0.4</c:v>
                </c:pt>
                <c:pt idx="6">
                  <c:v>0.6</c:v>
                </c:pt>
                <c:pt idx="7">
                  <c:v>0.6</c:v>
                </c:pt>
                <c:pt idx="8">
                  <c:v>0.81</c:v>
                </c:pt>
                <c:pt idx="9">
                  <c:v>0.81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5AB8-4E0C-B4D7-942E45A690DE}"/>
            </c:ext>
          </c:extLst>
        </c:ser>
        <c:ser>
          <c:idx val="1"/>
          <c:order val="1"/>
          <c:tx>
            <c:v>Bellingham</c:v>
          </c:tx>
          <c:spPr>
            <a:ln w="28575">
              <a:noFill/>
            </a:ln>
          </c:spPr>
          <c:xVal>
            <c:numRef>
              <c:f>TOC_modern_vs._paleosol!$B$45:$B$50</c:f>
              <c:numCache>
                <c:formatCode>General</c:formatCode>
                <c:ptCount val="6"/>
                <c:pt idx="0">
                  <c:v>3.32</c:v>
                </c:pt>
                <c:pt idx="1">
                  <c:v>1.1299999999999999</c:v>
                </c:pt>
                <c:pt idx="2">
                  <c:v>0.39</c:v>
                </c:pt>
                <c:pt idx="3">
                  <c:v>0.33</c:v>
                </c:pt>
                <c:pt idx="4">
                  <c:v>0.3</c:v>
                </c:pt>
                <c:pt idx="5">
                  <c:v>0.28000000000000003</c:v>
                </c:pt>
              </c:numCache>
            </c:numRef>
          </c:xVal>
          <c:yVal>
            <c:numRef>
              <c:f>TOC_modern_vs._paleosol!$C$45:$C$50</c:f>
              <c:numCache>
                <c:formatCode>General</c:formatCode>
                <c:ptCount val="6"/>
                <c:pt idx="0">
                  <c:v>0.25</c:v>
                </c:pt>
                <c:pt idx="1">
                  <c:v>0.45</c:v>
                </c:pt>
                <c:pt idx="2">
                  <c:v>0.6</c:v>
                </c:pt>
                <c:pt idx="3">
                  <c:v>0.75</c:v>
                </c:pt>
                <c:pt idx="4">
                  <c:v>0.95</c:v>
                </c:pt>
                <c:pt idx="5">
                  <c:v>1.1000000000000001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5AB8-4E0C-B4D7-942E45A690DE}"/>
            </c:ext>
          </c:extLst>
        </c:ser>
        <c:axId val="46418176"/>
        <c:axId val="46428160"/>
      </c:scatterChart>
      <c:valAx>
        <c:axId val="46418176"/>
        <c:scaling>
          <c:orientation val="minMax"/>
        </c:scaling>
        <c:axPos val="t"/>
        <c:numFmt formatCode="General" sourceLinked="1"/>
        <c:tickLblPos val="nextTo"/>
        <c:crossAx val="46428160"/>
        <c:crosses val="autoZero"/>
        <c:crossBetween val="midCat"/>
      </c:valAx>
      <c:valAx>
        <c:axId val="46428160"/>
        <c:scaling>
          <c:orientation val="maxMin"/>
        </c:scaling>
        <c:axPos val="l"/>
        <c:numFmt formatCode="General" sourceLinked="1"/>
        <c:tickLblPos val="nextTo"/>
        <c:crossAx val="46418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112358609451863"/>
          <c:y val="0.10488748110107331"/>
          <c:w val="0.38656870695464701"/>
          <c:h val="0.24584394001869744"/>
        </c:manualLayout>
      </c:layout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36351706036745"/>
          <c:y val="7.4401077186087822E-2"/>
          <c:w val="0.6747836832895896"/>
          <c:h val="0.8329510234686723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8.4026902887139224E-2"/>
                  <c:y val="-0.10411755910098183"/>
                </c:manualLayout>
              </c:layout>
              <c:numFmt formatCode="General" sourceLinked="0"/>
            </c:trendlineLbl>
          </c:trendline>
          <c:xVal>
            <c:numRef>
              <c:f>Farrel_quartzite_TOC!$Q$3:$Q$12</c:f>
              <c:numCache>
                <c:formatCode>General</c:formatCode>
                <c:ptCount val="10"/>
                <c:pt idx="0">
                  <c:v>311</c:v>
                </c:pt>
                <c:pt idx="1">
                  <c:v>59</c:v>
                </c:pt>
                <c:pt idx="2">
                  <c:v>152</c:v>
                </c:pt>
                <c:pt idx="3">
                  <c:v>452</c:v>
                </c:pt>
                <c:pt idx="4">
                  <c:v>236</c:v>
                </c:pt>
                <c:pt idx="5">
                  <c:v>218</c:v>
                </c:pt>
                <c:pt idx="6">
                  <c:v>259</c:v>
                </c:pt>
                <c:pt idx="7">
                  <c:v>440</c:v>
                </c:pt>
                <c:pt idx="8">
                  <c:v>580</c:v>
                </c:pt>
                <c:pt idx="9">
                  <c:v>680</c:v>
                </c:pt>
              </c:numCache>
            </c:numRef>
          </c:xVal>
          <c:yVal>
            <c:numRef>
              <c:f>Farrel_quartzite_TOC!$S$3:$S$12</c:f>
              <c:numCache>
                <c:formatCode>0.0000</c:formatCode>
                <c:ptCount val="10"/>
                <c:pt idx="0">
                  <c:v>3.875E-2</c:v>
                </c:pt>
                <c:pt idx="1">
                  <c:v>1.044E-2</c:v>
                </c:pt>
                <c:pt idx="2">
                  <c:v>6.6034999999999996E-2</c:v>
                </c:pt>
                <c:pt idx="3">
                  <c:v>4.4719999999999996E-2</c:v>
                </c:pt>
                <c:pt idx="4">
                  <c:v>3.5900000000000001E-2</c:v>
                </c:pt>
                <c:pt idx="5">
                  <c:v>5.7109999999999994E-2</c:v>
                </c:pt>
                <c:pt idx="6">
                  <c:v>1.2999999999999999E-2</c:v>
                </c:pt>
                <c:pt idx="7">
                  <c:v>2.5015000000000003E-2</c:v>
                </c:pt>
                <c:pt idx="8">
                  <c:v>5.26545E-2</c:v>
                </c:pt>
                <c:pt idx="9">
                  <c:v>6.1135000000000002E-2</c:v>
                </c:pt>
              </c:numCache>
            </c:numRef>
          </c:yVal>
        </c:ser>
        <c:axId val="46539904"/>
        <c:axId val="46541440"/>
      </c:scatterChart>
      <c:valAx>
        <c:axId val="46539904"/>
        <c:scaling>
          <c:orientation val="minMax"/>
        </c:scaling>
        <c:axPos val="b"/>
        <c:numFmt formatCode="General" sourceLinked="1"/>
        <c:tickLblPos val="nextTo"/>
        <c:crossAx val="46541440"/>
        <c:crosses val="autoZero"/>
        <c:crossBetween val="midCat"/>
      </c:valAx>
      <c:valAx>
        <c:axId val="46541440"/>
        <c:scaling>
          <c:orientation val="minMax"/>
        </c:scaling>
        <c:axPos val="l"/>
        <c:numFmt formatCode="0.0000" sourceLinked="1"/>
        <c:tickLblPos val="nextTo"/>
        <c:crossAx val="4653990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36351706036745"/>
          <c:y val="7.4401077186087822E-2"/>
          <c:w val="0.67478368328959004"/>
          <c:h val="0.8329510234686728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8.4026902887139279E-2"/>
                  <c:y val="-0.10411755910098183"/>
                </c:manualLayout>
              </c:layout>
              <c:numFmt formatCode="General" sourceLinked="0"/>
            </c:trendlineLbl>
          </c:trendline>
          <c:xVal>
            <c:numRef>
              <c:f>Farrel_quartzite_TOC!$Q$2:$Q$12</c:f>
              <c:numCache>
                <c:formatCode>General</c:formatCode>
                <c:ptCount val="11"/>
                <c:pt idx="0">
                  <c:v>866</c:v>
                </c:pt>
                <c:pt idx="1">
                  <c:v>311</c:v>
                </c:pt>
                <c:pt idx="2">
                  <c:v>59</c:v>
                </c:pt>
                <c:pt idx="3">
                  <c:v>152</c:v>
                </c:pt>
                <c:pt idx="4">
                  <c:v>452</c:v>
                </c:pt>
                <c:pt idx="5">
                  <c:v>236</c:v>
                </c:pt>
                <c:pt idx="6">
                  <c:v>218</c:v>
                </c:pt>
                <c:pt idx="7">
                  <c:v>259</c:v>
                </c:pt>
                <c:pt idx="8">
                  <c:v>440</c:v>
                </c:pt>
                <c:pt idx="9">
                  <c:v>580</c:v>
                </c:pt>
                <c:pt idx="10">
                  <c:v>680</c:v>
                </c:pt>
              </c:numCache>
            </c:numRef>
          </c:xVal>
          <c:yVal>
            <c:numRef>
              <c:f>Farrel_quartzite_TOC!$S$2:$S$12</c:f>
              <c:numCache>
                <c:formatCode>0.0000</c:formatCode>
                <c:ptCount val="11"/>
                <c:pt idx="0">
                  <c:v>0.12964999999999999</c:v>
                </c:pt>
                <c:pt idx="1">
                  <c:v>3.875E-2</c:v>
                </c:pt>
                <c:pt idx="2">
                  <c:v>1.044E-2</c:v>
                </c:pt>
                <c:pt idx="3">
                  <c:v>6.6034999999999996E-2</c:v>
                </c:pt>
                <c:pt idx="4">
                  <c:v>4.4719999999999996E-2</c:v>
                </c:pt>
                <c:pt idx="5">
                  <c:v>3.5900000000000001E-2</c:v>
                </c:pt>
                <c:pt idx="6">
                  <c:v>5.7109999999999994E-2</c:v>
                </c:pt>
                <c:pt idx="7">
                  <c:v>1.2999999999999999E-2</c:v>
                </c:pt>
                <c:pt idx="8">
                  <c:v>2.5015000000000003E-2</c:v>
                </c:pt>
                <c:pt idx="9">
                  <c:v>5.26545E-2</c:v>
                </c:pt>
                <c:pt idx="10">
                  <c:v>6.1135000000000002E-2</c:v>
                </c:pt>
              </c:numCache>
            </c:numRef>
          </c:yVal>
        </c:ser>
        <c:axId val="46570496"/>
        <c:axId val="46576384"/>
      </c:scatterChart>
      <c:valAx>
        <c:axId val="46570496"/>
        <c:scaling>
          <c:orientation val="minMax"/>
        </c:scaling>
        <c:axPos val="b"/>
        <c:numFmt formatCode="General" sourceLinked="1"/>
        <c:tickLblPos val="nextTo"/>
        <c:crossAx val="46576384"/>
        <c:crosses val="autoZero"/>
        <c:crossBetween val="midCat"/>
      </c:valAx>
      <c:valAx>
        <c:axId val="46576384"/>
        <c:scaling>
          <c:orientation val="minMax"/>
        </c:scaling>
        <c:axPos val="l"/>
        <c:numFmt formatCode="0.0000" sourceLinked="1"/>
        <c:tickLblPos val="nextTo"/>
        <c:crossAx val="46570496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565728</xdr:colOff>
      <xdr:row>1</xdr:row>
      <xdr:rowOff>150092</xdr:rowOff>
    </xdr:from>
    <xdr:to>
      <xdr:col>21</xdr:col>
      <xdr:colOff>219364</xdr:colOff>
      <xdr:row>20</xdr:row>
      <xdr:rowOff>161638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2</xdr:row>
      <xdr:rowOff>0</xdr:rowOff>
    </xdr:from>
    <xdr:to>
      <xdr:col>25</xdr:col>
      <xdr:colOff>265545</xdr:colOff>
      <xdr:row>21</xdr:row>
      <xdr:rowOff>11546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2</xdr:row>
      <xdr:rowOff>0</xdr:rowOff>
    </xdr:from>
    <xdr:to>
      <xdr:col>29</xdr:col>
      <xdr:colOff>265544</xdr:colOff>
      <xdr:row>21</xdr:row>
      <xdr:rowOff>11546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17</xdr:row>
      <xdr:rowOff>0</xdr:rowOff>
    </xdr:from>
    <xdr:to>
      <xdr:col>32</xdr:col>
      <xdr:colOff>285750</xdr:colOff>
      <xdr:row>31</xdr:row>
      <xdr:rowOff>81643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739588</xdr:colOff>
      <xdr:row>16</xdr:row>
      <xdr:rowOff>168089</xdr:rowOff>
    </xdr:from>
    <xdr:to>
      <xdr:col>23</xdr:col>
      <xdr:colOff>296955</xdr:colOff>
      <xdr:row>31</xdr:row>
      <xdr:rowOff>59232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66"/>
  <sheetViews>
    <sheetView zoomScale="85" zoomScaleNormal="85" workbookViewId="0">
      <pane ySplit="1" topLeftCell="A2" activePane="bottomLeft" state="frozen"/>
      <selection pane="bottomLeft" activeCell="H191" sqref="H191"/>
    </sheetView>
  </sheetViews>
  <sheetFormatPr defaultColWidth="8.7109375" defaultRowHeight="15"/>
  <cols>
    <col min="1" max="1" width="8.7109375" style="1"/>
    <col min="2" max="2" width="8.7109375" style="1" customWidth="1"/>
    <col min="3" max="5" width="8.7109375" style="1"/>
    <col min="6" max="6" width="15.140625" style="1" customWidth="1"/>
    <col min="7" max="8" width="8.7109375" style="1"/>
    <col min="9" max="9" width="19.42578125" style="1" customWidth="1"/>
    <col min="10" max="10" width="14.42578125" style="1" customWidth="1"/>
    <col min="11" max="11" width="15.42578125" style="1" customWidth="1"/>
    <col min="13" max="13" width="13.42578125" style="1" customWidth="1"/>
    <col min="14" max="14" width="8.7109375" style="1"/>
    <col min="15" max="15" width="8.140625" style="1" customWidth="1"/>
    <col min="16" max="32" width="8.7109375" style="1"/>
    <col min="33" max="33" width="8.28515625" style="1" customWidth="1"/>
    <col min="34" max="16384" width="8.7109375" style="1"/>
  </cols>
  <sheetData>
    <row r="1" spans="1:33">
      <c r="A1" s="1" t="s">
        <v>170</v>
      </c>
      <c r="B1" s="1" t="s">
        <v>2</v>
      </c>
      <c r="C1" s="1" t="s">
        <v>1</v>
      </c>
      <c r="D1" s="1" t="s">
        <v>8</v>
      </c>
      <c r="E1" s="1" t="s">
        <v>11</v>
      </c>
      <c r="F1" s="1" t="s">
        <v>3</v>
      </c>
      <c r="G1" s="1" t="s">
        <v>112</v>
      </c>
      <c r="H1" s="1" t="s">
        <v>6</v>
      </c>
      <c r="I1" s="1" t="s">
        <v>25</v>
      </c>
      <c r="J1" s="1" t="s">
        <v>7</v>
      </c>
      <c r="K1" s="1" t="s">
        <v>4</v>
      </c>
      <c r="M1" s="1" t="s">
        <v>150</v>
      </c>
      <c r="N1" s="1" t="s">
        <v>97</v>
      </c>
      <c r="O1" s="1" t="s">
        <v>121</v>
      </c>
      <c r="P1" s="1" t="s">
        <v>99</v>
      </c>
      <c r="Q1" s="1" t="s">
        <v>155</v>
      </c>
      <c r="R1" s="1" t="s">
        <v>79</v>
      </c>
      <c r="S1" s="1" t="s">
        <v>66</v>
      </c>
      <c r="T1" s="1" t="s">
        <v>67</v>
      </c>
      <c r="U1" s="1" t="s">
        <v>154</v>
      </c>
      <c r="V1" s="1" t="s">
        <v>68</v>
      </c>
      <c r="W1" s="1" t="s">
        <v>69</v>
      </c>
      <c r="X1" s="1" t="s">
        <v>70</v>
      </c>
      <c r="Y1" s="1" t="s">
        <v>71</v>
      </c>
      <c r="Z1" s="1" t="s">
        <v>72</v>
      </c>
      <c r="AA1" s="1" t="s">
        <v>73</v>
      </c>
      <c r="AB1" s="1" t="s">
        <v>74</v>
      </c>
      <c r="AC1" s="1" t="s">
        <v>75</v>
      </c>
      <c r="AD1" s="1" t="s">
        <v>76</v>
      </c>
      <c r="AE1" s="1" t="s">
        <v>77</v>
      </c>
      <c r="AF1" s="1" t="s">
        <v>78</v>
      </c>
      <c r="AG1" s="1" t="s">
        <v>361</v>
      </c>
    </row>
    <row r="2" spans="1:33">
      <c r="A2">
        <v>7</v>
      </c>
      <c r="B2" s="1">
        <f t="shared" ref="B2:B7" si="0">A2/100</f>
        <v>7.0000000000000007E-2</v>
      </c>
      <c r="C2">
        <v>5.09</v>
      </c>
      <c r="D2" t="s">
        <v>336</v>
      </c>
      <c r="F2" s="1" t="s">
        <v>337</v>
      </c>
      <c r="H2" s="1">
        <v>0</v>
      </c>
      <c r="I2" t="s">
        <v>105</v>
      </c>
      <c r="J2" t="s">
        <v>338</v>
      </c>
      <c r="K2" s="1" t="s">
        <v>107</v>
      </c>
      <c r="M2" t="s">
        <v>151</v>
      </c>
      <c r="N2">
        <v>40.6</v>
      </c>
      <c r="AG2" t="s">
        <v>389</v>
      </c>
    </row>
    <row r="3" spans="1:33">
      <c r="A3">
        <v>26</v>
      </c>
      <c r="B3" s="1">
        <f t="shared" si="0"/>
        <v>0.26</v>
      </c>
      <c r="C3">
        <v>2.4</v>
      </c>
      <c r="D3" t="s">
        <v>336</v>
      </c>
      <c r="F3" s="1" t="s">
        <v>337</v>
      </c>
      <c r="H3" s="1">
        <v>0</v>
      </c>
      <c r="I3" t="s">
        <v>105</v>
      </c>
      <c r="J3" t="s">
        <v>338</v>
      </c>
      <c r="K3" s="1" t="s">
        <v>107</v>
      </c>
      <c r="M3" t="s">
        <v>151</v>
      </c>
      <c r="N3">
        <v>42</v>
      </c>
      <c r="AG3" t="s">
        <v>389</v>
      </c>
    </row>
    <row r="4" spans="1:33">
      <c r="A4">
        <v>51</v>
      </c>
      <c r="B4" s="1">
        <f t="shared" si="0"/>
        <v>0.51</v>
      </c>
      <c r="C4">
        <v>1.71</v>
      </c>
      <c r="D4" t="s">
        <v>336</v>
      </c>
      <c r="F4" s="1" t="s">
        <v>337</v>
      </c>
      <c r="H4" s="1">
        <v>0</v>
      </c>
      <c r="I4" t="s">
        <v>105</v>
      </c>
      <c r="J4" t="s">
        <v>338</v>
      </c>
      <c r="K4" s="1" t="s">
        <v>107</v>
      </c>
      <c r="M4" t="s">
        <v>339</v>
      </c>
      <c r="N4">
        <v>46.9</v>
      </c>
      <c r="AG4" t="s">
        <v>389</v>
      </c>
    </row>
    <row r="5" spans="1:33">
      <c r="A5">
        <v>74</v>
      </c>
      <c r="B5" s="1">
        <f t="shared" si="0"/>
        <v>0.74</v>
      </c>
      <c r="C5">
        <v>0.88</v>
      </c>
      <c r="D5" t="s">
        <v>336</v>
      </c>
      <c r="F5" s="1" t="s">
        <v>337</v>
      </c>
      <c r="H5" s="1">
        <v>0</v>
      </c>
      <c r="I5" t="s">
        <v>105</v>
      </c>
      <c r="J5" t="s">
        <v>338</v>
      </c>
      <c r="K5" s="1" t="s">
        <v>107</v>
      </c>
      <c r="M5" t="s">
        <v>324</v>
      </c>
      <c r="N5">
        <v>59.2</v>
      </c>
      <c r="AG5" t="s">
        <v>389</v>
      </c>
    </row>
    <row r="6" spans="1:33">
      <c r="A6">
        <v>120</v>
      </c>
      <c r="B6" s="1">
        <f t="shared" si="0"/>
        <v>1.2</v>
      </c>
      <c r="C6">
        <v>0.59</v>
      </c>
      <c r="D6" t="s">
        <v>336</v>
      </c>
      <c r="F6" s="1" t="s">
        <v>337</v>
      </c>
      <c r="H6" s="1">
        <v>0</v>
      </c>
      <c r="I6" t="s">
        <v>105</v>
      </c>
      <c r="J6" t="s">
        <v>338</v>
      </c>
      <c r="K6" s="1" t="s">
        <v>107</v>
      </c>
      <c r="M6" t="s">
        <v>324</v>
      </c>
      <c r="N6">
        <v>60.1</v>
      </c>
      <c r="AG6" t="s">
        <v>389</v>
      </c>
    </row>
    <row r="7" spans="1:33">
      <c r="A7">
        <v>152</v>
      </c>
      <c r="B7" s="1">
        <f t="shared" si="0"/>
        <v>1.52</v>
      </c>
      <c r="C7">
        <v>0.43</v>
      </c>
      <c r="D7" t="s">
        <v>336</v>
      </c>
      <c r="F7" s="1" t="s">
        <v>337</v>
      </c>
      <c r="H7" s="1">
        <v>0</v>
      </c>
      <c r="I7" t="s">
        <v>105</v>
      </c>
      <c r="J7" t="s">
        <v>338</v>
      </c>
      <c r="K7" s="1" t="s">
        <v>107</v>
      </c>
      <c r="M7" t="s">
        <v>324</v>
      </c>
      <c r="N7">
        <v>57.8</v>
      </c>
      <c r="AG7" t="s">
        <v>389</v>
      </c>
    </row>
    <row r="8" spans="1:33">
      <c r="A8" s="1">
        <v>110</v>
      </c>
      <c r="B8" s="1">
        <f t="shared" ref="B8:B21" si="1">A9/100</f>
        <v>0.1</v>
      </c>
      <c r="C8" s="1">
        <v>1.66</v>
      </c>
      <c r="D8" s="1" t="s">
        <v>108</v>
      </c>
      <c r="F8" s="1" t="s">
        <v>103</v>
      </c>
      <c r="H8" s="1">
        <v>0</v>
      </c>
      <c r="I8" s="1" t="s">
        <v>105</v>
      </c>
      <c r="J8" s="1" t="s">
        <v>106</v>
      </c>
      <c r="K8" s="1" t="s">
        <v>107</v>
      </c>
      <c r="N8" s="1">
        <v>35.700000000000003</v>
      </c>
      <c r="AG8" t="s">
        <v>389</v>
      </c>
    </row>
    <row r="9" spans="1:33">
      <c r="A9" s="1">
        <v>10</v>
      </c>
      <c r="B9" s="1">
        <f t="shared" si="1"/>
        <v>0.36</v>
      </c>
      <c r="C9" s="1">
        <v>1.47</v>
      </c>
      <c r="D9" s="1" t="s">
        <v>108</v>
      </c>
      <c r="F9" s="1" t="s">
        <v>103</v>
      </c>
      <c r="H9" s="1">
        <v>0</v>
      </c>
      <c r="I9" s="1" t="s">
        <v>105</v>
      </c>
      <c r="J9" s="1" t="s">
        <v>106</v>
      </c>
      <c r="K9" s="1" t="s">
        <v>107</v>
      </c>
      <c r="N9" s="1">
        <v>39.9</v>
      </c>
      <c r="P9" s="1" t="s">
        <v>340</v>
      </c>
      <c r="AG9" t="s">
        <v>389</v>
      </c>
    </row>
    <row r="10" spans="1:33">
      <c r="A10" s="1">
        <v>36</v>
      </c>
      <c r="B10" s="1">
        <f t="shared" si="1"/>
        <v>0.66</v>
      </c>
      <c r="D10" s="1" t="s">
        <v>108</v>
      </c>
      <c r="F10" s="1" t="s">
        <v>103</v>
      </c>
      <c r="H10" s="1">
        <v>0</v>
      </c>
      <c r="I10" s="1" t="s">
        <v>105</v>
      </c>
      <c r="J10" s="1" t="s">
        <v>106</v>
      </c>
      <c r="K10" s="1" t="s">
        <v>107</v>
      </c>
      <c r="N10" s="1">
        <v>39.799999999999997</v>
      </c>
      <c r="AG10" t="s">
        <v>389</v>
      </c>
    </row>
    <row r="11" spans="1:33">
      <c r="A11" s="1">
        <v>66</v>
      </c>
      <c r="B11" s="1">
        <f t="shared" si="1"/>
        <v>0.8</v>
      </c>
      <c r="C11" s="1">
        <v>1.92</v>
      </c>
      <c r="D11" s="1" t="s">
        <v>108</v>
      </c>
      <c r="F11" s="1" t="s">
        <v>103</v>
      </c>
      <c r="H11" s="1">
        <v>0</v>
      </c>
      <c r="I11" s="1" t="s">
        <v>105</v>
      </c>
      <c r="J11" s="1" t="s">
        <v>106</v>
      </c>
      <c r="K11" s="1" t="s">
        <v>107</v>
      </c>
      <c r="N11" s="1">
        <v>35.299999999999997</v>
      </c>
      <c r="AG11" t="s">
        <v>389</v>
      </c>
    </row>
    <row r="12" spans="1:33">
      <c r="A12" s="1">
        <v>80</v>
      </c>
      <c r="B12" s="1">
        <f t="shared" si="1"/>
        <v>0.98</v>
      </c>
      <c r="C12" s="1">
        <v>1.44</v>
      </c>
      <c r="D12" s="1" t="s">
        <v>108</v>
      </c>
      <c r="F12" s="1" t="s">
        <v>103</v>
      </c>
      <c r="H12" s="1">
        <v>0</v>
      </c>
      <c r="I12" s="1" t="s">
        <v>105</v>
      </c>
      <c r="J12" s="1" t="s">
        <v>106</v>
      </c>
      <c r="K12" s="1" t="s">
        <v>107</v>
      </c>
      <c r="N12" s="1">
        <v>39.1</v>
      </c>
      <c r="AG12" t="s">
        <v>389</v>
      </c>
    </row>
    <row r="13" spans="1:33">
      <c r="A13" s="1">
        <v>98</v>
      </c>
      <c r="B13" s="1">
        <f t="shared" si="1"/>
        <v>1.1200000000000001</v>
      </c>
      <c r="C13" s="1">
        <v>4.26</v>
      </c>
      <c r="D13" s="1" t="s">
        <v>108</v>
      </c>
      <c r="F13" s="1" t="s">
        <v>103</v>
      </c>
      <c r="H13" s="1">
        <v>0</v>
      </c>
      <c r="I13" s="1" t="s">
        <v>105</v>
      </c>
      <c r="J13" s="1" t="s">
        <v>106</v>
      </c>
      <c r="K13" s="1" t="s">
        <v>107</v>
      </c>
      <c r="N13" s="1">
        <v>40.1</v>
      </c>
      <c r="AG13" t="s">
        <v>389</v>
      </c>
    </row>
    <row r="14" spans="1:33">
      <c r="A14" s="1">
        <v>112</v>
      </c>
      <c r="B14" s="1">
        <f t="shared" si="1"/>
        <v>1.24</v>
      </c>
      <c r="C14" s="1">
        <v>2.98</v>
      </c>
      <c r="D14" s="1" t="s">
        <v>108</v>
      </c>
      <c r="F14" s="1" t="s">
        <v>103</v>
      </c>
      <c r="H14" s="1">
        <v>0</v>
      </c>
      <c r="I14" s="1" t="s">
        <v>105</v>
      </c>
      <c r="J14" s="1" t="s">
        <v>106</v>
      </c>
      <c r="K14" s="1" t="s">
        <v>107</v>
      </c>
      <c r="N14" s="1">
        <v>27.2</v>
      </c>
      <c r="AG14" t="s">
        <v>389</v>
      </c>
    </row>
    <row r="15" spans="1:33">
      <c r="A15" s="1">
        <v>124</v>
      </c>
      <c r="B15" s="1">
        <f t="shared" si="1"/>
        <v>0.1</v>
      </c>
      <c r="C15" s="1">
        <v>3.25</v>
      </c>
      <c r="D15" s="1" t="s">
        <v>109</v>
      </c>
      <c r="F15" s="1" t="s">
        <v>102</v>
      </c>
      <c r="H15" s="1">
        <v>0</v>
      </c>
      <c r="I15" s="1" t="s">
        <v>105</v>
      </c>
      <c r="J15" s="1" t="s">
        <v>110</v>
      </c>
      <c r="K15" s="1" t="s">
        <v>107</v>
      </c>
      <c r="N15" s="1">
        <v>2.2999999999999998</v>
      </c>
      <c r="AG15" t="s">
        <v>389</v>
      </c>
    </row>
    <row r="16" spans="1:33">
      <c r="A16" s="1">
        <v>10</v>
      </c>
      <c r="B16" s="1">
        <f t="shared" si="1"/>
        <v>0.34</v>
      </c>
      <c r="C16" s="1">
        <v>0.4</v>
      </c>
      <c r="D16" s="1" t="s">
        <v>109</v>
      </c>
      <c r="F16" s="1" t="s">
        <v>102</v>
      </c>
      <c r="H16" s="1">
        <v>0</v>
      </c>
      <c r="I16" s="1" t="s">
        <v>105</v>
      </c>
      <c r="J16" s="1" t="s">
        <v>110</v>
      </c>
      <c r="K16" s="1" t="s">
        <v>107</v>
      </c>
      <c r="N16" s="1">
        <v>3.7</v>
      </c>
      <c r="AG16" t="s">
        <v>389</v>
      </c>
    </row>
    <row r="17" spans="1:33">
      <c r="A17" s="1">
        <v>34</v>
      </c>
      <c r="B17" s="1">
        <f t="shared" si="1"/>
        <v>0.6</v>
      </c>
      <c r="C17" s="1">
        <v>0.1</v>
      </c>
      <c r="D17" s="1" t="s">
        <v>109</v>
      </c>
      <c r="F17" s="1" t="s">
        <v>102</v>
      </c>
      <c r="H17" s="1">
        <v>0</v>
      </c>
      <c r="I17" s="1" t="s">
        <v>105</v>
      </c>
      <c r="J17" s="1" t="s">
        <v>110</v>
      </c>
      <c r="K17" s="1" t="s">
        <v>107</v>
      </c>
      <c r="N17" s="1">
        <v>1.5</v>
      </c>
      <c r="AG17" t="s">
        <v>389</v>
      </c>
    </row>
    <row r="18" spans="1:33">
      <c r="A18" s="1">
        <v>60</v>
      </c>
      <c r="B18" s="1">
        <f t="shared" si="1"/>
        <v>0.89</v>
      </c>
      <c r="C18" s="1">
        <v>0.03</v>
      </c>
      <c r="D18" s="1" t="s">
        <v>109</v>
      </c>
      <c r="F18" s="1" t="s">
        <v>102</v>
      </c>
      <c r="H18" s="1">
        <v>0</v>
      </c>
      <c r="I18" s="1" t="s">
        <v>105</v>
      </c>
      <c r="J18" s="1" t="s">
        <v>110</v>
      </c>
      <c r="K18" s="1" t="s">
        <v>107</v>
      </c>
      <c r="N18" s="1">
        <v>1.7</v>
      </c>
      <c r="AG18" t="s">
        <v>389</v>
      </c>
    </row>
    <row r="19" spans="1:33">
      <c r="A19" s="1">
        <v>89</v>
      </c>
      <c r="B19" s="1">
        <f t="shared" si="1"/>
        <v>1.2</v>
      </c>
      <c r="C19" s="1">
        <v>0.05</v>
      </c>
      <c r="D19" s="1" t="s">
        <v>109</v>
      </c>
      <c r="F19" s="1" t="s">
        <v>102</v>
      </c>
      <c r="H19" s="1">
        <v>0</v>
      </c>
      <c r="I19" s="1" t="s">
        <v>105</v>
      </c>
      <c r="J19" s="1" t="s">
        <v>110</v>
      </c>
      <c r="K19" s="1" t="s">
        <v>107</v>
      </c>
      <c r="N19" s="1">
        <v>1.1000000000000001</v>
      </c>
      <c r="AG19" t="s">
        <v>389</v>
      </c>
    </row>
    <row r="20" spans="1:33">
      <c r="A20" s="1">
        <v>120</v>
      </c>
      <c r="B20" s="1">
        <f t="shared" si="1"/>
        <v>2</v>
      </c>
      <c r="C20" s="1">
        <v>1.82</v>
      </c>
      <c r="D20" s="1" t="s">
        <v>109</v>
      </c>
      <c r="F20" s="1" t="s">
        <v>102</v>
      </c>
      <c r="H20" s="1">
        <v>0</v>
      </c>
      <c r="I20" s="1" t="s">
        <v>105</v>
      </c>
      <c r="J20" s="1" t="s">
        <v>110</v>
      </c>
      <c r="K20" s="1" t="s">
        <v>107</v>
      </c>
      <c r="N20" s="1">
        <v>1.4</v>
      </c>
      <c r="AG20" t="s">
        <v>389</v>
      </c>
    </row>
    <row r="21" spans="1:33">
      <c r="A21" s="1">
        <v>200</v>
      </c>
      <c r="B21" s="1">
        <f t="shared" si="1"/>
        <v>2</v>
      </c>
      <c r="C21" s="1">
        <v>0.09</v>
      </c>
      <c r="D21" s="1" t="s">
        <v>109</v>
      </c>
      <c r="F21" s="1" t="s">
        <v>102</v>
      </c>
      <c r="H21" s="1">
        <v>0</v>
      </c>
      <c r="I21" s="1" t="s">
        <v>105</v>
      </c>
      <c r="J21" s="1" t="s">
        <v>110</v>
      </c>
      <c r="K21" s="1" t="s">
        <v>107</v>
      </c>
      <c r="N21" s="1">
        <v>3.3</v>
      </c>
      <c r="AG21" t="s">
        <v>389</v>
      </c>
    </row>
    <row r="22" spans="1:33">
      <c r="A22" s="1">
        <v>200</v>
      </c>
      <c r="C22" s="1">
        <v>3.46</v>
      </c>
      <c r="D22" s="1" t="s">
        <v>111</v>
      </c>
      <c r="F22" s="1" t="s">
        <v>23</v>
      </c>
      <c r="H22" s="1">
        <v>0</v>
      </c>
      <c r="I22" s="1" t="s">
        <v>105</v>
      </c>
      <c r="J22" s="1" t="s">
        <v>113</v>
      </c>
      <c r="K22" s="1" t="s">
        <v>107</v>
      </c>
      <c r="N22" s="1">
        <v>69.8</v>
      </c>
      <c r="AG22" t="s">
        <v>389</v>
      </c>
    </row>
    <row r="23" spans="1:33">
      <c r="A23" s="1">
        <v>25</v>
      </c>
      <c r="C23" s="1">
        <v>1.86</v>
      </c>
      <c r="D23" s="1" t="s">
        <v>111</v>
      </c>
      <c r="F23" s="1" t="s">
        <v>23</v>
      </c>
      <c r="H23" s="1">
        <v>0</v>
      </c>
      <c r="I23" s="1" t="s">
        <v>105</v>
      </c>
      <c r="J23" s="1" t="s">
        <v>113</v>
      </c>
      <c r="K23" s="1" t="s">
        <v>107</v>
      </c>
      <c r="N23" s="1">
        <v>88.2</v>
      </c>
      <c r="AG23" t="s">
        <v>389</v>
      </c>
    </row>
    <row r="24" spans="1:33">
      <c r="A24" s="1">
        <v>50</v>
      </c>
      <c r="C24" s="1">
        <v>1.33</v>
      </c>
      <c r="D24" s="1" t="s">
        <v>111</v>
      </c>
      <c r="F24" s="1" t="s">
        <v>23</v>
      </c>
      <c r="H24" s="1">
        <v>0</v>
      </c>
      <c r="I24" s="1" t="s">
        <v>105</v>
      </c>
      <c r="J24" s="1" t="s">
        <v>113</v>
      </c>
      <c r="K24" s="1" t="s">
        <v>107</v>
      </c>
      <c r="N24" s="1">
        <v>82.6</v>
      </c>
      <c r="AG24" t="s">
        <v>389</v>
      </c>
    </row>
    <row r="25" spans="1:33">
      <c r="A25" s="1">
        <v>94</v>
      </c>
      <c r="C25" s="1">
        <v>0.9</v>
      </c>
      <c r="D25" s="1" t="s">
        <v>111</v>
      </c>
      <c r="F25" s="1" t="s">
        <v>23</v>
      </c>
      <c r="H25" s="1">
        <v>0</v>
      </c>
      <c r="I25" s="1" t="s">
        <v>105</v>
      </c>
      <c r="J25" s="1" t="s">
        <v>113</v>
      </c>
      <c r="K25" s="1" t="s">
        <v>107</v>
      </c>
      <c r="N25" s="1">
        <v>71.099999999999994</v>
      </c>
      <c r="AG25" t="s">
        <v>389</v>
      </c>
    </row>
    <row r="26" spans="1:33">
      <c r="A26" s="1">
        <v>112</v>
      </c>
      <c r="C26" s="1">
        <v>0.8</v>
      </c>
      <c r="D26" s="1" t="s">
        <v>111</v>
      </c>
      <c r="F26" s="1" t="s">
        <v>23</v>
      </c>
      <c r="H26" s="1">
        <v>0</v>
      </c>
      <c r="I26" s="1" t="s">
        <v>105</v>
      </c>
      <c r="J26" s="1" t="s">
        <v>113</v>
      </c>
      <c r="K26" s="1" t="s">
        <v>107</v>
      </c>
      <c r="N26" s="1">
        <v>66.2</v>
      </c>
      <c r="AG26" t="s">
        <v>389</v>
      </c>
    </row>
    <row r="27" spans="1:33">
      <c r="A27" s="1">
        <v>127</v>
      </c>
      <c r="C27" s="1">
        <v>0.9</v>
      </c>
      <c r="D27" s="1" t="s">
        <v>111</v>
      </c>
      <c r="F27" s="1" t="s">
        <v>23</v>
      </c>
      <c r="H27" s="1">
        <v>0</v>
      </c>
      <c r="I27" s="1" t="s">
        <v>105</v>
      </c>
      <c r="J27" s="1" t="s">
        <v>113</v>
      </c>
      <c r="K27" s="1" t="s">
        <v>107</v>
      </c>
      <c r="N27" s="1">
        <v>52.3</v>
      </c>
      <c r="AG27" t="s">
        <v>389</v>
      </c>
    </row>
    <row r="28" spans="1:33">
      <c r="A28" s="1">
        <v>150</v>
      </c>
      <c r="B28" s="1">
        <f t="shared" ref="B28:B41" si="2">A29/100</f>
        <v>0.15</v>
      </c>
      <c r="C28" s="1">
        <v>3.1</v>
      </c>
      <c r="D28" s="1" t="s">
        <v>114</v>
      </c>
      <c r="F28" s="1" t="s">
        <v>115</v>
      </c>
      <c r="H28" s="1">
        <v>0</v>
      </c>
      <c r="I28" s="1" t="s">
        <v>105</v>
      </c>
      <c r="J28" s="1" t="s">
        <v>116</v>
      </c>
      <c r="K28" s="1" t="s">
        <v>107</v>
      </c>
      <c r="N28" s="1">
        <v>10.199999999999999</v>
      </c>
      <c r="AG28" t="s">
        <v>389</v>
      </c>
    </row>
    <row r="29" spans="1:33">
      <c r="A29" s="1">
        <v>15</v>
      </c>
      <c r="B29" s="1">
        <f t="shared" si="2"/>
        <v>0.3</v>
      </c>
      <c r="C29" s="1">
        <v>2.14</v>
      </c>
      <c r="D29" s="1" t="s">
        <v>114</v>
      </c>
      <c r="F29" s="1" t="s">
        <v>115</v>
      </c>
      <c r="H29" s="1">
        <v>0</v>
      </c>
      <c r="I29" s="1" t="s">
        <v>105</v>
      </c>
      <c r="J29" s="1" t="s">
        <v>116</v>
      </c>
      <c r="K29" s="1" t="s">
        <v>107</v>
      </c>
      <c r="N29" s="1">
        <v>10.1</v>
      </c>
      <c r="AG29" t="s">
        <v>389</v>
      </c>
    </row>
    <row r="30" spans="1:33">
      <c r="A30" s="1">
        <v>30</v>
      </c>
      <c r="B30" s="1">
        <f t="shared" si="2"/>
        <v>0.53</v>
      </c>
      <c r="C30" s="1">
        <v>0.67</v>
      </c>
      <c r="D30" s="1" t="s">
        <v>114</v>
      </c>
      <c r="F30" s="1" t="s">
        <v>115</v>
      </c>
      <c r="H30" s="1">
        <v>0</v>
      </c>
      <c r="I30" s="1" t="s">
        <v>105</v>
      </c>
      <c r="J30" s="1" t="s">
        <v>116</v>
      </c>
      <c r="K30" s="1" t="s">
        <v>107</v>
      </c>
      <c r="N30" s="1">
        <v>10.6</v>
      </c>
      <c r="AG30" t="s">
        <v>389</v>
      </c>
    </row>
    <row r="31" spans="1:33">
      <c r="A31" s="1">
        <v>53</v>
      </c>
      <c r="B31" s="1">
        <f t="shared" si="2"/>
        <v>0.71</v>
      </c>
      <c r="C31" s="1">
        <v>0.15</v>
      </c>
      <c r="D31" s="1" t="s">
        <v>114</v>
      </c>
      <c r="F31" s="1" t="s">
        <v>115</v>
      </c>
      <c r="H31" s="1">
        <v>0</v>
      </c>
      <c r="I31" s="1" t="s">
        <v>105</v>
      </c>
      <c r="J31" s="1" t="s">
        <v>116</v>
      </c>
      <c r="K31" s="1" t="s">
        <v>107</v>
      </c>
      <c r="N31" s="1">
        <v>16.8</v>
      </c>
      <c r="AG31" t="s">
        <v>389</v>
      </c>
    </row>
    <row r="32" spans="1:33">
      <c r="A32" s="1">
        <v>71</v>
      </c>
      <c r="B32" s="1">
        <f t="shared" si="2"/>
        <v>0.94</v>
      </c>
      <c r="C32" s="1">
        <v>0.16</v>
      </c>
      <c r="D32" s="1" t="s">
        <v>114</v>
      </c>
      <c r="F32" s="1" t="s">
        <v>115</v>
      </c>
      <c r="H32" s="1">
        <v>0</v>
      </c>
      <c r="I32" s="1" t="s">
        <v>105</v>
      </c>
      <c r="J32" s="1" t="s">
        <v>116</v>
      </c>
      <c r="K32" s="1" t="s">
        <v>107</v>
      </c>
      <c r="N32" s="1">
        <v>15.4</v>
      </c>
      <c r="AG32" t="s">
        <v>389</v>
      </c>
    </row>
    <row r="33" spans="1:33">
      <c r="A33" s="1">
        <v>94</v>
      </c>
      <c r="B33" s="1">
        <f t="shared" si="2"/>
        <v>1.1200000000000001</v>
      </c>
      <c r="C33" s="1">
        <v>0.05</v>
      </c>
      <c r="D33" s="1" t="s">
        <v>114</v>
      </c>
      <c r="F33" s="1" t="s">
        <v>115</v>
      </c>
      <c r="H33" s="1">
        <v>0</v>
      </c>
      <c r="I33" s="1" t="s">
        <v>105</v>
      </c>
      <c r="J33" s="1" t="s">
        <v>116</v>
      </c>
      <c r="K33" s="1" t="s">
        <v>107</v>
      </c>
      <c r="N33" s="1">
        <v>17.3</v>
      </c>
      <c r="AG33" t="s">
        <v>389</v>
      </c>
    </row>
    <row r="34" spans="1:33">
      <c r="A34" s="1">
        <v>112</v>
      </c>
      <c r="B34" s="1">
        <f t="shared" si="2"/>
        <v>1.4</v>
      </c>
      <c r="C34" s="1">
        <v>0.04</v>
      </c>
      <c r="D34" s="1" t="s">
        <v>114</v>
      </c>
      <c r="F34" s="1" t="s">
        <v>115</v>
      </c>
      <c r="H34" s="1">
        <v>0</v>
      </c>
      <c r="I34" s="1" t="s">
        <v>105</v>
      </c>
      <c r="J34" s="1" t="s">
        <v>116</v>
      </c>
      <c r="K34" s="1" t="s">
        <v>107</v>
      </c>
      <c r="N34" s="1">
        <v>18.2</v>
      </c>
      <c r="AG34" t="s">
        <v>389</v>
      </c>
    </row>
    <row r="35" spans="1:33">
      <c r="A35" s="1">
        <v>140</v>
      </c>
      <c r="B35" s="1">
        <f t="shared" si="2"/>
        <v>1.65</v>
      </c>
      <c r="C35" s="1">
        <v>0.04</v>
      </c>
      <c r="D35" s="1" t="s">
        <v>114</v>
      </c>
      <c r="F35" s="1" t="s">
        <v>115</v>
      </c>
      <c r="H35" s="1">
        <v>0</v>
      </c>
      <c r="I35" s="1" t="s">
        <v>105</v>
      </c>
      <c r="J35" s="1" t="s">
        <v>116</v>
      </c>
      <c r="K35" s="1" t="s">
        <v>107</v>
      </c>
      <c r="N35" s="1">
        <v>17.399999999999999</v>
      </c>
      <c r="AG35" t="s">
        <v>389</v>
      </c>
    </row>
    <row r="36" spans="1:33">
      <c r="A36" s="1">
        <v>165</v>
      </c>
      <c r="B36" s="1">
        <f t="shared" si="2"/>
        <v>0.25</v>
      </c>
      <c r="C36" s="1">
        <v>3.32</v>
      </c>
      <c r="D36" s="1" t="s">
        <v>117</v>
      </c>
      <c r="F36" s="1" t="s">
        <v>29</v>
      </c>
      <c r="H36" s="1">
        <v>0</v>
      </c>
      <c r="I36" s="1" t="s">
        <v>105</v>
      </c>
      <c r="J36" s="1" t="s">
        <v>118</v>
      </c>
      <c r="K36" s="1" t="s">
        <v>107</v>
      </c>
      <c r="N36" s="1">
        <v>27.2</v>
      </c>
      <c r="AG36" t="s">
        <v>389</v>
      </c>
    </row>
    <row r="37" spans="1:33">
      <c r="A37" s="1">
        <v>25</v>
      </c>
      <c r="B37" s="1">
        <f t="shared" si="2"/>
        <v>0.45</v>
      </c>
      <c r="C37" s="1">
        <v>1.1299999999999999</v>
      </c>
      <c r="D37" s="1" t="s">
        <v>117</v>
      </c>
      <c r="F37" s="1" t="s">
        <v>29</v>
      </c>
      <c r="H37" s="1">
        <v>0</v>
      </c>
      <c r="I37" s="1" t="s">
        <v>105</v>
      </c>
      <c r="J37" s="1" t="s">
        <v>118</v>
      </c>
      <c r="K37" s="1" t="s">
        <v>107</v>
      </c>
      <c r="N37" s="1">
        <v>20.2</v>
      </c>
      <c r="AG37" t="s">
        <v>389</v>
      </c>
    </row>
    <row r="38" spans="1:33" ht="15" customHeight="1">
      <c r="A38" s="1">
        <v>45</v>
      </c>
      <c r="B38" s="1">
        <f t="shared" si="2"/>
        <v>0.6</v>
      </c>
      <c r="C38" s="1">
        <v>0.39</v>
      </c>
      <c r="D38" s="1" t="s">
        <v>117</v>
      </c>
      <c r="F38" s="1" t="s">
        <v>29</v>
      </c>
      <c r="H38" s="1">
        <v>0</v>
      </c>
      <c r="I38" s="1" t="s">
        <v>105</v>
      </c>
      <c r="J38" s="1" t="s">
        <v>118</v>
      </c>
      <c r="K38" s="1" t="s">
        <v>107</v>
      </c>
      <c r="N38" s="1">
        <v>34.6</v>
      </c>
      <c r="AG38" t="s">
        <v>389</v>
      </c>
    </row>
    <row r="39" spans="1:33" ht="15" customHeight="1">
      <c r="A39" s="1">
        <v>60</v>
      </c>
      <c r="B39" s="1">
        <f t="shared" si="2"/>
        <v>0.75</v>
      </c>
      <c r="C39" s="1">
        <v>0.33</v>
      </c>
      <c r="D39" s="1" t="s">
        <v>117</v>
      </c>
      <c r="F39" s="1" t="s">
        <v>29</v>
      </c>
      <c r="H39" s="1">
        <v>0</v>
      </c>
      <c r="I39" s="1" t="s">
        <v>105</v>
      </c>
      <c r="J39" s="1" t="s">
        <v>118</v>
      </c>
      <c r="K39" s="1" t="s">
        <v>107</v>
      </c>
      <c r="N39" s="1">
        <v>39.700000000000003</v>
      </c>
      <c r="AG39" t="s">
        <v>389</v>
      </c>
    </row>
    <row r="40" spans="1:33" ht="15" customHeight="1">
      <c r="A40" s="1">
        <v>75</v>
      </c>
      <c r="B40" s="1">
        <f t="shared" si="2"/>
        <v>0.95</v>
      </c>
      <c r="C40" s="1">
        <v>0.3</v>
      </c>
      <c r="D40" s="1" t="s">
        <v>117</v>
      </c>
      <c r="F40" s="1" t="s">
        <v>29</v>
      </c>
      <c r="H40" s="1">
        <v>0</v>
      </c>
      <c r="I40" s="1" t="s">
        <v>105</v>
      </c>
      <c r="J40" s="1" t="s">
        <v>118</v>
      </c>
      <c r="K40" s="1" t="s">
        <v>107</v>
      </c>
      <c r="N40" s="1">
        <v>43.3</v>
      </c>
      <c r="AG40" t="s">
        <v>389</v>
      </c>
    </row>
    <row r="41" spans="1:33" ht="14.45" customHeight="1">
      <c r="A41" s="1">
        <v>95</v>
      </c>
      <c r="B41" s="1">
        <f t="shared" si="2"/>
        <v>0</v>
      </c>
      <c r="C41" s="1">
        <v>0.28000000000000003</v>
      </c>
      <c r="D41" s="1" t="s">
        <v>117</v>
      </c>
      <c r="F41" s="1" t="s">
        <v>29</v>
      </c>
      <c r="H41" s="1">
        <v>0</v>
      </c>
      <c r="I41" s="1" t="s">
        <v>105</v>
      </c>
      <c r="J41" s="1" t="s">
        <v>118</v>
      </c>
      <c r="K41" s="1" t="s">
        <v>107</v>
      </c>
      <c r="N41" s="1">
        <v>48.9</v>
      </c>
      <c r="AG41" t="s">
        <v>389</v>
      </c>
    </row>
    <row r="42" spans="1:33">
      <c r="C42" s="3">
        <v>3.7343475100000001</v>
      </c>
      <c r="D42" s="4" t="s">
        <v>191</v>
      </c>
      <c r="H42" s="1">
        <v>1E-3</v>
      </c>
      <c r="I42" s="1" t="s">
        <v>84</v>
      </c>
      <c r="K42" s="1" t="s">
        <v>203</v>
      </c>
      <c r="N42" s="3">
        <v>33.884979619912052</v>
      </c>
      <c r="AG42" s="1" t="s">
        <v>360</v>
      </c>
    </row>
    <row r="43" spans="1:33">
      <c r="C43" s="3">
        <v>3.5143506530000002</v>
      </c>
      <c r="D43" s="4" t="s">
        <v>191</v>
      </c>
      <c r="H43" s="1">
        <v>1E-3</v>
      </c>
      <c r="I43" s="1" t="s">
        <v>84</v>
      </c>
      <c r="K43" s="1" t="s">
        <v>203</v>
      </c>
      <c r="N43" s="3">
        <v>32.897063741792429</v>
      </c>
      <c r="AG43" s="1" t="s">
        <v>360</v>
      </c>
    </row>
    <row r="44" spans="1:33">
      <c r="C44" s="3">
        <v>3.8759608029999999</v>
      </c>
      <c r="D44" s="4" t="s">
        <v>191</v>
      </c>
      <c r="H44" s="1">
        <v>1E-3</v>
      </c>
      <c r="I44" s="1" t="s">
        <v>84</v>
      </c>
      <c r="K44" s="1" t="s">
        <v>203</v>
      </c>
      <c r="N44" s="3">
        <v>32.841767335871545</v>
      </c>
      <c r="AG44" s="1" t="s">
        <v>360</v>
      </c>
    </row>
    <row r="45" spans="1:33">
      <c r="A45" s="1">
        <v>97</v>
      </c>
      <c r="B45" s="1">
        <v>0.06</v>
      </c>
      <c r="C45" s="1">
        <v>9.1999999999999993</v>
      </c>
      <c r="F45" s="1" t="s">
        <v>86</v>
      </c>
      <c r="H45" s="1">
        <v>1.0399999999999999E-3</v>
      </c>
      <c r="I45" s="1" t="s">
        <v>84</v>
      </c>
      <c r="K45" s="1" t="s">
        <v>85</v>
      </c>
      <c r="AG45" s="1" t="s">
        <v>378</v>
      </c>
    </row>
    <row r="46" spans="1:33">
      <c r="B46" s="1">
        <v>0.2</v>
      </c>
      <c r="C46" s="1">
        <v>6.5</v>
      </c>
      <c r="F46" s="1" t="s">
        <v>86</v>
      </c>
      <c r="H46" s="1">
        <v>1.0399999999999999E-3</v>
      </c>
      <c r="I46" s="1" t="s">
        <v>84</v>
      </c>
      <c r="K46" s="1" t="s">
        <v>85</v>
      </c>
      <c r="R46" s="5"/>
      <c r="AG46" s="1" t="s">
        <v>378</v>
      </c>
    </row>
    <row r="47" spans="1:33">
      <c r="B47" s="1">
        <v>0.3</v>
      </c>
      <c r="C47" s="1">
        <v>1.4</v>
      </c>
      <c r="F47" s="1" t="s">
        <v>86</v>
      </c>
      <c r="H47" s="1">
        <v>1.0399999999999999E-3</v>
      </c>
      <c r="I47" s="1" t="s">
        <v>84</v>
      </c>
      <c r="K47" s="1" t="s">
        <v>85</v>
      </c>
      <c r="AG47" s="1" t="s">
        <v>378</v>
      </c>
    </row>
    <row r="48" spans="1:33">
      <c r="B48" s="1">
        <v>1</v>
      </c>
      <c r="C48" s="1">
        <v>0.6</v>
      </c>
      <c r="F48" s="1" t="s">
        <v>86</v>
      </c>
      <c r="H48" s="1">
        <v>1.0399999999999999E-3</v>
      </c>
      <c r="I48" s="1" t="s">
        <v>84</v>
      </c>
      <c r="K48" s="1" t="s">
        <v>85</v>
      </c>
      <c r="AG48" s="1" t="s">
        <v>378</v>
      </c>
    </row>
    <row r="49" spans="2:33">
      <c r="B49" s="1">
        <v>1.1000000000000001</v>
      </c>
      <c r="C49" s="1">
        <v>4.0999999999999996</v>
      </c>
      <c r="F49" s="1" t="s">
        <v>86</v>
      </c>
      <c r="H49" s="1">
        <v>1.0399999999999999E-3</v>
      </c>
      <c r="I49" s="1" t="s">
        <v>84</v>
      </c>
      <c r="K49" s="1" t="s">
        <v>85</v>
      </c>
      <c r="AG49" s="1" t="s">
        <v>378</v>
      </c>
    </row>
    <row r="50" spans="2:33">
      <c r="B50" s="1">
        <v>1.2</v>
      </c>
      <c r="C50" s="1">
        <v>0.3</v>
      </c>
      <c r="F50" s="1" t="s">
        <v>86</v>
      </c>
      <c r="H50" s="1">
        <v>1.0399999999999999E-3</v>
      </c>
      <c r="I50" s="1" t="s">
        <v>84</v>
      </c>
      <c r="K50" s="1" t="s">
        <v>85</v>
      </c>
      <c r="AG50" s="1" t="s">
        <v>378</v>
      </c>
    </row>
    <row r="51" spans="2:33">
      <c r="C51" s="3">
        <v>1.9159216569999999</v>
      </c>
      <c r="D51" s="4" t="s">
        <v>192</v>
      </c>
      <c r="H51" s="1">
        <v>0.19</v>
      </c>
      <c r="I51" s="1" t="s">
        <v>84</v>
      </c>
      <c r="K51" s="1" t="s">
        <v>203</v>
      </c>
      <c r="N51" s="3">
        <v>23.136929752900265</v>
      </c>
      <c r="AG51" s="1" t="s">
        <v>360</v>
      </c>
    </row>
    <row r="52" spans="2:33">
      <c r="C52" s="3">
        <v>2.4598645650000002</v>
      </c>
      <c r="D52" s="4" t="s">
        <v>192</v>
      </c>
      <c r="H52" s="1">
        <v>0.19</v>
      </c>
      <c r="I52" s="1" t="s">
        <v>84</v>
      </c>
      <c r="K52" s="1" t="s">
        <v>203</v>
      </c>
      <c r="N52" s="3">
        <v>28.723932028284139</v>
      </c>
      <c r="AG52" s="1" t="s">
        <v>360</v>
      </c>
    </row>
    <row r="53" spans="2:33">
      <c r="C53" s="3">
        <v>2.2115569590000002</v>
      </c>
      <c r="D53" s="4" t="s">
        <v>192</v>
      </c>
      <c r="H53" s="1">
        <v>0.19</v>
      </c>
      <c r="I53" s="1" t="s">
        <v>84</v>
      </c>
      <c r="K53" s="1" t="s">
        <v>203</v>
      </c>
      <c r="N53" s="3">
        <v>26.092011053711875</v>
      </c>
      <c r="AG53" s="1" t="s">
        <v>360</v>
      </c>
    </row>
    <row r="54" spans="2:33">
      <c r="C54" s="3">
        <v>2.1042975500000001</v>
      </c>
      <c r="D54" s="4" t="s">
        <v>193</v>
      </c>
      <c r="H54" s="1">
        <v>0.36</v>
      </c>
      <c r="I54" s="1" t="s">
        <v>84</v>
      </c>
      <c r="K54" s="1" t="s">
        <v>203</v>
      </c>
      <c r="N54" s="3">
        <v>35.34665558032183</v>
      </c>
      <c r="AG54" s="1" t="s">
        <v>360</v>
      </c>
    </row>
    <row r="55" spans="2:33">
      <c r="C55" s="3">
        <v>1.7819748550000001</v>
      </c>
      <c r="D55" s="4" t="s">
        <v>193</v>
      </c>
      <c r="H55" s="1">
        <v>0.36</v>
      </c>
      <c r="I55" s="1" t="s">
        <v>84</v>
      </c>
      <c r="K55" s="1" t="s">
        <v>203</v>
      </c>
      <c r="N55" s="3">
        <v>35.172403629300931</v>
      </c>
      <c r="AG55" s="1" t="s">
        <v>360</v>
      </c>
    </row>
    <row r="56" spans="2:33">
      <c r="C56" s="3">
        <v>1.7632190270000001</v>
      </c>
      <c r="D56" s="4" t="s">
        <v>193</v>
      </c>
      <c r="H56" s="1">
        <v>0.36</v>
      </c>
      <c r="I56" s="1" t="s">
        <v>84</v>
      </c>
      <c r="K56" s="1" t="s">
        <v>203</v>
      </c>
      <c r="N56" s="3">
        <v>36.560703928812103</v>
      </c>
      <c r="AG56" s="1" t="s">
        <v>360</v>
      </c>
    </row>
    <row r="57" spans="2:33">
      <c r="C57" s="3">
        <v>1.1504180390000001</v>
      </c>
      <c r="D57" s="4" t="s">
        <v>194</v>
      </c>
      <c r="H57" s="1">
        <v>0.41199999999999998</v>
      </c>
      <c r="I57" s="1" t="s">
        <v>84</v>
      </c>
      <c r="K57" s="1" t="s">
        <v>203</v>
      </c>
      <c r="N57" s="3">
        <v>34.760435005975303</v>
      </c>
      <c r="AG57" s="1" t="s">
        <v>360</v>
      </c>
    </row>
    <row r="58" spans="2:33">
      <c r="C58" s="3">
        <v>1.3104898380000001</v>
      </c>
      <c r="D58" s="4" t="s">
        <v>194</v>
      </c>
      <c r="H58" s="1">
        <v>0.41199999999999998</v>
      </c>
      <c r="I58" s="1" t="s">
        <v>84</v>
      </c>
      <c r="K58" s="1" t="s">
        <v>203</v>
      </c>
      <c r="N58" s="3">
        <v>35.395495416599076</v>
      </c>
      <c r="AG58" s="1" t="s">
        <v>360</v>
      </c>
    </row>
    <row r="59" spans="2:33">
      <c r="C59" s="3">
        <v>1.028446553</v>
      </c>
      <c r="D59" s="4" t="s">
        <v>194</v>
      </c>
      <c r="H59" s="1">
        <v>0.41199999999999998</v>
      </c>
      <c r="I59" s="1" t="s">
        <v>84</v>
      </c>
      <c r="K59" s="1" t="s">
        <v>203</v>
      </c>
      <c r="N59" s="3">
        <v>34.63055569568229</v>
      </c>
      <c r="AG59" s="1" t="s">
        <v>360</v>
      </c>
    </row>
    <row r="60" spans="2:33">
      <c r="C60" s="6">
        <v>2.0024952479999998</v>
      </c>
      <c r="D60" s="4" t="s">
        <v>204</v>
      </c>
      <c r="H60" s="1">
        <v>0.53100000000000003</v>
      </c>
      <c r="I60" s="1" t="s">
        <v>84</v>
      </c>
      <c r="K60" s="1" t="s">
        <v>203</v>
      </c>
      <c r="N60" s="6">
        <v>40.293726434653792</v>
      </c>
      <c r="AG60" s="1" t="s">
        <v>360</v>
      </c>
    </row>
    <row r="61" spans="2:33">
      <c r="C61" s="6">
        <v>2.3062981310000001</v>
      </c>
      <c r="D61" s="4" t="s">
        <v>204</v>
      </c>
      <c r="H61" s="1">
        <v>0.53100000000000003</v>
      </c>
      <c r="I61" s="1" t="s">
        <v>84</v>
      </c>
      <c r="K61" s="1" t="s">
        <v>203</v>
      </c>
      <c r="N61" s="6">
        <v>40.813359974393954</v>
      </c>
      <c r="AG61" s="1" t="s">
        <v>360</v>
      </c>
    </row>
    <row r="62" spans="2:33">
      <c r="C62" s="6">
        <v>1.8536611409999999</v>
      </c>
      <c r="D62" s="4" t="s">
        <v>204</v>
      </c>
      <c r="H62" s="1">
        <v>0.53100000000000003</v>
      </c>
      <c r="I62" s="1" t="s">
        <v>84</v>
      </c>
      <c r="K62" s="1" t="s">
        <v>203</v>
      </c>
      <c r="N62" s="6">
        <v>40.387702588534928</v>
      </c>
      <c r="AG62" s="1" t="s">
        <v>360</v>
      </c>
    </row>
    <row r="63" spans="2:33">
      <c r="C63" s="6">
        <v>1.783236662</v>
      </c>
      <c r="D63" s="4" t="s">
        <v>205</v>
      </c>
      <c r="H63" s="1">
        <v>0.57899999999999996</v>
      </c>
      <c r="I63" s="1" t="s">
        <v>84</v>
      </c>
      <c r="K63" s="1" t="s">
        <v>203</v>
      </c>
      <c r="N63" s="6">
        <v>38.100926207169515</v>
      </c>
      <c r="AG63" s="1" t="s">
        <v>360</v>
      </c>
    </row>
    <row r="64" spans="2:33">
      <c r="C64" s="6">
        <v>1.889495543</v>
      </c>
      <c r="D64" s="4" t="s">
        <v>205</v>
      </c>
      <c r="H64" s="1">
        <v>0.57899999999999996</v>
      </c>
      <c r="I64" s="1" t="s">
        <v>84</v>
      </c>
      <c r="K64" s="1" t="s">
        <v>203</v>
      </c>
      <c r="N64" s="6">
        <v>37.991636982563918</v>
      </c>
      <c r="AG64" s="1" t="s">
        <v>360</v>
      </c>
    </row>
    <row r="65" spans="3:33">
      <c r="C65" s="6">
        <v>1.7789739449999999</v>
      </c>
      <c r="D65" s="4" t="s">
        <v>205</v>
      </c>
      <c r="H65" s="1">
        <v>0.57899999999999996</v>
      </c>
      <c r="I65" s="1" t="s">
        <v>84</v>
      </c>
      <c r="K65" s="1" t="s">
        <v>203</v>
      </c>
      <c r="N65" s="6">
        <v>38.389471574930894</v>
      </c>
      <c r="AG65" s="1" t="s">
        <v>360</v>
      </c>
    </row>
    <row r="66" spans="3:33">
      <c r="C66" s="6">
        <v>1.5381935680000001</v>
      </c>
      <c r="D66" s="4" t="s">
        <v>206</v>
      </c>
      <c r="H66" s="1">
        <v>0.621</v>
      </c>
      <c r="I66" s="1" t="s">
        <v>84</v>
      </c>
      <c r="K66" s="1" t="s">
        <v>203</v>
      </c>
      <c r="N66" s="6">
        <v>36.633046107307592</v>
      </c>
      <c r="AG66" s="1" t="s">
        <v>360</v>
      </c>
    </row>
    <row r="67" spans="3:33">
      <c r="C67" s="6">
        <v>1.522884441</v>
      </c>
      <c r="D67" s="4" t="s">
        <v>206</v>
      </c>
      <c r="H67" s="1">
        <v>0.621</v>
      </c>
      <c r="I67" s="1" t="s">
        <v>84</v>
      </c>
      <c r="K67" s="1" t="s">
        <v>203</v>
      </c>
      <c r="N67" s="6">
        <v>35.874818490534807</v>
      </c>
      <c r="AG67" s="1" t="s">
        <v>360</v>
      </c>
    </row>
    <row r="68" spans="3:33">
      <c r="C68" s="6">
        <v>1.3883915449999999</v>
      </c>
      <c r="D68" s="4" t="s">
        <v>206</v>
      </c>
      <c r="H68" s="1">
        <v>0.621</v>
      </c>
      <c r="I68" s="1" t="s">
        <v>84</v>
      </c>
      <c r="K68" s="1" t="s">
        <v>203</v>
      </c>
      <c r="N68" s="6">
        <v>35.153985352597111</v>
      </c>
      <c r="AG68" s="1" t="s">
        <v>360</v>
      </c>
    </row>
    <row r="69" spans="3:33">
      <c r="C69" s="3">
        <v>1.820838559</v>
      </c>
      <c r="D69" s="4" t="s">
        <v>195</v>
      </c>
      <c r="H69" s="1">
        <v>0.71</v>
      </c>
      <c r="I69" s="1" t="s">
        <v>84</v>
      </c>
      <c r="K69" s="1" t="s">
        <v>203</v>
      </c>
      <c r="N69" s="3">
        <v>42.591043992405659</v>
      </c>
      <c r="AG69" s="1" t="s">
        <v>360</v>
      </c>
    </row>
    <row r="70" spans="3:33">
      <c r="C70" s="3">
        <v>1.802951499</v>
      </c>
      <c r="D70" s="4" t="s">
        <v>195</v>
      </c>
      <c r="H70" s="1">
        <v>0.71</v>
      </c>
      <c r="I70" s="1" t="s">
        <v>84</v>
      </c>
      <c r="K70" s="1" t="s">
        <v>203</v>
      </c>
      <c r="N70" s="3">
        <v>35.071939148580014</v>
      </c>
      <c r="AG70" s="1" t="s">
        <v>360</v>
      </c>
    </row>
    <row r="71" spans="3:33">
      <c r="C71" s="3">
        <v>1.6225421769999999</v>
      </c>
      <c r="D71" s="4" t="s">
        <v>195</v>
      </c>
      <c r="H71" s="1">
        <v>0.71</v>
      </c>
      <c r="I71" s="1" t="s">
        <v>84</v>
      </c>
      <c r="K71" s="1" t="s">
        <v>203</v>
      </c>
      <c r="N71" s="3">
        <v>37.547792563259222</v>
      </c>
      <c r="AG71" s="1" t="s">
        <v>360</v>
      </c>
    </row>
    <row r="72" spans="3:33">
      <c r="C72" s="3">
        <v>1.324542549</v>
      </c>
      <c r="D72" s="4" t="s">
        <v>196</v>
      </c>
      <c r="H72" s="1">
        <v>0.86499999999999999</v>
      </c>
      <c r="I72" s="1" t="s">
        <v>84</v>
      </c>
      <c r="K72" s="1" t="s">
        <v>203</v>
      </c>
      <c r="N72" s="3">
        <v>37.595230782064853</v>
      </c>
      <c r="AG72" s="1" t="s">
        <v>360</v>
      </c>
    </row>
    <row r="73" spans="3:33">
      <c r="C73" s="3">
        <v>1.549043366</v>
      </c>
      <c r="D73" s="4" t="s">
        <v>196</v>
      </c>
      <c r="H73" s="1">
        <v>0.86499999999999999</v>
      </c>
      <c r="I73" s="1" t="s">
        <v>84</v>
      </c>
      <c r="K73" s="1" t="s">
        <v>203</v>
      </c>
      <c r="N73" s="3">
        <v>35.833364639956699</v>
      </c>
      <c r="AG73" s="1" t="s">
        <v>360</v>
      </c>
    </row>
    <row r="74" spans="3:33">
      <c r="C74" s="3">
        <v>1.565368466</v>
      </c>
      <c r="D74" s="4" t="s">
        <v>196</v>
      </c>
      <c r="H74" s="1">
        <v>0.86499999999999999</v>
      </c>
      <c r="I74" s="1" t="s">
        <v>84</v>
      </c>
      <c r="K74" s="1" t="s">
        <v>203</v>
      </c>
      <c r="N74" s="3">
        <v>35.542117186884632</v>
      </c>
      <c r="AG74" s="1" t="s">
        <v>360</v>
      </c>
    </row>
    <row r="75" spans="3:33">
      <c r="C75" s="3">
        <v>1.7298927205000001</v>
      </c>
      <c r="D75" s="4" t="s">
        <v>197</v>
      </c>
      <c r="H75" s="1">
        <v>0.98899999999999999</v>
      </c>
      <c r="I75" s="1" t="s">
        <v>84</v>
      </c>
      <c r="K75" s="1" t="s">
        <v>203</v>
      </c>
      <c r="N75" s="3">
        <v>36.842389312693399</v>
      </c>
      <c r="AG75" s="1" t="s">
        <v>360</v>
      </c>
    </row>
    <row r="76" spans="3:33">
      <c r="C76" s="3">
        <v>1.6225098115000001</v>
      </c>
      <c r="D76" s="4" t="s">
        <v>197</v>
      </c>
      <c r="H76" s="1">
        <v>0.98899999999999999</v>
      </c>
      <c r="I76" s="1" t="s">
        <v>84</v>
      </c>
      <c r="K76" s="1" t="s">
        <v>203</v>
      </c>
      <c r="N76" s="3">
        <v>35.728699246289182</v>
      </c>
      <c r="AG76" s="1" t="s">
        <v>360</v>
      </c>
    </row>
    <row r="77" spans="3:33">
      <c r="C77" s="3">
        <v>1.1250741614999999</v>
      </c>
      <c r="D77" s="4" t="s">
        <v>197</v>
      </c>
      <c r="H77" s="1">
        <v>0.98899999999999999</v>
      </c>
      <c r="I77" s="1" t="s">
        <v>84</v>
      </c>
      <c r="K77" s="1" t="s">
        <v>203</v>
      </c>
      <c r="N77" s="3">
        <v>36.685125263020154</v>
      </c>
      <c r="AG77" s="1" t="s">
        <v>360</v>
      </c>
    </row>
    <row r="78" spans="3:33">
      <c r="C78" s="3">
        <v>1.0585818419999999</v>
      </c>
      <c r="D78" s="4" t="s">
        <v>198</v>
      </c>
      <c r="H78" s="1">
        <v>1.04</v>
      </c>
      <c r="I78" s="1" t="s">
        <v>84</v>
      </c>
      <c r="K78" s="1" t="s">
        <v>203</v>
      </c>
      <c r="N78" s="3">
        <v>35.248991333383259</v>
      </c>
      <c r="AG78" s="1" t="s">
        <v>360</v>
      </c>
    </row>
    <row r="79" spans="3:33">
      <c r="C79" s="3">
        <v>1.0426960089999999</v>
      </c>
      <c r="D79" s="4" t="s">
        <v>198</v>
      </c>
      <c r="H79" s="1">
        <v>1.04</v>
      </c>
      <c r="I79" s="1" t="s">
        <v>84</v>
      </c>
      <c r="K79" s="1" t="s">
        <v>203</v>
      </c>
      <c r="N79" s="3">
        <v>33.776821430465041</v>
      </c>
      <c r="AG79" s="1" t="s">
        <v>360</v>
      </c>
    </row>
    <row r="80" spans="3:33">
      <c r="C80" s="3">
        <v>1.122458416</v>
      </c>
      <c r="D80" s="4" t="s">
        <v>198</v>
      </c>
      <c r="H80" s="1">
        <v>1.04</v>
      </c>
      <c r="I80" s="1" t="s">
        <v>84</v>
      </c>
      <c r="K80" s="1" t="s">
        <v>203</v>
      </c>
      <c r="N80" s="3">
        <v>35.178306817903191</v>
      </c>
      <c r="AG80" s="1" t="s">
        <v>360</v>
      </c>
    </row>
    <row r="81" spans="1:33">
      <c r="C81" s="3">
        <v>1.23928002</v>
      </c>
      <c r="D81" s="4" t="s">
        <v>199</v>
      </c>
      <c r="H81" s="1">
        <v>1.07</v>
      </c>
      <c r="I81" s="1" t="s">
        <v>84</v>
      </c>
      <c r="K81" s="1" t="s">
        <v>203</v>
      </c>
      <c r="N81" s="3">
        <v>36.254997220869768</v>
      </c>
      <c r="AG81" s="1" t="s">
        <v>360</v>
      </c>
    </row>
    <row r="82" spans="1:33">
      <c r="C82" s="3">
        <v>1.1647252749999999</v>
      </c>
      <c r="D82" s="4" t="s">
        <v>199</v>
      </c>
      <c r="H82" s="1">
        <v>1.07</v>
      </c>
      <c r="I82" s="1" t="s">
        <v>84</v>
      </c>
      <c r="K82" s="1" t="s">
        <v>203</v>
      </c>
      <c r="N82" s="3">
        <v>36.15463772492717</v>
      </c>
      <c r="AG82" s="1" t="s">
        <v>360</v>
      </c>
    </row>
    <row r="83" spans="1:33">
      <c r="C83" s="3">
        <v>1.338764684</v>
      </c>
      <c r="D83" s="4" t="s">
        <v>199</v>
      </c>
      <c r="H83" s="1">
        <v>1.07</v>
      </c>
      <c r="I83" s="1" t="s">
        <v>84</v>
      </c>
      <c r="K83" s="1" t="s">
        <v>203</v>
      </c>
      <c r="N83" s="3">
        <v>36.206733644660574</v>
      </c>
      <c r="AG83" s="1" t="s">
        <v>360</v>
      </c>
    </row>
    <row r="84" spans="1:33">
      <c r="C84" s="3">
        <v>1.329354766</v>
      </c>
      <c r="D84" s="4" t="s">
        <v>200</v>
      </c>
      <c r="H84" s="1">
        <v>1.1200000000000001</v>
      </c>
      <c r="I84" s="1" t="s">
        <v>84</v>
      </c>
      <c r="K84" s="1" t="s">
        <v>203</v>
      </c>
      <c r="N84" s="3">
        <v>34.604266671279575</v>
      </c>
      <c r="AG84" s="1" t="s">
        <v>360</v>
      </c>
    </row>
    <row r="85" spans="1:33">
      <c r="C85" s="3">
        <v>1.1536467189999999</v>
      </c>
      <c r="D85" s="4" t="s">
        <v>200</v>
      </c>
      <c r="H85" s="1">
        <v>1.1200000000000001</v>
      </c>
      <c r="I85" s="1" t="s">
        <v>84</v>
      </c>
      <c r="K85" s="1" t="s">
        <v>203</v>
      </c>
      <c r="N85" s="3">
        <v>28.574143677744932</v>
      </c>
      <c r="AG85" s="1" t="s">
        <v>360</v>
      </c>
    </row>
    <row r="86" spans="1:33">
      <c r="C86" s="3">
        <v>1.279967678</v>
      </c>
      <c r="D86" s="4" t="s">
        <v>200</v>
      </c>
      <c r="H86" s="1">
        <v>1.1200000000000001</v>
      </c>
      <c r="I86" s="1" t="s">
        <v>84</v>
      </c>
      <c r="K86" s="1" t="s">
        <v>203</v>
      </c>
      <c r="N86" s="3">
        <v>28.000582076740081</v>
      </c>
      <c r="AG86" s="1" t="s">
        <v>360</v>
      </c>
    </row>
    <row r="87" spans="1:33">
      <c r="C87" s="3">
        <v>1.1436517749999999</v>
      </c>
      <c r="D87" s="4" t="s">
        <v>201</v>
      </c>
      <c r="H87" s="1">
        <v>1.208</v>
      </c>
      <c r="I87" s="1" t="s">
        <v>84</v>
      </c>
      <c r="K87" s="1" t="s">
        <v>203</v>
      </c>
      <c r="N87" s="3">
        <v>26.708432761984131</v>
      </c>
      <c r="AG87" s="1" t="s">
        <v>360</v>
      </c>
    </row>
    <row r="88" spans="1:33">
      <c r="C88" s="3">
        <v>1.2792923329999999</v>
      </c>
      <c r="D88" s="4" t="s">
        <v>201</v>
      </c>
      <c r="H88" s="1">
        <v>1.208</v>
      </c>
      <c r="I88" s="1" t="s">
        <v>84</v>
      </c>
      <c r="K88" s="1" t="s">
        <v>203</v>
      </c>
      <c r="N88" s="3">
        <v>32.442347562313074</v>
      </c>
      <c r="AG88" s="1" t="s">
        <v>360</v>
      </c>
    </row>
    <row r="89" spans="1:33">
      <c r="C89" s="3">
        <v>1.284</v>
      </c>
      <c r="D89" s="4" t="s">
        <v>201</v>
      </c>
      <c r="H89" s="1">
        <v>1.208</v>
      </c>
      <c r="I89" s="1" t="s">
        <v>84</v>
      </c>
      <c r="K89" s="1" t="s">
        <v>203</v>
      </c>
      <c r="N89" s="3">
        <v>30.515603221670762</v>
      </c>
      <c r="AG89" s="1" t="s">
        <v>360</v>
      </c>
    </row>
    <row r="90" spans="1:33">
      <c r="C90" s="3">
        <v>1.301291778</v>
      </c>
      <c r="D90" s="4" t="s">
        <v>202</v>
      </c>
      <c r="H90" s="1">
        <v>1.24</v>
      </c>
      <c r="I90" s="1" t="s">
        <v>84</v>
      </c>
      <c r="K90" s="1" t="s">
        <v>203</v>
      </c>
      <c r="N90" s="3">
        <v>38.881288544776424</v>
      </c>
      <c r="AG90" s="1" t="s">
        <v>360</v>
      </c>
    </row>
    <row r="91" spans="1:33">
      <c r="C91" s="3">
        <v>1.4063755870000001</v>
      </c>
      <c r="D91" s="4" t="s">
        <v>202</v>
      </c>
      <c r="H91" s="1">
        <v>1.24</v>
      </c>
      <c r="I91" s="1" t="s">
        <v>84</v>
      </c>
      <c r="K91" s="1" t="s">
        <v>203</v>
      </c>
      <c r="N91" s="3">
        <v>39.204377622433626</v>
      </c>
      <c r="AG91" s="1" t="s">
        <v>360</v>
      </c>
    </row>
    <row r="92" spans="1:33">
      <c r="C92" s="3">
        <v>1.3498732520000001</v>
      </c>
      <c r="D92" s="4" t="s">
        <v>202</v>
      </c>
      <c r="H92" s="1">
        <v>1.24</v>
      </c>
      <c r="I92" s="1" t="s">
        <v>84</v>
      </c>
      <c r="K92" s="1" t="s">
        <v>203</v>
      </c>
      <c r="N92" s="3">
        <v>39.422610076286155</v>
      </c>
      <c r="AG92" s="1" t="s">
        <v>360</v>
      </c>
    </row>
    <row r="93" spans="1:33">
      <c r="A93" s="2">
        <v>1.5</v>
      </c>
      <c r="B93" s="1">
        <f t="shared" ref="B93:B102" si="3">A93/100</f>
        <v>1.4999999999999999E-2</v>
      </c>
      <c r="C93" s="1">
        <v>0.37</v>
      </c>
      <c r="D93" s="1" t="s">
        <v>208</v>
      </c>
      <c r="H93" s="1">
        <v>1.84</v>
      </c>
      <c r="I93" s="1" t="s">
        <v>84</v>
      </c>
      <c r="K93" s="1" t="s">
        <v>207</v>
      </c>
      <c r="N93" s="1">
        <v>47</v>
      </c>
      <c r="AG93" t="s">
        <v>362</v>
      </c>
    </row>
    <row r="94" spans="1:33">
      <c r="A94" s="2">
        <v>4</v>
      </c>
      <c r="B94" s="1">
        <f t="shared" si="3"/>
        <v>0.04</v>
      </c>
      <c r="C94" s="1">
        <v>0.44</v>
      </c>
      <c r="D94" s="1" t="s">
        <v>208</v>
      </c>
      <c r="H94" s="1">
        <v>1.84</v>
      </c>
      <c r="I94" s="1" t="s">
        <v>84</v>
      </c>
      <c r="K94" s="1" t="s">
        <v>207</v>
      </c>
      <c r="N94" s="1">
        <v>46</v>
      </c>
      <c r="AG94" t="s">
        <v>363</v>
      </c>
    </row>
    <row r="95" spans="1:33">
      <c r="A95" s="2">
        <v>6</v>
      </c>
      <c r="B95" s="1">
        <f t="shared" si="3"/>
        <v>0.06</v>
      </c>
      <c r="C95" s="1">
        <v>0.44</v>
      </c>
      <c r="D95" s="1" t="s">
        <v>208</v>
      </c>
      <c r="H95" s="1">
        <v>1.84</v>
      </c>
      <c r="I95" s="1" t="s">
        <v>84</v>
      </c>
      <c r="K95" s="1" t="s">
        <v>207</v>
      </c>
      <c r="N95" s="1">
        <v>46</v>
      </c>
      <c r="AG95" t="s">
        <v>364</v>
      </c>
    </row>
    <row r="96" spans="1:33">
      <c r="A96" s="2">
        <v>8.5</v>
      </c>
      <c r="B96" s="1">
        <f t="shared" si="3"/>
        <v>8.5000000000000006E-2</v>
      </c>
      <c r="C96" s="1">
        <v>0.53</v>
      </c>
      <c r="D96" s="1" t="s">
        <v>208</v>
      </c>
      <c r="H96" s="1">
        <v>1.84</v>
      </c>
      <c r="I96" s="1" t="s">
        <v>84</v>
      </c>
      <c r="K96" s="1" t="s">
        <v>207</v>
      </c>
      <c r="N96" s="1">
        <v>46</v>
      </c>
      <c r="AG96" t="s">
        <v>365</v>
      </c>
    </row>
    <row r="97" spans="1:33">
      <c r="A97" s="2">
        <v>11</v>
      </c>
      <c r="B97" s="1">
        <f t="shared" si="3"/>
        <v>0.11</v>
      </c>
      <c r="C97" s="1">
        <v>0.38</v>
      </c>
      <c r="D97" s="1" t="s">
        <v>208</v>
      </c>
      <c r="H97" s="1">
        <v>1.84</v>
      </c>
      <c r="I97" s="1" t="s">
        <v>84</v>
      </c>
      <c r="K97" s="1" t="s">
        <v>207</v>
      </c>
      <c r="N97" s="1">
        <v>45</v>
      </c>
      <c r="AG97" t="s">
        <v>366</v>
      </c>
    </row>
    <row r="98" spans="1:33">
      <c r="A98" s="2">
        <v>13</v>
      </c>
      <c r="B98" s="1">
        <f t="shared" si="3"/>
        <v>0.13</v>
      </c>
      <c r="C98" s="1">
        <v>0.34</v>
      </c>
      <c r="D98" s="1" t="s">
        <v>208</v>
      </c>
      <c r="H98" s="1">
        <v>1.84</v>
      </c>
      <c r="I98" s="1" t="s">
        <v>84</v>
      </c>
      <c r="K98" s="1" t="s">
        <v>207</v>
      </c>
      <c r="N98" s="1">
        <v>46</v>
      </c>
      <c r="AG98" t="s">
        <v>367</v>
      </c>
    </row>
    <row r="99" spans="1:33">
      <c r="A99" s="2">
        <v>15</v>
      </c>
      <c r="B99" s="1">
        <f t="shared" si="3"/>
        <v>0.15</v>
      </c>
      <c r="C99" s="1">
        <v>0.32</v>
      </c>
      <c r="D99" s="1" t="s">
        <v>208</v>
      </c>
      <c r="H99" s="1">
        <v>1.84</v>
      </c>
      <c r="I99" s="1" t="s">
        <v>84</v>
      </c>
      <c r="K99" s="1" t="s">
        <v>207</v>
      </c>
      <c r="N99" s="1">
        <v>47</v>
      </c>
      <c r="AG99" t="s">
        <v>368</v>
      </c>
    </row>
    <row r="100" spans="1:33">
      <c r="A100" s="2">
        <v>17</v>
      </c>
      <c r="B100" s="1">
        <f t="shared" si="3"/>
        <v>0.17</v>
      </c>
      <c r="C100" s="1">
        <v>0.35</v>
      </c>
      <c r="D100" s="1" t="s">
        <v>208</v>
      </c>
      <c r="H100" s="1">
        <v>1.84</v>
      </c>
      <c r="I100" s="1" t="s">
        <v>84</v>
      </c>
      <c r="K100" s="1" t="s">
        <v>207</v>
      </c>
      <c r="N100" s="1">
        <v>47</v>
      </c>
      <c r="AG100" t="s">
        <v>369</v>
      </c>
    </row>
    <row r="101" spans="1:33">
      <c r="A101" s="2">
        <v>19</v>
      </c>
      <c r="B101" s="1">
        <f t="shared" si="3"/>
        <v>0.19</v>
      </c>
      <c r="C101" s="1">
        <v>0.41</v>
      </c>
      <c r="D101" s="1" t="s">
        <v>208</v>
      </c>
      <c r="H101" s="1">
        <v>1.84</v>
      </c>
      <c r="I101" s="1" t="s">
        <v>84</v>
      </c>
      <c r="K101" s="1" t="s">
        <v>207</v>
      </c>
      <c r="N101" s="1">
        <v>47</v>
      </c>
      <c r="AG101" t="s">
        <v>370</v>
      </c>
    </row>
    <row r="102" spans="1:33">
      <c r="A102" s="2">
        <v>25</v>
      </c>
      <c r="B102" s="1">
        <f t="shared" si="3"/>
        <v>0.25</v>
      </c>
      <c r="C102" s="1">
        <v>0.51</v>
      </c>
      <c r="D102" s="1" t="s">
        <v>208</v>
      </c>
      <c r="H102" s="1">
        <v>1.84</v>
      </c>
      <c r="I102" s="1" t="s">
        <v>84</v>
      </c>
      <c r="K102" s="1" t="s">
        <v>207</v>
      </c>
      <c r="N102" s="1">
        <v>50</v>
      </c>
      <c r="AG102" t="s">
        <v>371</v>
      </c>
    </row>
    <row r="103" spans="1:33">
      <c r="B103" s="1">
        <f t="shared" ref="B103:B135" si="4">A104/100</f>
        <v>0.1</v>
      </c>
      <c r="C103" s="1">
        <v>0.33</v>
      </c>
      <c r="D103" s="1" t="s">
        <v>89</v>
      </c>
      <c r="H103" s="1">
        <v>16</v>
      </c>
      <c r="I103" s="1" t="s">
        <v>65</v>
      </c>
      <c r="J103" s="1" t="s">
        <v>31</v>
      </c>
      <c r="K103" t="s">
        <v>373</v>
      </c>
      <c r="N103" s="1">
        <v>61.6</v>
      </c>
      <c r="O103" s="1">
        <f>(V103+W103)/S103</f>
        <v>0.53737373737373728</v>
      </c>
      <c r="P103" s="1">
        <f>S103/(V103+W103+X103+Y103)</f>
        <v>1.2807244501940493</v>
      </c>
      <c r="R103" s="1">
        <v>65.87</v>
      </c>
      <c r="S103" s="1">
        <v>9.9</v>
      </c>
      <c r="T103" s="1">
        <v>3.64</v>
      </c>
      <c r="V103" s="1">
        <v>4.0199999999999996</v>
      </c>
      <c r="W103" s="1">
        <v>1.3</v>
      </c>
      <c r="X103" s="1">
        <v>1.31</v>
      </c>
      <c r="Y103" s="1">
        <v>1.1000000000000001</v>
      </c>
      <c r="Z103" s="1" t="s">
        <v>80</v>
      </c>
      <c r="AA103" s="1">
        <v>0.56999999999999995</v>
      </c>
      <c r="AB103" s="1">
        <v>0.02</v>
      </c>
      <c r="AC103" s="1">
        <v>0.12</v>
      </c>
      <c r="AD103" s="1">
        <v>0.04</v>
      </c>
      <c r="AE103" s="1">
        <v>0.03</v>
      </c>
      <c r="AF103" s="1">
        <v>10.4</v>
      </c>
      <c r="AG103" s="1" t="s">
        <v>372</v>
      </c>
    </row>
    <row r="104" spans="1:33">
      <c r="A104" s="1">
        <v>10</v>
      </c>
      <c r="B104" s="1">
        <f t="shared" si="4"/>
        <v>0.2</v>
      </c>
      <c r="C104" s="1">
        <v>0.8</v>
      </c>
      <c r="D104" s="1" t="s">
        <v>89</v>
      </c>
      <c r="H104" s="1">
        <v>16</v>
      </c>
      <c r="I104" s="1" t="s">
        <v>65</v>
      </c>
      <c r="J104" s="1" t="s">
        <v>32</v>
      </c>
      <c r="K104" t="s">
        <v>373</v>
      </c>
      <c r="N104" s="1">
        <v>55.8</v>
      </c>
      <c r="O104" s="1">
        <f t="shared" ref="O104:O125" si="5">(V104+W104)/S104</f>
        <v>1.6470588235294117</v>
      </c>
      <c r="P104" s="1">
        <f t="shared" ref="P104:P125" si="6">S104/(V104+W104+X104+Y104)</f>
        <v>0.53865652724968316</v>
      </c>
      <c r="R104" s="1">
        <v>75.63</v>
      </c>
      <c r="S104" s="1">
        <v>4.25</v>
      </c>
      <c r="T104" s="1">
        <v>1.56</v>
      </c>
      <c r="V104" s="1">
        <v>6.37</v>
      </c>
      <c r="W104" s="1">
        <v>0.63</v>
      </c>
      <c r="X104" s="1">
        <v>0.28999999999999998</v>
      </c>
      <c r="Y104" s="1">
        <v>0.6</v>
      </c>
      <c r="Z104" s="1" t="s">
        <v>80</v>
      </c>
      <c r="AA104" s="1">
        <v>0.27</v>
      </c>
      <c r="AB104" s="1">
        <v>0.05</v>
      </c>
      <c r="AC104" s="1">
        <v>0.05</v>
      </c>
      <c r="AD104" s="1">
        <v>7.0000000000000007E-2</v>
      </c>
      <c r="AE104" s="1">
        <v>0.04</v>
      </c>
      <c r="AF104" s="1">
        <v>8.42</v>
      </c>
      <c r="AG104" s="1" t="s">
        <v>372</v>
      </c>
    </row>
    <row r="105" spans="1:33">
      <c r="A105" s="1">
        <v>20</v>
      </c>
      <c r="B105" s="1">
        <f t="shared" si="4"/>
        <v>0.1</v>
      </c>
      <c r="C105" s="1">
        <v>0.03</v>
      </c>
      <c r="D105" s="1" t="s">
        <v>90</v>
      </c>
      <c r="H105" s="1">
        <v>16</v>
      </c>
      <c r="I105" s="1" t="s">
        <v>65</v>
      </c>
      <c r="J105" s="1" t="s">
        <v>33</v>
      </c>
      <c r="K105" t="s">
        <v>373</v>
      </c>
      <c r="N105" s="1">
        <v>50.8</v>
      </c>
      <c r="O105" s="1">
        <f t="shared" si="5"/>
        <v>0.14184397163120568</v>
      </c>
      <c r="P105" s="1">
        <f t="shared" si="6"/>
        <v>2.3747368421052628</v>
      </c>
      <c r="R105" s="1">
        <v>70.010000000000005</v>
      </c>
      <c r="S105" s="1">
        <v>11.28</v>
      </c>
      <c r="T105" s="1">
        <v>4.28</v>
      </c>
      <c r="V105" s="1">
        <v>0.37</v>
      </c>
      <c r="W105" s="1">
        <v>1.23</v>
      </c>
      <c r="X105" s="1">
        <v>1.9</v>
      </c>
      <c r="Y105" s="1">
        <v>1.25</v>
      </c>
      <c r="Z105" s="1" t="s">
        <v>80</v>
      </c>
      <c r="AA105" s="1">
        <v>0.56999999999999995</v>
      </c>
      <c r="AB105" s="1">
        <v>0.02</v>
      </c>
      <c r="AC105" s="1">
        <v>7.0000000000000007E-2</v>
      </c>
      <c r="AD105" s="1">
        <v>7.0000000000000007E-2</v>
      </c>
      <c r="AE105" s="1">
        <v>0.04</v>
      </c>
      <c r="AF105" s="1">
        <v>7.77</v>
      </c>
      <c r="AG105" s="1" t="s">
        <v>372</v>
      </c>
    </row>
    <row r="106" spans="1:33">
      <c r="A106" s="1">
        <v>10</v>
      </c>
      <c r="B106" s="1">
        <f t="shared" si="4"/>
        <v>0.4</v>
      </c>
      <c r="C106" s="1">
        <v>0.12</v>
      </c>
      <c r="D106" s="1" t="s">
        <v>90</v>
      </c>
      <c r="H106" s="1">
        <v>16</v>
      </c>
      <c r="I106" s="1" t="s">
        <v>65</v>
      </c>
      <c r="J106" s="1" t="s">
        <v>34</v>
      </c>
      <c r="K106" t="s">
        <v>373</v>
      </c>
      <c r="N106" s="1">
        <v>41.2</v>
      </c>
      <c r="O106" s="1">
        <f t="shared" si="5"/>
        <v>0.18545454545454546</v>
      </c>
      <c r="P106" s="1">
        <f t="shared" si="6"/>
        <v>2.1868787276341948</v>
      </c>
      <c r="R106" s="1">
        <v>69.25</v>
      </c>
      <c r="S106" s="1">
        <v>11</v>
      </c>
      <c r="T106" s="1">
        <v>4.12</v>
      </c>
      <c r="V106" s="1">
        <v>0.83</v>
      </c>
      <c r="W106" s="1">
        <v>1.21</v>
      </c>
      <c r="X106" s="1">
        <v>1.78</v>
      </c>
      <c r="Y106" s="1">
        <v>1.21</v>
      </c>
      <c r="Z106" s="1" t="s">
        <v>80</v>
      </c>
      <c r="AA106" s="1">
        <v>0.53</v>
      </c>
      <c r="AB106" s="1">
        <v>0.03</v>
      </c>
      <c r="AC106" s="1">
        <v>7.0000000000000007E-2</v>
      </c>
      <c r="AD106" s="1">
        <v>0.02</v>
      </c>
      <c r="AE106" s="1">
        <v>0.03</v>
      </c>
      <c r="AF106" s="1">
        <v>8.2200000000000006</v>
      </c>
      <c r="AG106" s="1" t="s">
        <v>372</v>
      </c>
    </row>
    <row r="107" spans="1:33">
      <c r="A107" s="1">
        <v>40</v>
      </c>
      <c r="B107" s="1">
        <f t="shared" si="4"/>
        <v>0.55000000000000004</v>
      </c>
      <c r="C107" s="1">
        <v>0.02</v>
      </c>
      <c r="D107" s="1" t="s">
        <v>90</v>
      </c>
      <c r="H107" s="1">
        <v>16</v>
      </c>
      <c r="I107" s="1" t="s">
        <v>65</v>
      </c>
      <c r="J107" s="1" t="s">
        <v>35</v>
      </c>
      <c r="K107" t="s">
        <v>373</v>
      </c>
      <c r="N107" s="1">
        <v>45.8</v>
      </c>
      <c r="O107" s="1">
        <f t="shared" si="5"/>
        <v>0.12957074721780604</v>
      </c>
      <c r="P107" s="1">
        <f t="shared" si="6"/>
        <v>2.45703125</v>
      </c>
      <c r="R107" s="1">
        <v>66.3</v>
      </c>
      <c r="S107" s="1">
        <v>12.58</v>
      </c>
      <c r="T107" s="1">
        <v>4.62</v>
      </c>
      <c r="V107" s="1">
        <v>0.26</v>
      </c>
      <c r="W107" s="1">
        <v>1.37</v>
      </c>
      <c r="X107" s="1">
        <v>2.13</v>
      </c>
      <c r="Y107" s="1">
        <v>1.36</v>
      </c>
      <c r="Z107" s="1" t="s">
        <v>80</v>
      </c>
      <c r="AA107" s="1">
        <v>0.63</v>
      </c>
      <c r="AB107" s="1">
        <v>0.02</v>
      </c>
      <c r="AC107" s="1">
        <v>0.08</v>
      </c>
      <c r="AD107" s="1">
        <v>0.09</v>
      </c>
      <c r="AE107" s="1">
        <v>0.04</v>
      </c>
      <c r="AF107" s="1">
        <v>8.7100000000000009</v>
      </c>
      <c r="AG107" s="1" t="s">
        <v>372</v>
      </c>
    </row>
    <row r="108" spans="1:33">
      <c r="A108" s="1">
        <v>55</v>
      </c>
      <c r="B108" s="1">
        <f t="shared" si="4"/>
        <v>0.6</v>
      </c>
      <c r="C108" s="1">
        <v>0.03</v>
      </c>
      <c r="D108" s="1" t="s">
        <v>90</v>
      </c>
      <c r="H108" s="1">
        <v>16</v>
      </c>
      <c r="I108" s="1" t="s">
        <v>65</v>
      </c>
      <c r="J108" s="1" t="s">
        <v>36</v>
      </c>
      <c r="K108" t="s">
        <v>373</v>
      </c>
      <c r="N108" s="1">
        <v>40</v>
      </c>
      <c r="O108" s="1">
        <f t="shared" si="5"/>
        <v>0.13264495631453535</v>
      </c>
      <c r="P108" s="1">
        <f t="shared" si="6"/>
        <v>2.425818882466281</v>
      </c>
      <c r="R108" s="1">
        <v>66.209999999999994</v>
      </c>
      <c r="S108" s="1">
        <v>12.59</v>
      </c>
      <c r="T108" s="1">
        <v>4.5999999999999996</v>
      </c>
      <c r="V108" s="1">
        <v>0.27</v>
      </c>
      <c r="W108" s="1">
        <v>1.4</v>
      </c>
      <c r="X108" s="1">
        <v>2.1800000000000002</v>
      </c>
      <c r="Y108" s="1">
        <v>1.34</v>
      </c>
      <c r="Z108" s="1" t="s">
        <v>80</v>
      </c>
      <c r="AA108" s="1">
        <v>0.6</v>
      </c>
      <c r="AB108" s="1">
        <v>0.03</v>
      </c>
      <c r="AC108" s="1">
        <v>0.08</v>
      </c>
      <c r="AD108" s="1">
        <v>7.0000000000000007E-2</v>
      </c>
      <c r="AE108" s="1">
        <v>0.03</v>
      </c>
      <c r="AF108" s="1">
        <v>8.6999999999999993</v>
      </c>
      <c r="AG108" s="1" t="s">
        <v>372</v>
      </c>
    </row>
    <row r="109" spans="1:33">
      <c r="A109" s="1">
        <v>60</v>
      </c>
      <c r="B109" s="1">
        <f t="shared" si="4"/>
        <v>0.9</v>
      </c>
      <c r="C109" s="1">
        <v>0.02</v>
      </c>
      <c r="D109" s="1" t="s">
        <v>90</v>
      </c>
      <c r="H109" s="1">
        <v>16</v>
      </c>
      <c r="I109" s="1" t="s">
        <v>65</v>
      </c>
      <c r="J109" s="1" t="s">
        <v>37</v>
      </c>
      <c r="K109" t="s">
        <v>373</v>
      </c>
      <c r="N109" s="1">
        <v>38.799999999999997</v>
      </c>
      <c r="O109" s="1">
        <f t="shared" si="5"/>
        <v>0.12950699043414277</v>
      </c>
      <c r="P109" s="1">
        <f t="shared" si="6"/>
        <v>2.327054794520548</v>
      </c>
      <c r="R109" s="1">
        <v>63.41</v>
      </c>
      <c r="S109" s="1">
        <v>13.59</v>
      </c>
      <c r="T109" s="1">
        <v>5</v>
      </c>
      <c r="V109" s="1">
        <v>0.21</v>
      </c>
      <c r="W109" s="1">
        <v>1.55</v>
      </c>
      <c r="X109" s="1">
        <v>2.62</v>
      </c>
      <c r="Y109" s="1">
        <v>1.46</v>
      </c>
      <c r="Z109" s="1" t="s">
        <v>80</v>
      </c>
      <c r="AA109" s="1">
        <v>0.69</v>
      </c>
      <c r="AB109" s="1">
        <v>0.02</v>
      </c>
      <c r="AC109" s="1">
        <v>0.09</v>
      </c>
      <c r="AD109" s="1">
        <v>7.0000000000000007E-2</v>
      </c>
      <c r="AE109" s="1">
        <v>0.03</v>
      </c>
      <c r="AF109" s="1">
        <v>9.64</v>
      </c>
      <c r="AG109" s="1" t="s">
        <v>372</v>
      </c>
    </row>
    <row r="110" spans="1:33">
      <c r="A110" s="1">
        <v>90</v>
      </c>
      <c r="B110" s="1">
        <f t="shared" si="4"/>
        <v>1</v>
      </c>
      <c r="C110" s="1">
        <v>0.02</v>
      </c>
      <c r="D110" s="1" t="s">
        <v>90</v>
      </c>
      <c r="H110" s="1">
        <v>16</v>
      </c>
      <c r="I110" s="1" t="s">
        <v>65</v>
      </c>
      <c r="J110" s="1" t="s">
        <v>38</v>
      </c>
      <c r="K110" t="s">
        <v>373</v>
      </c>
      <c r="N110" s="1">
        <v>41.2</v>
      </c>
      <c r="O110" s="1">
        <f t="shared" si="5"/>
        <v>0.13625103220478943</v>
      </c>
      <c r="P110" s="1">
        <f t="shared" si="6"/>
        <v>2.2979127134724857</v>
      </c>
      <c r="R110" s="1">
        <v>66.959999999999994</v>
      </c>
      <c r="S110" s="1">
        <v>12.11</v>
      </c>
      <c r="T110" s="1">
        <v>4.58</v>
      </c>
      <c r="V110" s="1">
        <v>0.21</v>
      </c>
      <c r="W110" s="1">
        <v>1.44</v>
      </c>
      <c r="X110" s="1">
        <v>2.2599999999999998</v>
      </c>
      <c r="Y110" s="1">
        <v>1.36</v>
      </c>
      <c r="Z110" s="1" t="s">
        <v>80</v>
      </c>
      <c r="AA110" s="1">
        <v>0.61</v>
      </c>
      <c r="AB110" s="1">
        <v>0.02</v>
      </c>
      <c r="AC110" s="1">
        <v>7.0000000000000007E-2</v>
      </c>
      <c r="AD110" s="1">
        <v>0.16</v>
      </c>
      <c r="AE110" s="1">
        <v>0.05</v>
      </c>
      <c r="AF110" s="1">
        <v>8.75</v>
      </c>
      <c r="AG110" s="1" t="s">
        <v>372</v>
      </c>
    </row>
    <row r="111" spans="1:33">
      <c r="A111" s="1">
        <v>100</v>
      </c>
      <c r="B111" s="1">
        <f t="shared" si="4"/>
        <v>0.05</v>
      </c>
      <c r="C111" s="1">
        <v>0.02</v>
      </c>
      <c r="D111" s="1" t="s">
        <v>91</v>
      </c>
      <c r="H111" s="1">
        <v>16</v>
      </c>
      <c r="I111" s="1" t="s">
        <v>65</v>
      </c>
      <c r="J111" s="1" t="s">
        <v>39</v>
      </c>
      <c r="K111" t="s">
        <v>373</v>
      </c>
      <c r="N111" s="1">
        <v>43.4</v>
      </c>
      <c r="O111" s="1">
        <f t="shared" si="5"/>
        <v>0.24391805377720874</v>
      </c>
      <c r="P111" s="1">
        <f t="shared" si="6"/>
        <v>2.0716180371352784</v>
      </c>
      <c r="R111" s="1">
        <v>55.87</v>
      </c>
      <c r="S111" s="1">
        <v>15.62</v>
      </c>
      <c r="T111" s="1">
        <v>5.62</v>
      </c>
      <c r="V111" s="1">
        <v>2.4900000000000002</v>
      </c>
      <c r="W111" s="1">
        <v>1.32</v>
      </c>
      <c r="X111" s="1">
        <v>2.58</v>
      </c>
      <c r="Y111" s="1">
        <v>1.1499999999999999</v>
      </c>
      <c r="Z111" s="1" t="s">
        <v>80</v>
      </c>
      <c r="AA111" s="1">
        <v>0.71</v>
      </c>
      <c r="AB111" s="1">
        <v>0.01</v>
      </c>
      <c r="AC111" s="1">
        <v>0.09</v>
      </c>
      <c r="AD111" s="1">
        <v>0.04</v>
      </c>
      <c r="AE111" s="1">
        <v>0.03</v>
      </c>
      <c r="AF111" s="1">
        <v>12.85</v>
      </c>
      <c r="AG111" s="1" t="s">
        <v>372</v>
      </c>
    </row>
    <row r="112" spans="1:33">
      <c r="A112" s="1">
        <v>5</v>
      </c>
      <c r="B112" s="1">
        <f t="shared" si="4"/>
        <v>0.1</v>
      </c>
      <c r="C112" s="1">
        <v>0.03</v>
      </c>
      <c r="D112" s="1" t="s">
        <v>91</v>
      </c>
      <c r="H112" s="1">
        <v>16</v>
      </c>
      <c r="I112" s="1" t="s">
        <v>65</v>
      </c>
      <c r="J112" s="1" t="s">
        <v>40</v>
      </c>
      <c r="K112" t="s">
        <v>373</v>
      </c>
      <c r="N112" s="1">
        <v>35</v>
      </c>
      <c r="O112" s="1">
        <f t="shared" si="5"/>
        <v>0.24129195693476885</v>
      </c>
      <c r="P112" s="1">
        <f t="shared" si="6"/>
        <v>2.0941644562334218</v>
      </c>
      <c r="R112" s="1">
        <v>55.29</v>
      </c>
      <c r="S112" s="1">
        <v>15.79</v>
      </c>
      <c r="T112" s="1">
        <v>5.61</v>
      </c>
      <c r="V112" s="1">
        <v>2.52</v>
      </c>
      <c r="W112" s="1">
        <v>1.29</v>
      </c>
      <c r="X112" s="1">
        <v>2.62</v>
      </c>
      <c r="Y112" s="1">
        <v>1.1100000000000001</v>
      </c>
      <c r="Z112" s="1" t="s">
        <v>80</v>
      </c>
      <c r="AA112" s="1">
        <v>0.66</v>
      </c>
      <c r="AB112" s="1">
        <v>0.02</v>
      </c>
      <c r="AC112" s="1">
        <v>0.1</v>
      </c>
      <c r="AD112" s="1">
        <v>0.04</v>
      </c>
      <c r="AE112" s="1">
        <v>0.03</v>
      </c>
      <c r="AF112" s="1">
        <v>13.2</v>
      </c>
      <c r="AG112" s="1" t="s">
        <v>372</v>
      </c>
    </row>
    <row r="113" spans="1:33">
      <c r="A113" s="1">
        <v>10</v>
      </c>
      <c r="B113" s="1">
        <f t="shared" si="4"/>
        <v>0.2</v>
      </c>
      <c r="C113" s="1">
        <v>0.04</v>
      </c>
      <c r="D113" s="1" t="s">
        <v>91</v>
      </c>
      <c r="H113" s="1">
        <v>16</v>
      </c>
      <c r="I113" s="1" t="s">
        <v>65</v>
      </c>
      <c r="J113" s="1" t="s">
        <v>41</v>
      </c>
      <c r="K113" t="s">
        <v>373</v>
      </c>
      <c r="N113" s="1">
        <v>44.6</v>
      </c>
      <c r="O113" s="1">
        <f t="shared" si="5"/>
        <v>0.27858386535113178</v>
      </c>
      <c r="P113" s="1">
        <f t="shared" si="6"/>
        <v>1.9781859931113661</v>
      </c>
      <c r="R113" s="1">
        <v>46.55</v>
      </c>
      <c r="S113" s="1">
        <v>17.23</v>
      </c>
      <c r="T113" s="1">
        <v>5.94</v>
      </c>
      <c r="V113" s="1">
        <v>3.49</v>
      </c>
      <c r="W113" s="1">
        <v>1.31</v>
      </c>
      <c r="X113" s="1">
        <v>2.81</v>
      </c>
      <c r="Y113" s="1">
        <v>1.1000000000000001</v>
      </c>
      <c r="Z113" s="1" t="s">
        <v>80</v>
      </c>
      <c r="AA113" s="1">
        <v>0.76</v>
      </c>
      <c r="AB113" s="1">
        <v>0.03</v>
      </c>
      <c r="AC113" s="1">
        <v>0.09</v>
      </c>
      <c r="AD113" s="1">
        <v>0.02</v>
      </c>
      <c r="AE113" s="1">
        <v>0.03</v>
      </c>
      <c r="AF113" s="1">
        <v>14.8</v>
      </c>
      <c r="AG113" s="1" t="s">
        <v>372</v>
      </c>
    </row>
    <row r="114" spans="1:33">
      <c r="A114" s="1">
        <v>20</v>
      </c>
      <c r="B114" s="1">
        <f t="shared" si="4"/>
        <v>0.5</v>
      </c>
      <c r="C114" s="1">
        <v>0.04</v>
      </c>
      <c r="D114" s="1" t="s">
        <v>91</v>
      </c>
      <c r="H114" s="1">
        <v>16</v>
      </c>
      <c r="I114" s="1" t="s">
        <v>65</v>
      </c>
      <c r="J114" s="1" t="s">
        <v>42</v>
      </c>
      <c r="K114" t="s">
        <v>373</v>
      </c>
      <c r="N114" s="1">
        <v>31.2</v>
      </c>
      <c r="O114" s="1">
        <f t="shared" si="5"/>
        <v>0.17484131563762265</v>
      </c>
      <c r="P114" s="1">
        <f t="shared" si="6"/>
        <v>2.2712975098296195</v>
      </c>
      <c r="R114" s="1">
        <v>52.81</v>
      </c>
      <c r="S114" s="1">
        <v>17.329999999999998</v>
      </c>
      <c r="T114" s="1">
        <v>6.08</v>
      </c>
      <c r="V114" s="1">
        <v>1.54</v>
      </c>
      <c r="W114" s="1">
        <v>1.49</v>
      </c>
      <c r="X114" s="1">
        <v>3.35</v>
      </c>
      <c r="Y114" s="1">
        <v>1.25</v>
      </c>
      <c r="Z114" s="1" t="s">
        <v>80</v>
      </c>
      <c r="AA114" s="1">
        <v>0.75</v>
      </c>
      <c r="AB114" s="1">
        <v>7.0000000000000007E-2</v>
      </c>
      <c r="AC114" s="1">
        <v>7.0000000000000007E-2</v>
      </c>
      <c r="AD114" s="1">
        <v>0.02</v>
      </c>
      <c r="AE114" s="1">
        <v>0.04</v>
      </c>
      <c r="AF114" s="1">
        <v>13.35</v>
      </c>
      <c r="AG114" s="1" t="s">
        <v>372</v>
      </c>
    </row>
    <row r="115" spans="1:33">
      <c r="A115" s="1">
        <v>50</v>
      </c>
      <c r="B115" s="1">
        <f t="shared" si="4"/>
        <v>0.6</v>
      </c>
      <c r="C115" s="1">
        <v>0.06</v>
      </c>
      <c r="D115" s="1" t="s">
        <v>91</v>
      </c>
      <c r="H115" s="1">
        <v>16</v>
      </c>
      <c r="I115" s="1" t="s">
        <v>65</v>
      </c>
      <c r="J115" s="1" t="s">
        <v>43</v>
      </c>
      <c r="K115" t="s">
        <v>373</v>
      </c>
      <c r="N115" s="1">
        <v>40.4</v>
      </c>
      <c r="O115" s="1">
        <f t="shared" si="5"/>
        <v>0.10227272727272728</v>
      </c>
      <c r="P115" s="1">
        <f t="shared" si="6"/>
        <v>2.7275693311582376</v>
      </c>
      <c r="R115" s="1">
        <v>56.99</v>
      </c>
      <c r="S115" s="1">
        <v>16.72</v>
      </c>
      <c r="T115" s="1">
        <v>6</v>
      </c>
      <c r="V115" s="1">
        <v>0.3</v>
      </c>
      <c r="W115" s="1">
        <v>1.41</v>
      </c>
      <c r="X115" s="1">
        <v>3.18</v>
      </c>
      <c r="Y115" s="1">
        <v>1.24</v>
      </c>
      <c r="Z115" s="1" t="s">
        <v>80</v>
      </c>
      <c r="AA115" s="1">
        <v>0.71</v>
      </c>
      <c r="AB115" s="1">
        <v>0.05</v>
      </c>
      <c r="AC115" s="1">
        <v>0.08</v>
      </c>
      <c r="AD115" s="1">
        <v>0.02</v>
      </c>
      <c r="AE115" s="1">
        <v>0.03</v>
      </c>
      <c r="AF115" s="1">
        <v>11.75</v>
      </c>
      <c r="AG115" s="1" t="s">
        <v>372</v>
      </c>
    </row>
    <row r="116" spans="1:33">
      <c r="A116" s="1">
        <v>60</v>
      </c>
      <c r="B116" s="1">
        <f t="shared" si="4"/>
        <v>0.05</v>
      </c>
      <c r="C116" s="1">
        <v>0.1</v>
      </c>
      <c r="D116" s="1" t="s">
        <v>94</v>
      </c>
      <c r="H116" s="1">
        <v>16</v>
      </c>
      <c r="I116" s="1" t="s">
        <v>65</v>
      </c>
      <c r="J116" s="1" t="s">
        <v>44</v>
      </c>
      <c r="K116" t="s">
        <v>373</v>
      </c>
      <c r="N116" s="1">
        <v>37.799999999999997</v>
      </c>
      <c r="O116" s="1">
        <f t="shared" si="5"/>
        <v>0.19965870307167238</v>
      </c>
      <c r="P116" s="1">
        <f t="shared" si="6"/>
        <v>1.6766809728183119</v>
      </c>
      <c r="R116" s="1">
        <v>60.57</v>
      </c>
      <c r="S116" s="1">
        <v>11.72</v>
      </c>
      <c r="T116" s="1">
        <v>6.27</v>
      </c>
      <c r="V116" s="1">
        <v>0.12</v>
      </c>
      <c r="W116" s="1">
        <v>2.2200000000000002</v>
      </c>
      <c r="X116" s="1">
        <v>3.44</v>
      </c>
      <c r="Y116" s="1">
        <v>1.21</v>
      </c>
      <c r="Z116" s="1">
        <v>0.02</v>
      </c>
      <c r="AA116" s="1">
        <v>0.78</v>
      </c>
      <c r="AB116" s="1">
        <v>0.01</v>
      </c>
      <c r="AC116" s="1">
        <v>0.04</v>
      </c>
      <c r="AD116" s="1">
        <v>0.01</v>
      </c>
      <c r="AE116" s="1">
        <v>0.03</v>
      </c>
      <c r="AF116" s="1">
        <v>12.35</v>
      </c>
      <c r="AG116" s="1" t="s">
        <v>372</v>
      </c>
    </row>
    <row r="117" spans="1:33">
      <c r="A117" s="1">
        <v>5</v>
      </c>
      <c r="B117" s="1">
        <f t="shared" si="4"/>
        <v>0.1</v>
      </c>
      <c r="C117" s="1">
        <v>0.03</v>
      </c>
      <c r="D117" s="1" t="s">
        <v>94</v>
      </c>
      <c r="H117" s="1">
        <v>16</v>
      </c>
      <c r="I117" s="1" t="s">
        <v>65</v>
      </c>
      <c r="J117" s="1" t="s">
        <v>45</v>
      </c>
      <c r="K117" t="s">
        <v>373</v>
      </c>
      <c r="N117" s="1">
        <v>20</v>
      </c>
      <c r="O117" s="1">
        <f t="shared" si="5"/>
        <v>0.23193916349809887</v>
      </c>
      <c r="P117" s="1">
        <f t="shared" si="6"/>
        <v>1.2523809523809524</v>
      </c>
      <c r="R117" s="1">
        <v>80.400000000000006</v>
      </c>
      <c r="S117" s="1">
        <v>5.26</v>
      </c>
      <c r="T117" s="1">
        <v>2.4300000000000002</v>
      </c>
      <c r="V117" s="1">
        <v>0.09</v>
      </c>
      <c r="W117" s="1">
        <v>1.1299999999999999</v>
      </c>
      <c r="X117" s="1">
        <v>1.97</v>
      </c>
      <c r="Y117" s="1">
        <v>1.01</v>
      </c>
      <c r="Z117" s="1">
        <v>0.01</v>
      </c>
      <c r="AA117" s="1">
        <v>0.66</v>
      </c>
      <c r="AB117" s="1">
        <v>0.01</v>
      </c>
      <c r="AC117" s="1">
        <v>0.02</v>
      </c>
      <c r="AD117" s="1">
        <v>0.01</v>
      </c>
      <c r="AE117" s="1">
        <v>0.02</v>
      </c>
      <c r="AF117" s="1">
        <v>5.84</v>
      </c>
      <c r="AG117" s="1" t="s">
        <v>372</v>
      </c>
    </row>
    <row r="118" spans="1:33">
      <c r="A118" s="1">
        <v>10</v>
      </c>
      <c r="B118" s="1">
        <f t="shared" si="4"/>
        <v>0.05</v>
      </c>
      <c r="C118" s="1">
        <v>0.09</v>
      </c>
      <c r="D118" s="1" t="s">
        <v>93</v>
      </c>
      <c r="H118" s="1">
        <v>16</v>
      </c>
      <c r="I118" s="1" t="s">
        <v>65</v>
      </c>
      <c r="J118" s="1" t="s">
        <v>46</v>
      </c>
      <c r="K118" t="s">
        <v>373</v>
      </c>
      <c r="N118" s="1">
        <v>39</v>
      </c>
      <c r="O118" s="1">
        <f t="shared" si="5"/>
        <v>0.40242669362992922</v>
      </c>
      <c r="P118" s="1">
        <f t="shared" si="6"/>
        <v>1.0259336099585061</v>
      </c>
      <c r="R118" s="1">
        <v>56.5</v>
      </c>
      <c r="S118" s="1">
        <v>9.89</v>
      </c>
      <c r="T118" s="1">
        <v>6.36</v>
      </c>
      <c r="V118" s="1">
        <v>0.56999999999999995</v>
      </c>
      <c r="W118" s="1">
        <v>3.41</v>
      </c>
      <c r="X118" s="1">
        <v>4.2</v>
      </c>
      <c r="Y118" s="1">
        <v>1.46</v>
      </c>
      <c r="Z118" s="1">
        <v>0.01</v>
      </c>
      <c r="AA118" s="1">
        <v>0.57999999999999996</v>
      </c>
      <c r="AB118" s="1">
        <v>0.03</v>
      </c>
      <c r="AC118" s="1">
        <v>0.35</v>
      </c>
      <c r="AD118" s="1">
        <v>0.01</v>
      </c>
      <c r="AE118" s="1">
        <v>0.02</v>
      </c>
      <c r="AF118" s="1">
        <v>15.35</v>
      </c>
      <c r="AG118" s="1" t="s">
        <v>372</v>
      </c>
    </row>
    <row r="119" spans="1:33">
      <c r="A119" s="1">
        <v>5</v>
      </c>
      <c r="B119" s="1">
        <f t="shared" si="4"/>
        <v>0.2</v>
      </c>
      <c r="C119" s="1">
        <v>0.06</v>
      </c>
      <c r="D119" s="1" t="s">
        <v>93</v>
      </c>
      <c r="H119" s="1">
        <v>16</v>
      </c>
      <c r="I119" s="1" t="s">
        <v>65</v>
      </c>
      <c r="J119" s="1" t="s">
        <v>47</v>
      </c>
      <c r="K119" t="s">
        <v>373</v>
      </c>
      <c r="N119" s="1">
        <v>36</v>
      </c>
      <c r="O119" s="1">
        <f t="shared" si="5"/>
        <v>0.4271047227926078</v>
      </c>
      <c r="P119" s="1">
        <f t="shared" si="6"/>
        <v>0.8275276125743416</v>
      </c>
      <c r="R119" s="1">
        <v>49.15</v>
      </c>
      <c r="S119" s="1">
        <v>9.74</v>
      </c>
      <c r="T119" s="1">
        <v>7.88</v>
      </c>
      <c r="V119" s="1">
        <v>0.2</v>
      </c>
      <c r="W119" s="1">
        <v>3.96</v>
      </c>
      <c r="X119" s="1">
        <v>6.15</v>
      </c>
      <c r="Y119" s="1">
        <v>1.46</v>
      </c>
      <c r="Z119" s="1">
        <v>0.01</v>
      </c>
      <c r="AA119" s="1">
        <v>0.51</v>
      </c>
      <c r="AB119" s="1">
        <v>0.03</v>
      </c>
      <c r="AC119" s="1">
        <v>0.12</v>
      </c>
      <c r="AD119" s="1">
        <v>0.01</v>
      </c>
      <c r="AE119" s="1">
        <v>0.04</v>
      </c>
      <c r="AF119" s="1">
        <v>18.8</v>
      </c>
      <c r="AG119" s="1" t="s">
        <v>372</v>
      </c>
    </row>
    <row r="120" spans="1:33">
      <c r="A120" s="1">
        <v>20</v>
      </c>
      <c r="B120" s="1">
        <f t="shared" si="4"/>
        <v>0.3</v>
      </c>
      <c r="C120" s="1">
        <v>0.08</v>
      </c>
      <c r="D120" s="1" t="s">
        <v>93</v>
      </c>
      <c r="H120" s="1">
        <v>16</v>
      </c>
      <c r="I120" s="1" t="s">
        <v>65</v>
      </c>
      <c r="J120" s="1" t="s">
        <v>48</v>
      </c>
      <c r="K120" t="s">
        <v>373</v>
      </c>
      <c r="N120" s="1">
        <v>35.200000000000003</v>
      </c>
      <c r="O120" s="1">
        <f t="shared" si="5"/>
        <v>0.46475770925110127</v>
      </c>
      <c r="P120" s="1">
        <f t="shared" si="6"/>
        <v>0.82545454545454544</v>
      </c>
      <c r="R120" s="1">
        <v>51.99</v>
      </c>
      <c r="S120" s="1">
        <v>9.08</v>
      </c>
      <c r="T120" s="1">
        <v>6.8</v>
      </c>
      <c r="V120" s="1">
        <v>0.41</v>
      </c>
      <c r="W120" s="1">
        <v>3.81</v>
      </c>
      <c r="X120" s="1">
        <v>5.36</v>
      </c>
      <c r="Y120" s="1">
        <v>1.42</v>
      </c>
      <c r="Z120" s="1">
        <v>0.01</v>
      </c>
      <c r="AA120" s="1">
        <v>0.51</v>
      </c>
      <c r="AB120" s="1">
        <v>0.04</v>
      </c>
      <c r="AC120" s="1">
        <v>0.26</v>
      </c>
      <c r="AD120" s="1">
        <v>0.01</v>
      </c>
      <c r="AE120" s="1">
        <v>0.02</v>
      </c>
      <c r="AF120" s="1">
        <v>18.75</v>
      </c>
      <c r="AG120" s="1" t="s">
        <v>372</v>
      </c>
    </row>
    <row r="121" spans="1:33">
      <c r="A121" s="1">
        <v>30</v>
      </c>
      <c r="B121" s="1">
        <f t="shared" si="4"/>
        <v>0.5</v>
      </c>
      <c r="C121" s="1">
        <v>7.0000000000000007E-2</v>
      </c>
      <c r="D121" s="1" t="s">
        <v>93</v>
      </c>
      <c r="H121" s="1">
        <v>16</v>
      </c>
      <c r="I121" s="1" t="s">
        <v>65</v>
      </c>
      <c r="J121" s="1" t="s">
        <v>49</v>
      </c>
      <c r="K121" t="s">
        <v>373</v>
      </c>
      <c r="N121" s="1">
        <v>34</v>
      </c>
      <c r="O121" s="1">
        <f t="shared" si="5"/>
        <v>0.43609022556390981</v>
      </c>
      <c r="P121" s="1">
        <f t="shared" si="6"/>
        <v>0.84025270758122739</v>
      </c>
      <c r="R121" s="1">
        <v>52.11</v>
      </c>
      <c r="S121" s="1">
        <v>9.31</v>
      </c>
      <c r="T121" s="1">
        <v>6.86</v>
      </c>
      <c r="V121" s="1">
        <v>0.38</v>
      </c>
      <c r="W121" s="1">
        <v>3.68</v>
      </c>
      <c r="X121" s="1">
        <v>5.54</v>
      </c>
      <c r="Y121" s="1">
        <v>1.48</v>
      </c>
      <c r="Z121" s="1" t="s">
        <v>80</v>
      </c>
      <c r="AA121" s="1">
        <v>0.64</v>
      </c>
      <c r="AB121" s="1">
        <v>0.02</v>
      </c>
      <c r="AC121" s="1">
        <v>0.23</v>
      </c>
      <c r="AD121" s="1">
        <v>0.01</v>
      </c>
      <c r="AE121" s="1">
        <v>0.03</v>
      </c>
      <c r="AF121" s="1">
        <v>18</v>
      </c>
      <c r="AG121" s="1" t="s">
        <v>372</v>
      </c>
    </row>
    <row r="122" spans="1:33">
      <c r="A122" s="1">
        <v>50</v>
      </c>
      <c r="B122" s="1">
        <f t="shared" si="4"/>
        <v>0.7</v>
      </c>
      <c r="C122" s="1">
        <v>0.1</v>
      </c>
      <c r="D122" s="1" t="s">
        <v>93</v>
      </c>
      <c r="H122" s="1">
        <v>16</v>
      </c>
      <c r="I122" s="1" t="s">
        <v>65</v>
      </c>
      <c r="J122" s="1" t="s">
        <v>50</v>
      </c>
      <c r="K122" t="s">
        <v>373</v>
      </c>
      <c r="N122" s="1">
        <v>33.1</v>
      </c>
      <c r="O122" s="1">
        <f t="shared" si="5"/>
        <v>0.43263964950711936</v>
      </c>
      <c r="P122" s="1">
        <f t="shared" si="6"/>
        <v>0.89247311827956988</v>
      </c>
      <c r="R122" s="1">
        <v>54.5</v>
      </c>
      <c r="S122" s="1">
        <v>9.1300000000000008</v>
      </c>
      <c r="T122" s="1">
        <v>7.02</v>
      </c>
      <c r="V122" s="1">
        <v>0.39</v>
      </c>
      <c r="W122" s="1">
        <v>3.56</v>
      </c>
      <c r="X122" s="1">
        <v>4.8</v>
      </c>
      <c r="Y122" s="1">
        <v>1.48</v>
      </c>
      <c r="Z122" s="1" t="s">
        <v>80</v>
      </c>
      <c r="AA122" s="1">
        <v>0.59</v>
      </c>
      <c r="AB122" s="1">
        <v>0.04</v>
      </c>
      <c r="AC122" s="1">
        <v>0.24</v>
      </c>
      <c r="AD122" s="1">
        <v>0.01</v>
      </c>
      <c r="AE122" s="1">
        <v>0.02</v>
      </c>
      <c r="AF122" s="1">
        <v>16.45</v>
      </c>
      <c r="AG122" s="1" t="s">
        <v>372</v>
      </c>
    </row>
    <row r="123" spans="1:33">
      <c r="A123" s="1">
        <v>70</v>
      </c>
      <c r="B123" s="1">
        <f t="shared" si="4"/>
        <v>0.1</v>
      </c>
      <c r="C123" s="1">
        <v>0.11</v>
      </c>
      <c r="D123" s="1" t="s">
        <v>92</v>
      </c>
      <c r="H123" s="1">
        <v>16</v>
      </c>
      <c r="I123" s="1" t="s">
        <v>65</v>
      </c>
      <c r="J123" s="1" t="s">
        <v>51</v>
      </c>
      <c r="K123" t="s">
        <v>373</v>
      </c>
      <c r="N123" s="1">
        <v>42.6</v>
      </c>
      <c r="O123" s="1">
        <f t="shared" si="5"/>
        <v>0.49848331648129418</v>
      </c>
      <c r="P123" s="1">
        <f t="shared" si="6"/>
        <v>0.77996845425867511</v>
      </c>
      <c r="R123" s="1">
        <v>46.47</v>
      </c>
      <c r="S123" s="1">
        <v>9.89</v>
      </c>
      <c r="T123" s="1">
        <v>6.87</v>
      </c>
      <c r="V123" s="1">
        <v>0.25</v>
      </c>
      <c r="W123" s="1">
        <v>4.68</v>
      </c>
      <c r="X123" s="1">
        <v>6.27</v>
      </c>
      <c r="Y123" s="1">
        <v>1.48</v>
      </c>
      <c r="Z123" s="1" t="s">
        <v>80</v>
      </c>
      <c r="AA123" s="1">
        <v>0.45</v>
      </c>
      <c r="AB123" s="1">
        <v>0.02</v>
      </c>
      <c r="AC123" s="1">
        <v>0.15</v>
      </c>
      <c r="AD123" s="1">
        <v>0.01</v>
      </c>
      <c r="AE123" s="1">
        <v>0.02</v>
      </c>
      <c r="AF123" s="1">
        <v>21.6</v>
      </c>
      <c r="AG123" s="1" t="s">
        <v>372</v>
      </c>
    </row>
    <row r="124" spans="1:33">
      <c r="A124" s="1">
        <v>10</v>
      </c>
      <c r="B124" s="1">
        <f t="shared" si="4"/>
        <v>0.3</v>
      </c>
      <c r="C124" s="1">
        <v>0.08</v>
      </c>
      <c r="D124" s="1" t="s">
        <v>92</v>
      </c>
      <c r="H124" s="1">
        <v>16</v>
      </c>
      <c r="I124" s="1" t="s">
        <v>65</v>
      </c>
      <c r="J124" s="1" t="s">
        <v>52</v>
      </c>
      <c r="K124" t="s">
        <v>373</v>
      </c>
      <c r="N124" s="1">
        <v>33.799999999999997</v>
      </c>
      <c r="O124" s="1">
        <f t="shared" si="5"/>
        <v>0.57550535077288945</v>
      </c>
      <c r="P124" s="1">
        <f t="shared" si="6"/>
        <v>0.5808011049723758</v>
      </c>
      <c r="R124" s="1">
        <v>43.83</v>
      </c>
      <c r="S124" s="1">
        <v>8.41</v>
      </c>
      <c r="T124" s="1">
        <v>7.37</v>
      </c>
      <c r="V124" s="1">
        <v>0.25</v>
      </c>
      <c r="W124" s="1">
        <v>4.59</v>
      </c>
      <c r="X124" s="1">
        <v>8.3699999999999992</v>
      </c>
      <c r="Y124" s="1">
        <v>1.27</v>
      </c>
      <c r="Z124" s="1" t="s">
        <v>80</v>
      </c>
      <c r="AA124" s="1">
        <v>0.41</v>
      </c>
      <c r="AB124" s="1">
        <v>0.35</v>
      </c>
      <c r="AC124" s="1">
        <v>0.14000000000000001</v>
      </c>
      <c r="AD124" s="1">
        <v>0.01</v>
      </c>
      <c r="AE124" s="1">
        <v>0.06</v>
      </c>
      <c r="AF124" s="1">
        <v>23.1</v>
      </c>
      <c r="AG124" s="1" t="s">
        <v>372</v>
      </c>
    </row>
    <row r="125" spans="1:33">
      <c r="A125" s="1">
        <v>30</v>
      </c>
      <c r="B125" s="1">
        <f t="shared" si="4"/>
        <v>0.57999999999999996</v>
      </c>
      <c r="C125" s="1">
        <v>0.08</v>
      </c>
      <c r="D125" s="1" t="s">
        <v>92</v>
      </c>
      <c r="H125" s="1">
        <v>16</v>
      </c>
      <c r="I125" s="1" t="s">
        <v>65</v>
      </c>
      <c r="J125" s="1" t="s">
        <v>53</v>
      </c>
      <c r="K125" t="s">
        <v>373</v>
      </c>
      <c r="N125" s="1">
        <v>34</v>
      </c>
      <c r="O125" s="1">
        <f t="shared" si="5"/>
        <v>0.48226950354609932</v>
      </c>
      <c r="P125" s="1">
        <f t="shared" si="6"/>
        <v>0.74829416224412426</v>
      </c>
      <c r="R125" s="1">
        <v>46.64</v>
      </c>
      <c r="S125" s="1">
        <v>9.8699999999999992</v>
      </c>
      <c r="T125" s="1">
        <v>7.24</v>
      </c>
      <c r="V125" s="1">
        <v>0.34</v>
      </c>
      <c r="W125" s="1">
        <v>4.42</v>
      </c>
      <c r="X125" s="1">
        <v>6.93</v>
      </c>
      <c r="Y125" s="1">
        <v>1.5</v>
      </c>
      <c r="Z125" s="1" t="s">
        <v>80</v>
      </c>
      <c r="AA125" s="1">
        <v>0.5</v>
      </c>
      <c r="AB125" s="1">
        <v>0.02</v>
      </c>
      <c r="AC125" s="1">
        <v>0.15</v>
      </c>
      <c r="AD125" s="1">
        <v>0.02</v>
      </c>
      <c r="AE125" s="1">
        <v>0.02</v>
      </c>
      <c r="AF125" s="1">
        <v>20.5</v>
      </c>
      <c r="AG125" s="1" t="s">
        <v>372</v>
      </c>
    </row>
    <row r="126" spans="1:33">
      <c r="A126" s="1">
        <v>58</v>
      </c>
      <c r="B126" s="1">
        <f t="shared" si="4"/>
        <v>0</v>
      </c>
      <c r="C126" s="1">
        <v>0.13</v>
      </c>
      <c r="H126" s="1">
        <v>16</v>
      </c>
      <c r="I126" s="1" t="s">
        <v>65</v>
      </c>
      <c r="J126" s="1" t="s">
        <v>54</v>
      </c>
      <c r="K126" t="s">
        <v>373</v>
      </c>
      <c r="R126" s="1">
        <v>60.84</v>
      </c>
      <c r="S126" s="1">
        <v>14.57</v>
      </c>
      <c r="T126" s="1">
        <v>4.8099999999999996</v>
      </c>
      <c r="V126" s="1">
        <v>0.95</v>
      </c>
      <c r="W126" s="1">
        <v>1.39</v>
      </c>
      <c r="X126" s="1">
        <v>6.12</v>
      </c>
      <c r="Y126" s="1">
        <v>1.47</v>
      </c>
      <c r="Z126" s="1" t="s">
        <v>80</v>
      </c>
      <c r="AA126" s="1">
        <v>0.28999999999999998</v>
      </c>
      <c r="AB126" s="1">
        <v>0.04</v>
      </c>
      <c r="AC126" s="1">
        <v>7.0000000000000007E-2</v>
      </c>
      <c r="AD126" s="1">
        <v>0.02</v>
      </c>
      <c r="AE126" s="1">
        <v>0.03</v>
      </c>
      <c r="AF126" s="1">
        <v>8.3699999999999992</v>
      </c>
      <c r="AG126" s="1" t="s">
        <v>372</v>
      </c>
    </row>
    <row r="127" spans="1:33">
      <c r="B127" s="1">
        <f t="shared" si="4"/>
        <v>0</v>
      </c>
      <c r="C127" s="1">
        <v>0.12</v>
      </c>
      <c r="H127" s="1">
        <v>16</v>
      </c>
      <c r="I127" s="1" t="s">
        <v>65</v>
      </c>
      <c r="J127" s="1" t="s">
        <v>55</v>
      </c>
      <c r="K127" t="s">
        <v>373</v>
      </c>
      <c r="R127" s="1">
        <v>57.51</v>
      </c>
      <c r="S127" s="1">
        <v>13.47</v>
      </c>
      <c r="T127" s="1">
        <v>5.72</v>
      </c>
      <c r="V127" s="1">
        <v>0.71</v>
      </c>
      <c r="W127" s="1">
        <v>9.0500000000000007</v>
      </c>
      <c r="X127" s="1">
        <v>0.35</v>
      </c>
      <c r="Y127" s="1">
        <v>2.88</v>
      </c>
      <c r="Z127" s="1" t="s">
        <v>80</v>
      </c>
      <c r="AA127" s="1">
        <v>0.91</v>
      </c>
      <c r="AB127" s="1">
        <v>0.05</v>
      </c>
      <c r="AC127" s="1">
        <v>0.13</v>
      </c>
      <c r="AD127" s="1">
        <v>0.01</v>
      </c>
      <c r="AE127" s="1">
        <v>0.04</v>
      </c>
      <c r="AF127" s="1">
        <v>7.42</v>
      </c>
      <c r="AG127" s="1" t="s">
        <v>372</v>
      </c>
    </row>
    <row r="128" spans="1:33">
      <c r="B128" s="1">
        <f t="shared" si="4"/>
        <v>0</v>
      </c>
      <c r="C128" s="1">
        <v>5.57</v>
      </c>
      <c r="H128" s="1">
        <v>16</v>
      </c>
      <c r="I128" s="1" t="s">
        <v>65</v>
      </c>
      <c r="J128" s="1" t="s">
        <v>56</v>
      </c>
      <c r="K128" t="s">
        <v>373</v>
      </c>
      <c r="R128" s="1">
        <v>38.700000000000003</v>
      </c>
      <c r="S128" s="1">
        <v>7.08</v>
      </c>
      <c r="T128" s="1">
        <v>2.46</v>
      </c>
      <c r="V128" s="1">
        <v>23.4</v>
      </c>
      <c r="W128" s="1">
        <v>1.92</v>
      </c>
      <c r="X128" s="1">
        <v>0.41</v>
      </c>
      <c r="Y128" s="1">
        <v>1.01</v>
      </c>
      <c r="Z128" s="1" t="s">
        <v>80</v>
      </c>
      <c r="AA128" s="1">
        <v>0.34</v>
      </c>
      <c r="AB128" s="1">
        <v>0.18</v>
      </c>
      <c r="AC128" s="1">
        <v>0.08</v>
      </c>
      <c r="AD128" s="1">
        <v>0.02</v>
      </c>
      <c r="AE128" s="1">
        <v>0.03</v>
      </c>
      <c r="AF128" s="1">
        <v>22.5</v>
      </c>
      <c r="AG128" s="1" t="s">
        <v>372</v>
      </c>
    </row>
    <row r="129" spans="1:33">
      <c r="B129" s="1">
        <f t="shared" si="4"/>
        <v>0.1</v>
      </c>
      <c r="C129" s="1">
        <v>7.0000000000000007E-2</v>
      </c>
      <c r="H129" s="1">
        <v>16</v>
      </c>
      <c r="I129" s="1" t="s">
        <v>65</v>
      </c>
      <c r="J129" s="1" t="s">
        <v>57</v>
      </c>
      <c r="K129" t="s">
        <v>373</v>
      </c>
      <c r="R129" s="1">
        <v>62.81</v>
      </c>
      <c r="S129" s="1">
        <v>15.11</v>
      </c>
      <c r="T129" s="1">
        <v>4.63</v>
      </c>
      <c r="V129" s="1">
        <v>0.14000000000000001</v>
      </c>
      <c r="W129" s="1">
        <v>1.44</v>
      </c>
      <c r="X129" s="1">
        <v>2.42</v>
      </c>
      <c r="Y129" s="1">
        <v>1.57</v>
      </c>
      <c r="Z129" s="1" t="s">
        <v>80</v>
      </c>
      <c r="AA129" s="1">
        <v>1.1499999999999999</v>
      </c>
      <c r="AB129" s="1">
        <v>0.01</v>
      </c>
      <c r="AC129" s="1">
        <v>0.04</v>
      </c>
      <c r="AD129" s="1">
        <v>0.06</v>
      </c>
      <c r="AE129" s="1">
        <v>0.03</v>
      </c>
      <c r="AF129" s="1">
        <v>9.24</v>
      </c>
      <c r="AG129" s="1" t="s">
        <v>372</v>
      </c>
    </row>
    <row r="130" spans="1:33">
      <c r="A130" s="1">
        <v>10</v>
      </c>
      <c r="B130" s="1">
        <f t="shared" si="4"/>
        <v>0.25</v>
      </c>
      <c r="C130" s="1">
        <v>0.31</v>
      </c>
      <c r="H130" s="1">
        <v>16</v>
      </c>
      <c r="I130" s="1" t="s">
        <v>65</v>
      </c>
      <c r="J130" s="1" t="s">
        <v>58</v>
      </c>
      <c r="K130" t="s">
        <v>373</v>
      </c>
      <c r="R130" s="1">
        <v>74.83</v>
      </c>
      <c r="S130" s="1">
        <v>7.79</v>
      </c>
      <c r="T130" s="1">
        <v>2.88</v>
      </c>
      <c r="V130" s="1">
        <v>1.48</v>
      </c>
      <c r="W130" s="1">
        <v>1.05</v>
      </c>
      <c r="X130" s="1">
        <v>1.56</v>
      </c>
      <c r="Y130" s="1">
        <v>1.07</v>
      </c>
      <c r="Z130" s="1" t="s">
        <v>80</v>
      </c>
      <c r="AA130" s="1">
        <v>0.44</v>
      </c>
      <c r="AB130" s="1">
        <v>0.05</v>
      </c>
      <c r="AC130" s="1">
        <v>0.05</v>
      </c>
      <c r="AD130" s="1">
        <v>0.19</v>
      </c>
      <c r="AE130" s="1">
        <v>0.05</v>
      </c>
      <c r="AF130" s="1">
        <v>6.97</v>
      </c>
      <c r="AG130" s="1" t="s">
        <v>372</v>
      </c>
    </row>
    <row r="131" spans="1:33">
      <c r="A131" s="1">
        <v>25</v>
      </c>
      <c r="B131" s="1">
        <f t="shared" si="4"/>
        <v>0.4</v>
      </c>
      <c r="C131" s="1">
        <v>0.02</v>
      </c>
      <c r="H131" s="1">
        <v>16</v>
      </c>
      <c r="I131" s="1" t="s">
        <v>65</v>
      </c>
      <c r="J131" s="1" t="s">
        <v>59</v>
      </c>
      <c r="K131" t="s">
        <v>373</v>
      </c>
      <c r="R131" s="1">
        <v>57.4</v>
      </c>
      <c r="S131" s="1">
        <v>11.22</v>
      </c>
      <c r="T131" s="1">
        <v>4.0199999999999996</v>
      </c>
      <c r="V131" s="1">
        <v>4.4000000000000004</v>
      </c>
      <c r="W131" s="1">
        <v>1.23</v>
      </c>
      <c r="X131" s="1">
        <v>1.96</v>
      </c>
      <c r="Y131" s="1">
        <v>1.33</v>
      </c>
      <c r="Z131" s="1" t="s">
        <v>80</v>
      </c>
      <c r="AA131" s="1">
        <v>0.57999999999999996</v>
      </c>
      <c r="AB131" s="1">
        <v>0.04</v>
      </c>
      <c r="AC131" s="1">
        <v>7.0000000000000007E-2</v>
      </c>
      <c r="AD131" s="1">
        <v>0.04</v>
      </c>
      <c r="AE131" s="1">
        <v>0.02</v>
      </c>
      <c r="AF131" s="1">
        <v>12.05</v>
      </c>
      <c r="AG131" s="1" t="s">
        <v>372</v>
      </c>
    </row>
    <row r="132" spans="1:33">
      <c r="A132" s="1">
        <v>40</v>
      </c>
      <c r="B132" s="1">
        <f t="shared" si="4"/>
        <v>0.55000000000000004</v>
      </c>
      <c r="C132" s="1">
        <v>0.06</v>
      </c>
      <c r="H132" s="1">
        <v>16</v>
      </c>
      <c r="I132" s="1" t="s">
        <v>65</v>
      </c>
      <c r="J132" s="1" t="s">
        <v>60</v>
      </c>
      <c r="K132" t="s">
        <v>373</v>
      </c>
      <c r="R132" s="1">
        <v>59.46</v>
      </c>
      <c r="S132" s="1">
        <v>9.75</v>
      </c>
      <c r="T132" s="1">
        <v>3.54</v>
      </c>
      <c r="V132" s="1">
        <v>5.2</v>
      </c>
      <c r="W132" s="1">
        <v>1.06</v>
      </c>
      <c r="X132" s="1">
        <v>1.81</v>
      </c>
      <c r="Y132" s="1">
        <v>1.1399999999999999</v>
      </c>
      <c r="Z132" s="1" t="s">
        <v>80</v>
      </c>
      <c r="AA132" s="1">
        <v>0.46</v>
      </c>
      <c r="AB132" s="1">
        <v>0.02</v>
      </c>
      <c r="AC132" s="1">
        <v>0.06</v>
      </c>
      <c r="AD132" s="1">
        <v>0.06</v>
      </c>
      <c r="AE132" s="1">
        <v>0.03</v>
      </c>
      <c r="AF132" s="1">
        <v>12.95</v>
      </c>
      <c r="AG132" s="1" t="s">
        <v>372</v>
      </c>
    </row>
    <row r="133" spans="1:33">
      <c r="A133" s="1">
        <v>55</v>
      </c>
      <c r="B133" s="1">
        <f t="shared" si="4"/>
        <v>0.7</v>
      </c>
      <c r="C133" s="1">
        <v>0.1</v>
      </c>
      <c r="H133" s="1">
        <v>16</v>
      </c>
      <c r="I133" s="1" t="s">
        <v>65</v>
      </c>
      <c r="J133" s="1" t="s">
        <v>61</v>
      </c>
      <c r="K133" t="s">
        <v>373</v>
      </c>
      <c r="R133" s="1">
        <v>53.28</v>
      </c>
      <c r="S133" s="1">
        <v>9.3000000000000007</v>
      </c>
      <c r="T133" s="1">
        <v>3.28</v>
      </c>
      <c r="V133" s="1">
        <v>7.42</v>
      </c>
      <c r="W133" s="1">
        <v>1.04</v>
      </c>
      <c r="X133" s="1">
        <v>1.9</v>
      </c>
      <c r="Y133" s="1">
        <v>1.05</v>
      </c>
      <c r="Z133" s="1" t="s">
        <v>80</v>
      </c>
      <c r="AA133" s="1">
        <v>0.52</v>
      </c>
      <c r="AB133" s="1">
        <v>0.01</v>
      </c>
      <c r="AC133" s="1">
        <v>0.06</v>
      </c>
      <c r="AD133" s="1">
        <v>0.03</v>
      </c>
      <c r="AE133" s="1">
        <v>0.02</v>
      </c>
      <c r="AF133" s="1">
        <v>13.8</v>
      </c>
      <c r="AG133" s="1" t="s">
        <v>372</v>
      </c>
    </row>
    <row r="134" spans="1:33">
      <c r="A134" s="1">
        <v>70</v>
      </c>
      <c r="B134" s="1">
        <f t="shared" si="4"/>
        <v>0.8</v>
      </c>
      <c r="C134" s="1">
        <v>0.03</v>
      </c>
      <c r="H134" s="1">
        <v>16</v>
      </c>
      <c r="I134" s="1" t="s">
        <v>65</v>
      </c>
      <c r="J134" s="1" t="s">
        <v>62</v>
      </c>
      <c r="K134" t="s">
        <v>373</v>
      </c>
      <c r="R134" s="1">
        <v>68.62</v>
      </c>
      <c r="S134" s="1">
        <v>11.48</v>
      </c>
      <c r="T134" s="1">
        <v>4.38</v>
      </c>
      <c r="V134" s="1">
        <v>0.42</v>
      </c>
      <c r="W134" s="1">
        <v>1.26</v>
      </c>
      <c r="X134" s="1">
        <v>1.85</v>
      </c>
      <c r="Y134" s="1">
        <v>1.31</v>
      </c>
      <c r="Z134" s="1" t="s">
        <v>80</v>
      </c>
      <c r="AA134" s="1">
        <v>0.57999999999999996</v>
      </c>
      <c r="AB134" s="1">
        <v>0.02</v>
      </c>
      <c r="AC134" s="1">
        <v>7.0000000000000007E-2</v>
      </c>
      <c r="AD134" s="1">
        <v>0.03</v>
      </c>
      <c r="AE134" s="1">
        <v>0.03</v>
      </c>
      <c r="AF134" s="1">
        <v>8.16</v>
      </c>
      <c r="AG134" s="1" t="s">
        <v>372</v>
      </c>
    </row>
    <row r="135" spans="1:33">
      <c r="A135" s="1">
        <v>80</v>
      </c>
      <c r="B135" s="1">
        <f t="shared" si="4"/>
        <v>0.9</v>
      </c>
      <c r="C135" s="1">
        <v>0.02</v>
      </c>
      <c r="H135" s="1">
        <v>16</v>
      </c>
      <c r="I135" s="1" t="s">
        <v>65</v>
      </c>
      <c r="J135" s="1" t="s">
        <v>63</v>
      </c>
      <c r="K135" t="s">
        <v>373</v>
      </c>
      <c r="R135" s="1">
        <v>68.25</v>
      </c>
      <c r="S135" s="1">
        <v>11.88</v>
      </c>
      <c r="T135" s="1">
        <v>4.41</v>
      </c>
      <c r="V135" s="1">
        <v>0.47</v>
      </c>
      <c r="W135" s="1">
        <v>1.3</v>
      </c>
      <c r="X135" s="1">
        <v>1.82</v>
      </c>
      <c r="Y135" s="1">
        <v>1.35</v>
      </c>
      <c r="Z135" s="1" t="s">
        <v>80</v>
      </c>
      <c r="AA135" s="1">
        <v>0.57999999999999996</v>
      </c>
      <c r="AB135" s="1">
        <v>0.03</v>
      </c>
      <c r="AC135" s="1">
        <v>0.08</v>
      </c>
      <c r="AD135" s="1">
        <v>0.02</v>
      </c>
      <c r="AE135" s="1">
        <v>0.03</v>
      </c>
      <c r="AF135" s="1">
        <v>8.4499999999999993</v>
      </c>
      <c r="AG135" s="1" t="s">
        <v>372</v>
      </c>
    </row>
    <row r="136" spans="1:33">
      <c r="A136" s="1">
        <v>90</v>
      </c>
      <c r="B136" s="1">
        <f>A156/100</f>
        <v>0</v>
      </c>
      <c r="C136" s="1">
        <v>0.05</v>
      </c>
      <c r="H136" s="1">
        <v>16</v>
      </c>
      <c r="I136" s="1" t="s">
        <v>65</v>
      </c>
      <c r="J136" s="1" t="s">
        <v>64</v>
      </c>
      <c r="K136" t="s">
        <v>373</v>
      </c>
      <c r="R136" s="1">
        <v>64.84</v>
      </c>
      <c r="S136" s="1">
        <v>13.54</v>
      </c>
      <c r="T136" s="1">
        <v>5.16</v>
      </c>
      <c r="V136" s="1">
        <v>0.23</v>
      </c>
      <c r="W136" s="1">
        <v>1.46</v>
      </c>
      <c r="X136" s="1">
        <v>1.86</v>
      </c>
      <c r="Y136" s="1">
        <v>1.47</v>
      </c>
      <c r="Z136" s="1">
        <v>0.01</v>
      </c>
      <c r="AA136" s="1">
        <v>0.61</v>
      </c>
      <c r="AB136" s="1">
        <v>0.03</v>
      </c>
      <c r="AC136" s="1">
        <v>0.09</v>
      </c>
      <c r="AD136" s="1">
        <v>0.02</v>
      </c>
      <c r="AE136" s="1">
        <v>0.03</v>
      </c>
      <c r="AF136" s="1">
        <v>8.9700000000000006</v>
      </c>
      <c r="AG136" s="1" t="s">
        <v>372</v>
      </c>
    </row>
    <row r="137" spans="1:33">
      <c r="A137" s="1">
        <v>2</v>
      </c>
      <c r="C137" s="1">
        <v>0.17</v>
      </c>
      <c r="D137" t="s">
        <v>331</v>
      </c>
      <c r="H137" s="1">
        <v>20</v>
      </c>
      <c r="I137" s="1" t="s">
        <v>65</v>
      </c>
      <c r="J137" t="s">
        <v>104</v>
      </c>
      <c r="K137" t="s">
        <v>374</v>
      </c>
      <c r="M137" t="s">
        <v>151</v>
      </c>
      <c r="N137" s="1">
        <v>72.8</v>
      </c>
      <c r="O137" s="1">
        <v>1.7</v>
      </c>
      <c r="P137" s="1">
        <v>0.49</v>
      </c>
      <c r="Q137" s="1">
        <v>0.30299999999999999</v>
      </c>
      <c r="AG137" s="1" t="s">
        <v>375</v>
      </c>
    </row>
    <row r="138" spans="1:33">
      <c r="A138" s="1">
        <v>7</v>
      </c>
      <c r="C138" s="1">
        <v>0.11</v>
      </c>
      <c r="D138" t="s">
        <v>331</v>
      </c>
      <c r="H138" s="1">
        <v>20</v>
      </c>
      <c r="I138" s="1" t="s">
        <v>65</v>
      </c>
      <c r="J138" s="1" t="s">
        <v>104</v>
      </c>
      <c r="K138" t="s">
        <v>374</v>
      </c>
      <c r="M138" t="s">
        <v>151</v>
      </c>
      <c r="N138" s="1">
        <v>65.599999999999994</v>
      </c>
      <c r="O138" s="1">
        <v>1.48</v>
      </c>
      <c r="P138" s="1">
        <v>0.55000000000000004</v>
      </c>
      <c r="Q138" s="1">
        <v>0.33700000000000002</v>
      </c>
      <c r="AG138" s="1" t="s">
        <v>375</v>
      </c>
    </row>
    <row r="139" spans="1:33">
      <c r="A139" s="1">
        <v>20</v>
      </c>
      <c r="C139" s="1">
        <v>0.06</v>
      </c>
      <c r="D139" t="s">
        <v>331</v>
      </c>
      <c r="H139" s="1">
        <v>20</v>
      </c>
      <c r="I139" s="1" t="s">
        <v>65</v>
      </c>
      <c r="J139" s="1" t="s">
        <v>104</v>
      </c>
      <c r="K139" t="s">
        <v>374</v>
      </c>
      <c r="M139" t="s">
        <v>325</v>
      </c>
      <c r="N139" s="1">
        <v>33</v>
      </c>
      <c r="O139" s="1">
        <v>4.7</v>
      </c>
      <c r="P139" s="1">
        <v>0.2</v>
      </c>
      <c r="Q139" s="1">
        <v>0.38700000000000001</v>
      </c>
      <c r="AG139" s="1" t="s">
        <v>375</v>
      </c>
    </row>
    <row r="140" spans="1:33">
      <c r="A140" s="1">
        <v>50</v>
      </c>
      <c r="C140" s="1">
        <v>0.06</v>
      </c>
      <c r="D140" t="s">
        <v>331</v>
      </c>
      <c r="H140" s="1">
        <v>20</v>
      </c>
      <c r="I140" s="1" t="s">
        <v>65</v>
      </c>
      <c r="J140" s="1" t="s">
        <v>104</v>
      </c>
      <c r="K140" t="s">
        <v>374</v>
      </c>
      <c r="M140" t="s">
        <v>325</v>
      </c>
      <c r="N140" s="1">
        <v>42.2</v>
      </c>
      <c r="O140" s="1">
        <v>4.2699999999999996</v>
      </c>
      <c r="P140" s="1">
        <v>0.22</v>
      </c>
      <c r="Q140" s="1">
        <v>0.43</v>
      </c>
      <c r="AG140" s="1" t="s">
        <v>375</v>
      </c>
    </row>
    <row r="141" spans="1:33">
      <c r="A141" s="1">
        <v>60</v>
      </c>
      <c r="C141" s="1">
        <v>0</v>
      </c>
      <c r="D141" t="s">
        <v>331</v>
      </c>
      <c r="H141" s="1">
        <v>20</v>
      </c>
      <c r="I141" s="1" t="s">
        <v>65</v>
      </c>
      <c r="J141" s="1" t="s">
        <v>104</v>
      </c>
      <c r="K141" t="s">
        <v>374</v>
      </c>
      <c r="M141" t="s">
        <v>153</v>
      </c>
      <c r="N141" s="1">
        <v>36.4</v>
      </c>
      <c r="O141" s="1">
        <v>5.08</v>
      </c>
      <c r="P141" s="1">
        <v>0.19</v>
      </c>
      <c r="Q141" s="1">
        <v>0.432</v>
      </c>
      <c r="AG141" s="1" t="s">
        <v>375</v>
      </c>
    </row>
    <row r="142" spans="1:33">
      <c r="A142" s="1">
        <v>70</v>
      </c>
      <c r="C142" s="1">
        <v>0.06</v>
      </c>
      <c r="D142" t="s">
        <v>331</v>
      </c>
      <c r="H142" s="1">
        <v>20</v>
      </c>
      <c r="I142" s="1" t="s">
        <v>65</v>
      </c>
      <c r="J142" s="1" t="s">
        <v>104</v>
      </c>
      <c r="K142" t="s">
        <v>374</v>
      </c>
      <c r="M142" t="s">
        <v>153</v>
      </c>
      <c r="N142" s="1">
        <v>37.4</v>
      </c>
      <c r="O142" s="1">
        <v>4.7699999999999996</v>
      </c>
      <c r="P142" s="1">
        <v>0.2</v>
      </c>
      <c r="Q142" s="1">
        <v>0.35099999999999998</v>
      </c>
      <c r="AG142" s="1" t="s">
        <v>375</v>
      </c>
    </row>
    <row r="143" spans="1:33">
      <c r="A143" s="1">
        <v>5</v>
      </c>
      <c r="C143" s="1">
        <v>0.06</v>
      </c>
      <c r="D143" t="s">
        <v>329</v>
      </c>
      <c r="F143" t="s">
        <v>333</v>
      </c>
      <c r="H143" s="1">
        <v>8.5</v>
      </c>
      <c r="I143" s="1" t="s">
        <v>65</v>
      </c>
      <c r="J143" t="s">
        <v>332</v>
      </c>
      <c r="K143" t="s">
        <v>374</v>
      </c>
      <c r="M143" t="s">
        <v>151</v>
      </c>
      <c r="N143" s="1">
        <v>84.8</v>
      </c>
      <c r="AG143" s="1" t="s">
        <v>375</v>
      </c>
    </row>
    <row r="144" spans="1:33">
      <c r="A144" s="1">
        <v>12</v>
      </c>
      <c r="C144" s="1">
        <v>0.09</v>
      </c>
      <c r="D144" t="s">
        <v>329</v>
      </c>
      <c r="F144" t="s">
        <v>333</v>
      </c>
      <c r="H144" s="1">
        <v>8.5</v>
      </c>
      <c r="I144" s="1" t="s">
        <v>65</v>
      </c>
      <c r="J144" t="s">
        <v>332</v>
      </c>
      <c r="K144" t="s">
        <v>374</v>
      </c>
      <c r="M144" t="s">
        <v>151</v>
      </c>
      <c r="N144" s="1">
        <v>87</v>
      </c>
      <c r="AG144" s="1" t="s">
        <v>375</v>
      </c>
    </row>
    <row r="145" spans="1:33">
      <c r="A145" s="1">
        <v>30</v>
      </c>
      <c r="C145" s="1">
        <v>7.0000000000000007E-2</v>
      </c>
      <c r="D145" t="s">
        <v>329</v>
      </c>
      <c r="F145" t="s">
        <v>333</v>
      </c>
      <c r="H145" s="1">
        <v>8.5</v>
      </c>
      <c r="I145" s="1" t="s">
        <v>65</v>
      </c>
      <c r="J145" t="s">
        <v>332</v>
      </c>
      <c r="K145" t="s">
        <v>374</v>
      </c>
      <c r="M145" t="s">
        <v>330</v>
      </c>
      <c r="N145" s="1">
        <v>54</v>
      </c>
      <c r="AG145" s="1" t="s">
        <v>375</v>
      </c>
    </row>
    <row r="146" spans="1:33">
      <c r="A146" s="1">
        <v>50</v>
      </c>
      <c r="C146" s="1">
        <v>0.16</v>
      </c>
      <c r="D146" t="s">
        <v>329</v>
      </c>
      <c r="F146" t="s">
        <v>333</v>
      </c>
      <c r="H146" s="1">
        <v>8.5</v>
      </c>
      <c r="I146" s="1" t="s">
        <v>65</v>
      </c>
      <c r="J146" t="s">
        <v>332</v>
      </c>
      <c r="K146" t="s">
        <v>374</v>
      </c>
      <c r="M146" t="s">
        <v>330</v>
      </c>
      <c r="N146" s="1">
        <v>40.6</v>
      </c>
      <c r="AG146" s="1" t="s">
        <v>375</v>
      </c>
    </row>
    <row r="147" spans="1:33">
      <c r="A147" s="1">
        <v>70</v>
      </c>
      <c r="C147" s="1">
        <v>0.12</v>
      </c>
      <c r="D147" t="s">
        <v>329</v>
      </c>
      <c r="F147" t="s">
        <v>333</v>
      </c>
      <c r="H147" s="1">
        <v>8.5</v>
      </c>
      <c r="I147" s="1" t="s">
        <v>65</v>
      </c>
      <c r="J147" t="s">
        <v>332</v>
      </c>
      <c r="K147" t="s">
        <v>374</v>
      </c>
      <c r="M147" t="s">
        <v>325</v>
      </c>
      <c r="N147" s="1">
        <v>44.6</v>
      </c>
      <c r="AG147" s="1" t="s">
        <v>375</v>
      </c>
    </row>
    <row r="148" spans="1:33">
      <c r="C148" s="1">
        <v>0.17</v>
      </c>
      <c r="D148" t="s">
        <v>327</v>
      </c>
      <c r="H148" s="1">
        <v>8.5</v>
      </c>
      <c r="I148" s="1" t="s">
        <v>65</v>
      </c>
      <c r="J148" t="s">
        <v>332</v>
      </c>
      <c r="K148" t="s">
        <v>374</v>
      </c>
      <c r="M148" t="s">
        <v>151</v>
      </c>
      <c r="N148" s="1">
        <v>49.8</v>
      </c>
      <c r="O148" s="1">
        <v>3.61</v>
      </c>
      <c r="P148" s="1">
        <v>0.25</v>
      </c>
      <c r="Q148" s="1">
        <v>0.20100000000000001</v>
      </c>
      <c r="AG148" s="1" t="s">
        <v>375</v>
      </c>
    </row>
    <row r="149" spans="1:33">
      <c r="C149" s="1">
        <v>0.17</v>
      </c>
      <c r="D149" t="s">
        <v>327</v>
      </c>
      <c r="H149" s="1">
        <v>8.5</v>
      </c>
      <c r="I149" s="1" t="s">
        <v>65</v>
      </c>
      <c r="J149" t="s">
        <v>332</v>
      </c>
      <c r="K149" t="s">
        <v>374</v>
      </c>
      <c r="M149" t="s">
        <v>328</v>
      </c>
      <c r="N149" s="1">
        <v>58.2</v>
      </c>
      <c r="O149" s="1">
        <v>6.17</v>
      </c>
      <c r="P149" s="1">
        <v>0.15</v>
      </c>
      <c r="Q149" s="1">
        <v>2.9999999999999997E-4</v>
      </c>
      <c r="AG149" s="1" t="s">
        <v>375</v>
      </c>
    </row>
    <row r="150" spans="1:33">
      <c r="C150" s="1">
        <v>0.17</v>
      </c>
      <c r="D150" t="s">
        <v>327</v>
      </c>
      <c r="H150" s="1">
        <v>8.5</v>
      </c>
      <c r="I150" s="1" t="s">
        <v>65</v>
      </c>
      <c r="J150" t="s">
        <v>332</v>
      </c>
      <c r="K150" t="s">
        <v>374</v>
      </c>
      <c r="M150" t="s">
        <v>324</v>
      </c>
      <c r="N150" s="1">
        <v>52.8</v>
      </c>
      <c r="O150" s="1">
        <v>10.33</v>
      </c>
      <c r="P150" s="1">
        <v>0.09</v>
      </c>
      <c r="Q150" s="1">
        <v>0.158</v>
      </c>
      <c r="AG150" s="1" t="s">
        <v>375</v>
      </c>
    </row>
    <row r="151" spans="1:33">
      <c r="C151" s="1">
        <v>0.11</v>
      </c>
      <c r="D151" t="s">
        <v>327</v>
      </c>
      <c r="H151" s="1">
        <v>8.5</v>
      </c>
      <c r="I151" s="1" t="s">
        <v>65</v>
      </c>
      <c r="J151" t="s">
        <v>332</v>
      </c>
      <c r="K151" t="s">
        <v>374</v>
      </c>
      <c r="M151" t="s">
        <v>324</v>
      </c>
      <c r="N151" s="1">
        <v>64.400000000000006</v>
      </c>
      <c r="O151" s="1">
        <v>7.23</v>
      </c>
      <c r="P151" s="1">
        <v>0.13</v>
      </c>
      <c r="Q151" s="1">
        <v>0.28299999999999997</v>
      </c>
      <c r="AG151" s="1" t="s">
        <v>375</v>
      </c>
    </row>
    <row r="152" spans="1:33">
      <c r="C152" s="1">
        <v>0.11</v>
      </c>
      <c r="D152" t="s">
        <v>327</v>
      </c>
      <c r="H152" s="1">
        <v>8.5</v>
      </c>
      <c r="I152" s="1" t="s">
        <v>65</v>
      </c>
      <c r="J152" t="s">
        <v>332</v>
      </c>
      <c r="K152" t="s">
        <v>374</v>
      </c>
      <c r="M152" t="s">
        <v>153</v>
      </c>
      <c r="N152" s="1">
        <v>60.9</v>
      </c>
      <c r="O152" s="1">
        <v>5.43</v>
      </c>
      <c r="P152" s="1">
        <v>0.17</v>
      </c>
      <c r="Q152" s="1">
        <v>0.23300000000000001</v>
      </c>
      <c r="AG152" s="1" t="s">
        <v>375</v>
      </c>
    </row>
    <row r="153" spans="1:33">
      <c r="C153" s="1">
        <v>0.11</v>
      </c>
      <c r="D153" t="s">
        <v>327</v>
      </c>
      <c r="H153" s="1">
        <v>8.5</v>
      </c>
      <c r="I153" s="1" t="s">
        <v>65</v>
      </c>
      <c r="J153" t="s">
        <v>332</v>
      </c>
      <c r="K153" t="s">
        <v>374</v>
      </c>
      <c r="M153" t="s">
        <v>153</v>
      </c>
      <c r="N153" s="1">
        <v>47.6</v>
      </c>
      <c r="O153" s="1">
        <v>6.06</v>
      </c>
      <c r="P153" s="1">
        <v>0.16</v>
      </c>
      <c r="Q153" s="1">
        <v>0.33100000000000002</v>
      </c>
      <c r="AG153" s="1" t="s">
        <v>375</v>
      </c>
    </row>
    <row r="154" spans="1:33">
      <c r="C154" s="1">
        <v>0.17</v>
      </c>
      <c r="D154" t="s">
        <v>327</v>
      </c>
      <c r="H154" s="1">
        <v>8.5</v>
      </c>
      <c r="I154" s="1" t="s">
        <v>65</v>
      </c>
      <c r="J154" t="s">
        <v>332</v>
      </c>
      <c r="K154" t="s">
        <v>374</v>
      </c>
      <c r="M154" t="s">
        <v>153</v>
      </c>
      <c r="N154" s="1">
        <v>43.6</v>
      </c>
      <c r="O154" s="1">
        <v>6.06</v>
      </c>
      <c r="P154" s="1">
        <v>0.16</v>
      </c>
      <c r="Q154" s="1">
        <v>0.29699999999999999</v>
      </c>
      <c r="AG154" s="1" t="s">
        <v>375</v>
      </c>
    </row>
    <row r="155" spans="1:33">
      <c r="C155" s="1">
        <v>0.22</v>
      </c>
      <c r="D155" t="s">
        <v>327</v>
      </c>
      <c r="H155" s="1">
        <v>8.5</v>
      </c>
      <c r="I155" s="1" t="s">
        <v>65</v>
      </c>
      <c r="J155" t="s">
        <v>332</v>
      </c>
      <c r="K155" t="s">
        <v>374</v>
      </c>
      <c r="M155" t="s">
        <v>153</v>
      </c>
      <c r="N155" s="1">
        <v>28.8</v>
      </c>
      <c r="O155" s="1">
        <v>15.57</v>
      </c>
      <c r="P155" s="1">
        <v>0.06</v>
      </c>
      <c r="Q155" s="1">
        <v>0.33400000000000002</v>
      </c>
      <c r="AG155" s="1" t="s">
        <v>375</v>
      </c>
    </row>
    <row r="156" spans="1:33">
      <c r="B156" s="1">
        <f t="shared" ref="B156:B181" si="7">A157/100</f>
        <v>0.04</v>
      </c>
      <c r="C156" s="1">
        <v>0.03</v>
      </c>
      <c r="D156" s="1" t="s">
        <v>95</v>
      </c>
      <c r="F156" s="1" t="s">
        <v>102</v>
      </c>
      <c r="H156" s="1">
        <v>8.5</v>
      </c>
      <c r="I156" s="1" t="s">
        <v>65</v>
      </c>
      <c r="J156" t="s">
        <v>332</v>
      </c>
      <c r="K156" t="s">
        <v>374</v>
      </c>
      <c r="N156" s="1">
        <v>84</v>
      </c>
      <c r="O156" s="1">
        <v>1.19</v>
      </c>
      <c r="P156" s="1">
        <v>0.7</v>
      </c>
      <c r="Q156" s="1">
        <v>2.7E-2</v>
      </c>
      <c r="AG156" s="1" t="s">
        <v>375</v>
      </c>
    </row>
    <row r="157" spans="1:33">
      <c r="A157" s="1">
        <v>4</v>
      </c>
      <c r="B157" s="1">
        <f t="shared" si="7"/>
        <v>0.1</v>
      </c>
      <c r="C157" s="1">
        <v>0.09</v>
      </c>
      <c r="D157" s="1" t="s">
        <v>95</v>
      </c>
      <c r="F157" s="1" t="s">
        <v>102</v>
      </c>
      <c r="H157" s="1">
        <v>8.5</v>
      </c>
      <c r="I157" s="1" t="s">
        <v>65</v>
      </c>
      <c r="J157" t="s">
        <v>332</v>
      </c>
      <c r="K157" t="s">
        <v>374</v>
      </c>
      <c r="N157" s="1">
        <v>51.6</v>
      </c>
      <c r="O157" s="1">
        <v>0.79</v>
      </c>
      <c r="P157" s="1">
        <v>0.95</v>
      </c>
      <c r="Q157" s="1">
        <v>8.0000000000000002E-3</v>
      </c>
      <c r="AG157" s="1" t="s">
        <v>375</v>
      </c>
    </row>
    <row r="158" spans="1:33">
      <c r="A158" s="1">
        <v>10</v>
      </c>
      <c r="B158" s="1">
        <f t="shared" si="7"/>
        <v>0.25</v>
      </c>
      <c r="C158" s="1">
        <v>0.19</v>
      </c>
      <c r="D158" s="1" t="s">
        <v>95</v>
      </c>
      <c r="F158" s="1" t="s">
        <v>102</v>
      </c>
      <c r="H158" s="1">
        <v>8.5</v>
      </c>
      <c r="I158" s="1" t="s">
        <v>65</v>
      </c>
      <c r="J158" t="s">
        <v>332</v>
      </c>
      <c r="K158" t="s">
        <v>374</v>
      </c>
      <c r="N158" s="1">
        <v>55.4</v>
      </c>
      <c r="O158" s="1">
        <v>0.59</v>
      </c>
      <c r="P158" s="1">
        <v>1.18</v>
      </c>
      <c r="Q158" s="1">
        <v>1.2999999999999999E-2</v>
      </c>
      <c r="AG158" s="1" t="s">
        <v>375</v>
      </c>
    </row>
    <row r="159" spans="1:33">
      <c r="A159" s="1">
        <v>25</v>
      </c>
      <c r="B159" s="1">
        <f t="shared" si="7"/>
        <v>0.4</v>
      </c>
      <c r="C159" s="1">
        <v>0.23</v>
      </c>
      <c r="D159" s="1" t="s">
        <v>95</v>
      </c>
      <c r="F159" s="1" t="s">
        <v>102</v>
      </c>
      <c r="H159" s="1">
        <v>8.5</v>
      </c>
      <c r="I159" s="1" t="s">
        <v>65</v>
      </c>
      <c r="J159" t="s">
        <v>332</v>
      </c>
      <c r="K159" t="s">
        <v>374</v>
      </c>
      <c r="N159" s="1">
        <v>51.8</v>
      </c>
      <c r="O159" s="1">
        <v>0.51</v>
      </c>
      <c r="P159" s="1">
        <v>1.26</v>
      </c>
      <c r="Q159" s="1">
        <v>2E-3</v>
      </c>
      <c r="AG159" s="1" t="s">
        <v>375</v>
      </c>
    </row>
    <row r="160" spans="1:33">
      <c r="A160" s="1">
        <v>40</v>
      </c>
      <c r="B160" s="1">
        <f t="shared" si="7"/>
        <v>0.5</v>
      </c>
      <c r="C160" s="1">
        <v>0.15</v>
      </c>
      <c r="D160" s="1" t="s">
        <v>95</v>
      </c>
      <c r="F160" s="1" t="s">
        <v>102</v>
      </c>
      <c r="H160" s="1">
        <v>8.5</v>
      </c>
      <c r="I160" s="1" t="s">
        <v>65</v>
      </c>
      <c r="J160" t="s">
        <v>332</v>
      </c>
      <c r="K160" t="s">
        <v>374</v>
      </c>
      <c r="N160" s="1">
        <v>51.8</v>
      </c>
      <c r="O160" s="1">
        <v>0.48</v>
      </c>
      <c r="P160" s="1">
        <v>1.38</v>
      </c>
      <c r="Q160" s="1">
        <v>1.0999999999999999E-2</v>
      </c>
      <c r="AG160" s="1" t="s">
        <v>375</v>
      </c>
    </row>
    <row r="161" spans="1:33">
      <c r="A161" s="1">
        <v>50</v>
      </c>
      <c r="B161" s="1">
        <f t="shared" si="7"/>
        <v>0.7</v>
      </c>
      <c r="C161" s="1">
        <v>0.08</v>
      </c>
      <c r="D161" s="1" t="s">
        <v>95</v>
      </c>
      <c r="F161" s="1" t="s">
        <v>102</v>
      </c>
      <c r="H161" s="1">
        <v>8.5</v>
      </c>
      <c r="I161" s="1" t="s">
        <v>65</v>
      </c>
      <c r="J161" t="s">
        <v>332</v>
      </c>
      <c r="K161" t="s">
        <v>374</v>
      </c>
      <c r="N161" s="1">
        <v>49.6</v>
      </c>
      <c r="O161" s="1">
        <v>0.37</v>
      </c>
      <c r="P161" s="1">
        <v>1.65</v>
      </c>
      <c r="Q161" s="1">
        <v>5.0000000000000001E-4</v>
      </c>
      <c r="AG161" s="1" t="s">
        <v>375</v>
      </c>
    </row>
    <row r="162" spans="1:33">
      <c r="A162" s="1">
        <v>70</v>
      </c>
      <c r="B162" s="1">
        <f t="shared" si="7"/>
        <v>1.05</v>
      </c>
      <c r="C162" s="1">
        <v>0.08</v>
      </c>
      <c r="D162" s="1" t="s">
        <v>95</v>
      </c>
      <c r="F162" s="1" t="s">
        <v>102</v>
      </c>
      <c r="H162" s="1">
        <v>8.5</v>
      </c>
      <c r="I162" s="1" t="s">
        <v>65</v>
      </c>
      <c r="J162" t="s">
        <v>332</v>
      </c>
      <c r="K162" t="s">
        <v>374</v>
      </c>
      <c r="N162" s="1">
        <v>48.8</v>
      </c>
      <c r="O162" s="1">
        <v>0.36</v>
      </c>
      <c r="P162" s="1">
        <v>1.73</v>
      </c>
      <c r="Q162" s="1">
        <v>1.0999999999999999E-2</v>
      </c>
      <c r="AG162" s="1" t="s">
        <v>375</v>
      </c>
    </row>
    <row r="163" spans="1:33">
      <c r="A163" s="1">
        <v>105</v>
      </c>
      <c r="B163" s="1">
        <f t="shared" si="7"/>
        <v>1.1499999999999999</v>
      </c>
      <c r="C163" s="1">
        <v>0.1</v>
      </c>
      <c r="D163" s="1" t="s">
        <v>95</v>
      </c>
      <c r="F163" s="1" t="s">
        <v>102</v>
      </c>
      <c r="H163" s="1">
        <v>8.5</v>
      </c>
      <c r="I163" s="1" t="s">
        <v>65</v>
      </c>
      <c r="J163" t="s">
        <v>332</v>
      </c>
      <c r="K163" t="s">
        <v>374</v>
      </c>
      <c r="N163" s="1">
        <v>51.8</v>
      </c>
      <c r="O163" s="1">
        <v>0.49</v>
      </c>
      <c r="P163" s="1">
        <v>1.38</v>
      </c>
      <c r="Q163" s="1">
        <v>5.0000000000000001E-3</v>
      </c>
      <c r="AG163" s="1" t="s">
        <v>375</v>
      </c>
    </row>
    <row r="164" spans="1:33">
      <c r="A164" s="1">
        <v>115</v>
      </c>
      <c r="B164" s="1">
        <f t="shared" si="7"/>
        <v>1.25</v>
      </c>
      <c r="C164" s="1">
        <v>0.12</v>
      </c>
      <c r="D164" s="1" t="s">
        <v>95</v>
      </c>
      <c r="F164" s="1" t="s">
        <v>102</v>
      </c>
      <c r="H164" s="1">
        <v>8.5</v>
      </c>
      <c r="I164" s="1" t="s">
        <v>65</v>
      </c>
      <c r="J164" t="s">
        <v>332</v>
      </c>
      <c r="K164" t="s">
        <v>374</v>
      </c>
      <c r="N164" s="1">
        <v>46.8</v>
      </c>
      <c r="O164" s="1">
        <v>0.51</v>
      </c>
      <c r="P164" s="1">
        <v>1.23</v>
      </c>
      <c r="Q164" s="1">
        <v>6.0000000000000001E-3</v>
      </c>
      <c r="AG164" s="1" t="s">
        <v>375</v>
      </c>
    </row>
    <row r="165" spans="1:33">
      <c r="A165" s="1">
        <v>125</v>
      </c>
      <c r="B165" s="1">
        <f t="shared" si="7"/>
        <v>1.95</v>
      </c>
      <c r="C165" s="1">
        <v>0.04</v>
      </c>
      <c r="D165" s="1" t="s">
        <v>95</v>
      </c>
      <c r="F165" s="1" t="s">
        <v>102</v>
      </c>
      <c r="H165" s="1">
        <v>8.5</v>
      </c>
      <c r="I165" s="1" t="s">
        <v>65</v>
      </c>
      <c r="J165" t="s">
        <v>332</v>
      </c>
      <c r="K165" t="s">
        <v>374</v>
      </c>
      <c r="N165" s="1">
        <v>28</v>
      </c>
      <c r="O165" s="1">
        <v>0.51</v>
      </c>
      <c r="P165" s="1">
        <v>1.37</v>
      </c>
      <c r="Q165" s="1">
        <v>1.4999999999999999E-2</v>
      </c>
      <c r="AG165" s="1" t="s">
        <v>375</v>
      </c>
    </row>
    <row r="166" spans="1:33">
      <c r="A166" s="1">
        <v>195</v>
      </c>
      <c r="B166" s="1">
        <f t="shared" si="7"/>
        <v>2.4</v>
      </c>
      <c r="C166" s="1">
        <v>7.0000000000000007E-2</v>
      </c>
      <c r="D166" s="1" t="s">
        <v>95</v>
      </c>
      <c r="F166" s="1" t="s">
        <v>102</v>
      </c>
      <c r="H166" s="1">
        <v>8.5</v>
      </c>
      <c r="I166" s="1" t="s">
        <v>65</v>
      </c>
      <c r="J166" t="s">
        <v>332</v>
      </c>
      <c r="K166" t="s">
        <v>374</v>
      </c>
      <c r="N166" s="1">
        <v>27</v>
      </c>
      <c r="O166" s="1">
        <v>0.64</v>
      </c>
      <c r="P166" s="1">
        <v>0.97</v>
      </c>
      <c r="Q166" s="1">
        <v>5.8000000000000003E-2</v>
      </c>
      <c r="AG166" s="1" t="s">
        <v>375</v>
      </c>
    </row>
    <row r="167" spans="1:33">
      <c r="A167" s="1">
        <v>240</v>
      </c>
      <c r="B167" s="1">
        <f t="shared" si="7"/>
        <v>0.03</v>
      </c>
      <c r="C167" s="1">
        <v>0.11</v>
      </c>
      <c r="D167" s="1" t="s">
        <v>98</v>
      </c>
      <c r="F167" s="1" t="s">
        <v>103</v>
      </c>
      <c r="H167" s="1">
        <v>20</v>
      </c>
      <c r="I167" s="1" t="s">
        <v>65</v>
      </c>
      <c r="J167" s="1" t="s">
        <v>104</v>
      </c>
      <c r="K167" t="s">
        <v>374</v>
      </c>
      <c r="M167" s="1" t="s">
        <v>151</v>
      </c>
      <c r="N167" s="1">
        <v>28.8</v>
      </c>
      <c r="O167" s="1">
        <v>6.74</v>
      </c>
      <c r="P167" s="1">
        <v>0.14000000000000001</v>
      </c>
      <c r="Q167" s="1">
        <v>0.107</v>
      </c>
      <c r="AG167" s="1" t="s">
        <v>375</v>
      </c>
    </row>
    <row r="168" spans="1:33">
      <c r="A168" s="1">
        <v>3</v>
      </c>
      <c r="B168" s="1">
        <f t="shared" si="7"/>
        <v>0.24</v>
      </c>
      <c r="C168" s="1">
        <v>0.11</v>
      </c>
      <c r="D168" s="1" t="s">
        <v>98</v>
      </c>
      <c r="F168" s="1" t="s">
        <v>103</v>
      </c>
      <c r="H168" s="1">
        <v>20</v>
      </c>
      <c r="I168" s="1" t="s">
        <v>65</v>
      </c>
      <c r="J168" s="1" t="s">
        <v>104</v>
      </c>
      <c r="K168" t="s">
        <v>374</v>
      </c>
      <c r="M168" s="1" t="s">
        <v>324</v>
      </c>
      <c r="N168" s="1">
        <v>24</v>
      </c>
      <c r="O168" s="1">
        <v>2.11</v>
      </c>
      <c r="P168" s="1">
        <v>0.39</v>
      </c>
      <c r="Q168" s="1">
        <v>0.155</v>
      </c>
      <c r="AG168" s="1" t="s">
        <v>375</v>
      </c>
    </row>
    <row r="169" spans="1:33">
      <c r="A169" s="1">
        <v>24</v>
      </c>
      <c r="B169" s="1">
        <f t="shared" si="7"/>
        <v>0.42</v>
      </c>
      <c r="C169" s="1">
        <v>0.17</v>
      </c>
      <c r="D169" s="1" t="s">
        <v>98</v>
      </c>
      <c r="F169" s="1" t="s">
        <v>103</v>
      </c>
      <c r="H169" s="1">
        <v>20</v>
      </c>
      <c r="I169" s="1" t="s">
        <v>65</v>
      </c>
      <c r="J169" s="1" t="s">
        <v>104</v>
      </c>
      <c r="K169" t="s">
        <v>374</v>
      </c>
      <c r="M169" s="1" t="s">
        <v>324</v>
      </c>
      <c r="N169" s="1">
        <v>44.4</v>
      </c>
      <c r="O169" s="1">
        <v>2.36</v>
      </c>
      <c r="P169" s="1">
        <v>0.36</v>
      </c>
      <c r="Q169" s="1">
        <v>0.06</v>
      </c>
      <c r="AG169" s="1" t="s">
        <v>375</v>
      </c>
    </row>
    <row r="170" spans="1:33">
      <c r="A170" s="1">
        <v>42</v>
      </c>
      <c r="B170" s="1">
        <f t="shared" si="7"/>
        <v>0.48</v>
      </c>
      <c r="C170" s="1">
        <v>0.11</v>
      </c>
      <c r="D170" s="1" t="s">
        <v>98</v>
      </c>
      <c r="F170" s="1" t="s">
        <v>103</v>
      </c>
      <c r="H170" s="1">
        <v>20</v>
      </c>
      <c r="I170" s="1" t="s">
        <v>65</v>
      </c>
      <c r="J170" s="1" t="s">
        <v>104</v>
      </c>
      <c r="K170" t="s">
        <v>374</v>
      </c>
      <c r="M170" s="1" t="s">
        <v>324</v>
      </c>
      <c r="N170" s="1">
        <v>49.4</v>
      </c>
      <c r="O170" s="1">
        <v>2.13</v>
      </c>
      <c r="P170" s="1">
        <v>0.39</v>
      </c>
      <c r="Q170" s="1">
        <v>0.129</v>
      </c>
      <c r="AG170" s="1" t="s">
        <v>375</v>
      </c>
    </row>
    <row r="171" spans="1:33">
      <c r="A171" s="1">
        <v>48</v>
      </c>
      <c r="B171" s="1">
        <f t="shared" si="7"/>
        <v>1.02</v>
      </c>
      <c r="C171" s="1">
        <v>0.56000000000000005</v>
      </c>
      <c r="D171" s="1" t="s">
        <v>98</v>
      </c>
      <c r="F171" s="1" t="s">
        <v>103</v>
      </c>
      <c r="H171" s="1">
        <v>20</v>
      </c>
      <c r="I171" s="1" t="s">
        <v>65</v>
      </c>
      <c r="J171" s="1" t="s">
        <v>104</v>
      </c>
      <c r="K171" t="s">
        <v>374</v>
      </c>
      <c r="M171" s="1" t="s">
        <v>324</v>
      </c>
      <c r="N171" s="1">
        <v>60.4</v>
      </c>
      <c r="O171" s="1">
        <v>4.45</v>
      </c>
      <c r="P171" s="1">
        <v>0.2</v>
      </c>
      <c r="Q171" s="1">
        <v>0.20799999999999999</v>
      </c>
      <c r="AG171" s="1" t="s">
        <v>375</v>
      </c>
    </row>
    <row r="172" spans="1:33">
      <c r="A172" s="1">
        <v>102</v>
      </c>
      <c r="B172" s="1">
        <f t="shared" si="7"/>
        <v>1.22</v>
      </c>
      <c r="C172" s="1">
        <v>0.11</v>
      </c>
      <c r="D172" s="1" t="s">
        <v>98</v>
      </c>
      <c r="F172" s="1" t="s">
        <v>103</v>
      </c>
      <c r="H172" s="1">
        <v>20</v>
      </c>
      <c r="I172" s="1" t="s">
        <v>65</v>
      </c>
      <c r="J172" s="1" t="s">
        <v>104</v>
      </c>
      <c r="K172" t="s">
        <v>374</v>
      </c>
      <c r="M172" s="1" t="s">
        <v>325</v>
      </c>
      <c r="N172" s="1">
        <v>59.6</v>
      </c>
      <c r="O172" s="1">
        <v>2.71</v>
      </c>
      <c r="P172" s="1">
        <v>0.32</v>
      </c>
      <c r="Q172" s="1">
        <v>0.24399999999999999</v>
      </c>
      <c r="AG172" s="1" t="s">
        <v>375</v>
      </c>
    </row>
    <row r="173" spans="1:33">
      <c r="A173" s="1">
        <v>122</v>
      </c>
      <c r="B173" s="1">
        <f t="shared" si="7"/>
        <v>1.48</v>
      </c>
      <c r="C173" s="1">
        <v>0.17</v>
      </c>
      <c r="D173" s="1" t="s">
        <v>98</v>
      </c>
      <c r="F173" s="1" t="s">
        <v>103</v>
      </c>
      <c r="H173" s="1">
        <v>20</v>
      </c>
      <c r="I173" s="1" t="s">
        <v>65</v>
      </c>
      <c r="J173" s="1" t="s">
        <v>104</v>
      </c>
      <c r="K173" t="s">
        <v>374</v>
      </c>
      <c r="M173" t="s">
        <v>326</v>
      </c>
      <c r="N173" s="1">
        <v>48.8</v>
      </c>
      <c r="O173" s="1">
        <v>4.4800000000000004</v>
      </c>
      <c r="P173" s="1">
        <v>0.2</v>
      </c>
      <c r="Q173" s="1">
        <v>0.22900000000000001</v>
      </c>
      <c r="AG173" s="1" t="s">
        <v>375</v>
      </c>
    </row>
    <row r="174" spans="1:33">
      <c r="A174" s="1">
        <v>148</v>
      </c>
      <c r="B174" s="1">
        <f t="shared" si="7"/>
        <v>1.65</v>
      </c>
      <c r="C174" s="1">
        <v>0.11</v>
      </c>
      <c r="D174" s="1" t="s">
        <v>98</v>
      </c>
      <c r="F174" s="1" t="s">
        <v>103</v>
      </c>
      <c r="H174" s="1">
        <v>20</v>
      </c>
      <c r="I174" s="1" t="s">
        <v>65</v>
      </c>
      <c r="J174" s="1" t="s">
        <v>104</v>
      </c>
      <c r="K174" t="s">
        <v>374</v>
      </c>
      <c r="M174" s="1" t="s">
        <v>153</v>
      </c>
      <c r="N174" s="1">
        <v>45.4</v>
      </c>
      <c r="O174" s="1">
        <v>4.9000000000000004</v>
      </c>
      <c r="P174" s="1">
        <v>0.19</v>
      </c>
      <c r="Q174" s="1">
        <v>0.14899999999999999</v>
      </c>
      <c r="AG174" s="1" t="s">
        <v>375</v>
      </c>
    </row>
    <row r="175" spans="1:33">
      <c r="A175" s="1">
        <v>165</v>
      </c>
      <c r="B175" s="1">
        <f t="shared" si="7"/>
        <v>2</v>
      </c>
      <c r="C175" s="1">
        <v>0.09</v>
      </c>
      <c r="D175" s="1" t="s">
        <v>98</v>
      </c>
      <c r="F175" s="1" t="s">
        <v>103</v>
      </c>
      <c r="H175" s="1">
        <v>20</v>
      </c>
      <c r="I175" s="1" t="s">
        <v>65</v>
      </c>
      <c r="J175" s="1" t="s">
        <v>104</v>
      </c>
      <c r="K175" t="s">
        <v>374</v>
      </c>
      <c r="M175" s="1" t="s">
        <v>153</v>
      </c>
      <c r="N175" s="1">
        <v>44</v>
      </c>
      <c r="O175" s="1">
        <v>10.51</v>
      </c>
      <c r="P175" s="1">
        <v>0.09</v>
      </c>
      <c r="Q175" s="1">
        <v>0.1</v>
      </c>
      <c r="AG175" s="1" t="s">
        <v>375</v>
      </c>
    </row>
    <row r="176" spans="1:33">
      <c r="A176" s="1">
        <v>200</v>
      </c>
      <c r="B176" s="1">
        <f t="shared" si="7"/>
        <v>0.04</v>
      </c>
      <c r="C176" s="1">
        <v>0.18</v>
      </c>
      <c r="D176" s="1" t="s">
        <v>120</v>
      </c>
      <c r="F176" s="1" t="s">
        <v>103</v>
      </c>
      <c r="H176" s="1">
        <v>8.5</v>
      </c>
      <c r="I176" s="1" t="s">
        <v>65</v>
      </c>
      <c r="J176" t="s">
        <v>332</v>
      </c>
      <c r="K176" t="s">
        <v>374</v>
      </c>
      <c r="M176" s="1" t="s">
        <v>151</v>
      </c>
      <c r="N176" s="1">
        <v>79.400000000000006</v>
      </c>
      <c r="O176" s="1">
        <v>0.76</v>
      </c>
      <c r="P176" s="1">
        <v>1.1100000000000001</v>
      </c>
      <c r="Q176" s="1">
        <v>0.02</v>
      </c>
      <c r="AG176" s="1" t="s">
        <v>375</v>
      </c>
    </row>
    <row r="177" spans="1:33">
      <c r="A177" s="1">
        <v>4</v>
      </c>
      <c r="B177" s="1">
        <f t="shared" si="7"/>
        <v>0.22</v>
      </c>
      <c r="C177" s="1">
        <v>0.18</v>
      </c>
      <c r="D177" s="1" t="s">
        <v>120</v>
      </c>
      <c r="F177" s="1" t="s">
        <v>103</v>
      </c>
      <c r="H177" s="1">
        <v>8.5</v>
      </c>
      <c r="I177" s="1" t="s">
        <v>65</v>
      </c>
      <c r="J177" t="s">
        <v>332</v>
      </c>
      <c r="K177" t="s">
        <v>374</v>
      </c>
      <c r="M177" s="1" t="s">
        <v>151</v>
      </c>
      <c r="N177" s="1">
        <v>80</v>
      </c>
      <c r="O177" s="1">
        <v>0.77</v>
      </c>
      <c r="P177" s="1">
        <v>1.0900000000000001</v>
      </c>
      <c r="Q177" s="1">
        <v>3.0000000000000001E-3</v>
      </c>
      <c r="AG177" s="1" t="s">
        <v>375</v>
      </c>
    </row>
    <row r="178" spans="1:33">
      <c r="A178" s="1">
        <v>22</v>
      </c>
      <c r="B178" s="1">
        <f t="shared" si="7"/>
        <v>0.49</v>
      </c>
      <c r="C178" s="1">
        <v>0.21</v>
      </c>
      <c r="D178" s="1" t="s">
        <v>120</v>
      </c>
      <c r="F178" s="1" t="s">
        <v>103</v>
      </c>
      <c r="H178" s="1">
        <v>8.5</v>
      </c>
      <c r="I178" s="1" t="s">
        <v>65</v>
      </c>
      <c r="J178" t="s">
        <v>332</v>
      </c>
      <c r="K178" t="s">
        <v>374</v>
      </c>
      <c r="M178" s="1" t="s">
        <v>324</v>
      </c>
      <c r="N178" s="1">
        <v>85.4</v>
      </c>
      <c r="O178" s="1">
        <v>0.78</v>
      </c>
      <c r="P178" s="1">
        <v>1.06</v>
      </c>
      <c r="Q178" s="1">
        <v>6.0000000000000001E-3</v>
      </c>
      <c r="AG178" s="1" t="s">
        <v>375</v>
      </c>
    </row>
    <row r="179" spans="1:33">
      <c r="A179" s="1">
        <v>49</v>
      </c>
      <c r="B179" s="1">
        <f t="shared" si="7"/>
        <v>0.6</v>
      </c>
      <c r="C179" s="1">
        <v>0.28999999999999998</v>
      </c>
      <c r="D179" s="1" t="s">
        <v>120</v>
      </c>
      <c r="F179" s="1" t="s">
        <v>103</v>
      </c>
      <c r="H179" s="1">
        <v>8.5</v>
      </c>
      <c r="I179" s="1" t="s">
        <v>65</v>
      </c>
      <c r="J179" t="s">
        <v>332</v>
      </c>
      <c r="K179" t="s">
        <v>374</v>
      </c>
      <c r="M179" s="1" t="s">
        <v>324</v>
      </c>
      <c r="N179" s="1">
        <v>84.8</v>
      </c>
      <c r="O179" s="1">
        <v>0.76</v>
      </c>
      <c r="P179" s="1">
        <v>1.1000000000000001</v>
      </c>
      <c r="Q179" s="1">
        <v>3.0000000000000001E-3</v>
      </c>
      <c r="AG179" s="1" t="s">
        <v>375</v>
      </c>
    </row>
    <row r="180" spans="1:33">
      <c r="A180" s="1">
        <v>60</v>
      </c>
      <c r="B180" s="1">
        <f t="shared" si="7"/>
        <v>0.75</v>
      </c>
      <c r="C180" s="1">
        <v>0.13</v>
      </c>
      <c r="D180" s="1" t="s">
        <v>120</v>
      </c>
      <c r="F180" s="1" t="s">
        <v>103</v>
      </c>
      <c r="H180" s="1">
        <v>8.5</v>
      </c>
      <c r="I180" s="1" t="s">
        <v>65</v>
      </c>
      <c r="J180" t="s">
        <v>332</v>
      </c>
      <c r="K180" t="s">
        <v>374</v>
      </c>
      <c r="M180" s="1" t="s">
        <v>325</v>
      </c>
      <c r="N180" s="1">
        <v>75</v>
      </c>
      <c r="O180" s="1">
        <v>0.7</v>
      </c>
      <c r="P180" s="1">
        <v>1.19</v>
      </c>
      <c r="Q180" s="1">
        <v>3.0000000000000001E-3</v>
      </c>
      <c r="AG180" s="1" t="s">
        <v>375</v>
      </c>
    </row>
    <row r="181" spans="1:33">
      <c r="A181" s="1">
        <v>75</v>
      </c>
      <c r="B181" s="1">
        <f t="shared" si="7"/>
        <v>0.88</v>
      </c>
      <c r="C181" s="1">
        <v>0.23</v>
      </c>
      <c r="D181" s="1" t="s">
        <v>120</v>
      </c>
      <c r="F181" s="1" t="s">
        <v>103</v>
      </c>
      <c r="H181" s="1">
        <v>8.5</v>
      </c>
      <c r="I181" s="1" t="s">
        <v>65</v>
      </c>
      <c r="J181" t="s">
        <v>332</v>
      </c>
      <c r="K181" t="s">
        <v>374</v>
      </c>
      <c r="M181" s="1" t="s">
        <v>325</v>
      </c>
      <c r="N181" s="1">
        <v>80</v>
      </c>
      <c r="O181" s="1">
        <v>0.73</v>
      </c>
      <c r="P181" s="1">
        <v>1.1399999999999999</v>
      </c>
      <c r="Q181" s="1">
        <v>1.7999999999999999E-2</v>
      </c>
      <c r="AG181" s="1" t="s">
        <v>375</v>
      </c>
    </row>
    <row r="182" spans="1:33">
      <c r="A182" s="1">
        <v>88</v>
      </c>
      <c r="B182" s="1">
        <f>A205/100</f>
        <v>0.05</v>
      </c>
      <c r="C182" s="1">
        <v>0.18</v>
      </c>
      <c r="D182" s="1" t="s">
        <v>120</v>
      </c>
      <c r="F182" s="1" t="s">
        <v>103</v>
      </c>
      <c r="H182" s="1">
        <v>8.5</v>
      </c>
      <c r="I182" s="1" t="s">
        <v>65</v>
      </c>
      <c r="J182" t="s">
        <v>332</v>
      </c>
      <c r="K182" t="s">
        <v>374</v>
      </c>
      <c r="M182" s="1" t="s">
        <v>153</v>
      </c>
      <c r="N182" s="1">
        <v>77</v>
      </c>
      <c r="O182" s="1">
        <v>0.71</v>
      </c>
      <c r="P182" s="1">
        <v>1.2</v>
      </c>
      <c r="Q182" s="1">
        <v>2.4E-2</v>
      </c>
      <c r="AG182" s="1" t="s">
        <v>375</v>
      </c>
    </row>
    <row r="183" spans="1:33">
      <c r="A183" s="1">
        <v>4</v>
      </c>
      <c r="C183" s="1">
        <v>3.1E-2</v>
      </c>
      <c r="D183" s="1" t="s">
        <v>564</v>
      </c>
      <c r="F183" s="1" t="s">
        <v>394</v>
      </c>
      <c r="G183" t="s">
        <v>391</v>
      </c>
      <c r="H183" s="1">
        <v>33</v>
      </c>
      <c r="I183" s="1" t="s">
        <v>399</v>
      </c>
      <c r="J183" t="s">
        <v>395</v>
      </c>
      <c r="K183" t="s">
        <v>400</v>
      </c>
      <c r="M183" s="1" t="s">
        <v>151</v>
      </c>
      <c r="AG183" s="1" t="s">
        <v>402</v>
      </c>
    </row>
    <row r="184" spans="1:33">
      <c r="A184" s="1">
        <v>14</v>
      </c>
      <c r="C184" s="1">
        <v>2.5999999999999999E-2</v>
      </c>
      <c r="D184" s="1" t="s">
        <v>564</v>
      </c>
      <c r="F184" s="1" t="s">
        <v>394</v>
      </c>
      <c r="G184" t="s">
        <v>391</v>
      </c>
      <c r="H184" s="1">
        <v>33</v>
      </c>
      <c r="I184" s="1" t="s">
        <v>399</v>
      </c>
      <c r="J184" t="s">
        <v>395</v>
      </c>
      <c r="K184" t="s">
        <v>400</v>
      </c>
      <c r="M184" s="1" t="s">
        <v>151</v>
      </c>
      <c r="AG184" s="1" t="s">
        <v>402</v>
      </c>
    </row>
    <row r="185" spans="1:33">
      <c r="A185" s="1">
        <v>46</v>
      </c>
      <c r="C185" s="1">
        <v>1.7999999999999999E-2</v>
      </c>
      <c r="D185" s="1" t="s">
        <v>564</v>
      </c>
      <c r="F185" s="1" t="s">
        <v>394</v>
      </c>
      <c r="G185" t="s">
        <v>391</v>
      </c>
      <c r="H185" s="1">
        <v>33</v>
      </c>
      <c r="I185" s="1" t="s">
        <v>399</v>
      </c>
      <c r="J185" t="s">
        <v>395</v>
      </c>
      <c r="K185" t="s">
        <v>400</v>
      </c>
      <c r="M185" s="1" t="s">
        <v>324</v>
      </c>
      <c r="AG185" s="1" t="s">
        <v>402</v>
      </c>
    </row>
    <row r="186" spans="1:33">
      <c r="A186" s="1">
        <v>63</v>
      </c>
      <c r="C186" s="1">
        <v>0</v>
      </c>
      <c r="D186" s="1" t="s">
        <v>564</v>
      </c>
      <c r="F186" s="1" t="s">
        <v>394</v>
      </c>
      <c r="G186" t="s">
        <v>391</v>
      </c>
      <c r="H186" s="1">
        <v>33</v>
      </c>
      <c r="I186" s="1" t="s">
        <v>399</v>
      </c>
      <c r="J186" t="s">
        <v>395</v>
      </c>
      <c r="K186" t="s">
        <v>400</v>
      </c>
      <c r="M186" s="1" t="s">
        <v>324</v>
      </c>
      <c r="AG186" s="1" t="s">
        <v>402</v>
      </c>
    </row>
    <row r="187" spans="1:33">
      <c r="A187" s="1">
        <v>88</v>
      </c>
      <c r="C187" s="1">
        <v>2E-3</v>
      </c>
      <c r="D187" s="1" t="s">
        <v>564</v>
      </c>
      <c r="F187" s="1" t="s">
        <v>394</v>
      </c>
      <c r="G187" t="s">
        <v>391</v>
      </c>
      <c r="H187" s="1">
        <v>33</v>
      </c>
      <c r="I187" s="1" t="s">
        <v>399</v>
      </c>
      <c r="J187" t="s">
        <v>395</v>
      </c>
      <c r="K187" t="s">
        <v>400</v>
      </c>
      <c r="M187" s="1" t="s">
        <v>153</v>
      </c>
      <c r="AG187" s="1" t="s">
        <v>402</v>
      </c>
    </row>
    <row r="188" spans="1:33">
      <c r="A188" s="1">
        <v>95</v>
      </c>
      <c r="C188" s="1">
        <v>2.1000000000000001E-2</v>
      </c>
      <c r="D188" s="1" t="s">
        <v>565</v>
      </c>
      <c r="F188" s="1" t="s">
        <v>30</v>
      </c>
      <c r="G188" t="s">
        <v>392</v>
      </c>
      <c r="H188" s="1">
        <v>33</v>
      </c>
      <c r="I188" s="1" t="s">
        <v>399</v>
      </c>
      <c r="J188" t="s">
        <v>396</v>
      </c>
      <c r="K188" t="s">
        <v>400</v>
      </c>
      <c r="M188" s="1" t="s">
        <v>151</v>
      </c>
      <c r="AG188" s="1" t="s">
        <v>402</v>
      </c>
    </row>
    <row r="189" spans="1:33">
      <c r="A189" s="1">
        <v>115</v>
      </c>
      <c r="C189" s="1">
        <v>1.2999999999999999E-2</v>
      </c>
      <c r="D189" s="1" t="s">
        <v>565</v>
      </c>
      <c r="F189" s="1" t="s">
        <v>30</v>
      </c>
      <c r="G189" t="s">
        <v>392</v>
      </c>
      <c r="H189" s="1">
        <v>33</v>
      </c>
      <c r="I189" s="1" t="s">
        <v>399</v>
      </c>
      <c r="J189" t="s">
        <v>396</v>
      </c>
      <c r="K189" t="s">
        <v>400</v>
      </c>
      <c r="M189" s="1" t="s">
        <v>153</v>
      </c>
      <c r="AG189" s="1" t="s">
        <v>402</v>
      </c>
    </row>
    <row r="190" spans="1:33">
      <c r="A190" s="1">
        <v>130</v>
      </c>
      <c r="C190" s="1">
        <v>1.7999999999999999E-2</v>
      </c>
      <c r="D190" s="1" t="s">
        <v>566</v>
      </c>
      <c r="F190" s="1" t="s">
        <v>398</v>
      </c>
      <c r="G190" t="s">
        <v>393</v>
      </c>
      <c r="H190" s="1">
        <v>33</v>
      </c>
      <c r="I190" s="1" t="s">
        <v>399</v>
      </c>
      <c r="J190" t="s">
        <v>397</v>
      </c>
      <c r="K190" t="s">
        <v>400</v>
      </c>
      <c r="M190" s="1" t="s">
        <v>151</v>
      </c>
      <c r="AG190" s="1" t="s">
        <v>402</v>
      </c>
    </row>
    <row r="191" spans="1:33">
      <c r="A191" s="1">
        <v>140</v>
      </c>
      <c r="C191" s="1">
        <v>8.0000000000000002E-3</v>
      </c>
      <c r="D191" s="1" t="s">
        <v>566</v>
      </c>
      <c r="F191" s="1" t="s">
        <v>398</v>
      </c>
      <c r="G191" t="s">
        <v>393</v>
      </c>
      <c r="H191" s="1">
        <v>33</v>
      </c>
      <c r="I191" s="1" t="s">
        <v>399</v>
      </c>
      <c r="J191" t="s">
        <v>397</v>
      </c>
      <c r="K191" t="s">
        <v>400</v>
      </c>
      <c r="M191" s="1" t="s">
        <v>401</v>
      </c>
      <c r="AG191" s="1" t="s">
        <v>402</v>
      </c>
    </row>
    <row r="192" spans="1:33">
      <c r="A192" s="1">
        <v>150</v>
      </c>
      <c r="C192" s="1">
        <v>1.0999999999999999E-2</v>
      </c>
      <c r="D192" s="1" t="s">
        <v>566</v>
      </c>
      <c r="F192" s="1" t="s">
        <v>398</v>
      </c>
      <c r="G192" t="s">
        <v>393</v>
      </c>
      <c r="H192" s="1">
        <v>33</v>
      </c>
      <c r="I192" s="1" t="s">
        <v>399</v>
      </c>
      <c r="J192" t="s">
        <v>397</v>
      </c>
      <c r="K192" t="s">
        <v>400</v>
      </c>
      <c r="M192" s="1" t="s">
        <v>401</v>
      </c>
      <c r="AG192" s="1" t="s">
        <v>402</v>
      </c>
    </row>
    <row r="193" spans="1:33">
      <c r="A193" s="1">
        <v>160</v>
      </c>
      <c r="C193" s="1">
        <v>1E-3</v>
      </c>
      <c r="D193" s="1" t="s">
        <v>566</v>
      </c>
      <c r="F193" s="1" t="s">
        <v>398</v>
      </c>
      <c r="G193" t="s">
        <v>393</v>
      </c>
      <c r="H193" s="1">
        <v>33</v>
      </c>
      <c r="I193" s="1" t="s">
        <v>399</v>
      </c>
      <c r="J193" t="s">
        <v>397</v>
      </c>
      <c r="K193" t="s">
        <v>400</v>
      </c>
      <c r="M193" s="1" t="s">
        <v>153</v>
      </c>
      <c r="AG193" s="1" t="s">
        <v>402</v>
      </c>
    </row>
    <row r="194" spans="1:33">
      <c r="C194" s="1">
        <v>0.01</v>
      </c>
      <c r="D194" t="s">
        <v>354</v>
      </c>
      <c r="F194" s="1" t="s">
        <v>390</v>
      </c>
      <c r="H194" s="1">
        <v>55</v>
      </c>
      <c r="I194" s="1" t="s">
        <v>353</v>
      </c>
      <c r="J194" t="s">
        <v>351</v>
      </c>
      <c r="K194" t="s">
        <v>352</v>
      </c>
      <c r="N194" s="1">
        <v>70</v>
      </c>
      <c r="O194" s="1">
        <f>(V194+W194)/S194</f>
        <v>8.6206896551724144E-2</v>
      </c>
      <c r="S194" s="1">
        <v>17.399999999999999</v>
      </c>
      <c r="V194" s="1">
        <v>0.2</v>
      </c>
      <c r="W194" s="1">
        <v>1.3</v>
      </c>
      <c r="AG194" t="s">
        <v>376</v>
      </c>
    </row>
    <row r="195" spans="1:33">
      <c r="C195" s="1">
        <v>0.03</v>
      </c>
      <c r="D195" t="s">
        <v>354</v>
      </c>
      <c r="F195" s="1" t="s">
        <v>390</v>
      </c>
      <c r="H195" s="1">
        <v>55</v>
      </c>
      <c r="I195" s="1" t="s">
        <v>353</v>
      </c>
      <c r="J195" t="s">
        <v>351</v>
      </c>
      <c r="K195" t="s">
        <v>352</v>
      </c>
      <c r="N195" s="1">
        <v>79</v>
      </c>
      <c r="O195" s="1">
        <f t="shared" ref="O195:O204" si="8">(V195+W195)/S195</f>
        <v>9.2391304347826095E-2</v>
      </c>
      <c r="S195" s="1">
        <v>18.399999999999999</v>
      </c>
      <c r="V195" s="1">
        <v>0.3</v>
      </c>
      <c r="W195" s="1">
        <v>1.4</v>
      </c>
      <c r="AG195" t="s">
        <v>376</v>
      </c>
    </row>
    <row r="196" spans="1:33">
      <c r="C196" s="1">
        <v>0.04</v>
      </c>
      <c r="D196" t="s">
        <v>354</v>
      </c>
      <c r="F196" s="1" t="s">
        <v>390</v>
      </c>
      <c r="H196" s="1">
        <v>55</v>
      </c>
      <c r="I196" s="1" t="s">
        <v>353</v>
      </c>
      <c r="J196" t="s">
        <v>351</v>
      </c>
      <c r="K196" t="s">
        <v>352</v>
      </c>
      <c r="N196" s="1">
        <v>69</v>
      </c>
      <c r="O196" s="1">
        <f t="shared" si="8"/>
        <v>8.4210526315789472E-2</v>
      </c>
      <c r="S196" s="1">
        <v>19</v>
      </c>
      <c r="V196" s="1">
        <v>0.2</v>
      </c>
      <c r="W196" s="1">
        <v>1.4</v>
      </c>
      <c r="AG196" t="s">
        <v>376</v>
      </c>
    </row>
    <row r="197" spans="1:33">
      <c r="C197" s="1">
        <v>0.05</v>
      </c>
      <c r="D197" t="s">
        <v>354</v>
      </c>
      <c r="F197" s="1" t="s">
        <v>390</v>
      </c>
      <c r="H197" s="1">
        <v>55</v>
      </c>
      <c r="I197" s="1" t="s">
        <v>353</v>
      </c>
      <c r="J197" t="s">
        <v>351</v>
      </c>
      <c r="K197" t="s">
        <v>352</v>
      </c>
      <c r="N197" s="1">
        <v>82</v>
      </c>
      <c r="O197" s="1">
        <f t="shared" si="8"/>
        <v>8.5714285714285715E-2</v>
      </c>
      <c r="S197" s="1">
        <v>17.5</v>
      </c>
      <c r="V197" s="1">
        <v>0.2</v>
      </c>
      <c r="W197" s="1">
        <v>1.3</v>
      </c>
      <c r="AG197" t="s">
        <v>376</v>
      </c>
    </row>
    <row r="198" spans="1:33">
      <c r="C198" s="1">
        <v>7.0000000000000007E-2</v>
      </c>
      <c r="D198" t="s">
        <v>354</v>
      </c>
      <c r="F198" s="1" t="s">
        <v>390</v>
      </c>
      <c r="H198" s="1">
        <v>55</v>
      </c>
      <c r="I198" s="1" t="s">
        <v>353</v>
      </c>
      <c r="J198" t="s">
        <v>351</v>
      </c>
      <c r="K198" t="s">
        <v>352</v>
      </c>
      <c r="N198" s="1">
        <v>80</v>
      </c>
      <c r="O198" s="1">
        <f t="shared" si="8"/>
        <v>0.10112359550561797</v>
      </c>
      <c r="S198" s="1">
        <v>17.8</v>
      </c>
      <c r="V198" s="1">
        <v>0.3</v>
      </c>
      <c r="W198" s="1">
        <v>1.5</v>
      </c>
      <c r="AG198" t="s">
        <v>376</v>
      </c>
    </row>
    <row r="199" spans="1:33">
      <c r="C199" s="1">
        <v>0.1</v>
      </c>
      <c r="D199" t="s">
        <v>354</v>
      </c>
      <c r="F199" s="1" t="s">
        <v>390</v>
      </c>
      <c r="H199" s="1">
        <v>55</v>
      </c>
      <c r="I199" s="1" t="s">
        <v>353</v>
      </c>
      <c r="J199" t="s">
        <v>351</v>
      </c>
      <c r="K199" t="s">
        <v>352</v>
      </c>
      <c r="N199" s="1">
        <v>45</v>
      </c>
      <c r="O199" s="1">
        <f t="shared" si="8"/>
        <v>9.195402298850576E-2</v>
      </c>
      <c r="S199" s="1">
        <v>17.399999999999999</v>
      </c>
      <c r="V199" s="1">
        <v>0.3</v>
      </c>
      <c r="W199" s="1">
        <v>1.3</v>
      </c>
      <c r="AG199" t="s">
        <v>376</v>
      </c>
    </row>
    <row r="200" spans="1:33">
      <c r="C200" s="1">
        <v>0.19</v>
      </c>
      <c r="D200" t="s">
        <v>354</v>
      </c>
      <c r="F200" s="1" t="s">
        <v>390</v>
      </c>
      <c r="H200" s="1">
        <v>55</v>
      </c>
      <c r="I200" s="1" t="s">
        <v>353</v>
      </c>
      <c r="J200" t="s">
        <v>351</v>
      </c>
      <c r="K200" t="s">
        <v>352</v>
      </c>
      <c r="N200" s="1">
        <v>88</v>
      </c>
      <c r="O200" s="1">
        <f t="shared" si="8"/>
        <v>8.5227272727272721E-2</v>
      </c>
      <c r="S200" s="1">
        <v>17.600000000000001</v>
      </c>
      <c r="V200" s="1">
        <v>0.2</v>
      </c>
      <c r="W200" s="1">
        <v>1.3</v>
      </c>
      <c r="AG200" t="s">
        <v>376</v>
      </c>
    </row>
    <row r="201" spans="1:33">
      <c r="C201" s="1">
        <v>0.16500000000000001</v>
      </c>
      <c r="D201" t="s">
        <v>354</v>
      </c>
      <c r="F201" s="1" t="s">
        <v>390</v>
      </c>
      <c r="H201" s="1">
        <v>55</v>
      </c>
      <c r="I201" s="1" t="s">
        <v>353</v>
      </c>
      <c r="J201" t="s">
        <v>351</v>
      </c>
      <c r="K201" t="s">
        <v>352</v>
      </c>
      <c r="N201" s="1">
        <v>88</v>
      </c>
      <c r="O201" s="1">
        <f t="shared" si="8"/>
        <v>8.3798882681564255E-2</v>
      </c>
      <c r="S201" s="1">
        <v>17.899999999999999</v>
      </c>
      <c r="V201" s="1">
        <v>0.2</v>
      </c>
      <c r="W201" s="1">
        <v>1.3</v>
      </c>
      <c r="AG201" t="s">
        <v>376</v>
      </c>
    </row>
    <row r="202" spans="1:33">
      <c r="C202" s="1">
        <v>0.2</v>
      </c>
      <c r="D202" t="s">
        <v>354</v>
      </c>
      <c r="F202" s="1" t="s">
        <v>390</v>
      </c>
      <c r="H202" s="1">
        <v>55</v>
      </c>
      <c r="I202" s="1" t="s">
        <v>353</v>
      </c>
      <c r="J202" t="s">
        <v>351</v>
      </c>
      <c r="K202" t="s">
        <v>352</v>
      </c>
      <c r="N202" s="1">
        <v>41</v>
      </c>
      <c r="O202" s="1">
        <f t="shared" si="8"/>
        <v>8.2872928176795577E-2</v>
      </c>
      <c r="S202" s="1">
        <v>18.100000000000001</v>
      </c>
      <c r="V202" s="1">
        <v>0.2</v>
      </c>
      <c r="W202" s="1">
        <v>1.3</v>
      </c>
      <c r="AG202" t="s">
        <v>376</v>
      </c>
    </row>
    <row r="203" spans="1:33">
      <c r="C203" s="1">
        <v>0.13</v>
      </c>
      <c r="D203" t="s">
        <v>354</v>
      </c>
      <c r="F203" s="1" t="s">
        <v>390</v>
      </c>
      <c r="H203" s="1">
        <v>55</v>
      </c>
      <c r="I203" s="1" t="s">
        <v>353</v>
      </c>
      <c r="J203" t="s">
        <v>351</v>
      </c>
      <c r="K203" t="s">
        <v>352</v>
      </c>
      <c r="N203" s="1">
        <v>66</v>
      </c>
      <c r="O203" s="1">
        <f t="shared" si="8"/>
        <v>8.1521739130434784E-2</v>
      </c>
      <c r="S203" s="1">
        <v>18.399999999999999</v>
      </c>
      <c r="V203" s="1">
        <v>0.2</v>
      </c>
      <c r="W203" s="1">
        <v>1.3</v>
      </c>
      <c r="AG203" t="s">
        <v>376</v>
      </c>
    </row>
    <row r="204" spans="1:33">
      <c r="C204" s="1">
        <v>0.09</v>
      </c>
      <c r="D204" t="s">
        <v>354</v>
      </c>
      <c r="F204" s="1" t="s">
        <v>390</v>
      </c>
      <c r="H204" s="1">
        <v>55</v>
      </c>
      <c r="I204" s="1" t="s">
        <v>353</v>
      </c>
      <c r="J204" t="s">
        <v>351</v>
      </c>
      <c r="K204" t="s">
        <v>352</v>
      </c>
      <c r="N204" s="1">
        <v>85</v>
      </c>
      <c r="O204" s="1">
        <f t="shared" si="8"/>
        <v>8.0645161290322578E-2</v>
      </c>
      <c r="S204" s="1">
        <v>18.600000000000001</v>
      </c>
      <c r="V204" s="1">
        <v>0.3</v>
      </c>
      <c r="W204" s="1">
        <v>1.2</v>
      </c>
      <c r="AG204" t="s">
        <v>376</v>
      </c>
    </row>
    <row r="205" spans="1:33">
      <c r="A205" s="1">
        <v>5</v>
      </c>
      <c r="B205" s="1">
        <f t="shared" ref="B205:B236" si="9">A205/100</f>
        <v>0.05</v>
      </c>
      <c r="C205" s="1">
        <v>0.04</v>
      </c>
      <c r="D205" s="1" t="s">
        <v>22</v>
      </c>
      <c r="E205" s="1">
        <v>145</v>
      </c>
      <c r="G205" s="1" t="s">
        <v>23</v>
      </c>
      <c r="H205" s="1">
        <v>252</v>
      </c>
      <c r="I205" s="1" t="s">
        <v>26</v>
      </c>
      <c r="K205" s="1" t="s">
        <v>21</v>
      </c>
      <c r="AG205" s="1" t="s">
        <v>377</v>
      </c>
    </row>
    <row r="206" spans="1:33">
      <c r="A206" s="1">
        <v>5</v>
      </c>
      <c r="B206" s="1">
        <f t="shared" si="9"/>
        <v>0.05</v>
      </c>
      <c r="C206" s="1">
        <v>0.04</v>
      </c>
      <c r="D206" s="1" t="s">
        <v>22</v>
      </c>
      <c r="G206" s="1" t="s">
        <v>23</v>
      </c>
      <c r="H206" s="1">
        <v>252</v>
      </c>
      <c r="I206" s="1" t="s">
        <v>26</v>
      </c>
      <c r="K206" s="1" t="s">
        <v>21</v>
      </c>
      <c r="AG206" s="1" t="s">
        <v>377</v>
      </c>
    </row>
    <row r="207" spans="1:33">
      <c r="A207" s="1">
        <v>15</v>
      </c>
      <c r="B207" s="1">
        <f t="shared" si="9"/>
        <v>0.15</v>
      </c>
      <c r="C207" s="1">
        <v>0.03</v>
      </c>
      <c r="D207" s="1" t="s">
        <v>22</v>
      </c>
      <c r="G207" s="1" t="s">
        <v>23</v>
      </c>
      <c r="H207" s="1">
        <v>252</v>
      </c>
      <c r="I207" s="1" t="s">
        <v>26</v>
      </c>
      <c r="K207" s="1" t="s">
        <v>21</v>
      </c>
      <c r="AG207" s="1" t="s">
        <v>377</v>
      </c>
    </row>
    <row r="208" spans="1:33">
      <c r="A208" s="1">
        <v>25</v>
      </c>
      <c r="B208" s="1">
        <f t="shared" si="9"/>
        <v>0.25</v>
      </c>
      <c r="C208" s="1">
        <v>0.04</v>
      </c>
      <c r="D208" s="1" t="s">
        <v>22</v>
      </c>
      <c r="G208" s="1" t="s">
        <v>23</v>
      </c>
      <c r="H208" s="1">
        <v>252</v>
      </c>
      <c r="I208" s="1" t="s">
        <v>26</v>
      </c>
      <c r="K208" s="1" t="s">
        <v>21</v>
      </c>
      <c r="AG208" s="1" t="s">
        <v>377</v>
      </c>
    </row>
    <row r="209" spans="1:33">
      <c r="A209" s="1">
        <v>37</v>
      </c>
      <c r="B209" s="1">
        <f t="shared" si="9"/>
        <v>0.37</v>
      </c>
      <c r="C209" s="1">
        <v>0.04</v>
      </c>
      <c r="D209" s="1" t="s">
        <v>22</v>
      </c>
      <c r="G209" s="1" t="s">
        <v>23</v>
      </c>
      <c r="H209" s="1">
        <v>252</v>
      </c>
      <c r="I209" s="1" t="s">
        <v>26</v>
      </c>
      <c r="K209" s="1" t="s">
        <v>21</v>
      </c>
      <c r="AG209" s="1" t="s">
        <v>377</v>
      </c>
    </row>
    <row r="210" spans="1:33">
      <c r="A210" s="1">
        <v>37</v>
      </c>
      <c r="B210" s="1">
        <f t="shared" si="9"/>
        <v>0.37</v>
      </c>
      <c r="C210" s="1">
        <v>0.04</v>
      </c>
      <c r="D210" s="1" t="s">
        <v>22</v>
      </c>
      <c r="G210" s="1" t="s">
        <v>23</v>
      </c>
      <c r="H210" s="1">
        <v>252</v>
      </c>
      <c r="I210" s="1" t="s">
        <v>26</v>
      </c>
      <c r="K210" s="1" t="s">
        <v>21</v>
      </c>
      <c r="AG210" s="1" t="s">
        <v>377</v>
      </c>
    </row>
    <row r="211" spans="1:33">
      <c r="A211" s="1">
        <v>56</v>
      </c>
      <c r="B211" s="1">
        <f t="shared" si="9"/>
        <v>0.56000000000000005</v>
      </c>
      <c r="C211" s="1">
        <v>0.03</v>
      </c>
      <c r="D211" s="1" t="s">
        <v>22</v>
      </c>
      <c r="G211" s="1" t="s">
        <v>23</v>
      </c>
      <c r="H211" s="1">
        <v>252</v>
      </c>
      <c r="I211" s="1" t="s">
        <v>26</v>
      </c>
      <c r="K211" s="1" t="s">
        <v>21</v>
      </c>
      <c r="AG211" s="1" t="s">
        <v>377</v>
      </c>
    </row>
    <row r="212" spans="1:33">
      <c r="A212" s="1">
        <v>80</v>
      </c>
      <c r="B212" s="1">
        <f t="shared" si="9"/>
        <v>0.8</v>
      </c>
      <c r="C212" s="1">
        <v>0.03</v>
      </c>
      <c r="D212" s="1" t="s">
        <v>22</v>
      </c>
      <c r="G212" s="1" t="s">
        <v>23</v>
      </c>
      <c r="H212" s="1">
        <v>252</v>
      </c>
      <c r="I212" s="1" t="s">
        <v>26</v>
      </c>
      <c r="K212" s="1" t="s">
        <v>21</v>
      </c>
      <c r="AG212" s="1" t="s">
        <v>377</v>
      </c>
    </row>
    <row r="213" spans="1:33">
      <c r="A213" s="1">
        <v>80</v>
      </c>
      <c r="B213" s="1">
        <f t="shared" si="9"/>
        <v>0.8</v>
      </c>
      <c r="C213" s="1">
        <v>0.03</v>
      </c>
      <c r="D213" s="1" t="s">
        <v>22</v>
      </c>
      <c r="G213" s="1" t="s">
        <v>23</v>
      </c>
      <c r="H213" s="1">
        <v>252</v>
      </c>
      <c r="I213" s="1" t="s">
        <v>26</v>
      </c>
      <c r="K213" s="1" t="s">
        <v>21</v>
      </c>
      <c r="AG213" s="1" t="s">
        <v>377</v>
      </c>
    </row>
    <row r="214" spans="1:33">
      <c r="A214" s="1">
        <v>110</v>
      </c>
      <c r="B214" s="1">
        <f t="shared" si="9"/>
        <v>1.1000000000000001</v>
      </c>
      <c r="C214" s="1">
        <v>0.03</v>
      </c>
      <c r="D214" s="1" t="s">
        <v>22</v>
      </c>
      <c r="G214" s="1" t="s">
        <v>23</v>
      </c>
      <c r="H214" s="1">
        <v>252</v>
      </c>
      <c r="I214" s="1" t="s">
        <v>26</v>
      </c>
      <c r="K214" s="1" t="s">
        <v>21</v>
      </c>
      <c r="AG214" s="1" t="s">
        <v>377</v>
      </c>
    </row>
    <row r="215" spans="1:33">
      <c r="A215" s="1">
        <v>145</v>
      </c>
      <c r="B215" s="1">
        <f t="shared" si="9"/>
        <v>1.45</v>
      </c>
      <c r="C215" s="1">
        <v>0.03</v>
      </c>
      <c r="D215" s="1" t="s">
        <v>22</v>
      </c>
      <c r="G215" s="1" t="s">
        <v>23</v>
      </c>
      <c r="H215" s="1">
        <v>252</v>
      </c>
      <c r="I215" s="1" t="s">
        <v>26</v>
      </c>
      <c r="K215" s="1" t="s">
        <v>21</v>
      </c>
      <c r="AG215" s="1" t="s">
        <v>377</v>
      </c>
    </row>
    <row r="216" spans="1:33">
      <c r="A216" s="1">
        <v>145</v>
      </c>
      <c r="B216" s="1">
        <f t="shared" si="9"/>
        <v>1.45</v>
      </c>
      <c r="C216" s="1">
        <v>0.03</v>
      </c>
      <c r="D216" s="1" t="s">
        <v>22</v>
      </c>
      <c r="G216" s="1" t="s">
        <v>23</v>
      </c>
      <c r="H216" s="1">
        <v>252</v>
      </c>
      <c r="I216" s="1" t="s">
        <v>26</v>
      </c>
      <c r="K216" s="1" t="s">
        <v>21</v>
      </c>
      <c r="AG216" s="1" t="s">
        <v>377</v>
      </c>
    </row>
    <row r="217" spans="1:33">
      <c r="A217" s="1">
        <v>7</v>
      </c>
      <c r="B217" s="1">
        <f t="shared" si="9"/>
        <v>7.0000000000000007E-2</v>
      </c>
      <c r="C217" s="1">
        <v>0.03</v>
      </c>
      <c r="D217" s="1" t="s">
        <v>24</v>
      </c>
      <c r="G217" s="1" t="s">
        <v>30</v>
      </c>
      <c r="H217" s="1">
        <v>252</v>
      </c>
      <c r="I217" s="1" t="s">
        <v>26</v>
      </c>
      <c r="K217" s="1" t="s">
        <v>21</v>
      </c>
      <c r="N217" s="1">
        <v>55.2</v>
      </c>
      <c r="AG217" s="1" t="s">
        <v>377</v>
      </c>
    </row>
    <row r="218" spans="1:33">
      <c r="A218" s="1">
        <v>7</v>
      </c>
      <c r="B218" s="1">
        <f t="shared" si="9"/>
        <v>7.0000000000000007E-2</v>
      </c>
      <c r="C218" s="1">
        <v>0.03</v>
      </c>
      <c r="D218" s="1" t="s">
        <v>24</v>
      </c>
      <c r="G218" s="1" t="s">
        <v>30</v>
      </c>
      <c r="H218" s="1">
        <v>252</v>
      </c>
      <c r="I218" s="1" t="s">
        <v>26</v>
      </c>
      <c r="K218" s="1" t="s">
        <v>21</v>
      </c>
      <c r="N218" s="1">
        <v>52.8</v>
      </c>
      <c r="AG218" s="1" t="s">
        <v>377</v>
      </c>
    </row>
    <row r="219" spans="1:33">
      <c r="A219" s="1">
        <v>22</v>
      </c>
      <c r="B219" s="1">
        <f t="shared" si="9"/>
        <v>0.22</v>
      </c>
      <c r="C219" s="1">
        <v>0.03</v>
      </c>
      <c r="D219" s="1" t="s">
        <v>24</v>
      </c>
      <c r="G219" s="1" t="s">
        <v>30</v>
      </c>
      <c r="H219" s="1">
        <v>252</v>
      </c>
      <c r="I219" s="1" t="s">
        <v>26</v>
      </c>
      <c r="K219" s="1" t="s">
        <v>21</v>
      </c>
      <c r="N219" s="1">
        <v>40</v>
      </c>
      <c r="AG219" s="1" t="s">
        <v>377</v>
      </c>
    </row>
    <row r="220" spans="1:33">
      <c r="A220" s="1">
        <v>35</v>
      </c>
      <c r="B220" s="1">
        <f t="shared" si="9"/>
        <v>0.35</v>
      </c>
      <c r="C220" s="1">
        <v>0.06</v>
      </c>
      <c r="D220" s="1" t="s">
        <v>24</v>
      </c>
      <c r="G220" s="1" t="s">
        <v>30</v>
      </c>
      <c r="H220" s="1">
        <v>252</v>
      </c>
      <c r="I220" s="1" t="s">
        <v>26</v>
      </c>
      <c r="K220" s="1" t="s">
        <v>21</v>
      </c>
      <c r="N220" s="1">
        <v>35.200000000000003</v>
      </c>
      <c r="AG220" s="1" t="s">
        <v>377</v>
      </c>
    </row>
    <row r="221" spans="1:33">
      <c r="A221" s="1">
        <v>35</v>
      </c>
      <c r="B221" s="1">
        <f t="shared" si="9"/>
        <v>0.35</v>
      </c>
      <c r="C221" s="1">
        <v>0.06</v>
      </c>
      <c r="D221" s="1" t="s">
        <v>24</v>
      </c>
      <c r="G221" s="1" t="s">
        <v>30</v>
      </c>
      <c r="H221" s="1">
        <v>252</v>
      </c>
      <c r="I221" s="1" t="s">
        <v>26</v>
      </c>
      <c r="K221" s="1" t="s">
        <v>21</v>
      </c>
      <c r="N221" s="1">
        <v>30.6</v>
      </c>
      <c r="AG221" s="1" t="s">
        <v>377</v>
      </c>
    </row>
    <row r="222" spans="1:33">
      <c r="A222" s="1">
        <v>55</v>
      </c>
      <c r="B222" s="1">
        <f t="shared" si="9"/>
        <v>0.55000000000000004</v>
      </c>
      <c r="C222" s="1">
        <v>0.04</v>
      </c>
      <c r="D222" s="1" t="s">
        <v>24</v>
      </c>
      <c r="G222" s="1" t="s">
        <v>30</v>
      </c>
      <c r="H222" s="1">
        <v>252</v>
      </c>
      <c r="I222" s="1" t="s">
        <v>26</v>
      </c>
      <c r="K222" s="1" t="s">
        <v>21</v>
      </c>
      <c r="N222" s="1">
        <v>30.2</v>
      </c>
      <c r="AG222" s="1" t="s">
        <v>377</v>
      </c>
    </row>
    <row r="223" spans="1:33">
      <c r="A223" s="1">
        <v>74</v>
      </c>
      <c r="B223" s="1">
        <f t="shared" si="9"/>
        <v>0.74</v>
      </c>
      <c r="C223" s="1">
        <v>0.03</v>
      </c>
      <c r="D223" s="1" t="s">
        <v>24</v>
      </c>
      <c r="G223" s="1" t="s">
        <v>30</v>
      </c>
      <c r="H223" s="1">
        <v>252</v>
      </c>
      <c r="I223" s="1" t="s">
        <v>26</v>
      </c>
      <c r="K223" s="1" t="s">
        <v>21</v>
      </c>
      <c r="N223" s="1">
        <v>21.1</v>
      </c>
      <c r="AG223" s="1" t="s">
        <v>377</v>
      </c>
    </row>
    <row r="224" spans="1:33">
      <c r="A224" s="1">
        <v>92</v>
      </c>
      <c r="B224" s="1">
        <f t="shared" si="9"/>
        <v>0.92</v>
      </c>
      <c r="C224" s="1">
        <v>0.04</v>
      </c>
      <c r="D224" s="1" t="s">
        <v>24</v>
      </c>
      <c r="G224" s="1" t="s">
        <v>30</v>
      </c>
      <c r="H224" s="1">
        <v>252</v>
      </c>
      <c r="I224" s="1" t="s">
        <v>26</v>
      </c>
      <c r="K224" s="1" t="s">
        <v>21</v>
      </c>
      <c r="N224" s="1">
        <v>25.4</v>
      </c>
      <c r="AG224" s="1" t="s">
        <v>377</v>
      </c>
    </row>
    <row r="225" spans="1:33">
      <c r="A225" s="1">
        <v>10</v>
      </c>
      <c r="B225" s="1">
        <f t="shared" si="9"/>
        <v>0.1</v>
      </c>
      <c r="C225" s="1">
        <v>0.2</v>
      </c>
      <c r="D225" s="1" t="s">
        <v>82</v>
      </c>
      <c r="G225" s="1" t="s">
        <v>81</v>
      </c>
      <c r="H225" s="1">
        <v>252</v>
      </c>
      <c r="I225" s="1" t="s">
        <v>26</v>
      </c>
      <c r="K225" s="1" t="s">
        <v>21</v>
      </c>
      <c r="AG225" s="1" t="s">
        <v>377</v>
      </c>
    </row>
    <row r="226" spans="1:33">
      <c r="A226" s="1">
        <v>10</v>
      </c>
      <c r="B226" s="1">
        <f t="shared" si="9"/>
        <v>0.1</v>
      </c>
      <c r="C226" s="1">
        <v>0.2</v>
      </c>
      <c r="D226" s="1" t="s">
        <v>82</v>
      </c>
      <c r="G226" s="1" t="s">
        <v>81</v>
      </c>
      <c r="H226" s="1">
        <v>252</v>
      </c>
      <c r="I226" s="1" t="s">
        <v>26</v>
      </c>
      <c r="K226" s="1" t="s">
        <v>21</v>
      </c>
      <c r="AG226" s="1" t="s">
        <v>377</v>
      </c>
    </row>
    <row r="227" spans="1:33">
      <c r="A227" s="1">
        <v>18</v>
      </c>
      <c r="B227" s="1">
        <f t="shared" si="9"/>
        <v>0.18</v>
      </c>
      <c r="C227" s="1">
        <v>0.2</v>
      </c>
      <c r="D227" s="1" t="s">
        <v>82</v>
      </c>
      <c r="G227" s="1" t="s">
        <v>81</v>
      </c>
      <c r="H227" s="1">
        <v>252</v>
      </c>
      <c r="I227" s="1" t="s">
        <v>26</v>
      </c>
      <c r="K227" s="1" t="s">
        <v>21</v>
      </c>
      <c r="AG227" s="1" t="s">
        <v>377</v>
      </c>
    </row>
    <row r="228" spans="1:33">
      <c r="A228" s="1">
        <v>27</v>
      </c>
      <c r="B228" s="1">
        <f t="shared" si="9"/>
        <v>0.27</v>
      </c>
      <c r="C228" s="1">
        <v>0.27</v>
      </c>
      <c r="D228" s="1" t="s">
        <v>82</v>
      </c>
      <c r="G228" s="1" t="s">
        <v>81</v>
      </c>
      <c r="H228" s="1">
        <v>252</v>
      </c>
      <c r="I228" s="1" t="s">
        <v>26</v>
      </c>
      <c r="K228" s="1" t="s">
        <v>21</v>
      </c>
      <c r="AG228" s="1" t="s">
        <v>377</v>
      </c>
    </row>
    <row r="229" spans="1:33">
      <c r="A229" s="1">
        <v>27</v>
      </c>
      <c r="B229" s="1">
        <f t="shared" si="9"/>
        <v>0.27</v>
      </c>
      <c r="C229" s="1">
        <v>0.27</v>
      </c>
      <c r="D229" s="1" t="s">
        <v>82</v>
      </c>
      <c r="G229" s="1" t="s">
        <v>81</v>
      </c>
      <c r="H229" s="1">
        <v>252</v>
      </c>
      <c r="I229" s="1" t="s">
        <v>26</v>
      </c>
      <c r="K229" t="s">
        <v>21</v>
      </c>
      <c r="AG229" s="1" t="s">
        <v>377</v>
      </c>
    </row>
    <row r="230" spans="1:33">
      <c r="A230" s="1">
        <v>40</v>
      </c>
      <c r="B230" s="1">
        <f t="shared" si="9"/>
        <v>0.4</v>
      </c>
      <c r="C230" s="1">
        <v>0.12</v>
      </c>
      <c r="D230" s="1" t="s">
        <v>82</v>
      </c>
      <c r="G230" s="1" t="s">
        <v>81</v>
      </c>
      <c r="H230" s="1">
        <v>252</v>
      </c>
      <c r="I230" s="1" t="s">
        <v>26</v>
      </c>
      <c r="K230" s="1" t="s">
        <v>21</v>
      </c>
      <c r="AG230" s="1" t="s">
        <v>377</v>
      </c>
    </row>
    <row r="231" spans="1:33">
      <c r="A231" s="1">
        <v>60</v>
      </c>
      <c r="B231" s="1">
        <f t="shared" si="9"/>
        <v>0.6</v>
      </c>
      <c r="C231" s="1">
        <v>0.09</v>
      </c>
      <c r="D231" s="1" t="s">
        <v>82</v>
      </c>
      <c r="G231" s="1" t="s">
        <v>81</v>
      </c>
      <c r="H231" s="1">
        <v>252</v>
      </c>
      <c r="I231" s="1" t="s">
        <v>26</v>
      </c>
      <c r="K231" s="1" t="s">
        <v>21</v>
      </c>
      <c r="AG231" s="1" t="s">
        <v>377</v>
      </c>
    </row>
    <row r="232" spans="1:33">
      <c r="A232" s="1">
        <v>60</v>
      </c>
      <c r="B232" s="1">
        <f t="shared" si="9"/>
        <v>0.6</v>
      </c>
      <c r="C232" s="1">
        <v>0.09</v>
      </c>
      <c r="D232" s="1" t="s">
        <v>82</v>
      </c>
      <c r="G232" s="1" t="s">
        <v>81</v>
      </c>
      <c r="H232" s="1">
        <v>252</v>
      </c>
      <c r="I232" s="1" t="s">
        <v>26</v>
      </c>
      <c r="K232" s="1" t="s">
        <v>21</v>
      </c>
      <c r="AG232" s="1" t="s">
        <v>377</v>
      </c>
    </row>
    <row r="233" spans="1:33">
      <c r="A233" s="1">
        <v>81</v>
      </c>
      <c r="B233" s="1">
        <f t="shared" si="9"/>
        <v>0.81</v>
      </c>
      <c r="C233" s="1">
        <v>0.08</v>
      </c>
      <c r="D233" s="1" t="s">
        <v>82</v>
      </c>
      <c r="G233" s="1" t="s">
        <v>81</v>
      </c>
      <c r="H233" s="1">
        <v>252</v>
      </c>
      <c r="I233" s="1" t="s">
        <v>26</v>
      </c>
      <c r="K233" s="1" t="s">
        <v>21</v>
      </c>
      <c r="AG233" s="1" t="s">
        <v>377</v>
      </c>
    </row>
    <row r="234" spans="1:33">
      <c r="A234" s="1">
        <v>81</v>
      </c>
      <c r="B234" s="1">
        <f t="shared" si="9"/>
        <v>0.81</v>
      </c>
      <c r="C234" s="1">
        <v>0.09</v>
      </c>
      <c r="D234" s="1" t="s">
        <v>82</v>
      </c>
      <c r="G234" s="1" t="s">
        <v>81</v>
      </c>
      <c r="H234" s="1">
        <v>252</v>
      </c>
      <c r="I234" s="1" t="s">
        <v>26</v>
      </c>
      <c r="K234" s="1" t="s">
        <v>21</v>
      </c>
      <c r="AG234" s="1" t="s">
        <v>377</v>
      </c>
    </row>
    <row r="235" spans="1:33">
      <c r="A235">
        <v>5</v>
      </c>
      <c r="B235" s="1">
        <f t="shared" si="9"/>
        <v>0.05</v>
      </c>
      <c r="C235">
        <v>0.05</v>
      </c>
      <c r="D235" t="s">
        <v>209</v>
      </c>
      <c r="H235" s="1">
        <v>252</v>
      </c>
      <c r="I235" t="s">
        <v>26</v>
      </c>
      <c r="J235" t="s">
        <v>210</v>
      </c>
      <c r="K235" t="s">
        <v>21</v>
      </c>
      <c r="AG235" s="1" t="s">
        <v>377</v>
      </c>
    </row>
    <row r="236" spans="1:33">
      <c r="A236">
        <v>15</v>
      </c>
      <c r="B236" s="1">
        <f t="shared" si="9"/>
        <v>0.15</v>
      </c>
      <c r="C236">
        <v>0.06</v>
      </c>
      <c r="D236" t="s">
        <v>209</v>
      </c>
      <c r="H236" s="1">
        <v>252</v>
      </c>
      <c r="I236" t="s">
        <v>26</v>
      </c>
      <c r="J236" t="s">
        <v>211</v>
      </c>
      <c r="K236" t="s">
        <v>21</v>
      </c>
      <c r="AG236" s="1" t="s">
        <v>377</v>
      </c>
    </row>
    <row r="237" spans="1:33">
      <c r="A237">
        <v>15</v>
      </c>
      <c r="B237" s="1">
        <f t="shared" ref="B237:B268" si="10">A237/100</f>
        <v>0.15</v>
      </c>
      <c r="C237">
        <v>0.05</v>
      </c>
      <c r="D237" t="s">
        <v>209</v>
      </c>
      <c r="H237" s="1">
        <v>252</v>
      </c>
      <c r="I237" t="s">
        <v>26</v>
      </c>
      <c r="J237" t="s">
        <v>212</v>
      </c>
      <c r="K237" t="s">
        <v>21</v>
      </c>
      <c r="AG237" s="1" t="s">
        <v>377</v>
      </c>
    </row>
    <row r="238" spans="1:33">
      <c r="A238">
        <v>27</v>
      </c>
      <c r="B238" s="1">
        <f t="shared" si="10"/>
        <v>0.27</v>
      </c>
      <c r="C238">
        <v>0.03</v>
      </c>
      <c r="D238" t="s">
        <v>209</v>
      </c>
      <c r="H238" s="1">
        <v>252</v>
      </c>
      <c r="I238" t="s">
        <v>26</v>
      </c>
      <c r="J238" t="s">
        <v>213</v>
      </c>
      <c r="K238" t="s">
        <v>21</v>
      </c>
      <c r="AG238" s="1" t="s">
        <v>377</v>
      </c>
    </row>
    <row r="239" spans="1:33">
      <c r="A239">
        <v>39</v>
      </c>
      <c r="B239" s="1">
        <f t="shared" si="10"/>
        <v>0.39</v>
      </c>
      <c r="C239">
        <v>0.05</v>
      </c>
      <c r="D239" t="s">
        <v>209</v>
      </c>
      <c r="H239" s="1">
        <v>252</v>
      </c>
      <c r="I239" t="s">
        <v>26</v>
      </c>
      <c r="J239" t="s">
        <v>214</v>
      </c>
      <c r="K239" t="s">
        <v>21</v>
      </c>
      <c r="AG239" s="1" t="s">
        <v>377</v>
      </c>
    </row>
    <row r="240" spans="1:33">
      <c r="A240">
        <v>39</v>
      </c>
      <c r="B240" s="1">
        <f t="shared" si="10"/>
        <v>0.39</v>
      </c>
      <c r="C240">
        <v>0.05</v>
      </c>
      <c r="D240" t="s">
        <v>209</v>
      </c>
      <c r="H240" s="1">
        <v>252</v>
      </c>
      <c r="I240" t="s">
        <v>26</v>
      </c>
      <c r="J240" t="s">
        <v>215</v>
      </c>
      <c r="K240" t="s">
        <v>21</v>
      </c>
      <c r="AG240" s="1" t="s">
        <v>377</v>
      </c>
    </row>
    <row r="241" spans="1:33">
      <c r="A241">
        <v>55</v>
      </c>
      <c r="B241" s="1">
        <f t="shared" si="10"/>
        <v>0.55000000000000004</v>
      </c>
      <c r="C241">
        <v>0.03</v>
      </c>
      <c r="D241" t="s">
        <v>209</v>
      </c>
      <c r="H241" s="1">
        <v>252</v>
      </c>
      <c r="I241" t="s">
        <v>26</v>
      </c>
      <c r="J241" t="s">
        <v>216</v>
      </c>
      <c r="K241" t="s">
        <v>21</v>
      </c>
      <c r="AG241" s="1" t="s">
        <v>377</v>
      </c>
    </row>
    <row r="242" spans="1:33">
      <c r="A242">
        <v>64</v>
      </c>
      <c r="B242" s="1">
        <f t="shared" si="10"/>
        <v>0.64</v>
      </c>
      <c r="C242">
        <v>0.04</v>
      </c>
      <c r="D242" t="s">
        <v>209</v>
      </c>
      <c r="H242" s="1">
        <v>252</v>
      </c>
      <c r="I242" t="s">
        <v>26</v>
      </c>
      <c r="J242" t="s">
        <v>217</v>
      </c>
      <c r="K242" t="s">
        <v>21</v>
      </c>
      <c r="AG242" s="1" t="s">
        <v>377</v>
      </c>
    </row>
    <row r="243" spans="1:33">
      <c r="A243">
        <v>64</v>
      </c>
      <c r="B243" s="1">
        <f t="shared" si="10"/>
        <v>0.64</v>
      </c>
      <c r="C243">
        <v>0.03</v>
      </c>
      <c r="D243" t="s">
        <v>209</v>
      </c>
      <c r="H243" s="1">
        <v>252</v>
      </c>
      <c r="I243" t="s">
        <v>26</v>
      </c>
      <c r="J243" t="s">
        <v>218</v>
      </c>
      <c r="K243" t="s">
        <v>21</v>
      </c>
      <c r="AG243" s="1" t="s">
        <v>377</v>
      </c>
    </row>
    <row r="244" spans="1:33">
      <c r="A244">
        <v>77</v>
      </c>
      <c r="B244" s="1">
        <f t="shared" si="10"/>
        <v>0.77</v>
      </c>
      <c r="C244">
        <v>0.03</v>
      </c>
      <c r="D244" t="s">
        <v>209</v>
      </c>
      <c r="H244" s="1">
        <v>252</v>
      </c>
      <c r="I244" t="s">
        <v>26</v>
      </c>
      <c r="J244" t="s">
        <v>219</v>
      </c>
      <c r="K244" t="s">
        <v>21</v>
      </c>
      <c r="AG244" s="1" t="s">
        <v>377</v>
      </c>
    </row>
    <row r="245" spans="1:33">
      <c r="A245">
        <v>95</v>
      </c>
      <c r="B245" s="1">
        <f t="shared" si="10"/>
        <v>0.95</v>
      </c>
      <c r="C245">
        <v>0.03</v>
      </c>
      <c r="D245" t="s">
        <v>209</v>
      </c>
      <c r="H245" s="1">
        <v>252</v>
      </c>
      <c r="I245" t="s">
        <v>26</v>
      </c>
      <c r="J245" t="s">
        <v>220</v>
      </c>
      <c r="K245" t="s">
        <v>21</v>
      </c>
      <c r="AG245" s="1" t="s">
        <v>377</v>
      </c>
    </row>
    <row r="246" spans="1:33">
      <c r="A246">
        <v>95</v>
      </c>
      <c r="B246" s="1">
        <f t="shared" si="10"/>
        <v>0.95</v>
      </c>
      <c r="C246">
        <v>0.03</v>
      </c>
      <c r="D246" t="s">
        <v>209</v>
      </c>
      <c r="H246" s="1">
        <v>252</v>
      </c>
      <c r="I246" t="s">
        <v>26</v>
      </c>
      <c r="J246" t="s">
        <v>221</v>
      </c>
      <c r="K246" t="s">
        <v>21</v>
      </c>
      <c r="AG246" s="1" t="s">
        <v>377</v>
      </c>
    </row>
    <row r="247" spans="1:33">
      <c r="A247">
        <v>115</v>
      </c>
      <c r="B247" s="1">
        <f t="shared" si="10"/>
        <v>1.1499999999999999</v>
      </c>
      <c r="C247">
        <v>0.03</v>
      </c>
      <c r="D247" t="s">
        <v>209</v>
      </c>
      <c r="H247" s="1">
        <v>252</v>
      </c>
      <c r="I247" t="s">
        <v>26</v>
      </c>
      <c r="J247" t="s">
        <v>222</v>
      </c>
      <c r="K247" t="s">
        <v>21</v>
      </c>
      <c r="AG247" s="1" t="s">
        <v>377</v>
      </c>
    </row>
    <row r="248" spans="1:33">
      <c r="A248">
        <v>115</v>
      </c>
      <c r="B248" s="1">
        <f t="shared" si="10"/>
        <v>1.1499999999999999</v>
      </c>
      <c r="C248">
        <v>0.03</v>
      </c>
      <c r="D248" t="s">
        <v>209</v>
      </c>
      <c r="H248" s="1">
        <v>252</v>
      </c>
      <c r="I248" t="s">
        <v>26</v>
      </c>
      <c r="J248" t="s">
        <v>223</v>
      </c>
      <c r="K248" t="s">
        <v>21</v>
      </c>
      <c r="AG248" s="1" t="s">
        <v>377</v>
      </c>
    </row>
    <row r="249" spans="1:33">
      <c r="A249">
        <v>6</v>
      </c>
      <c r="B249" s="1">
        <f t="shared" si="10"/>
        <v>0.06</v>
      </c>
      <c r="C249">
        <v>0.03</v>
      </c>
      <c r="D249" t="s">
        <v>224</v>
      </c>
      <c r="E249"/>
      <c r="H249" s="1">
        <v>252</v>
      </c>
      <c r="I249" t="s">
        <v>26</v>
      </c>
      <c r="J249" t="s">
        <v>225</v>
      </c>
      <c r="K249" t="s">
        <v>21</v>
      </c>
      <c r="AG249" s="1" t="s">
        <v>377</v>
      </c>
    </row>
    <row r="250" spans="1:33">
      <c r="A250">
        <v>6</v>
      </c>
      <c r="B250" s="1">
        <f t="shared" si="10"/>
        <v>0.06</v>
      </c>
      <c r="C250">
        <v>0.03</v>
      </c>
      <c r="D250" t="s">
        <v>224</v>
      </c>
      <c r="E250"/>
      <c r="H250" s="1">
        <v>252</v>
      </c>
      <c r="I250" t="s">
        <v>26</v>
      </c>
      <c r="J250" t="s">
        <v>226</v>
      </c>
      <c r="K250" t="s">
        <v>21</v>
      </c>
      <c r="AG250" s="1" t="s">
        <v>377</v>
      </c>
    </row>
    <row r="251" spans="1:33">
      <c r="A251">
        <v>13</v>
      </c>
      <c r="B251" s="1">
        <f t="shared" si="10"/>
        <v>0.13</v>
      </c>
      <c r="C251">
        <v>0.06</v>
      </c>
      <c r="D251" t="s">
        <v>224</v>
      </c>
      <c r="E251"/>
      <c r="H251" s="1">
        <v>252</v>
      </c>
      <c r="I251" t="s">
        <v>26</v>
      </c>
      <c r="J251" t="s">
        <v>227</v>
      </c>
      <c r="K251" t="s">
        <v>21</v>
      </c>
      <c r="AG251" s="1" t="s">
        <v>377</v>
      </c>
    </row>
    <row r="252" spans="1:33">
      <c r="A252">
        <v>31</v>
      </c>
      <c r="B252" s="1">
        <f t="shared" si="10"/>
        <v>0.31</v>
      </c>
      <c r="C252">
        <v>0.06</v>
      </c>
      <c r="D252" t="s">
        <v>224</v>
      </c>
      <c r="E252"/>
      <c r="H252" s="1">
        <v>252</v>
      </c>
      <c r="I252" t="s">
        <v>26</v>
      </c>
      <c r="J252" t="s">
        <v>228</v>
      </c>
      <c r="K252" t="s">
        <v>21</v>
      </c>
      <c r="AG252" s="1" t="s">
        <v>377</v>
      </c>
    </row>
    <row r="253" spans="1:33">
      <c r="A253">
        <v>45</v>
      </c>
      <c r="B253" s="1">
        <f t="shared" si="10"/>
        <v>0.45</v>
      </c>
      <c r="C253">
        <v>0.02</v>
      </c>
      <c r="D253" t="s">
        <v>224</v>
      </c>
      <c r="E253"/>
      <c r="H253" s="1">
        <v>252</v>
      </c>
      <c r="I253" t="s">
        <v>26</v>
      </c>
      <c r="J253" t="s">
        <v>229</v>
      </c>
      <c r="K253" t="s">
        <v>21</v>
      </c>
      <c r="AG253" s="1" t="s">
        <v>377</v>
      </c>
    </row>
    <row r="254" spans="1:33">
      <c r="A254">
        <v>60</v>
      </c>
      <c r="B254" s="1">
        <f t="shared" si="10"/>
        <v>0.6</v>
      </c>
      <c r="C254" s="9">
        <v>2.1124377983442254E-2</v>
      </c>
      <c r="D254" t="s">
        <v>224</v>
      </c>
      <c r="E254"/>
      <c r="H254" s="1">
        <v>252</v>
      </c>
      <c r="I254" t="s">
        <v>26</v>
      </c>
      <c r="J254" t="s">
        <v>231</v>
      </c>
      <c r="K254" t="s">
        <v>21</v>
      </c>
      <c r="AG254" s="1" t="s">
        <v>377</v>
      </c>
    </row>
    <row r="255" spans="1:33">
      <c r="A255">
        <v>5</v>
      </c>
      <c r="B255" s="1">
        <f t="shared" si="10"/>
        <v>0.05</v>
      </c>
      <c r="C255">
        <v>0.23</v>
      </c>
      <c r="D255" t="s">
        <v>230</v>
      </c>
      <c r="H255" s="1">
        <v>252</v>
      </c>
      <c r="I255" t="s">
        <v>26</v>
      </c>
      <c r="J255" t="s">
        <v>232</v>
      </c>
      <c r="K255" t="s">
        <v>21</v>
      </c>
      <c r="AG255" s="1" t="s">
        <v>377</v>
      </c>
    </row>
    <row r="256" spans="1:33">
      <c r="A256">
        <v>5</v>
      </c>
      <c r="B256" s="1">
        <f t="shared" si="10"/>
        <v>0.05</v>
      </c>
      <c r="C256">
        <v>0.23</v>
      </c>
      <c r="D256" t="s">
        <v>230</v>
      </c>
      <c r="H256" s="1">
        <v>252</v>
      </c>
      <c r="I256" t="s">
        <v>26</v>
      </c>
      <c r="J256" t="s">
        <v>233</v>
      </c>
      <c r="K256" t="s">
        <v>21</v>
      </c>
      <c r="AG256" s="1" t="s">
        <v>377</v>
      </c>
    </row>
    <row r="257" spans="1:33">
      <c r="A257">
        <v>14</v>
      </c>
      <c r="B257" s="1">
        <f t="shared" si="10"/>
        <v>0.14000000000000001</v>
      </c>
      <c r="C257">
        <v>0.25</v>
      </c>
      <c r="D257" t="s">
        <v>230</v>
      </c>
      <c r="H257" s="1">
        <v>252</v>
      </c>
      <c r="I257" t="s">
        <v>26</v>
      </c>
      <c r="J257" t="s">
        <v>234</v>
      </c>
      <c r="K257" t="s">
        <v>21</v>
      </c>
      <c r="AG257" s="1" t="s">
        <v>377</v>
      </c>
    </row>
    <row r="258" spans="1:33">
      <c r="A258">
        <v>25</v>
      </c>
      <c r="B258" s="1">
        <f t="shared" si="10"/>
        <v>0.25</v>
      </c>
      <c r="C258">
        <v>0.14000000000000001</v>
      </c>
      <c r="D258" t="s">
        <v>230</v>
      </c>
      <c r="E258"/>
      <c r="H258" s="1">
        <v>252</v>
      </c>
      <c r="I258" t="s">
        <v>26</v>
      </c>
      <c r="J258" t="s">
        <v>235</v>
      </c>
      <c r="K258" t="s">
        <v>21</v>
      </c>
      <c r="AG258" s="1" t="s">
        <v>377</v>
      </c>
    </row>
    <row r="259" spans="1:33">
      <c r="A259">
        <v>35</v>
      </c>
      <c r="B259" s="1">
        <f t="shared" si="10"/>
        <v>0.35</v>
      </c>
      <c r="C259">
        <v>0.14000000000000001</v>
      </c>
      <c r="D259" t="s">
        <v>230</v>
      </c>
      <c r="E259"/>
      <c r="H259" s="1">
        <v>252</v>
      </c>
      <c r="I259" t="s">
        <v>26</v>
      </c>
      <c r="J259" t="s">
        <v>236</v>
      </c>
      <c r="K259" t="s">
        <v>21</v>
      </c>
      <c r="AG259" s="1" t="s">
        <v>377</v>
      </c>
    </row>
    <row r="260" spans="1:33">
      <c r="A260">
        <v>50</v>
      </c>
      <c r="B260" s="1">
        <f t="shared" si="10"/>
        <v>0.5</v>
      </c>
      <c r="C260">
        <v>0.14000000000000001</v>
      </c>
      <c r="D260" t="s">
        <v>230</v>
      </c>
      <c r="E260"/>
      <c r="H260" s="1">
        <v>252</v>
      </c>
      <c r="I260" t="s">
        <v>26</v>
      </c>
      <c r="J260" t="s">
        <v>237</v>
      </c>
      <c r="K260" t="s">
        <v>21</v>
      </c>
      <c r="AG260" s="1" t="s">
        <v>377</v>
      </c>
    </row>
    <row r="261" spans="1:33">
      <c r="A261">
        <v>65</v>
      </c>
      <c r="B261" s="1">
        <f t="shared" si="10"/>
        <v>0.65</v>
      </c>
      <c r="C261">
        <v>0.16</v>
      </c>
      <c r="D261" t="s">
        <v>230</v>
      </c>
      <c r="E261"/>
      <c r="H261" s="1">
        <v>252</v>
      </c>
      <c r="I261" t="s">
        <v>26</v>
      </c>
      <c r="J261" t="s">
        <v>238</v>
      </c>
      <c r="K261" t="s">
        <v>21</v>
      </c>
      <c r="AG261" s="1" t="s">
        <v>377</v>
      </c>
    </row>
    <row r="262" spans="1:33">
      <c r="A262">
        <v>88</v>
      </c>
      <c r="B262" s="1">
        <f t="shared" si="10"/>
        <v>0.88</v>
      </c>
      <c r="C262">
        <v>0.12</v>
      </c>
      <c r="D262" t="s">
        <v>230</v>
      </c>
      <c r="E262"/>
      <c r="H262" s="1">
        <v>252</v>
      </c>
      <c r="I262" t="s">
        <v>26</v>
      </c>
      <c r="J262" t="s">
        <v>239</v>
      </c>
      <c r="K262" t="s">
        <v>21</v>
      </c>
      <c r="AG262" s="1" t="s">
        <v>377</v>
      </c>
    </row>
    <row r="263" spans="1:33">
      <c r="A263">
        <v>110</v>
      </c>
      <c r="B263" s="1">
        <f t="shared" si="10"/>
        <v>1.1000000000000001</v>
      </c>
      <c r="C263">
        <v>0.1</v>
      </c>
      <c r="D263" t="s">
        <v>230</v>
      </c>
      <c r="E263"/>
      <c r="H263" s="1">
        <v>252</v>
      </c>
      <c r="I263" t="s">
        <v>26</v>
      </c>
      <c r="J263" t="s">
        <v>240</v>
      </c>
      <c r="K263" t="s">
        <v>21</v>
      </c>
      <c r="AG263" s="1" t="s">
        <v>377</v>
      </c>
    </row>
    <row r="264" spans="1:33">
      <c r="A264">
        <v>110</v>
      </c>
      <c r="B264" s="1">
        <f t="shared" si="10"/>
        <v>1.1000000000000001</v>
      </c>
      <c r="C264">
        <v>0.14000000000000001</v>
      </c>
      <c r="D264" t="s">
        <v>230</v>
      </c>
      <c r="E264"/>
      <c r="H264" s="1">
        <v>252</v>
      </c>
      <c r="I264" t="s">
        <v>26</v>
      </c>
      <c r="J264" t="s">
        <v>241</v>
      </c>
      <c r="K264" t="s">
        <v>21</v>
      </c>
      <c r="AG264" s="1" t="s">
        <v>377</v>
      </c>
    </row>
    <row r="265" spans="1:33">
      <c r="A265">
        <v>135</v>
      </c>
      <c r="B265" s="1">
        <f t="shared" si="10"/>
        <v>1.35</v>
      </c>
      <c r="C265">
        <v>0.2</v>
      </c>
      <c r="D265" t="s">
        <v>230</v>
      </c>
      <c r="E265"/>
      <c r="H265" s="1">
        <v>252</v>
      </c>
      <c r="I265" t="s">
        <v>26</v>
      </c>
      <c r="J265" t="s">
        <v>242</v>
      </c>
      <c r="K265" t="s">
        <v>21</v>
      </c>
      <c r="AG265" s="1" t="s">
        <v>377</v>
      </c>
    </row>
    <row r="266" spans="1:33">
      <c r="A266">
        <v>151</v>
      </c>
      <c r="B266" s="1">
        <f t="shared" si="10"/>
        <v>1.51</v>
      </c>
      <c r="C266">
        <v>0.13</v>
      </c>
      <c r="D266" t="s">
        <v>230</v>
      </c>
      <c r="E266"/>
      <c r="H266" s="1">
        <v>252</v>
      </c>
      <c r="I266" t="s">
        <v>26</v>
      </c>
      <c r="J266" t="s">
        <v>243</v>
      </c>
      <c r="K266" t="s">
        <v>21</v>
      </c>
      <c r="AG266" s="1" t="s">
        <v>377</v>
      </c>
    </row>
    <row r="267" spans="1:33">
      <c r="A267">
        <v>151</v>
      </c>
      <c r="B267" s="1">
        <f t="shared" si="10"/>
        <v>1.51</v>
      </c>
      <c r="C267">
        <v>0.13</v>
      </c>
      <c r="D267" t="s">
        <v>230</v>
      </c>
      <c r="E267"/>
      <c r="H267" s="1">
        <v>252</v>
      </c>
      <c r="I267" t="s">
        <v>26</v>
      </c>
      <c r="J267" t="s">
        <v>244</v>
      </c>
      <c r="K267" t="s">
        <v>21</v>
      </c>
      <c r="AG267" s="1" t="s">
        <v>377</v>
      </c>
    </row>
    <row r="268" spans="1:33">
      <c r="A268">
        <v>171</v>
      </c>
      <c r="B268" s="1">
        <f t="shared" si="10"/>
        <v>1.71</v>
      </c>
      <c r="C268">
        <v>0.16</v>
      </c>
      <c r="D268" t="s">
        <v>230</v>
      </c>
      <c r="E268"/>
      <c r="H268" s="1">
        <v>252</v>
      </c>
      <c r="I268" t="s">
        <v>26</v>
      </c>
      <c r="J268" t="s">
        <v>254</v>
      </c>
      <c r="K268" t="s">
        <v>21</v>
      </c>
      <c r="AG268" s="1" t="s">
        <v>377</v>
      </c>
    </row>
    <row r="269" spans="1:33">
      <c r="A269">
        <v>10</v>
      </c>
      <c r="B269" s="1">
        <f t="shared" ref="B269:B285" si="11">A269/100</f>
        <v>0.1</v>
      </c>
      <c r="C269">
        <v>0.2</v>
      </c>
      <c r="D269" t="s">
        <v>245</v>
      </c>
      <c r="E269"/>
      <c r="H269" s="1">
        <v>252</v>
      </c>
      <c r="I269" t="s">
        <v>26</v>
      </c>
      <c r="J269" t="s">
        <v>255</v>
      </c>
      <c r="K269" t="s">
        <v>21</v>
      </c>
      <c r="AG269" s="1" t="s">
        <v>377</v>
      </c>
    </row>
    <row r="270" spans="1:33">
      <c r="A270">
        <v>10</v>
      </c>
      <c r="B270" s="1">
        <f t="shared" si="11"/>
        <v>0.1</v>
      </c>
      <c r="C270">
        <v>0.2</v>
      </c>
      <c r="D270" t="s">
        <v>245</v>
      </c>
      <c r="E270"/>
      <c r="H270" s="1">
        <v>252</v>
      </c>
      <c r="I270" t="s">
        <v>26</v>
      </c>
      <c r="J270" t="s">
        <v>246</v>
      </c>
      <c r="K270" t="s">
        <v>21</v>
      </c>
      <c r="AG270" s="1" t="s">
        <v>377</v>
      </c>
    </row>
    <row r="271" spans="1:33">
      <c r="A271">
        <v>18</v>
      </c>
      <c r="B271" s="1">
        <f t="shared" si="11"/>
        <v>0.18</v>
      </c>
      <c r="C271">
        <v>0.2</v>
      </c>
      <c r="D271" t="s">
        <v>245</v>
      </c>
      <c r="E271"/>
      <c r="H271" s="1">
        <v>252</v>
      </c>
      <c r="I271" t="s">
        <v>26</v>
      </c>
      <c r="J271" t="s">
        <v>247</v>
      </c>
      <c r="K271" t="s">
        <v>21</v>
      </c>
      <c r="AG271" s="1" t="s">
        <v>377</v>
      </c>
    </row>
    <row r="272" spans="1:33">
      <c r="A272">
        <v>27</v>
      </c>
      <c r="B272" s="1">
        <f t="shared" si="11"/>
        <v>0.27</v>
      </c>
      <c r="C272">
        <v>0.27</v>
      </c>
      <c r="D272" t="s">
        <v>245</v>
      </c>
      <c r="H272" s="1">
        <v>252</v>
      </c>
      <c r="I272" t="s">
        <v>26</v>
      </c>
      <c r="J272" t="s">
        <v>248</v>
      </c>
      <c r="K272" t="s">
        <v>21</v>
      </c>
      <c r="AG272" s="1" t="s">
        <v>377</v>
      </c>
    </row>
    <row r="273" spans="1:33">
      <c r="A273">
        <v>27</v>
      </c>
      <c r="B273" s="1">
        <f t="shared" si="11"/>
        <v>0.27</v>
      </c>
      <c r="C273">
        <v>0.27</v>
      </c>
      <c r="D273" t="s">
        <v>245</v>
      </c>
      <c r="H273" s="1">
        <v>252</v>
      </c>
      <c r="I273" t="s">
        <v>26</v>
      </c>
      <c r="J273" t="s">
        <v>249</v>
      </c>
      <c r="K273" t="s">
        <v>21</v>
      </c>
      <c r="AG273" s="1" t="s">
        <v>377</v>
      </c>
    </row>
    <row r="274" spans="1:33">
      <c r="A274">
        <v>40</v>
      </c>
      <c r="B274" s="1">
        <f t="shared" si="11"/>
        <v>0.4</v>
      </c>
      <c r="C274">
        <v>0.12</v>
      </c>
      <c r="D274" t="s">
        <v>245</v>
      </c>
      <c r="H274" s="1">
        <v>252</v>
      </c>
      <c r="I274" t="s">
        <v>26</v>
      </c>
      <c r="J274" t="s">
        <v>250</v>
      </c>
      <c r="K274" t="s">
        <v>21</v>
      </c>
      <c r="AG274" s="1" t="s">
        <v>377</v>
      </c>
    </row>
    <row r="275" spans="1:33">
      <c r="A275">
        <v>60</v>
      </c>
      <c r="B275" s="1">
        <f t="shared" si="11"/>
        <v>0.6</v>
      </c>
      <c r="C275">
        <v>0.09</v>
      </c>
      <c r="D275" t="s">
        <v>245</v>
      </c>
      <c r="H275" s="1">
        <v>252</v>
      </c>
      <c r="I275" t="s">
        <v>26</v>
      </c>
      <c r="J275" t="s">
        <v>251</v>
      </c>
      <c r="K275" t="s">
        <v>21</v>
      </c>
      <c r="AG275" s="1" t="s">
        <v>377</v>
      </c>
    </row>
    <row r="276" spans="1:33">
      <c r="A276">
        <v>60</v>
      </c>
      <c r="B276" s="1">
        <f t="shared" si="11"/>
        <v>0.6</v>
      </c>
      <c r="C276">
        <v>0.09</v>
      </c>
      <c r="D276" t="s">
        <v>245</v>
      </c>
      <c r="H276" s="1">
        <v>252</v>
      </c>
      <c r="I276" t="s">
        <v>26</v>
      </c>
      <c r="J276" t="s">
        <v>252</v>
      </c>
      <c r="K276" t="s">
        <v>21</v>
      </c>
      <c r="AG276" s="1" t="s">
        <v>377</v>
      </c>
    </row>
    <row r="277" spans="1:33">
      <c r="A277">
        <v>81</v>
      </c>
      <c r="B277" s="1">
        <f t="shared" si="11"/>
        <v>0.81</v>
      </c>
      <c r="C277">
        <v>0.08</v>
      </c>
      <c r="D277" t="s">
        <v>245</v>
      </c>
      <c r="H277" s="1">
        <v>252</v>
      </c>
      <c r="I277" t="s">
        <v>26</v>
      </c>
      <c r="J277" t="s">
        <v>253</v>
      </c>
      <c r="K277" t="s">
        <v>21</v>
      </c>
      <c r="AG277" s="1" t="s">
        <v>377</v>
      </c>
    </row>
    <row r="278" spans="1:33">
      <c r="A278">
        <v>81</v>
      </c>
      <c r="B278" s="1">
        <f t="shared" si="11"/>
        <v>0.81</v>
      </c>
      <c r="C278">
        <v>0.09</v>
      </c>
      <c r="D278" t="s">
        <v>245</v>
      </c>
      <c r="H278" s="1">
        <v>252</v>
      </c>
      <c r="I278" t="s">
        <v>26</v>
      </c>
      <c r="J278" t="s">
        <v>256</v>
      </c>
      <c r="K278" t="s">
        <v>21</v>
      </c>
      <c r="AG278" s="1" t="s">
        <v>377</v>
      </c>
    </row>
    <row r="279" spans="1:33">
      <c r="A279" s="1">
        <v>8</v>
      </c>
      <c r="B279" s="1">
        <f t="shared" si="11"/>
        <v>0.08</v>
      </c>
      <c r="C279" s="1">
        <v>0.1</v>
      </c>
      <c r="D279" s="1" t="s">
        <v>27</v>
      </c>
      <c r="G279" s="1" t="s">
        <v>29</v>
      </c>
      <c r="H279" s="1">
        <v>260</v>
      </c>
      <c r="I279" s="1" t="s">
        <v>28</v>
      </c>
      <c r="K279" s="1" t="s">
        <v>21</v>
      </c>
      <c r="AG279" s="1" t="s">
        <v>377</v>
      </c>
    </row>
    <row r="280" spans="1:33">
      <c r="A280" s="1">
        <v>8</v>
      </c>
      <c r="B280" s="1">
        <f t="shared" si="11"/>
        <v>0.08</v>
      </c>
      <c r="C280" s="1">
        <v>0.1</v>
      </c>
      <c r="D280" s="1" t="s">
        <v>27</v>
      </c>
      <c r="G280" s="1" t="s">
        <v>29</v>
      </c>
      <c r="H280" s="1">
        <v>260</v>
      </c>
      <c r="I280" s="1" t="s">
        <v>28</v>
      </c>
      <c r="K280" s="1" t="s">
        <v>21</v>
      </c>
      <c r="AG280" s="1" t="s">
        <v>377</v>
      </c>
    </row>
    <row r="281" spans="1:33">
      <c r="A281" s="1">
        <v>15</v>
      </c>
      <c r="B281" s="1">
        <f t="shared" si="11"/>
        <v>0.15</v>
      </c>
      <c r="C281" s="1">
        <v>0.09</v>
      </c>
      <c r="D281" s="1" t="s">
        <v>27</v>
      </c>
      <c r="G281" s="1" t="s">
        <v>29</v>
      </c>
      <c r="H281" s="1">
        <v>260</v>
      </c>
      <c r="I281" s="1" t="s">
        <v>28</v>
      </c>
      <c r="K281" s="1" t="s">
        <v>21</v>
      </c>
      <c r="AG281" s="1" t="s">
        <v>377</v>
      </c>
    </row>
    <row r="282" spans="1:33">
      <c r="A282" s="1">
        <v>27</v>
      </c>
      <c r="B282" s="1">
        <f t="shared" si="11"/>
        <v>0.27</v>
      </c>
      <c r="C282" s="1">
        <v>0.06</v>
      </c>
      <c r="D282" s="1" t="s">
        <v>27</v>
      </c>
      <c r="G282" s="1" t="s">
        <v>29</v>
      </c>
      <c r="H282" s="1">
        <v>260</v>
      </c>
      <c r="I282" s="1" t="s">
        <v>28</v>
      </c>
      <c r="K282" s="1" t="s">
        <v>21</v>
      </c>
      <c r="AG282" s="1" t="s">
        <v>377</v>
      </c>
    </row>
    <row r="283" spans="1:33">
      <c r="A283" s="1">
        <v>27</v>
      </c>
      <c r="B283" s="1">
        <f t="shared" si="11"/>
        <v>0.27</v>
      </c>
      <c r="C283" s="1">
        <v>0.06</v>
      </c>
      <c r="D283" s="1" t="s">
        <v>27</v>
      </c>
      <c r="G283" s="1" t="s">
        <v>29</v>
      </c>
      <c r="H283" s="1">
        <v>260</v>
      </c>
      <c r="I283" s="1" t="s">
        <v>28</v>
      </c>
      <c r="K283" s="1" t="s">
        <v>21</v>
      </c>
      <c r="AG283" s="1" t="s">
        <v>377</v>
      </c>
    </row>
    <row r="284" spans="1:33">
      <c r="A284" s="1">
        <v>40</v>
      </c>
      <c r="B284" s="1">
        <f t="shared" si="11"/>
        <v>0.4</v>
      </c>
      <c r="C284" s="1">
        <v>0.04</v>
      </c>
      <c r="D284" s="1" t="s">
        <v>27</v>
      </c>
      <c r="G284" s="1" t="s">
        <v>29</v>
      </c>
      <c r="H284" s="1">
        <v>260</v>
      </c>
      <c r="I284" s="1" t="s">
        <v>28</v>
      </c>
      <c r="K284" s="1" t="s">
        <v>21</v>
      </c>
      <c r="AG284" s="1" t="s">
        <v>377</v>
      </c>
    </row>
    <row r="285" spans="1:33">
      <c r="A285" s="1">
        <v>61</v>
      </c>
      <c r="B285" s="1">
        <f t="shared" si="11"/>
        <v>0.61</v>
      </c>
      <c r="C285" s="1">
        <v>0.05</v>
      </c>
      <c r="D285" s="1" t="s">
        <v>27</v>
      </c>
      <c r="G285" s="1" t="s">
        <v>29</v>
      </c>
      <c r="H285" s="1">
        <v>260</v>
      </c>
      <c r="I285" s="1" t="s">
        <v>28</v>
      </c>
      <c r="K285" s="1" t="s">
        <v>21</v>
      </c>
      <c r="AG285" s="1" t="s">
        <v>377</v>
      </c>
    </row>
    <row r="286" spans="1:33">
      <c r="C286" s="1">
        <v>0.43</v>
      </c>
      <c r="D286" s="1" t="s">
        <v>122</v>
      </c>
      <c r="G286" s="1" t="s">
        <v>123</v>
      </c>
      <c r="H286" s="1">
        <v>580</v>
      </c>
      <c r="I286" s="1" t="s">
        <v>130</v>
      </c>
      <c r="J286" s="1" t="s">
        <v>149</v>
      </c>
      <c r="K286" t="s">
        <v>131</v>
      </c>
      <c r="M286" s="1" t="s">
        <v>151</v>
      </c>
      <c r="N286" s="1">
        <v>39.6</v>
      </c>
      <c r="Q286" s="1">
        <f t="shared" ref="Q286:Q296" si="12">U286/T286</f>
        <v>0.50518134715025909</v>
      </c>
      <c r="T286" s="1">
        <v>3.86</v>
      </c>
      <c r="U286" s="1">
        <v>1.95</v>
      </c>
      <c r="AG286" t="s">
        <v>379</v>
      </c>
    </row>
    <row r="287" spans="1:33">
      <c r="C287" s="1">
        <v>0.03</v>
      </c>
      <c r="D287" s="1" t="s">
        <v>122</v>
      </c>
      <c r="G287" s="1" t="s">
        <v>123</v>
      </c>
      <c r="H287" s="1">
        <v>580</v>
      </c>
      <c r="I287" s="1" t="s">
        <v>130</v>
      </c>
      <c r="J287" s="1" t="s">
        <v>124</v>
      </c>
      <c r="K287" s="1" t="s">
        <v>131</v>
      </c>
      <c r="M287" s="1" t="s">
        <v>151</v>
      </c>
      <c r="N287" s="1">
        <v>38</v>
      </c>
      <c r="Q287" s="1">
        <f t="shared" si="12"/>
        <v>0.52293577981651362</v>
      </c>
      <c r="T287" s="1">
        <v>4.3600000000000003</v>
      </c>
      <c r="U287" s="1">
        <v>2.2799999999999998</v>
      </c>
      <c r="AG287" t="s">
        <v>379</v>
      </c>
    </row>
    <row r="288" spans="1:33">
      <c r="C288" s="1">
        <v>0.03</v>
      </c>
      <c r="D288" s="1" t="s">
        <v>122</v>
      </c>
      <c r="G288" s="1" t="s">
        <v>123</v>
      </c>
      <c r="H288" s="1">
        <v>580</v>
      </c>
      <c r="I288" s="1" t="s">
        <v>130</v>
      </c>
      <c r="J288" s="1" t="s">
        <v>125</v>
      </c>
      <c r="K288" s="1" t="s">
        <v>131</v>
      </c>
      <c r="M288" s="1" t="s">
        <v>152</v>
      </c>
      <c r="N288" s="1">
        <v>36.200000000000003</v>
      </c>
      <c r="Q288" s="1">
        <f t="shared" si="12"/>
        <v>0.54418604651162794</v>
      </c>
      <c r="T288" s="1">
        <v>4.3</v>
      </c>
      <c r="U288" s="1">
        <v>2.34</v>
      </c>
      <c r="AG288" t="s">
        <v>379</v>
      </c>
    </row>
    <row r="289" spans="3:33">
      <c r="C289" s="1">
        <v>0.03</v>
      </c>
      <c r="D289" s="1" t="s">
        <v>122</v>
      </c>
      <c r="G289" s="1" t="s">
        <v>123</v>
      </c>
      <c r="H289" s="1">
        <v>580</v>
      </c>
      <c r="I289" s="1" t="s">
        <v>130</v>
      </c>
      <c r="J289" s="1" t="s">
        <v>126</v>
      </c>
      <c r="K289" s="1" t="s">
        <v>131</v>
      </c>
      <c r="M289" s="1" t="s">
        <v>152</v>
      </c>
      <c r="N289" s="1">
        <v>33.6</v>
      </c>
      <c r="Q289" s="1">
        <f t="shared" si="12"/>
        <v>0.47627737226277367</v>
      </c>
      <c r="T289" s="1">
        <v>5.48</v>
      </c>
      <c r="U289" s="1">
        <v>2.61</v>
      </c>
      <c r="AG289" t="s">
        <v>379</v>
      </c>
    </row>
    <row r="290" spans="3:33">
      <c r="C290" s="1">
        <v>0.02</v>
      </c>
      <c r="D290" s="1" t="s">
        <v>122</v>
      </c>
      <c r="G290" s="1" t="s">
        <v>123</v>
      </c>
      <c r="H290" s="1">
        <v>580</v>
      </c>
      <c r="I290" s="1" t="s">
        <v>130</v>
      </c>
      <c r="J290" s="1" t="s">
        <v>127</v>
      </c>
      <c r="K290" s="1" t="s">
        <v>131</v>
      </c>
      <c r="M290" s="1" t="s">
        <v>153</v>
      </c>
      <c r="N290" s="1">
        <v>35.799999999999997</v>
      </c>
      <c r="Q290" s="1">
        <f t="shared" si="12"/>
        <v>0.48684210526315785</v>
      </c>
      <c r="T290" s="1">
        <v>5.32</v>
      </c>
      <c r="U290" s="1">
        <v>2.59</v>
      </c>
      <c r="AG290" t="s">
        <v>379</v>
      </c>
    </row>
    <row r="291" spans="3:33">
      <c r="C291" s="1">
        <v>0.03</v>
      </c>
      <c r="D291" s="1" t="s">
        <v>122</v>
      </c>
      <c r="G291" s="1" t="s">
        <v>123</v>
      </c>
      <c r="H291" s="1">
        <v>580</v>
      </c>
      <c r="I291" s="1" t="s">
        <v>130</v>
      </c>
      <c r="J291" s="1" t="s">
        <v>128</v>
      </c>
      <c r="K291" s="1" t="s">
        <v>131</v>
      </c>
      <c r="M291" s="1" t="s">
        <v>153</v>
      </c>
      <c r="N291" s="1">
        <v>43</v>
      </c>
      <c r="Q291" s="1">
        <f t="shared" si="12"/>
        <v>0.45614035087719301</v>
      </c>
      <c r="T291" s="1">
        <v>4.5599999999999996</v>
      </c>
      <c r="U291" s="1">
        <v>2.08</v>
      </c>
      <c r="AG291" t="s">
        <v>379</v>
      </c>
    </row>
    <row r="292" spans="3:33">
      <c r="C292" s="1">
        <v>0.03</v>
      </c>
      <c r="D292" s="1" t="s">
        <v>129</v>
      </c>
      <c r="G292" s="1" t="s">
        <v>123</v>
      </c>
      <c r="H292" s="1">
        <v>580</v>
      </c>
      <c r="I292" s="1" t="s">
        <v>130</v>
      </c>
      <c r="J292" s="1" t="s">
        <v>132</v>
      </c>
      <c r="K292" s="1" t="s">
        <v>131</v>
      </c>
      <c r="M292" s="1" t="s">
        <v>151</v>
      </c>
      <c r="N292" s="1">
        <v>35.6</v>
      </c>
      <c r="Q292" s="1">
        <f t="shared" si="12"/>
        <v>0.21848739495798322</v>
      </c>
      <c r="T292" s="1">
        <v>4.76</v>
      </c>
      <c r="U292" s="1">
        <v>1.04</v>
      </c>
      <c r="AG292" t="s">
        <v>379</v>
      </c>
    </row>
    <row r="293" spans="3:33">
      <c r="C293" s="1">
        <v>0.05</v>
      </c>
      <c r="D293" s="1" t="s">
        <v>129</v>
      </c>
      <c r="G293" s="1" t="s">
        <v>123</v>
      </c>
      <c r="H293" s="1">
        <v>580</v>
      </c>
      <c r="I293" s="1" t="s">
        <v>130</v>
      </c>
      <c r="J293" s="1" t="s">
        <v>133</v>
      </c>
      <c r="K293" s="1" t="s">
        <v>131</v>
      </c>
      <c r="M293" s="1" t="s">
        <v>151</v>
      </c>
      <c r="N293" s="1">
        <v>34.4</v>
      </c>
      <c r="Q293" s="1">
        <f t="shared" si="12"/>
        <v>0.16317991631799164</v>
      </c>
      <c r="T293" s="1">
        <v>4.78</v>
      </c>
      <c r="U293" s="1">
        <v>0.78</v>
      </c>
      <c r="AG293" t="s">
        <v>379</v>
      </c>
    </row>
    <row r="294" spans="3:33">
      <c r="C294" s="1">
        <v>0.02</v>
      </c>
      <c r="D294" s="1" t="s">
        <v>129</v>
      </c>
      <c r="G294" s="1" t="s">
        <v>123</v>
      </c>
      <c r="H294" s="1">
        <v>580</v>
      </c>
      <c r="I294" s="1" t="s">
        <v>130</v>
      </c>
      <c r="J294" s="1" t="s">
        <v>134</v>
      </c>
      <c r="K294" s="1" t="s">
        <v>131</v>
      </c>
      <c r="M294" s="1" t="s">
        <v>152</v>
      </c>
      <c r="N294" s="1">
        <v>33.200000000000003</v>
      </c>
      <c r="Q294" s="1">
        <f t="shared" si="12"/>
        <v>0.20044052863436124</v>
      </c>
      <c r="T294" s="1">
        <v>4.54</v>
      </c>
      <c r="U294" s="1">
        <v>0.91</v>
      </c>
      <c r="AG294" t="s">
        <v>379</v>
      </c>
    </row>
    <row r="295" spans="3:33">
      <c r="C295" s="1">
        <v>0.02</v>
      </c>
      <c r="D295" s="1" t="s">
        <v>129</v>
      </c>
      <c r="G295" s="1" t="s">
        <v>123</v>
      </c>
      <c r="H295" s="1">
        <v>580</v>
      </c>
      <c r="I295" s="1" t="s">
        <v>130</v>
      </c>
      <c r="J295" s="1" t="s">
        <v>135</v>
      </c>
      <c r="K295" s="1" t="s">
        <v>131</v>
      </c>
      <c r="M295" s="1" t="s">
        <v>152</v>
      </c>
      <c r="N295" s="1">
        <v>34.6</v>
      </c>
      <c r="Q295" s="1">
        <f t="shared" si="12"/>
        <v>1.791044776119403E-3</v>
      </c>
      <c r="T295" s="1">
        <v>469</v>
      </c>
      <c r="U295" s="1">
        <v>0.84</v>
      </c>
      <c r="AG295" t="s">
        <v>379</v>
      </c>
    </row>
    <row r="296" spans="3:33">
      <c r="C296" s="1">
        <v>0.16</v>
      </c>
      <c r="D296" s="1" t="s">
        <v>129</v>
      </c>
      <c r="G296" s="1" t="s">
        <v>123</v>
      </c>
      <c r="H296" s="1">
        <v>580</v>
      </c>
      <c r="I296" s="1" t="s">
        <v>130</v>
      </c>
      <c r="J296" s="1" t="s">
        <v>136</v>
      </c>
      <c r="K296" s="1" t="s">
        <v>131</v>
      </c>
      <c r="M296" s="1" t="s">
        <v>152</v>
      </c>
      <c r="N296" s="1">
        <v>31.6</v>
      </c>
      <c r="Q296" s="1">
        <f t="shared" si="12"/>
        <v>0.16077738515901061</v>
      </c>
      <c r="T296" s="1">
        <v>5.66</v>
      </c>
      <c r="U296" s="1">
        <v>0.91</v>
      </c>
      <c r="AG296" t="s">
        <v>379</v>
      </c>
    </row>
    <row r="297" spans="3:33">
      <c r="C297" s="1">
        <v>0.01</v>
      </c>
      <c r="D297" s="1" t="s">
        <v>129</v>
      </c>
      <c r="G297" s="1" t="s">
        <v>123</v>
      </c>
      <c r="H297" s="1">
        <v>580</v>
      </c>
      <c r="I297" s="1" t="s">
        <v>130</v>
      </c>
      <c r="J297" s="1" t="s">
        <v>137</v>
      </c>
      <c r="K297" s="1" t="s">
        <v>131</v>
      </c>
      <c r="M297" s="1" t="s">
        <v>153</v>
      </c>
      <c r="N297" s="1">
        <v>30</v>
      </c>
      <c r="AG297" t="s">
        <v>379</v>
      </c>
    </row>
    <row r="298" spans="3:33">
      <c r="C298" s="1">
        <v>0.01</v>
      </c>
      <c r="D298" s="1" t="s">
        <v>129</v>
      </c>
      <c r="G298" s="1" t="s">
        <v>123</v>
      </c>
      <c r="H298" s="1">
        <v>580</v>
      </c>
      <c r="I298" s="1" t="s">
        <v>130</v>
      </c>
      <c r="J298" s="1" t="s">
        <v>138</v>
      </c>
      <c r="K298" s="1" t="s">
        <v>131</v>
      </c>
      <c r="M298" s="1" t="s">
        <v>153</v>
      </c>
      <c r="N298" s="1">
        <v>35.200000000000003</v>
      </c>
      <c r="Q298" s="1">
        <f t="shared" ref="Q298:Q305" si="13">U298/T298</f>
        <v>0.56603773584905659</v>
      </c>
      <c r="T298" s="1">
        <v>5.3</v>
      </c>
      <c r="U298" s="1">
        <v>3</v>
      </c>
      <c r="AG298" t="s">
        <v>379</v>
      </c>
    </row>
    <row r="299" spans="3:33">
      <c r="C299" s="1">
        <v>0.03</v>
      </c>
      <c r="D299" s="1" t="s">
        <v>139</v>
      </c>
      <c r="G299" s="1" t="s">
        <v>148</v>
      </c>
      <c r="H299" s="1">
        <v>580</v>
      </c>
      <c r="I299" s="1" t="s">
        <v>130</v>
      </c>
      <c r="J299" s="1" t="s">
        <v>140</v>
      </c>
      <c r="K299" s="1" t="s">
        <v>131</v>
      </c>
      <c r="M299" s="1" t="s">
        <v>151</v>
      </c>
      <c r="N299" s="1">
        <v>37.4</v>
      </c>
      <c r="Q299" s="1">
        <f t="shared" si="13"/>
        <v>0.47555555555555556</v>
      </c>
      <c r="T299" s="1">
        <v>4.5</v>
      </c>
      <c r="U299" s="1">
        <v>2.14</v>
      </c>
      <c r="AG299" t="s">
        <v>379</v>
      </c>
    </row>
    <row r="300" spans="3:33">
      <c r="C300" s="1">
        <v>0.02</v>
      </c>
      <c r="D300" s="1" t="s">
        <v>139</v>
      </c>
      <c r="G300" s="1" t="s">
        <v>148</v>
      </c>
      <c r="H300" s="1">
        <v>580</v>
      </c>
      <c r="I300" s="1" t="s">
        <v>130</v>
      </c>
      <c r="J300" s="1" t="s">
        <v>142</v>
      </c>
      <c r="K300" s="1" t="s">
        <v>131</v>
      </c>
      <c r="M300" s="1" t="s">
        <v>151</v>
      </c>
      <c r="N300" s="1">
        <v>38.4</v>
      </c>
      <c r="Q300" s="1">
        <f t="shared" si="13"/>
        <v>0.44516129032258056</v>
      </c>
      <c r="T300" s="1">
        <v>4.6500000000000004</v>
      </c>
      <c r="U300" s="1">
        <v>2.0699999999999998</v>
      </c>
      <c r="AG300" t="s">
        <v>379</v>
      </c>
    </row>
    <row r="301" spans="3:33">
      <c r="C301" s="1">
        <v>0.03</v>
      </c>
      <c r="D301" s="1" t="s">
        <v>139</v>
      </c>
      <c r="G301" s="1" t="s">
        <v>148</v>
      </c>
      <c r="H301" s="1">
        <v>580</v>
      </c>
      <c r="I301" s="1" t="s">
        <v>130</v>
      </c>
      <c r="J301" s="1" t="s">
        <v>143</v>
      </c>
      <c r="K301" s="1" t="s">
        <v>131</v>
      </c>
      <c r="M301" s="1" t="s">
        <v>153</v>
      </c>
      <c r="N301" s="1">
        <v>37.799999999999997</v>
      </c>
      <c r="Q301" s="1">
        <f t="shared" si="13"/>
        <v>0.49206349206349204</v>
      </c>
      <c r="T301" s="1">
        <v>5.04</v>
      </c>
      <c r="U301" s="1">
        <v>2.48</v>
      </c>
      <c r="AG301" t="s">
        <v>379</v>
      </c>
    </row>
    <row r="302" spans="3:33">
      <c r="C302" s="1">
        <v>0.04</v>
      </c>
      <c r="D302" s="1" t="s">
        <v>139</v>
      </c>
      <c r="G302" s="1" t="s">
        <v>148</v>
      </c>
      <c r="H302" s="1">
        <v>580</v>
      </c>
      <c r="I302" s="1" t="s">
        <v>130</v>
      </c>
      <c r="J302" s="1" t="s">
        <v>144</v>
      </c>
      <c r="K302" s="1" t="s">
        <v>131</v>
      </c>
      <c r="M302" s="1" t="s">
        <v>153</v>
      </c>
      <c r="N302" s="1">
        <v>41.4</v>
      </c>
      <c r="Q302" s="1">
        <f t="shared" si="13"/>
        <v>0.48043478260869565</v>
      </c>
      <c r="T302" s="1">
        <v>4.5999999999999996</v>
      </c>
      <c r="U302" s="1">
        <v>2.21</v>
      </c>
      <c r="AG302" t="s">
        <v>379</v>
      </c>
    </row>
    <row r="303" spans="3:33">
      <c r="C303" s="1">
        <v>0.01</v>
      </c>
      <c r="D303" s="1" t="s">
        <v>141</v>
      </c>
      <c r="G303" s="1" t="s">
        <v>148</v>
      </c>
      <c r="H303" s="1">
        <v>580</v>
      </c>
      <c r="I303" s="1" t="s">
        <v>130</v>
      </c>
      <c r="J303" s="1" t="s">
        <v>145</v>
      </c>
      <c r="K303" s="1" t="s">
        <v>131</v>
      </c>
      <c r="M303" s="1" t="s">
        <v>151</v>
      </c>
      <c r="N303" s="1">
        <v>35</v>
      </c>
      <c r="Q303" s="1">
        <f t="shared" si="13"/>
        <v>0.42653061224489791</v>
      </c>
      <c r="T303" s="1">
        <v>4.9000000000000004</v>
      </c>
      <c r="U303" s="1">
        <v>2.09</v>
      </c>
      <c r="AG303" t="s">
        <v>379</v>
      </c>
    </row>
    <row r="304" spans="3:33">
      <c r="C304" s="1">
        <v>0.01</v>
      </c>
      <c r="D304" s="1" t="s">
        <v>141</v>
      </c>
      <c r="G304" s="1" t="s">
        <v>148</v>
      </c>
      <c r="H304" s="1">
        <v>580</v>
      </c>
      <c r="I304" s="1" t="s">
        <v>130</v>
      </c>
      <c r="J304" s="1" t="s">
        <v>146</v>
      </c>
      <c r="K304" s="1" t="s">
        <v>131</v>
      </c>
      <c r="M304" s="1" t="s">
        <v>151</v>
      </c>
      <c r="N304" s="1">
        <v>33.6</v>
      </c>
      <c r="Q304" s="1">
        <f t="shared" si="13"/>
        <v>0.49892933618843688</v>
      </c>
      <c r="T304" s="1">
        <v>4.67</v>
      </c>
      <c r="U304" s="1">
        <v>2.33</v>
      </c>
      <c r="AG304" t="s">
        <v>379</v>
      </c>
    </row>
    <row r="305" spans="1:33">
      <c r="C305" s="1">
        <v>0.02</v>
      </c>
      <c r="D305" s="1" t="s">
        <v>141</v>
      </c>
      <c r="G305" s="1" t="s">
        <v>148</v>
      </c>
      <c r="H305" s="1">
        <v>580</v>
      </c>
      <c r="I305" s="1" t="s">
        <v>130</v>
      </c>
      <c r="J305" s="1" t="s">
        <v>147</v>
      </c>
      <c r="K305" s="1" t="s">
        <v>131</v>
      </c>
      <c r="M305" s="1" t="s">
        <v>153</v>
      </c>
      <c r="N305" s="1">
        <v>29.6</v>
      </c>
      <c r="Q305" s="1">
        <f t="shared" si="13"/>
        <v>0.45243619489559167</v>
      </c>
      <c r="T305" s="1">
        <v>4.3099999999999996</v>
      </c>
      <c r="U305" s="1">
        <v>1.95</v>
      </c>
      <c r="AG305" t="s">
        <v>379</v>
      </c>
    </row>
    <row r="306" spans="1:33">
      <c r="B306" s="1">
        <v>0</v>
      </c>
      <c r="C306" s="1">
        <v>0.1</v>
      </c>
      <c r="D306" s="1" t="s">
        <v>14</v>
      </c>
      <c r="E306" s="1">
        <v>1.5</v>
      </c>
      <c r="H306" s="1">
        <v>1700</v>
      </c>
      <c r="I306" s="1" t="s">
        <v>83</v>
      </c>
      <c r="J306" s="1" t="s">
        <v>15</v>
      </c>
      <c r="K306" s="1" t="s">
        <v>17</v>
      </c>
      <c r="O306" s="1">
        <f>(V306+W306)/S306</f>
        <v>0.15516346652828231</v>
      </c>
      <c r="S306" s="1">
        <v>19.27</v>
      </c>
      <c r="V306" s="1">
        <v>0.45</v>
      </c>
      <c r="W306" s="1">
        <v>2.54</v>
      </c>
      <c r="AG306" s="1" t="s">
        <v>385</v>
      </c>
    </row>
    <row r="307" spans="1:33">
      <c r="B307" s="1">
        <v>0.2</v>
      </c>
      <c r="C307" s="1">
        <v>0.1</v>
      </c>
      <c r="D307" s="1" t="s">
        <v>14</v>
      </c>
      <c r="E307" s="1">
        <v>1.5</v>
      </c>
      <c r="H307" s="1">
        <v>1700</v>
      </c>
      <c r="I307" s="1" t="s">
        <v>83</v>
      </c>
      <c r="J307" s="1" t="s">
        <v>15</v>
      </c>
      <c r="K307" s="1" t="s">
        <v>17</v>
      </c>
      <c r="O307" s="1">
        <f t="shared" ref="O307:O308" si="14">(V307+W307)/S307</f>
        <v>0.14827391058290887</v>
      </c>
      <c r="S307" s="1">
        <v>17.670000000000002</v>
      </c>
      <c r="V307" s="1">
        <v>0.76</v>
      </c>
      <c r="W307" s="1">
        <v>1.86</v>
      </c>
      <c r="AG307" s="1" t="s">
        <v>385</v>
      </c>
    </row>
    <row r="308" spans="1:33">
      <c r="B308" s="1">
        <v>0.5</v>
      </c>
      <c r="C308" s="1">
        <v>0.04</v>
      </c>
      <c r="D308" s="1" t="s">
        <v>14</v>
      </c>
      <c r="E308" s="1">
        <v>1.5</v>
      </c>
      <c r="H308" s="1">
        <v>1700</v>
      </c>
      <c r="I308" s="1" t="s">
        <v>83</v>
      </c>
      <c r="J308" s="1" t="s">
        <v>15</v>
      </c>
      <c r="K308" s="1" t="s">
        <v>17</v>
      </c>
      <c r="O308" s="1">
        <f t="shared" si="14"/>
        <v>0.18325176726481782</v>
      </c>
      <c r="S308" s="1">
        <v>18.39</v>
      </c>
      <c r="V308" s="1">
        <v>0.84</v>
      </c>
      <c r="W308" s="1">
        <v>2.5299999999999998</v>
      </c>
      <c r="AG308" s="1" t="s">
        <v>385</v>
      </c>
    </row>
    <row r="309" spans="1:33">
      <c r="A309" s="1">
        <v>140</v>
      </c>
      <c r="B309" s="1">
        <v>0</v>
      </c>
      <c r="C309" s="1">
        <v>1.4E-2</v>
      </c>
      <c r="D309" s="1" t="s">
        <v>9</v>
      </c>
      <c r="E309" s="1">
        <v>10.5</v>
      </c>
      <c r="H309" s="1">
        <v>2400</v>
      </c>
      <c r="I309" s="1" t="s">
        <v>83</v>
      </c>
      <c r="J309" s="1" t="s">
        <v>13</v>
      </c>
      <c r="K309" s="1" t="s">
        <v>16</v>
      </c>
      <c r="AG309" s="1" t="s">
        <v>386</v>
      </c>
    </row>
    <row r="310" spans="1:33">
      <c r="A310" s="1">
        <v>1200</v>
      </c>
      <c r="B310" s="1">
        <v>0.3</v>
      </c>
      <c r="C310" s="1">
        <v>0.12</v>
      </c>
      <c r="D310" s="1" t="s">
        <v>9</v>
      </c>
      <c r="E310" s="1">
        <v>10.5</v>
      </c>
      <c r="H310" s="1">
        <v>2400</v>
      </c>
      <c r="I310" s="1" t="s">
        <v>83</v>
      </c>
      <c r="J310" s="1" t="s">
        <v>12</v>
      </c>
      <c r="K310" s="1" t="s">
        <v>16</v>
      </c>
      <c r="AG310" s="1" t="s">
        <v>386</v>
      </c>
    </row>
    <row r="311" spans="1:33">
      <c r="A311" s="1">
        <v>230</v>
      </c>
      <c r="B311" s="1">
        <v>0.6</v>
      </c>
      <c r="C311" s="1">
        <v>2.3E-2</v>
      </c>
      <c r="D311" s="1" t="s">
        <v>9</v>
      </c>
      <c r="E311" s="1">
        <v>10.5</v>
      </c>
      <c r="H311" s="1">
        <v>2400</v>
      </c>
      <c r="I311" s="1" t="s">
        <v>83</v>
      </c>
      <c r="J311" s="1" t="s">
        <v>12</v>
      </c>
      <c r="K311" s="1" t="s">
        <v>16</v>
      </c>
      <c r="AG311" s="1" t="s">
        <v>386</v>
      </c>
    </row>
    <row r="312" spans="1:33">
      <c r="A312" s="1">
        <v>2500</v>
      </c>
      <c r="B312" s="1">
        <v>2</v>
      </c>
      <c r="C312" s="1">
        <v>0.25</v>
      </c>
      <c r="D312" s="1" t="s">
        <v>9</v>
      </c>
      <c r="E312" s="1">
        <v>10.5</v>
      </c>
      <c r="H312" s="1">
        <v>2400</v>
      </c>
      <c r="I312" s="1" t="s">
        <v>83</v>
      </c>
      <c r="J312" s="1" t="s">
        <v>12</v>
      </c>
      <c r="K312" s="1" t="s">
        <v>16</v>
      </c>
      <c r="AG312" s="1" t="s">
        <v>386</v>
      </c>
    </row>
    <row r="313" spans="1:33">
      <c r="A313" s="12">
        <v>1</v>
      </c>
      <c r="B313" s="12">
        <v>0</v>
      </c>
      <c r="C313" s="12">
        <v>0.37</v>
      </c>
      <c r="D313" s="12" t="s">
        <v>19</v>
      </c>
      <c r="E313" s="12">
        <v>17</v>
      </c>
      <c r="F313" s="12"/>
      <c r="G313" s="12"/>
      <c r="H313" s="12">
        <v>2600</v>
      </c>
      <c r="I313" s="12" t="s">
        <v>83</v>
      </c>
      <c r="J313" s="12" t="s">
        <v>20</v>
      </c>
      <c r="K313" s="13" t="s">
        <v>182</v>
      </c>
      <c r="M313" s="12"/>
      <c r="N313" s="12"/>
      <c r="O313" s="12"/>
      <c r="P313" s="12"/>
      <c r="Q313" s="12">
        <f t="shared" ref="Q313:Q320" si="15">U313/T313</f>
        <v>0.1378299120234604</v>
      </c>
      <c r="R313" s="12"/>
      <c r="S313" s="12"/>
      <c r="T313" s="12">
        <v>10.23</v>
      </c>
      <c r="U313" s="12">
        <v>1.41</v>
      </c>
      <c r="V313" s="12"/>
      <c r="W313" s="12"/>
      <c r="X313" s="12"/>
      <c r="AG313" s="13" t="s">
        <v>387</v>
      </c>
    </row>
    <row r="314" spans="1:33">
      <c r="A314" s="1">
        <v>2</v>
      </c>
      <c r="B314" s="1">
        <v>0.1</v>
      </c>
      <c r="C314" s="1">
        <v>1.37</v>
      </c>
      <c r="D314" s="1" t="s">
        <v>19</v>
      </c>
      <c r="E314" s="1">
        <v>17</v>
      </c>
      <c r="H314" s="1">
        <v>2600</v>
      </c>
      <c r="I314" s="1" t="s">
        <v>83</v>
      </c>
      <c r="J314" s="1" t="s">
        <v>20</v>
      </c>
      <c r="K314" s="13" t="s">
        <v>182</v>
      </c>
      <c r="Q314" s="1">
        <f t="shared" si="15"/>
        <v>0.22071307300509341</v>
      </c>
      <c r="T314" s="1">
        <v>11.78</v>
      </c>
      <c r="U314" s="1">
        <v>2.6</v>
      </c>
      <c r="AG314" s="13" t="s">
        <v>387</v>
      </c>
    </row>
    <row r="315" spans="1:33">
      <c r="A315" s="1">
        <v>3</v>
      </c>
      <c r="D315" s="1" t="s">
        <v>19</v>
      </c>
      <c r="E315" s="1">
        <v>17</v>
      </c>
      <c r="H315" s="1">
        <v>2600</v>
      </c>
      <c r="I315" s="1" t="s">
        <v>83</v>
      </c>
      <c r="J315" s="1" t="s">
        <v>20</v>
      </c>
      <c r="K315" s="13" t="s">
        <v>182</v>
      </c>
      <c r="Q315" s="1">
        <f t="shared" si="15"/>
        <v>160</v>
      </c>
      <c r="T315" s="1">
        <v>0.02</v>
      </c>
      <c r="U315" s="1">
        <v>3.2</v>
      </c>
      <c r="AG315" s="13" t="s">
        <v>387</v>
      </c>
    </row>
    <row r="316" spans="1:33">
      <c r="A316" s="1">
        <v>4</v>
      </c>
      <c r="D316" s="1" t="s">
        <v>19</v>
      </c>
      <c r="E316" s="1">
        <v>17</v>
      </c>
      <c r="H316" s="1">
        <v>2600</v>
      </c>
      <c r="I316" s="1" t="s">
        <v>83</v>
      </c>
      <c r="J316" s="1" t="s">
        <v>20</v>
      </c>
      <c r="K316" s="13" t="s">
        <v>182</v>
      </c>
      <c r="Q316" s="1">
        <f t="shared" si="15"/>
        <v>11</v>
      </c>
      <c r="T316" s="1">
        <v>0.3</v>
      </c>
      <c r="U316" s="1">
        <v>3.3</v>
      </c>
      <c r="AG316" s="13" t="s">
        <v>387</v>
      </c>
    </row>
    <row r="317" spans="1:33">
      <c r="A317" s="1">
        <v>5</v>
      </c>
      <c r="B317" s="1">
        <v>0.3</v>
      </c>
      <c r="C317" s="1">
        <v>0.18</v>
      </c>
      <c r="D317" s="1" t="s">
        <v>19</v>
      </c>
      <c r="E317" s="1">
        <v>17</v>
      </c>
      <c r="H317" s="1">
        <v>2600</v>
      </c>
      <c r="I317" s="1" t="s">
        <v>83</v>
      </c>
      <c r="J317" s="1" t="s">
        <v>20</v>
      </c>
      <c r="K317" s="13" t="s">
        <v>182</v>
      </c>
      <c r="Q317" s="1">
        <f t="shared" si="15"/>
        <v>3.7999999999999994</v>
      </c>
      <c r="T317" s="1">
        <v>0.55000000000000004</v>
      </c>
      <c r="U317" s="1">
        <v>2.09</v>
      </c>
      <c r="AG317" s="13" t="s">
        <v>387</v>
      </c>
    </row>
    <row r="318" spans="1:33">
      <c r="A318" s="1">
        <v>6</v>
      </c>
      <c r="D318" s="1" t="s">
        <v>19</v>
      </c>
      <c r="E318" s="1">
        <v>17</v>
      </c>
      <c r="H318" s="1">
        <v>2600</v>
      </c>
      <c r="I318" s="1" t="s">
        <v>83</v>
      </c>
      <c r="J318" s="1" t="s">
        <v>20</v>
      </c>
      <c r="K318" s="13" t="s">
        <v>182</v>
      </c>
      <c r="Q318" s="1">
        <f t="shared" si="15"/>
        <v>125</v>
      </c>
      <c r="T318" s="1">
        <v>0.02</v>
      </c>
      <c r="U318" s="1">
        <v>2.5</v>
      </c>
      <c r="AG318" s="13" t="s">
        <v>387</v>
      </c>
    </row>
    <row r="319" spans="1:33">
      <c r="A319" s="1">
        <v>7</v>
      </c>
      <c r="B319" s="1">
        <v>0.6</v>
      </c>
      <c r="C319" s="1">
        <v>0.11</v>
      </c>
      <c r="D319" s="1" t="s">
        <v>19</v>
      </c>
      <c r="E319" s="1">
        <v>17</v>
      </c>
      <c r="H319" s="1">
        <v>2600</v>
      </c>
      <c r="I319" s="1" t="s">
        <v>83</v>
      </c>
      <c r="J319" s="1" t="s">
        <v>20</v>
      </c>
      <c r="K319" s="13" t="s">
        <v>182</v>
      </c>
      <c r="Q319" s="1">
        <f t="shared" si="15"/>
        <v>26.333333333333336</v>
      </c>
      <c r="T319" s="1">
        <v>0.06</v>
      </c>
      <c r="U319" s="1">
        <v>1.58</v>
      </c>
      <c r="AG319" s="13" t="s">
        <v>387</v>
      </c>
    </row>
    <row r="320" spans="1:33">
      <c r="A320" s="1">
        <v>9</v>
      </c>
      <c r="B320" s="1">
        <v>1</v>
      </c>
      <c r="C320" s="1">
        <v>0.33</v>
      </c>
      <c r="D320" s="1" t="s">
        <v>19</v>
      </c>
      <c r="E320" s="1">
        <v>17</v>
      </c>
      <c r="H320" s="1">
        <v>2600</v>
      </c>
      <c r="I320" s="1" t="s">
        <v>83</v>
      </c>
      <c r="J320" s="1" t="s">
        <v>20</v>
      </c>
      <c r="K320" s="13" t="s">
        <v>182</v>
      </c>
      <c r="Q320" s="1">
        <f t="shared" si="15"/>
        <v>6.617647058823529</v>
      </c>
      <c r="T320" s="1">
        <v>0.34</v>
      </c>
      <c r="U320" s="1">
        <v>2.25</v>
      </c>
      <c r="AG320" s="13" t="s">
        <v>387</v>
      </c>
    </row>
    <row r="321" spans="1:33">
      <c r="A321" s="1">
        <v>10</v>
      </c>
      <c r="B321" s="1">
        <v>1.4</v>
      </c>
      <c r="C321" s="1">
        <v>0.34</v>
      </c>
      <c r="D321" s="1" t="s">
        <v>19</v>
      </c>
      <c r="E321" s="1">
        <v>17</v>
      </c>
      <c r="H321" s="1">
        <v>2600</v>
      </c>
      <c r="I321" s="1" t="s">
        <v>83</v>
      </c>
      <c r="J321" s="1" t="s">
        <v>20</v>
      </c>
      <c r="K321" s="13" t="s">
        <v>182</v>
      </c>
      <c r="T321" s="1">
        <v>0</v>
      </c>
      <c r="U321" s="1">
        <v>1.8</v>
      </c>
      <c r="AG321" s="13" t="s">
        <v>387</v>
      </c>
    </row>
    <row r="322" spans="1:33">
      <c r="A322" s="1">
        <v>12</v>
      </c>
      <c r="B322" s="1">
        <v>1.8</v>
      </c>
      <c r="C322" s="1">
        <v>0.11</v>
      </c>
      <c r="D322" s="1" t="s">
        <v>19</v>
      </c>
      <c r="E322" s="1">
        <v>17</v>
      </c>
      <c r="H322" s="1">
        <v>2600</v>
      </c>
      <c r="I322" s="1" t="s">
        <v>83</v>
      </c>
      <c r="J322" s="1" t="s">
        <v>20</v>
      </c>
      <c r="K322" s="13" t="s">
        <v>182</v>
      </c>
      <c r="Q322" s="1">
        <f>U322/T322</f>
        <v>14.128205128205128</v>
      </c>
      <c r="T322" s="1">
        <v>0.39</v>
      </c>
      <c r="U322" s="1">
        <v>5.51</v>
      </c>
      <c r="AG322" s="13" t="s">
        <v>387</v>
      </c>
    </row>
    <row r="323" spans="1:33">
      <c r="A323" s="1">
        <v>13</v>
      </c>
      <c r="B323" s="1">
        <v>2</v>
      </c>
      <c r="C323" s="1">
        <v>0.12</v>
      </c>
      <c r="D323" s="1" t="s">
        <v>19</v>
      </c>
      <c r="E323" s="1">
        <v>17</v>
      </c>
      <c r="H323" s="1">
        <v>2600</v>
      </c>
      <c r="I323" s="1" t="s">
        <v>83</v>
      </c>
      <c r="J323" s="1" t="s">
        <v>20</v>
      </c>
      <c r="K323" s="13" t="s">
        <v>182</v>
      </c>
      <c r="T323" s="1">
        <v>0</v>
      </c>
      <c r="U323" s="1">
        <v>5.46</v>
      </c>
      <c r="AG323" s="13" t="s">
        <v>387</v>
      </c>
    </row>
    <row r="324" spans="1:33">
      <c r="A324" s="1">
        <v>14</v>
      </c>
      <c r="B324" s="1">
        <v>2.6</v>
      </c>
      <c r="C324" s="1">
        <v>0.17</v>
      </c>
      <c r="D324" s="1" t="s">
        <v>19</v>
      </c>
      <c r="E324" s="1">
        <v>17</v>
      </c>
      <c r="H324" s="1">
        <v>2600</v>
      </c>
      <c r="I324" s="1" t="s">
        <v>83</v>
      </c>
      <c r="J324" s="1" t="s">
        <v>20</v>
      </c>
      <c r="K324" s="13" t="s">
        <v>182</v>
      </c>
      <c r="AG324" s="13" t="s">
        <v>387</v>
      </c>
    </row>
    <row r="325" spans="1:33">
      <c r="A325" s="1">
        <v>15</v>
      </c>
      <c r="B325" s="1">
        <v>2.8</v>
      </c>
      <c r="C325" s="1">
        <v>0.15</v>
      </c>
      <c r="D325" s="1" t="s">
        <v>19</v>
      </c>
      <c r="E325" s="1">
        <v>17</v>
      </c>
      <c r="H325" s="1">
        <v>2600</v>
      </c>
      <c r="I325" s="1" t="s">
        <v>83</v>
      </c>
      <c r="J325" s="1" t="s">
        <v>20</v>
      </c>
      <c r="K325" s="13" t="s">
        <v>182</v>
      </c>
      <c r="Q325" s="1">
        <f>U325/T325</f>
        <v>9.8846153846153832</v>
      </c>
      <c r="T325" s="1">
        <v>0.52</v>
      </c>
      <c r="U325" s="1">
        <v>5.14</v>
      </c>
      <c r="AG325" s="13" t="s">
        <v>387</v>
      </c>
    </row>
    <row r="326" spans="1:33">
      <c r="A326" s="1">
        <v>16</v>
      </c>
      <c r="B326" s="1">
        <v>3.4</v>
      </c>
      <c r="C326" s="1">
        <v>0.03</v>
      </c>
      <c r="D326" s="1" t="s">
        <v>19</v>
      </c>
      <c r="E326" s="1">
        <v>17</v>
      </c>
      <c r="H326" s="1">
        <v>2600</v>
      </c>
      <c r="I326" s="1" t="s">
        <v>83</v>
      </c>
      <c r="J326" s="1" t="s">
        <v>20</v>
      </c>
      <c r="K326" s="13" t="s">
        <v>182</v>
      </c>
      <c r="Q326" s="1">
        <f>U326/T326</f>
        <v>1.6126482213438738</v>
      </c>
      <c r="T326" s="1">
        <v>2.5299999999999998</v>
      </c>
      <c r="U326" s="1">
        <v>4.08</v>
      </c>
      <c r="AG326" s="13" t="s">
        <v>387</v>
      </c>
    </row>
    <row r="327" spans="1:33">
      <c r="A327" s="1">
        <v>17</v>
      </c>
      <c r="B327" s="1">
        <v>4.0999999999999996</v>
      </c>
      <c r="C327" s="1">
        <v>0.05</v>
      </c>
      <c r="D327" s="1" t="s">
        <v>19</v>
      </c>
      <c r="E327" s="1">
        <v>17</v>
      </c>
      <c r="H327" s="1">
        <v>2600</v>
      </c>
      <c r="I327" s="1" t="s">
        <v>83</v>
      </c>
      <c r="J327" s="1" t="s">
        <v>20</v>
      </c>
      <c r="K327" s="13" t="s">
        <v>182</v>
      </c>
      <c r="AG327" s="13" t="s">
        <v>387</v>
      </c>
    </row>
    <row r="328" spans="1:33">
      <c r="A328" s="1">
        <v>19</v>
      </c>
      <c r="B328" s="1">
        <v>4.5999999999999996</v>
      </c>
      <c r="C328" s="1">
        <v>0.26</v>
      </c>
      <c r="D328" s="1" t="s">
        <v>19</v>
      </c>
      <c r="E328" s="1">
        <v>17</v>
      </c>
      <c r="H328" s="1">
        <v>2600</v>
      </c>
      <c r="I328" s="1" t="s">
        <v>83</v>
      </c>
      <c r="J328" s="1" t="s">
        <v>20</v>
      </c>
      <c r="K328" s="13" t="s">
        <v>182</v>
      </c>
      <c r="Q328" s="1">
        <f>U328/T328</f>
        <v>8.3090909090909086</v>
      </c>
      <c r="T328" s="1">
        <v>0.55000000000000004</v>
      </c>
      <c r="U328" s="1">
        <v>4.57</v>
      </c>
      <c r="AG328" s="13" t="s">
        <v>387</v>
      </c>
    </row>
    <row r="329" spans="1:33">
      <c r="A329" s="1">
        <v>20</v>
      </c>
      <c r="D329" s="1" t="s">
        <v>19</v>
      </c>
      <c r="E329" s="1">
        <v>17</v>
      </c>
      <c r="H329" s="1">
        <v>2600</v>
      </c>
      <c r="I329" s="1" t="s">
        <v>83</v>
      </c>
      <c r="J329" s="1" t="s">
        <v>20</v>
      </c>
      <c r="K329" s="13" t="s">
        <v>182</v>
      </c>
      <c r="AG329" s="13" t="s">
        <v>387</v>
      </c>
    </row>
    <row r="330" spans="1:33">
      <c r="A330" s="1">
        <v>21</v>
      </c>
      <c r="B330" s="1">
        <v>5.4</v>
      </c>
      <c r="C330" s="1">
        <v>0.3</v>
      </c>
      <c r="D330" s="1" t="s">
        <v>19</v>
      </c>
      <c r="E330" s="1">
        <v>17</v>
      </c>
      <c r="H330" s="1">
        <v>2600</v>
      </c>
      <c r="I330" s="1" t="s">
        <v>83</v>
      </c>
      <c r="J330" s="1" t="s">
        <v>20</v>
      </c>
      <c r="K330" s="13" t="s">
        <v>182</v>
      </c>
      <c r="AG330" s="13" t="s">
        <v>387</v>
      </c>
    </row>
    <row r="331" spans="1:33">
      <c r="A331" s="1">
        <v>22</v>
      </c>
      <c r="D331" s="1" t="s">
        <v>19</v>
      </c>
      <c r="E331" s="1">
        <v>17</v>
      </c>
      <c r="H331" s="1">
        <v>2600</v>
      </c>
      <c r="I331" s="1" t="s">
        <v>83</v>
      </c>
      <c r="J331" s="1" t="s">
        <v>20</v>
      </c>
      <c r="K331" s="13" t="s">
        <v>182</v>
      </c>
      <c r="Q331" s="1">
        <f t="shared" ref="Q331:Q341" si="16">U331/T331</f>
        <v>0.48520710059171596</v>
      </c>
      <c r="T331" s="1">
        <v>3.38</v>
      </c>
      <c r="U331" s="1">
        <v>1.64</v>
      </c>
      <c r="AG331" s="13" t="s">
        <v>387</v>
      </c>
    </row>
    <row r="332" spans="1:33">
      <c r="A332" s="1">
        <v>23</v>
      </c>
      <c r="B332" s="1">
        <v>6.2</v>
      </c>
      <c r="C332" s="1">
        <v>0.01</v>
      </c>
      <c r="D332" s="1" t="s">
        <v>19</v>
      </c>
      <c r="E332" s="1">
        <v>17</v>
      </c>
      <c r="H332" s="1">
        <v>2600</v>
      </c>
      <c r="I332" s="1" t="s">
        <v>83</v>
      </c>
      <c r="J332" s="1" t="s">
        <v>20</v>
      </c>
      <c r="K332" s="13" t="s">
        <v>182</v>
      </c>
      <c r="Q332" s="1">
        <f t="shared" si="16"/>
        <v>0.5935828877005348</v>
      </c>
      <c r="T332" s="1">
        <v>1.87</v>
      </c>
      <c r="U332" s="1">
        <v>1.1100000000000001</v>
      </c>
      <c r="AG332" s="13" t="s">
        <v>387</v>
      </c>
    </row>
    <row r="333" spans="1:33">
      <c r="A333" s="1">
        <v>24</v>
      </c>
      <c r="B333" s="1">
        <v>7.2</v>
      </c>
      <c r="C333" s="1">
        <v>0.05</v>
      </c>
      <c r="D333" s="1" t="s">
        <v>19</v>
      </c>
      <c r="E333" s="1">
        <v>17</v>
      </c>
      <c r="H333" s="1">
        <v>2600</v>
      </c>
      <c r="I333" s="1" t="s">
        <v>83</v>
      </c>
      <c r="J333" s="1" t="s">
        <v>20</v>
      </c>
      <c r="K333" s="13" t="s">
        <v>182</v>
      </c>
      <c r="Q333" s="1">
        <f t="shared" si="16"/>
        <v>0.65753424657534243</v>
      </c>
      <c r="T333" s="1">
        <v>0.73</v>
      </c>
      <c r="U333" s="1">
        <v>0.48</v>
      </c>
      <c r="AG333" s="13" t="s">
        <v>387</v>
      </c>
    </row>
    <row r="334" spans="1:33">
      <c r="A334" s="1">
        <v>25</v>
      </c>
      <c r="B334" s="1">
        <v>8.1</v>
      </c>
      <c r="C334" s="1">
        <v>0.13</v>
      </c>
      <c r="D334" s="1" t="s">
        <v>19</v>
      </c>
      <c r="E334" s="1">
        <v>17</v>
      </c>
      <c r="H334" s="1">
        <v>2600</v>
      </c>
      <c r="I334" s="1" t="s">
        <v>83</v>
      </c>
      <c r="J334" s="1" t="s">
        <v>20</v>
      </c>
      <c r="K334" s="13" t="s">
        <v>182</v>
      </c>
      <c r="Q334" s="1">
        <f t="shared" si="16"/>
        <v>0.49831649831649827</v>
      </c>
      <c r="T334" s="1">
        <v>2.97</v>
      </c>
      <c r="U334" s="1">
        <v>1.48</v>
      </c>
      <c r="AG334" s="13" t="s">
        <v>387</v>
      </c>
    </row>
    <row r="335" spans="1:33">
      <c r="A335" s="1">
        <v>26</v>
      </c>
      <c r="B335" s="1">
        <v>8.1999999999999993</v>
      </c>
      <c r="C335" s="1">
        <v>0.03</v>
      </c>
      <c r="D335" s="1" t="s">
        <v>19</v>
      </c>
      <c r="E335" s="1">
        <v>17</v>
      </c>
      <c r="H335" s="1">
        <v>2600</v>
      </c>
      <c r="I335" s="1" t="s">
        <v>83</v>
      </c>
      <c r="J335" s="1" t="s">
        <v>20</v>
      </c>
      <c r="K335" s="13" t="s">
        <v>182</v>
      </c>
      <c r="Q335" s="1">
        <f t="shared" si="16"/>
        <v>0.3529411764705882</v>
      </c>
      <c r="T335" s="1">
        <v>2.89</v>
      </c>
      <c r="U335" s="1">
        <v>1.02</v>
      </c>
      <c r="AG335" s="13" t="s">
        <v>387</v>
      </c>
    </row>
    <row r="336" spans="1:33">
      <c r="A336" s="1">
        <v>27</v>
      </c>
      <c r="B336" s="1">
        <v>9.1999999999999993</v>
      </c>
      <c r="C336" s="1">
        <v>0.06</v>
      </c>
      <c r="D336" s="1" t="s">
        <v>19</v>
      </c>
      <c r="E336" s="1">
        <v>17</v>
      </c>
      <c r="H336" s="1">
        <v>2600</v>
      </c>
      <c r="I336" s="1" t="s">
        <v>83</v>
      </c>
      <c r="J336" s="1" t="s">
        <v>20</v>
      </c>
      <c r="K336" s="13" t="s">
        <v>182</v>
      </c>
      <c r="Q336" s="1">
        <f t="shared" si="16"/>
        <v>0.3902439024390244</v>
      </c>
      <c r="T336" s="1">
        <v>2.46</v>
      </c>
      <c r="U336" s="1">
        <v>0.96</v>
      </c>
      <c r="AG336" s="13" t="s">
        <v>387</v>
      </c>
    </row>
    <row r="337" spans="1:33">
      <c r="A337" s="1">
        <v>28</v>
      </c>
      <c r="B337" s="1">
        <v>11.3</v>
      </c>
      <c r="C337" s="1">
        <v>0.08</v>
      </c>
      <c r="D337" s="1" t="s">
        <v>19</v>
      </c>
      <c r="E337" s="1">
        <v>17</v>
      </c>
      <c r="H337" s="1">
        <v>2600</v>
      </c>
      <c r="I337" s="1" t="s">
        <v>83</v>
      </c>
      <c r="J337" s="1" t="s">
        <v>20</v>
      </c>
      <c r="K337" s="13" t="s">
        <v>182</v>
      </c>
      <c r="Q337" s="1">
        <f t="shared" si="16"/>
        <v>0.35229759299781183</v>
      </c>
      <c r="T337" s="1">
        <v>13.71</v>
      </c>
      <c r="U337" s="1">
        <v>4.83</v>
      </c>
      <c r="AG337" s="13" t="s">
        <v>387</v>
      </c>
    </row>
    <row r="338" spans="1:33">
      <c r="A338" s="1">
        <v>29</v>
      </c>
      <c r="B338" s="1">
        <v>13.7</v>
      </c>
      <c r="C338" s="1">
        <v>7.0000000000000007E-2</v>
      </c>
      <c r="D338" s="1" t="s">
        <v>19</v>
      </c>
      <c r="E338" s="1">
        <v>17</v>
      </c>
      <c r="H338" s="1">
        <v>2600</v>
      </c>
      <c r="I338" s="1" t="s">
        <v>83</v>
      </c>
      <c r="J338" s="1" t="s">
        <v>20</v>
      </c>
      <c r="K338" s="13" t="s">
        <v>182</v>
      </c>
      <c r="Q338" s="1">
        <f t="shared" si="16"/>
        <v>0.36645299145299148</v>
      </c>
      <c r="T338" s="1">
        <v>18.72</v>
      </c>
      <c r="U338" s="1">
        <v>6.86</v>
      </c>
      <c r="AG338" s="13" t="s">
        <v>387</v>
      </c>
    </row>
    <row r="339" spans="1:33">
      <c r="A339" s="1">
        <v>30</v>
      </c>
      <c r="B339" s="1">
        <v>19.3</v>
      </c>
      <c r="C339" s="1">
        <v>0.01</v>
      </c>
      <c r="D339" s="1" t="s">
        <v>19</v>
      </c>
      <c r="E339" s="1">
        <v>17</v>
      </c>
      <c r="H339" s="1">
        <v>2600</v>
      </c>
      <c r="I339" s="1" t="s">
        <v>83</v>
      </c>
      <c r="J339" s="1" t="s">
        <v>20</v>
      </c>
      <c r="K339" s="13" t="s">
        <v>182</v>
      </c>
      <c r="Q339" s="1">
        <f t="shared" si="16"/>
        <v>0.37475345167652857</v>
      </c>
      <c r="T339" s="1">
        <v>5.07</v>
      </c>
      <c r="U339" s="1">
        <v>1.9</v>
      </c>
      <c r="AG339" s="13" t="s">
        <v>387</v>
      </c>
    </row>
    <row r="340" spans="1:33">
      <c r="A340" s="1">
        <v>2</v>
      </c>
      <c r="B340" s="1">
        <f t="shared" ref="B340:B366" si="17">A340/100</f>
        <v>0.02</v>
      </c>
      <c r="C340"/>
      <c r="D340" s="1" t="s">
        <v>156</v>
      </c>
      <c r="H340" s="1">
        <v>3600</v>
      </c>
      <c r="I340" s="1" t="s">
        <v>83</v>
      </c>
      <c r="J340" s="1" t="s">
        <v>169</v>
      </c>
      <c r="K340" s="1" t="s">
        <v>162</v>
      </c>
      <c r="M340" s="1" t="s">
        <v>151</v>
      </c>
      <c r="N340" s="1">
        <v>28.8</v>
      </c>
      <c r="Q340" s="1">
        <f t="shared" si="16"/>
        <v>0.84574468085106391</v>
      </c>
      <c r="T340" s="1">
        <v>1.88</v>
      </c>
      <c r="U340" s="1">
        <v>1.59</v>
      </c>
      <c r="AG340" s="1" t="s">
        <v>383</v>
      </c>
    </row>
    <row r="341" spans="1:33">
      <c r="A341" s="1">
        <v>4</v>
      </c>
      <c r="B341" s="1">
        <f t="shared" si="17"/>
        <v>0.04</v>
      </c>
      <c r="C341"/>
      <c r="D341" s="1" t="s">
        <v>156</v>
      </c>
      <c r="H341" s="1">
        <v>3600</v>
      </c>
      <c r="I341" s="1" t="s">
        <v>83</v>
      </c>
      <c r="J341" s="1" t="s">
        <v>160</v>
      </c>
      <c r="K341" s="1" t="s">
        <v>162</v>
      </c>
      <c r="M341" s="1" t="s">
        <v>151</v>
      </c>
      <c r="N341" s="1">
        <v>27</v>
      </c>
      <c r="Q341" s="1">
        <f t="shared" si="16"/>
        <v>0.87202380952380965</v>
      </c>
      <c r="T341" s="1">
        <v>3.36</v>
      </c>
      <c r="U341" s="1">
        <v>2.93</v>
      </c>
      <c r="AG341" s="1" t="s">
        <v>383</v>
      </c>
    </row>
    <row r="342" spans="1:33">
      <c r="A342" s="1">
        <v>6</v>
      </c>
      <c r="B342" s="1">
        <f t="shared" si="17"/>
        <v>0.06</v>
      </c>
      <c r="C342"/>
      <c r="D342" s="1" t="s">
        <v>156</v>
      </c>
      <c r="H342" s="1">
        <v>3600</v>
      </c>
      <c r="I342" s="1" t="s">
        <v>83</v>
      </c>
      <c r="J342" s="1" t="s">
        <v>161</v>
      </c>
      <c r="K342" s="1" t="s">
        <v>162</v>
      </c>
      <c r="M342" s="1" t="s">
        <v>151</v>
      </c>
      <c r="N342" s="1">
        <v>28.2</v>
      </c>
      <c r="AG342" s="1" t="s">
        <v>383</v>
      </c>
    </row>
    <row r="343" spans="1:33">
      <c r="A343" s="1">
        <v>14</v>
      </c>
      <c r="B343" s="1">
        <f t="shared" si="17"/>
        <v>0.14000000000000001</v>
      </c>
      <c r="C343"/>
      <c r="D343" s="1" t="s">
        <v>156</v>
      </c>
      <c r="H343" s="1">
        <v>3600</v>
      </c>
      <c r="I343" s="1" t="s">
        <v>83</v>
      </c>
      <c r="J343" s="1" t="s">
        <v>157</v>
      </c>
      <c r="K343" s="1" t="s">
        <v>162</v>
      </c>
      <c r="M343" s="1" t="s">
        <v>152</v>
      </c>
      <c r="N343" s="1">
        <v>21.8</v>
      </c>
      <c r="Q343" s="1">
        <f>U343/T343</f>
        <v>0.76501305483028725</v>
      </c>
      <c r="T343" s="1">
        <v>3.83</v>
      </c>
      <c r="U343" s="1">
        <v>2.93</v>
      </c>
      <c r="AG343" s="1" t="s">
        <v>383</v>
      </c>
    </row>
    <row r="344" spans="1:33">
      <c r="A344" s="1">
        <v>21</v>
      </c>
      <c r="B344" s="1">
        <f t="shared" si="17"/>
        <v>0.21</v>
      </c>
      <c r="C344"/>
      <c r="D344" s="1" t="s">
        <v>156</v>
      </c>
      <c r="H344" s="1">
        <v>3600</v>
      </c>
      <c r="I344" s="1" t="s">
        <v>83</v>
      </c>
      <c r="J344" s="1" t="s">
        <v>158</v>
      </c>
      <c r="K344" s="1" t="s">
        <v>162</v>
      </c>
      <c r="M344" s="1" t="s">
        <v>152</v>
      </c>
      <c r="N344" s="1">
        <v>17.8</v>
      </c>
      <c r="Q344" s="1">
        <f>U344/T344</f>
        <v>0.86464088397790051</v>
      </c>
      <c r="T344" s="1">
        <v>3.62</v>
      </c>
      <c r="U344" s="1">
        <v>3.13</v>
      </c>
      <c r="AG344" s="1" t="s">
        <v>383</v>
      </c>
    </row>
    <row r="345" spans="1:33">
      <c r="A345" s="1">
        <v>30</v>
      </c>
      <c r="B345" s="1">
        <f t="shared" si="17"/>
        <v>0.3</v>
      </c>
      <c r="C345"/>
      <c r="D345" s="1" t="s">
        <v>156</v>
      </c>
      <c r="H345" s="1">
        <v>3600</v>
      </c>
      <c r="I345" s="1" t="s">
        <v>83</v>
      </c>
      <c r="J345" s="1" t="s">
        <v>159</v>
      </c>
      <c r="K345" s="1" t="s">
        <v>162</v>
      </c>
      <c r="M345" s="1" t="s">
        <v>153</v>
      </c>
      <c r="N345" s="1">
        <v>12.8</v>
      </c>
      <c r="Q345" s="1">
        <f>U345/T345</f>
        <v>0.67105263157894735</v>
      </c>
      <c r="T345" s="1">
        <v>1.52</v>
      </c>
      <c r="U345" s="1">
        <v>1.02</v>
      </c>
      <c r="AG345" s="1" t="s">
        <v>383</v>
      </c>
    </row>
    <row r="346" spans="1:33">
      <c r="A346" s="1">
        <v>2</v>
      </c>
      <c r="B346" s="1">
        <f t="shared" si="17"/>
        <v>0.02</v>
      </c>
      <c r="C346"/>
      <c r="D346" s="1" t="s">
        <v>164</v>
      </c>
      <c r="H346" s="1">
        <v>3600</v>
      </c>
      <c r="I346" s="1" t="s">
        <v>83</v>
      </c>
      <c r="J346" s="1" t="s">
        <v>163</v>
      </c>
      <c r="K346" s="1" t="s">
        <v>162</v>
      </c>
      <c r="M346" s="1" t="s">
        <v>151</v>
      </c>
      <c r="N346" s="1">
        <v>16.2</v>
      </c>
      <c r="AG346" s="1" t="s">
        <v>383</v>
      </c>
    </row>
    <row r="347" spans="1:33">
      <c r="A347" s="1">
        <v>4</v>
      </c>
      <c r="B347" s="1">
        <f t="shared" si="17"/>
        <v>0.04</v>
      </c>
      <c r="C347"/>
      <c r="D347" s="1" t="s">
        <v>164</v>
      </c>
      <c r="H347" s="1">
        <v>3600</v>
      </c>
      <c r="I347" s="1" t="s">
        <v>83</v>
      </c>
      <c r="J347" s="1" t="s">
        <v>165</v>
      </c>
      <c r="K347" s="1" t="s">
        <v>162</v>
      </c>
      <c r="M347" s="1" t="s">
        <v>151</v>
      </c>
      <c r="N347" s="1">
        <v>21.6</v>
      </c>
      <c r="AG347" s="1" t="s">
        <v>383</v>
      </c>
    </row>
    <row r="348" spans="1:33">
      <c r="A348" s="1">
        <v>7</v>
      </c>
      <c r="B348" s="1">
        <f t="shared" si="17"/>
        <v>7.0000000000000007E-2</v>
      </c>
      <c r="C348"/>
      <c r="D348" s="1" t="s">
        <v>164</v>
      </c>
      <c r="H348" s="1">
        <v>3600</v>
      </c>
      <c r="I348" s="1" t="s">
        <v>83</v>
      </c>
      <c r="J348" s="1" t="s">
        <v>166</v>
      </c>
      <c r="K348" s="1" t="s">
        <v>162</v>
      </c>
      <c r="N348" s="1">
        <v>33.4</v>
      </c>
      <c r="Q348" s="1">
        <f>U348/T348</f>
        <v>0.90090090090090091</v>
      </c>
      <c r="T348" s="1">
        <v>3.33</v>
      </c>
      <c r="U348" s="1">
        <v>3</v>
      </c>
      <c r="AG348" s="1" t="s">
        <v>383</v>
      </c>
    </row>
    <row r="349" spans="1:33">
      <c r="A349" s="1">
        <v>13</v>
      </c>
      <c r="B349" s="1">
        <f t="shared" si="17"/>
        <v>0.13</v>
      </c>
      <c r="C349"/>
      <c r="D349" s="1" t="s">
        <v>164</v>
      </c>
      <c r="H349" s="1">
        <v>3600</v>
      </c>
      <c r="I349" s="1" t="s">
        <v>83</v>
      </c>
      <c r="J349" s="1" t="s">
        <v>171</v>
      </c>
      <c r="K349" s="1" t="s">
        <v>162</v>
      </c>
      <c r="N349" s="1">
        <v>28.2</v>
      </c>
      <c r="Q349" s="1">
        <f>U349/T349</f>
        <v>0.88194444444444453</v>
      </c>
      <c r="T349" s="1">
        <v>1.44</v>
      </c>
      <c r="U349" s="1">
        <v>1.27</v>
      </c>
      <c r="AG349" s="1" t="s">
        <v>383</v>
      </c>
    </row>
    <row r="350" spans="1:33">
      <c r="A350" s="1">
        <v>15</v>
      </c>
      <c r="B350" s="1">
        <f t="shared" si="17"/>
        <v>0.15</v>
      </c>
      <c r="C350"/>
      <c r="D350" s="1" t="s">
        <v>164</v>
      </c>
      <c r="H350" s="1">
        <v>3600</v>
      </c>
      <c r="I350" s="1" t="s">
        <v>83</v>
      </c>
      <c r="J350" s="1" t="s">
        <v>172</v>
      </c>
      <c r="K350" s="1" t="s">
        <v>162</v>
      </c>
      <c r="N350" s="1">
        <v>24.6</v>
      </c>
      <c r="Q350" s="1">
        <f>U350/T350</f>
        <v>0.75268817204301064</v>
      </c>
      <c r="T350" s="1">
        <v>1.86</v>
      </c>
      <c r="U350" s="1">
        <v>1.4</v>
      </c>
      <c r="AG350" s="1" t="s">
        <v>383</v>
      </c>
    </row>
    <row r="351" spans="1:33">
      <c r="A351" s="1">
        <v>25</v>
      </c>
      <c r="B351" s="1">
        <f t="shared" si="17"/>
        <v>0.25</v>
      </c>
      <c r="C351"/>
      <c r="D351" s="1" t="s">
        <v>164</v>
      </c>
      <c r="H351" s="1">
        <v>3600</v>
      </c>
      <c r="I351" s="1" t="s">
        <v>83</v>
      </c>
      <c r="J351" s="1" t="s">
        <v>173</v>
      </c>
      <c r="K351" s="1" t="s">
        <v>162</v>
      </c>
      <c r="N351" s="1">
        <v>11.6</v>
      </c>
      <c r="Q351" s="1">
        <f>U351/T351</f>
        <v>0.91914893617021276</v>
      </c>
      <c r="T351" s="1">
        <v>2.35</v>
      </c>
      <c r="U351" s="1">
        <v>2.16</v>
      </c>
      <c r="X351"/>
      <c r="AG351" s="1" t="s">
        <v>383</v>
      </c>
    </row>
    <row r="352" spans="1:33">
      <c r="A352" s="1">
        <v>30</v>
      </c>
      <c r="B352" s="1">
        <f t="shared" si="17"/>
        <v>0.3</v>
      </c>
      <c r="C352"/>
      <c r="D352" t="s">
        <v>167</v>
      </c>
      <c r="H352" s="1">
        <v>3600</v>
      </c>
      <c r="I352" s="1" t="s">
        <v>83</v>
      </c>
      <c r="J352" s="1" t="s">
        <v>174</v>
      </c>
      <c r="K352" s="1" t="s">
        <v>162</v>
      </c>
      <c r="N352" s="1">
        <v>35.6</v>
      </c>
      <c r="AG352" s="1" t="s">
        <v>383</v>
      </c>
    </row>
    <row r="353" spans="1:33">
      <c r="A353" s="1">
        <v>40</v>
      </c>
      <c r="B353" s="1">
        <f t="shared" si="17"/>
        <v>0.4</v>
      </c>
      <c r="C353"/>
      <c r="D353" t="s">
        <v>167</v>
      </c>
      <c r="H353" s="1">
        <v>3600</v>
      </c>
      <c r="I353" s="1" t="s">
        <v>83</v>
      </c>
      <c r="J353" s="1" t="s">
        <v>175</v>
      </c>
      <c r="K353" s="1" t="s">
        <v>162</v>
      </c>
      <c r="N353" s="1">
        <v>29.2</v>
      </c>
      <c r="AG353" s="1" t="s">
        <v>383</v>
      </c>
    </row>
    <row r="354" spans="1:33">
      <c r="A354" s="1">
        <v>2</v>
      </c>
      <c r="B354" s="1">
        <f t="shared" si="17"/>
        <v>0.02</v>
      </c>
      <c r="C354"/>
      <c r="D354" s="1" t="s">
        <v>168</v>
      </c>
      <c r="H354" s="1">
        <v>3600</v>
      </c>
      <c r="I354" s="1" t="s">
        <v>83</v>
      </c>
      <c r="J354" s="1" t="s">
        <v>176</v>
      </c>
      <c r="K354" s="1" t="s">
        <v>162</v>
      </c>
      <c r="N354" s="1">
        <v>25.2</v>
      </c>
      <c r="Q354" s="1">
        <f>U354/T354</f>
        <v>0.7877094972067038</v>
      </c>
      <c r="T354" s="1">
        <v>1.79</v>
      </c>
      <c r="U354" s="1">
        <v>1.41</v>
      </c>
      <c r="AG354" s="1" t="s">
        <v>383</v>
      </c>
    </row>
    <row r="355" spans="1:33">
      <c r="A355" s="1">
        <v>5</v>
      </c>
      <c r="B355" s="1">
        <f t="shared" si="17"/>
        <v>0.05</v>
      </c>
      <c r="C355"/>
      <c r="D355" s="1" t="s">
        <v>168</v>
      </c>
      <c r="H355" s="1">
        <v>3600</v>
      </c>
      <c r="I355" s="1" t="s">
        <v>83</v>
      </c>
      <c r="J355" s="1" t="s">
        <v>177</v>
      </c>
      <c r="K355" s="1" t="s">
        <v>162</v>
      </c>
      <c r="N355" s="1">
        <v>30</v>
      </c>
      <c r="Q355" s="1">
        <f>U355/T355</f>
        <v>0.8648648648648648</v>
      </c>
      <c r="T355" s="1">
        <v>2.2200000000000002</v>
      </c>
      <c r="U355" s="1">
        <v>1.92</v>
      </c>
      <c r="AG355" s="1" t="s">
        <v>383</v>
      </c>
    </row>
    <row r="356" spans="1:33">
      <c r="A356" s="1">
        <v>11</v>
      </c>
      <c r="B356" s="1">
        <f t="shared" si="17"/>
        <v>0.11</v>
      </c>
      <c r="C356"/>
      <c r="D356" s="1" t="s">
        <v>168</v>
      </c>
      <c r="H356" s="1">
        <v>3600</v>
      </c>
      <c r="I356" s="1" t="s">
        <v>83</v>
      </c>
      <c r="J356" s="1" t="s">
        <v>178</v>
      </c>
      <c r="K356" s="1" t="s">
        <v>162</v>
      </c>
      <c r="N356" s="1">
        <v>26</v>
      </c>
      <c r="Q356" s="1">
        <f>U356/T356</f>
        <v>0.875</v>
      </c>
      <c r="T356" s="1">
        <v>2.48</v>
      </c>
      <c r="U356" s="1">
        <v>2.17</v>
      </c>
      <c r="AG356" s="1" t="s">
        <v>383</v>
      </c>
    </row>
    <row r="357" spans="1:33">
      <c r="A357" s="1">
        <v>19</v>
      </c>
      <c r="B357" s="1">
        <f t="shared" si="17"/>
        <v>0.19</v>
      </c>
      <c r="C357"/>
      <c r="D357" s="1" t="s">
        <v>168</v>
      </c>
      <c r="H357" s="1">
        <v>3600</v>
      </c>
      <c r="I357" s="1" t="s">
        <v>83</v>
      </c>
      <c r="J357" s="1" t="s">
        <v>179</v>
      </c>
      <c r="K357" s="1" t="s">
        <v>162</v>
      </c>
      <c r="N357" s="1">
        <v>27.2</v>
      </c>
      <c r="Q357" s="1">
        <f>U357/T357</f>
        <v>0.68456375838926176</v>
      </c>
      <c r="T357" s="1">
        <v>1.49</v>
      </c>
      <c r="U357" s="1">
        <v>1.02</v>
      </c>
      <c r="AG357" s="1" t="s">
        <v>383</v>
      </c>
    </row>
    <row r="358" spans="1:33">
      <c r="A358" s="1">
        <v>26</v>
      </c>
      <c r="B358" s="1">
        <f t="shared" si="17"/>
        <v>0.26</v>
      </c>
      <c r="C358"/>
      <c r="D358" s="1" t="s">
        <v>168</v>
      </c>
      <c r="H358" s="1">
        <v>3600</v>
      </c>
      <c r="I358" s="1" t="s">
        <v>83</v>
      </c>
      <c r="J358" s="1" t="s">
        <v>180</v>
      </c>
      <c r="K358" s="1" t="s">
        <v>162</v>
      </c>
      <c r="N358" s="1">
        <v>26.4</v>
      </c>
      <c r="Q358" s="1">
        <f>U358/T358</f>
        <v>0.73749999999999993</v>
      </c>
      <c r="T358" s="1">
        <v>3.2</v>
      </c>
      <c r="U358" s="1">
        <v>2.36</v>
      </c>
      <c r="AG358" s="1" t="s">
        <v>383</v>
      </c>
    </row>
    <row r="359" spans="1:33">
      <c r="A359" s="1">
        <v>38</v>
      </c>
      <c r="B359" s="1">
        <f t="shared" si="17"/>
        <v>0.38</v>
      </c>
      <c r="C359"/>
      <c r="D359" s="1" t="s">
        <v>168</v>
      </c>
      <c r="H359" s="1">
        <v>3600</v>
      </c>
      <c r="I359" s="1" t="s">
        <v>83</v>
      </c>
      <c r="J359" s="1" t="s">
        <v>181</v>
      </c>
      <c r="K359" s="1" t="s">
        <v>162</v>
      </c>
      <c r="N359" s="1">
        <v>17.2</v>
      </c>
      <c r="AG359" s="1" t="s">
        <v>383</v>
      </c>
    </row>
    <row r="360" spans="1:33">
      <c r="A360" s="2">
        <v>0</v>
      </c>
      <c r="B360" s="1">
        <f t="shared" si="17"/>
        <v>0</v>
      </c>
      <c r="C360" s="1">
        <v>0.22802777533401472</v>
      </c>
      <c r="D360" t="s">
        <v>87</v>
      </c>
      <c r="H360" s="1">
        <v>3700</v>
      </c>
      <c r="I360" s="1" t="s">
        <v>83</v>
      </c>
      <c r="J360" s="7" t="s">
        <v>183</v>
      </c>
      <c r="K360" s="1" t="s">
        <v>190</v>
      </c>
      <c r="N360" s="1">
        <v>83.6</v>
      </c>
      <c r="Q360" s="1">
        <f t="shared" ref="Q360:Q365" si="18">U360/T360</f>
        <v>17.272727272727273</v>
      </c>
      <c r="T360" s="1">
        <v>1.54</v>
      </c>
      <c r="U360" s="1">
        <v>26.6</v>
      </c>
      <c r="AG360" s="1" t="s">
        <v>388</v>
      </c>
    </row>
    <row r="361" spans="1:33">
      <c r="A361" s="2">
        <v>3</v>
      </c>
      <c r="B361" s="1">
        <f t="shared" si="17"/>
        <v>0.03</v>
      </c>
      <c r="C361" s="1">
        <v>0.17015516705880682</v>
      </c>
      <c r="D361" s="1" t="s">
        <v>87</v>
      </c>
      <c r="H361" s="1">
        <v>3700</v>
      </c>
      <c r="I361" s="1" t="s">
        <v>83</v>
      </c>
      <c r="J361" s="7" t="s">
        <v>184</v>
      </c>
      <c r="K361" s="1" t="s">
        <v>190</v>
      </c>
      <c r="N361" s="1">
        <v>74</v>
      </c>
      <c r="Q361" s="1">
        <f t="shared" si="18"/>
        <v>19.197080291970803</v>
      </c>
      <c r="T361" s="1">
        <v>1.37</v>
      </c>
      <c r="U361" s="1">
        <v>26.3</v>
      </c>
      <c r="AG361" s="1" t="s">
        <v>388</v>
      </c>
    </row>
    <row r="362" spans="1:33">
      <c r="A362" s="2">
        <v>6</v>
      </c>
      <c r="B362" s="1">
        <f t="shared" si="17"/>
        <v>0.06</v>
      </c>
      <c r="C362" s="1">
        <v>0.48103699335385286</v>
      </c>
      <c r="D362" s="1" t="s">
        <v>87</v>
      </c>
      <c r="H362" s="1">
        <v>3700</v>
      </c>
      <c r="I362" s="1" t="s">
        <v>83</v>
      </c>
      <c r="J362" s="7" t="s">
        <v>185</v>
      </c>
      <c r="K362" s="1" t="s">
        <v>190</v>
      </c>
      <c r="N362" s="1">
        <v>71.2</v>
      </c>
      <c r="Q362" s="1">
        <f t="shared" si="18"/>
        <v>14.488636363636363</v>
      </c>
      <c r="T362" s="1">
        <v>1.76</v>
      </c>
      <c r="U362" s="1">
        <v>25.5</v>
      </c>
      <c r="AG362" s="1" t="s">
        <v>388</v>
      </c>
    </row>
    <row r="363" spans="1:33">
      <c r="A363" s="2">
        <v>9</v>
      </c>
      <c r="B363" s="1">
        <f t="shared" si="17"/>
        <v>0.09</v>
      </c>
      <c r="C363" s="1">
        <v>1.3868169800712407</v>
      </c>
      <c r="D363" s="1" t="s">
        <v>87</v>
      </c>
      <c r="H363" s="1">
        <v>3700</v>
      </c>
      <c r="I363" s="1" t="s">
        <v>83</v>
      </c>
      <c r="J363" s="7" t="s">
        <v>186</v>
      </c>
      <c r="K363" s="1" t="s">
        <v>190</v>
      </c>
      <c r="N363" s="1">
        <v>70.599999999999994</v>
      </c>
      <c r="Q363" s="1">
        <f t="shared" si="18"/>
        <v>15.430463576158941</v>
      </c>
      <c r="T363" s="1">
        <v>1.51</v>
      </c>
      <c r="U363" s="1">
        <v>23.3</v>
      </c>
      <c r="AG363" s="1" t="s">
        <v>388</v>
      </c>
    </row>
    <row r="364" spans="1:33">
      <c r="A364" s="2">
        <v>13</v>
      </c>
      <c r="B364" s="1">
        <f t="shared" si="17"/>
        <v>0.13</v>
      </c>
      <c r="C364" s="1">
        <v>0.33884223569987132</v>
      </c>
      <c r="D364" s="1" t="s">
        <v>87</v>
      </c>
      <c r="H364" s="1">
        <v>3700</v>
      </c>
      <c r="I364" s="1" t="s">
        <v>83</v>
      </c>
      <c r="J364" s="7" t="s">
        <v>187</v>
      </c>
      <c r="K364" s="1" t="s">
        <v>190</v>
      </c>
      <c r="N364" s="1">
        <v>78.8</v>
      </c>
      <c r="Q364" s="1">
        <f t="shared" si="18"/>
        <v>11.592039800995027</v>
      </c>
      <c r="T364" s="1">
        <v>2.0099999999999998</v>
      </c>
      <c r="U364" s="1">
        <v>23.3</v>
      </c>
      <c r="AG364" s="1" t="s">
        <v>388</v>
      </c>
    </row>
    <row r="365" spans="1:33">
      <c r="A365" s="2">
        <v>16</v>
      </c>
      <c r="B365" s="1">
        <f t="shared" si="17"/>
        <v>0.16</v>
      </c>
      <c r="C365" s="1">
        <v>0.25143532543890945</v>
      </c>
      <c r="D365" s="1" t="s">
        <v>88</v>
      </c>
      <c r="H365" s="1">
        <v>3700</v>
      </c>
      <c r="I365" s="1" t="s">
        <v>83</v>
      </c>
      <c r="J365" s="7" t="s">
        <v>188</v>
      </c>
      <c r="K365" s="1" t="s">
        <v>190</v>
      </c>
      <c r="N365" s="1">
        <v>55.4</v>
      </c>
      <c r="Q365" s="1">
        <f t="shared" si="18"/>
        <v>7.3899371069182385</v>
      </c>
      <c r="T365" s="1">
        <v>3.18</v>
      </c>
      <c r="U365" s="1">
        <v>23.5</v>
      </c>
      <c r="AG365" s="1" t="s">
        <v>388</v>
      </c>
    </row>
    <row r="366" spans="1:33">
      <c r="A366" s="2">
        <v>20</v>
      </c>
      <c r="B366" s="1">
        <f t="shared" si="17"/>
        <v>0.2</v>
      </c>
      <c r="C366" s="1">
        <v>0.29178419136982853</v>
      </c>
      <c r="D366" s="1" t="s">
        <v>88</v>
      </c>
      <c r="H366" s="1">
        <v>3700</v>
      </c>
      <c r="I366" s="1" t="s">
        <v>83</v>
      </c>
      <c r="J366" s="7" t="s">
        <v>189</v>
      </c>
      <c r="K366" s="1" t="s">
        <v>190</v>
      </c>
      <c r="N366" s="1">
        <v>51</v>
      </c>
      <c r="Q366" s="1">
        <v>8.66</v>
      </c>
      <c r="T366" s="1">
        <v>0</v>
      </c>
      <c r="U366" s="1">
        <v>8.66</v>
      </c>
      <c r="AG366" s="1" t="s">
        <v>388</v>
      </c>
    </row>
  </sheetData>
  <sortState ref="A2:AJ319">
    <sortCondition ref="H2:H31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91"/>
  <sheetViews>
    <sheetView zoomScale="55" zoomScaleNormal="55" workbookViewId="0">
      <selection activeCell="G73" sqref="G73"/>
    </sheetView>
  </sheetViews>
  <sheetFormatPr defaultRowHeight="15"/>
  <sheetData>
    <row r="1" spans="1:19">
      <c r="A1" t="s">
        <v>0</v>
      </c>
      <c r="B1" t="s">
        <v>1</v>
      </c>
      <c r="C1" t="s">
        <v>2</v>
      </c>
      <c r="D1" t="s">
        <v>8</v>
      </c>
      <c r="E1" t="s">
        <v>11</v>
      </c>
      <c r="F1" t="s">
        <v>10</v>
      </c>
      <c r="G1" t="s">
        <v>3</v>
      </c>
      <c r="H1" t="s">
        <v>112</v>
      </c>
      <c r="I1" t="s">
        <v>5</v>
      </c>
      <c r="J1" t="s">
        <v>6</v>
      </c>
      <c r="K1" t="s">
        <v>25</v>
      </c>
      <c r="L1" t="s">
        <v>18</v>
      </c>
      <c r="M1" t="s">
        <v>7</v>
      </c>
      <c r="N1" t="s">
        <v>4</v>
      </c>
      <c r="Q1" t="s">
        <v>119</v>
      </c>
      <c r="R1" t="s">
        <v>100</v>
      </c>
      <c r="S1" t="s">
        <v>99</v>
      </c>
    </row>
    <row r="2" spans="1:19">
      <c r="A2">
        <v>5</v>
      </c>
      <c r="B2">
        <v>0.04</v>
      </c>
      <c r="C2">
        <v>0.05</v>
      </c>
      <c r="D2" t="s">
        <v>22</v>
      </c>
      <c r="E2">
        <v>145</v>
      </c>
      <c r="H2" t="s">
        <v>23</v>
      </c>
      <c r="J2">
        <v>252</v>
      </c>
      <c r="K2" t="s">
        <v>26</v>
      </c>
      <c r="N2" t="s">
        <v>21</v>
      </c>
    </row>
    <row r="3" spans="1:19">
      <c r="A3">
        <v>5</v>
      </c>
      <c r="B3">
        <v>0.04</v>
      </c>
      <c r="C3">
        <v>0.05</v>
      </c>
      <c r="D3" t="s">
        <v>22</v>
      </c>
      <c r="H3" t="s">
        <v>23</v>
      </c>
      <c r="J3">
        <v>252</v>
      </c>
      <c r="K3" t="s">
        <v>26</v>
      </c>
      <c r="N3" t="s">
        <v>21</v>
      </c>
    </row>
    <row r="4" spans="1:19">
      <c r="A4">
        <v>15</v>
      </c>
      <c r="B4">
        <v>0.03</v>
      </c>
      <c r="C4">
        <v>0.15</v>
      </c>
      <c r="D4" t="s">
        <v>22</v>
      </c>
      <c r="H4" t="s">
        <v>23</v>
      </c>
      <c r="J4">
        <v>252</v>
      </c>
      <c r="K4" t="s">
        <v>26</v>
      </c>
      <c r="N4" t="s">
        <v>21</v>
      </c>
    </row>
    <row r="5" spans="1:19">
      <c r="A5">
        <v>25</v>
      </c>
      <c r="B5">
        <v>0.04</v>
      </c>
      <c r="C5">
        <v>0.25</v>
      </c>
      <c r="D5" t="s">
        <v>22</v>
      </c>
      <c r="H5" t="s">
        <v>23</v>
      </c>
      <c r="J5">
        <v>252</v>
      </c>
      <c r="K5" t="s">
        <v>26</v>
      </c>
      <c r="N5" t="s">
        <v>21</v>
      </c>
    </row>
    <row r="6" spans="1:19">
      <c r="A6">
        <v>37</v>
      </c>
      <c r="B6">
        <v>0.04</v>
      </c>
      <c r="C6">
        <v>0.37</v>
      </c>
      <c r="D6" t="s">
        <v>22</v>
      </c>
      <c r="H6" t="s">
        <v>23</v>
      </c>
      <c r="J6">
        <v>252</v>
      </c>
      <c r="K6" t="s">
        <v>26</v>
      </c>
      <c r="N6" t="s">
        <v>21</v>
      </c>
    </row>
    <row r="7" spans="1:19">
      <c r="A7">
        <v>37</v>
      </c>
      <c r="B7">
        <v>0.04</v>
      </c>
      <c r="C7">
        <v>0.37</v>
      </c>
      <c r="D7" t="s">
        <v>22</v>
      </c>
      <c r="H7" t="s">
        <v>23</v>
      </c>
      <c r="J7">
        <v>252</v>
      </c>
      <c r="K7" t="s">
        <v>26</v>
      </c>
      <c r="N7" t="s">
        <v>21</v>
      </c>
    </row>
    <row r="8" spans="1:19">
      <c r="A8">
        <v>56</v>
      </c>
      <c r="B8">
        <v>0.03</v>
      </c>
      <c r="C8">
        <v>0.56000000000000005</v>
      </c>
      <c r="D8" t="s">
        <v>22</v>
      </c>
      <c r="H8" t="s">
        <v>23</v>
      </c>
      <c r="J8">
        <v>252</v>
      </c>
      <c r="K8" t="s">
        <v>26</v>
      </c>
      <c r="N8" t="s">
        <v>21</v>
      </c>
    </row>
    <row r="9" spans="1:19">
      <c r="A9">
        <v>80</v>
      </c>
      <c r="B9">
        <v>0.03</v>
      </c>
      <c r="C9">
        <v>0.8</v>
      </c>
      <c r="D9" t="s">
        <v>22</v>
      </c>
      <c r="H9" t="s">
        <v>23</v>
      </c>
      <c r="J9">
        <v>252</v>
      </c>
      <c r="K9" t="s">
        <v>26</v>
      </c>
      <c r="N9" t="s">
        <v>21</v>
      </c>
    </row>
    <row r="10" spans="1:19">
      <c r="A10">
        <v>80</v>
      </c>
      <c r="B10">
        <v>0.03</v>
      </c>
      <c r="C10">
        <v>0.8</v>
      </c>
      <c r="D10" t="s">
        <v>22</v>
      </c>
      <c r="H10" t="s">
        <v>23</v>
      </c>
      <c r="J10">
        <v>252</v>
      </c>
      <c r="K10" t="s">
        <v>26</v>
      </c>
      <c r="N10" t="s">
        <v>21</v>
      </c>
    </row>
    <row r="11" spans="1:19">
      <c r="A11">
        <v>110</v>
      </c>
      <c r="B11">
        <v>0.03</v>
      </c>
      <c r="C11">
        <v>1.1000000000000001</v>
      </c>
      <c r="D11" t="s">
        <v>22</v>
      </c>
      <c r="H11" t="s">
        <v>23</v>
      </c>
      <c r="J11">
        <v>252</v>
      </c>
      <c r="K11" t="s">
        <v>26</v>
      </c>
      <c r="N11" t="s">
        <v>21</v>
      </c>
    </row>
    <row r="12" spans="1:19">
      <c r="A12">
        <v>145</v>
      </c>
      <c r="B12">
        <v>0.03</v>
      </c>
      <c r="C12">
        <v>1.45</v>
      </c>
      <c r="D12" t="s">
        <v>22</v>
      </c>
      <c r="H12" t="s">
        <v>23</v>
      </c>
      <c r="J12">
        <v>252</v>
      </c>
      <c r="K12" t="s">
        <v>26</v>
      </c>
      <c r="N12" t="s">
        <v>21</v>
      </c>
    </row>
    <row r="13" spans="1:19">
      <c r="A13">
        <v>145</v>
      </c>
      <c r="B13">
        <v>0.03</v>
      </c>
      <c r="C13">
        <v>1.45</v>
      </c>
      <c r="D13" t="s">
        <v>22</v>
      </c>
      <c r="H13" t="s">
        <v>23</v>
      </c>
      <c r="J13">
        <v>252</v>
      </c>
      <c r="K13" t="s">
        <v>26</v>
      </c>
      <c r="N13" t="s">
        <v>21</v>
      </c>
    </row>
    <row r="14" spans="1:19">
      <c r="A14">
        <v>25</v>
      </c>
      <c r="B14">
        <v>3.46</v>
      </c>
      <c r="C14">
        <f t="shared" ref="C14:C19" si="0">A14/100</f>
        <v>0.25</v>
      </c>
      <c r="D14" t="s">
        <v>111</v>
      </c>
      <c r="G14" t="s">
        <v>23</v>
      </c>
      <c r="J14">
        <v>0</v>
      </c>
      <c r="K14" t="s">
        <v>105</v>
      </c>
      <c r="M14" t="s">
        <v>113</v>
      </c>
      <c r="N14" t="s">
        <v>107</v>
      </c>
      <c r="Q14">
        <v>69.8</v>
      </c>
    </row>
    <row r="15" spans="1:19">
      <c r="A15">
        <v>50</v>
      </c>
      <c r="B15">
        <v>1.86</v>
      </c>
      <c r="C15">
        <f t="shared" si="0"/>
        <v>0.5</v>
      </c>
      <c r="D15" t="s">
        <v>111</v>
      </c>
      <c r="G15" t="s">
        <v>23</v>
      </c>
      <c r="J15">
        <v>0</v>
      </c>
      <c r="K15" t="s">
        <v>105</v>
      </c>
      <c r="M15" t="s">
        <v>113</v>
      </c>
      <c r="N15" t="s">
        <v>107</v>
      </c>
      <c r="Q15">
        <v>88.2</v>
      </c>
    </row>
    <row r="16" spans="1:19">
      <c r="A16">
        <v>94</v>
      </c>
      <c r="B16">
        <v>1.33</v>
      </c>
      <c r="C16">
        <f t="shared" si="0"/>
        <v>0.94</v>
      </c>
      <c r="D16" t="s">
        <v>111</v>
      </c>
      <c r="G16" t="s">
        <v>23</v>
      </c>
      <c r="J16">
        <v>0</v>
      </c>
      <c r="K16" t="s">
        <v>105</v>
      </c>
      <c r="M16" t="s">
        <v>113</v>
      </c>
      <c r="N16" t="s">
        <v>107</v>
      </c>
      <c r="Q16">
        <v>82.6</v>
      </c>
    </row>
    <row r="17" spans="1:17">
      <c r="A17">
        <v>112</v>
      </c>
      <c r="B17">
        <v>0.9</v>
      </c>
      <c r="C17">
        <f t="shared" si="0"/>
        <v>1.1200000000000001</v>
      </c>
      <c r="D17" t="s">
        <v>111</v>
      </c>
      <c r="G17" t="s">
        <v>23</v>
      </c>
      <c r="J17">
        <v>0</v>
      </c>
      <c r="K17" t="s">
        <v>105</v>
      </c>
      <c r="M17" t="s">
        <v>113</v>
      </c>
      <c r="N17" t="s">
        <v>107</v>
      </c>
      <c r="Q17">
        <v>71.099999999999994</v>
      </c>
    </row>
    <row r="18" spans="1:17">
      <c r="A18">
        <v>127</v>
      </c>
      <c r="B18">
        <v>0.8</v>
      </c>
      <c r="C18">
        <f t="shared" si="0"/>
        <v>1.27</v>
      </c>
      <c r="D18" t="s">
        <v>111</v>
      </c>
      <c r="G18" t="s">
        <v>23</v>
      </c>
      <c r="J18">
        <v>0</v>
      </c>
      <c r="K18" t="s">
        <v>105</v>
      </c>
      <c r="M18" t="s">
        <v>113</v>
      </c>
      <c r="N18" t="s">
        <v>107</v>
      </c>
      <c r="Q18">
        <v>66.2</v>
      </c>
    </row>
    <row r="19" spans="1:17">
      <c r="A19">
        <v>150</v>
      </c>
      <c r="B19">
        <v>0.9</v>
      </c>
      <c r="C19">
        <f t="shared" si="0"/>
        <v>1.5</v>
      </c>
      <c r="D19" t="s">
        <v>111</v>
      </c>
      <c r="G19" t="s">
        <v>23</v>
      </c>
      <c r="J19">
        <v>0</v>
      </c>
      <c r="K19" t="s">
        <v>105</v>
      </c>
      <c r="M19" t="s">
        <v>113</v>
      </c>
      <c r="N19" t="s">
        <v>107</v>
      </c>
      <c r="Q19">
        <v>52.3</v>
      </c>
    </row>
    <row r="20" spans="1:17">
      <c r="A20">
        <v>10</v>
      </c>
      <c r="B20">
        <v>0.2</v>
      </c>
      <c r="C20">
        <f t="shared" ref="C20:C29" si="1">A20/100</f>
        <v>0.1</v>
      </c>
      <c r="D20" t="s">
        <v>82</v>
      </c>
      <c r="H20" t="s">
        <v>81</v>
      </c>
      <c r="J20">
        <v>252</v>
      </c>
      <c r="K20" t="s">
        <v>26</v>
      </c>
      <c r="N20" t="s">
        <v>21</v>
      </c>
    </row>
    <row r="21" spans="1:17">
      <c r="A21">
        <v>10</v>
      </c>
      <c r="B21">
        <v>0.2</v>
      </c>
      <c r="C21">
        <f t="shared" si="1"/>
        <v>0.1</v>
      </c>
      <c r="D21" t="s">
        <v>82</v>
      </c>
      <c r="H21" t="s">
        <v>81</v>
      </c>
      <c r="J21">
        <v>252</v>
      </c>
      <c r="K21" t="s">
        <v>26</v>
      </c>
      <c r="N21" t="s">
        <v>21</v>
      </c>
    </row>
    <row r="22" spans="1:17">
      <c r="A22">
        <v>18</v>
      </c>
      <c r="B22">
        <v>0.2</v>
      </c>
      <c r="C22">
        <f t="shared" si="1"/>
        <v>0.18</v>
      </c>
      <c r="D22" t="s">
        <v>82</v>
      </c>
      <c r="H22" t="s">
        <v>81</v>
      </c>
      <c r="J22">
        <v>252</v>
      </c>
      <c r="K22" t="s">
        <v>26</v>
      </c>
      <c r="N22" t="s">
        <v>21</v>
      </c>
    </row>
    <row r="23" spans="1:17">
      <c r="A23">
        <v>27</v>
      </c>
      <c r="B23">
        <v>0.27</v>
      </c>
      <c r="C23">
        <f t="shared" si="1"/>
        <v>0.27</v>
      </c>
      <c r="D23" t="s">
        <v>82</v>
      </c>
      <c r="H23" t="s">
        <v>81</v>
      </c>
      <c r="J23">
        <v>252</v>
      </c>
      <c r="K23" t="s">
        <v>26</v>
      </c>
      <c r="N23" t="s">
        <v>21</v>
      </c>
    </row>
    <row r="24" spans="1:17">
      <c r="A24">
        <v>27</v>
      </c>
      <c r="B24">
        <v>0.27</v>
      </c>
      <c r="C24">
        <f t="shared" si="1"/>
        <v>0.27</v>
      </c>
      <c r="D24" t="s">
        <v>82</v>
      </c>
      <c r="H24" t="s">
        <v>81</v>
      </c>
      <c r="J24">
        <v>252</v>
      </c>
      <c r="K24" t="s">
        <v>26</v>
      </c>
      <c r="N24" t="s">
        <v>21</v>
      </c>
    </row>
    <row r="25" spans="1:17">
      <c r="A25">
        <v>40</v>
      </c>
      <c r="B25">
        <v>0.12</v>
      </c>
      <c r="C25">
        <f t="shared" si="1"/>
        <v>0.4</v>
      </c>
      <c r="D25" t="s">
        <v>82</v>
      </c>
      <c r="H25" t="s">
        <v>81</v>
      </c>
      <c r="J25">
        <v>252</v>
      </c>
      <c r="K25" t="s">
        <v>26</v>
      </c>
      <c r="N25" t="s">
        <v>21</v>
      </c>
    </row>
    <row r="26" spans="1:17">
      <c r="A26">
        <v>60</v>
      </c>
      <c r="B26">
        <v>0.09</v>
      </c>
      <c r="C26">
        <f t="shared" si="1"/>
        <v>0.6</v>
      </c>
      <c r="D26" t="s">
        <v>82</v>
      </c>
      <c r="H26" t="s">
        <v>81</v>
      </c>
      <c r="J26">
        <v>252</v>
      </c>
      <c r="K26" t="s">
        <v>26</v>
      </c>
      <c r="N26" t="s">
        <v>21</v>
      </c>
    </row>
    <row r="27" spans="1:17">
      <c r="A27">
        <v>60</v>
      </c>
      <c r="B27">
        <v>0.09</v>
      </c>
      <c r="C27">
        <f t="shared" si="1"/>
        <v>0.6</v>
      </c>
      <c r="D27" t="s">
        <v>82</v>
      </c>
      <c r="H27" t="s">
        <v>81</v>
      </c>
      <c r="J27">
        <v>252</v>
      </c>
      <c r="K27" t="s">
        <v>26</v>
      </c>
      <c r="N27" t="s">
        <v>21</v>
      </c>
    </row>
    <row r="28" spans="1:17">
      <c r="A28">
        <v>81</v>
      </c>
      <c r="B28">
        <v>0.08</v>
      </c>
      <c r="C28">
        <f t="shared" si="1"/>
        <v>0.81</v>
      </c>
      <c r="D28" t="s">
        <v>82</v>
      </c>
      <c r="H28" t="s">
        <v>81</v>
      </c>
      <c r="J28">
        <v>252</v>
      </c>
      <c r="K28" t="s">
        <v>26</v>
      </c>
      <c r="N28" t="s">
        <v>21</v>
      </c>
    </row>
    <row r="29" spans="1:17">
      <c r="A29">
        <v>81</v>
      </c>
      <c r="B29">
        <v>0.09</v>
      </c>
      <c r="C29">
        <f t="shared" si="1"/>
        <v>0.81</v>
      </c>
      <c r="D29" t="s">
        <v>82</v>
      </c>
      <c r="H29" t="s">
        <v>81</v>
      </c>
      <c r="J29">
        <v>252</v>
      </c>
      <c r="K29" t="s">
        <v>26</v>
      </c>
      <c r="N29" t="s">
        <v>21</v>
      </c>
    </row>
    <row r="30" spans="1:17">
      <c r="A30">
        <v>15</v>
      </c>
      <c r="B30">
        <v>3.1</v>
      </c>
      <c r="C30">
        <f>A30/100</f>
        <v>0.15</v>
      </c>
      <c r="D30" t="s">
        <v>114</v>
      </c>
      <c r="G30" t="s">
        <v>115</v>
      </c>
      <c r="J30">
        <v>0</v>
      </c>
      <c r="K30" t="s">
        <v>105</v>
      </c>
      <c r="M30" t="s">
        <v>116</v>
      </c>
      <c r="N30" t="s">
        <v>107</v>
      </c>
      <c r="Q30">
        <v>10.199999999999999</v>
      </c>
    </row>
    <row r="31" spans="1:17">
      <c r="A31">
        <v>30</v>
      </c>
      <c r="B31">
        <v>2.14</v>
      </c>
      <c r="C31">
        <f t="shared" ref="C31:C44" si="2">A31/100</f>
        <v>0.3</v>
      </c>
      <c r="D31" t="s">
        <v>114</v>
      </c>
      <c r="G31" t="s">
        <v>115</v>
      </c>
      <c r="J31">
        <v>0</v>
      </c>
      <c r="K31" t="s">
        <v>105</v>
      </c>
      <c r="M31" t="s">
        <v>116</v>
      </c>
      <c r="N31" t="s">
        <v>107</v>
      </c>
      <c r="Q31">
        <v>10.1</v>
      </c>
    </row>
    <row r="32" spans="1:17">
      <c r="A32">
        <v>53</v>
      </c>
      <c r="B32">
        <v>0.67</v>
      </c>
      <c r="C32">
        <f t="shared" si="2"/>
        <v>0.53</v>
      </c>
      <c r="D32" t="s">
        <v>114</v>
      </c>
      <c r="G32" t="s">
        <v>115</v>
      </c>
      <c r="J32">
        <v>0</v>
      </c>
      <c r="K32" t="s">
        <v>105</v>
      </c>
      <c r="M32" t="s">
        <v>116</v>
      </c>
      <c r="N32" t="s">
        <v>107</v>
      </c>
      <c r="Q32">
        <v>10.6</v>
      </c>
    </row>
    <row r="33" spans="1:17">
      <c r="A33">
        <v>71</v>
      </c>
      <c r="B33">
        <v>0.15</v>
      </c>
      <c r="C33">
        <f t="shared" si="2"/>
        <v>0.71</v>
      </c>
      <c r="D33" t="s">
        <v>114</v>
      </c>
      <c r="G33" t="s">
        <v>115</v>
      </c>
      <c r="J33">
        <v>0</v>
      </c>
      <c r="K33" t="s">
        <v>105</v>
      </c>
      <c r="M33" t="s">
        <v>116</v>
      </c>
      <c r="N33" t="s">
        <v>107</v>
      </c>
      <c r="Q33">
        <v>16.8</v>
      </c>
    </row>
    <row r="34" spans="1:17">
      <c r="A34">
        <v>94</v>
      </c>
      <c r="B34">
        <v>0.16</v>
      </c>
      <c r="C34">
        <f t="shared" si="2"/>
        <v>0.94</v>
      </c>
      <c r="D34" t="s">
        <v>114</v>
      </c>
      <c r="G34" t="s">
        <v>115</v>
      </c>
      <c r="J34">
        <v>0</v>
      </c>
      <c r="K34" t="s">
        <v>105</v>
      </c>
      <c r="M34" t="s">
        <v>116</v>
      </c>
      <c r="N34" t="s">
        <v>107</v>
      </c>
      <c r="Q34">
        <v>15.4</v>
      </c>
    </row>
    <row r="35" spans="1:17">
      <c r="A35">
        <v>112</v>
      </c>
      <c r="B35">
        <v>0.05</v>
      </c>
      <c r="C35">
        <f t="shared" si="2"/>
        <v>1.1200000000000001</v>
      </c>
      <c r="D35" t="s">
        <v>114</v>
      </c>
      <c r="G35" t="s">
        <v>115</v>
      </c>
      <c r="J35">
        <v>0</v>
      </c>
      <c r="K35" t="s">
        <v>105</v>
      </c>
      <c r="M35" t="s">
        <v>116</v>
      </c>
      <c r="N35" t="s">
        <v>107</v>
      </c>
      <c r="Q35">
        <v>17.3</v>
      </c>
    </row>
    <row r="36" spans="1:17">
      <c r="A36">
        <v>140</v>
      </c>
      <c r="B36">
        <v>0.04</v>
      </c>
      <c r="C36">
        <f t="shared" si="2"/>
        <v>1.4</v>
      </c>
      <c r="D36" t="s">
        <v>114</v>
      </c>
      <c r="G36" t="s">
        <v>115</v>
      </c>
      <c r="J36">
        <v>0</v>
      </c>
      <c r="K36" t="s">
        <v>105</v>
      </c>
      <c r="M36" t="s">
        <v>116</v>
      </c>
      <c r="N36" t="s">
        <v>107</v>
      </c>
      <c r="Q36">
        <v>18.2</v>
      </c>
    </row>
    <row r="37" spans="1:17">
      <c r="A37">
        <v>165</v>
      </c>
      <c r="B37">
        <v>0.04</v>
      </c>
      <c r="C37">
        <f t="shared" si="2"/>
        <v>1.65</v>
      </c>
      <c r="D37" t="s">
        <v>114</v>
      </c>
      <c r="G37" t="s">
        <v>115</v>
      </c>
      <c r="J37">
        <v>0</v>
      </c>
      <c r="K37" t="s">
        <v>105</v>
      </c>
      <c r="M37" t="s">
        <v>116</v>
      </c>
      <c r="N37" t="s">
        <v>107</v>
      </c>
      <c r="Q37">
        <v>17.399999999999999</v>
      </c>
    </row>
    <row r="38" spans="1:17">
      <c r="A38">
        <v>8</v>
      </c>
      <c r="B38">
        <v>0.1</v>
      </c>
      <c r="C38">
        <f t="shared" si="2"/>
        <v>0.08</v>
      </c>
      <c r="D38" t="s">
        <v>27</v>
      </c>
      <c r="H38" t="s">
        <v>29</v>
      </c>
      <c r="J38">
        <v>260</v>
      </c>
      <c r="K38" t="s">
        <v>28</v>
      </c>
      <c r="N38" t="s">
        <v>21</v>
      </c>
    </row>
    <row r="39" spans="1:17">
      <c r="A39">
        <v>8</v>
      </c>
      <c r="B39">
        <v>0.1</v>
      </c>
      <c r="C39">
        <f t="shared" si="2"/>
        <v>0.08</v>
      </c>
      <c r="D39" t="s">
        <v>27</v>
      </c>
      <c r="H39" t="s">
        <v>29</v>
      </c>
      <c r="J39">
        <v>260</v>
      </c>
      <c r="K39" t="s">
        <v>28</v>
      </c>
      <c r="N39" t="s">
        <v>21</v>
      </c>
    </row>
    <row r="40" spans="1:17">
      <c r="A40">
        <v>15</v>
      </c>
      <c r="B40">
        <v>0.09</v>
      </c>
      <c r="C40">
        <f t="shared" si="2"/>
        <v>0.15</v>
      </c>
      <c r="D40" t="s">
        <v>27</v>
      </c>
      <c r="H40" t="s">
        <v>29</v>
      </c>
      <c r="J40">
        <v>260</v>
      </c>
      <c r="K40" t="s">
        <v>28</v>
      </c>
      <c r="N40" t="s">
        <v>21</v>
      </c>
    </row>
    <row r="41" spans="1:17">
      <c r="A41">
        <v>27</v>
      </c>
      <c r="B41">
        <v>0.06</v>
      </c>
      <c r="C41">
        <f t="shared" si="2"/>
        <v>0.27</v>
      </c>
      <c r="D41" t="s">
        <v>27</v>
      </c>
      <c r="H41" t="s">
        <v>29</v>
      </c>
      <c r="J41">
        <v>260</v>
      </c>
      <c r="K41" t="s">
        <v>28</v>
      </c>
      <c r="N41" t="s">
        <v>21</v>
      </c>
    </row>
    <row r="42" spans="1:17">
      <c r="A42">
        <v>27</v>
      </c>
      <c r="B42">
        <v>0.06</v>
      </c>
      <c r="C42">
        <f t="shared" si="2"/>
        <v>0.27</v>
      </c>
      <c r="D42" t="s">
        <v>27</v>
      </c>
      <c r="H42" t="s">
        <v>29</v>
      </c>
      <c r="J42">
        <v>260</v>
      </c>
      <c r="K42" t="s">
        <v>28</v>
      </c>
      <c r="N42" t="s">
        <v>21</v>
      </c>
    </row>
    <row r="43" spans="1:17">
      <c r="A43">
        <v>40</v>
      </c>
      <c r="B43">
        <v>0.04</v>
      </c>
      <c r="C43">
        <f t="shared" si="2"/>
        <v>0.4</v>
      </c>
      <c r="D43" t="s">
        <v>27</v>
      </c>
      <c r="H43" t="s">
        <v>29</v>
      </c>
      <c r="J43">
        <v>260</v>
      </c>
      <c r="K43" t="s">
        <v>28</v>
      </c>
      <c r="N43" t="s">
        <v>21</v>
      </c>
    </row>
    <row r="44" spans="1:17">
      <c r="A44">
        <v>61</v>
      </c>
      <c r="B44">
        <v>0.05</v>
      </c>
      <c r="C44">
        <f t="shared" si="2"/>
        <v>0.61</v>
      </c>
      <c r="D44" t="s">
        <v>27</v>
      </c>
      <c r="H44" t="s">
        <v>29</v>
      </c>
      <c r="J44">
        <v>260</v>
      </c>
      <c r="K44" t="s">
        <v>28</v>
      </c>
      <c r="N44" t="s">
        <v>21</v>
      </c>
    </row>
    <row r="45" spans="1:17">
      <c r="A45">
        <v>25</v>
      </c>
      <c r="B45">
        <v>3.32</v>
      </c>
      <c r="C45">
        <f t="shared" ref="C45:C51" si="3">A45/100</f>
        <v>0.25</v>
      </c>
      <c r="D45" t="s">
        <v>117</v>
      </c>
      <c r="G45" t="s">
        <v>29</v>
      </c>
      <c r="K45" t="s">
        <v>105</v>
      </c>
      <c r="M45" t="s">
        <v>118</v>
      </c>
      <c r="N45" t="s">
        <v>107</v>
      </c>
      <c r="Q45">
        <v>27.2</v>
      </c>
    </row>
    <row r="46" spans="1:17">
      <c r="A46">
        <v>45</v>
      </c>
      <c r="B46">
        <v>1.1299999999999999</v>
      </c>
      <c r="C46">
        <f t="shared" si="3"/>
        <v>0.45</v>
      </c>
      <c r="D46" t="s">
        <v>117</v>
      </c>
      <c r="G46" t="s">
        <v>29</v>
      </c>
      <c r="K46" t="s">
        <v>105</v>
      </c>
      <c r="M46" t="s">
        <v>118</v>
      </c>
      <c r="N46" t="s">
        <v>107</v>
      </c>
      <c r="Q46">
        <v>20.2</v>
      </c>
    </row>
    <row r="47" spans="1:17">
      <c r="A47">
        <v>60</v>
      </c>
      <c r="B47">
        <v>0.39</v>
      </c>
      <c r="C47">
        <f t="shared" si="3"/>
        <v>0.6</v>
      </c>
      <c r="D47" t="s">
        <v>117</v>
      </c>
      <c r="G47" t="s">
        <v>29</v>
      </c>
      <c r="K47" t="s">
        <v>105</v>
      </c>
      <c r="M47" t="s">
        <v>118</v>
      </c>
      <c r="N47" t="s">
        <v>107</v>
      </c>
      <c r="Q47">
        <v>34.6</v>
      </c>
    </row>
    <row r="48" spans="1:17">
      <c r="A48">
        <v>75</v>
      </c>
      <c r="B48">
        <v>0.33</v>
      </c>
      <c r="C48">
        <f t="shared" si="3"/>
        <v>0.75</v>
      </c>
      <c r="D48" t="s">
        <v>117</v>
      </c>
      <c r="G48" t="s">
        <v>29</v>
      </c>
      <c r="K48" t="s">
        <v>105</v>
      </c>
      <c r="M48" t="s">
        <v>118</v>
      </c>
      <c r="N48" t="s">
        <v>107</v>
      </c>
      <c r="Q48">
        <v>39.700000000000003</v>
      </c>
    </row>
    <row r="49" spans="1:19">
      <c r="A49">
        <v>95</v>
      </c>
      <c r="B49">
        <v>0.3</v>
      </c>
      <c r="C49">
        <f t="shared" si="3"/>
        <v>0.95</v>
      </c>
      <c r="D49" t="s">
        <v>117</v>
      </c>
      <c r="G49" t="s">
        <v>29</v>
      </c>
      <c r="K49" t="s">
        <v>105</v>
      </c>
      <c r="M49" t="s">
        <v>118</v>
      </c>
      <c r="N49" t="s">
        <v>107</v>
      </c>
      <c r="Q49">
        <v>43.3</v>
      </c>
    </row>
    <row r="50" spans="1:19">
      <c r="A50">
        <v>110</v>
      </c>
      <c r="B50">
        <v>0.28000000000000003</v>
      </c>
      <c r="C50">
        <f t="shared" si="3"/>
        <v>1.1000000000000001</v>
      </c>
      <c r="D50" t="s">
        <v>117</v>
      </c>
      <c r="G50" t="s">
        <v>29</v>
      </c>
      <c r="K50" t="s">
        <v>105</v>
      </c>
      <c r="M50" t="s">
        <v>118</v>
      </c>
      <c r="N50" t="s">
        <v>107</v>
      </c>
      <c r="Q50">
        <v>48.9</v>
      </c>
    </row>
    <row r="51" spans="1:19">
      <c r="A51">
        <v>4</v>
      </c>
      <c r="B51">
        <v>0.03</v>
      </c>
      <c r="C51">
        <f t="shared" si="3"/>
        <v>0.04</v>
      </c>
      <c r="D51" t="s">
        <v>95</v>
      </c>
      <c r="G51" t="s">
        <v>102</v>
      </c>
      <c r="J51">
        <v>20</v>
      </c>
      <c r="K51" t="s">
        <v>65</v>
      </c>
      <c r="M51" t="s">
        <v>101</v>
      </c>
      <c r="N51" t="s">
        <v>96</v>
      </c>
      <c r="Q51">
        <v>84</v>
      </c>
      <c r="R51">
        <v>1.19</v>
      </c>
      <c r="S51">
        <v>0.7</v>
      </c>
    </row>
    <row r="52" spans="1:19">
      <c r="A52">
        <v>10</v>
      </c>
      <c r="B52">
        <v>0.09</v>
      </c>
      <c r="C52">
        <f t="shared" ref="C52:C61" si="4">A52/100</f>
        <v>0.1</v>
      </c>
      <c r="D52" t="s">
        <v>95</v>
      </c>
      <c r="G52" t="s">
        <v>102</v>
      </c>
      <c r="J52">
        <v>20</v>
      </c>
      <c r="K52" t="s">
        <v>65</v>
      </c>
      <c r="M52" t="s">
        <v>101</v>
      </c>
      <c r="N52" t="s">
        <v>96</v>
      </c>
      <c r="Q52">
        <v>51.6</v>
      </c>
      <c r="R52">
        <v>0.79</v>
      </c>
      <c r="S52">
        <v>0.95</v>
      </c>
    </row>
    <row r="53" spans="1:19">
      <c r="A53">
        <v>25</v>
      </c>
      <c r="B53">
        <v>0.19</v>
      </c>
      <c r="C53">
        <f t="shared" si="4"/>
        <v>0.25</v>
      </c>
      <c r="D53" t="s">
        <v>95</v>
      </c>
      <c r="G53" t="s">
        <v>102</v>
      </c>
      <c r="J53">
        <v>20</v>
      </c>
      <c r="K53" t="s">
        <v>65</v>
      </c>
      <c r="M53" t="s">
        <v>101</v>
      </c>
      <c r="N53" t="s">
        <v>96</v>
      </c>
      <c r="Q53">
        <v>55.4</v>
      </c>
      <c r="R53">
        <v>0.59</v>
      </c>
      <c r="S53">
        <v>1.18</v>
      </c>
    </row>
    <row r="54" spans="1:19">
      <c r="A54">
        <v>40</v>
      </c>
      <c r="B54">
        <v>0.23</v>
      </c>
      <c r="C54">
        <f t="shared" si="4"/>
        <v>0.4</v>
      </c>
      <c r="D54" t="s">
        <v>95</v>
      </c>
      <c r="G54" t="s">
        <v>102</v>
      </c>
      <c r="J54">
        <v>20</v>
      </c>
      <c r="K54" t="s">
        <v>65</v>
      </c>
      <c r="M54" t="s">
        <v>101</v>
      </c>
      <c r="N54" t="s">
        <v>96</v>
      </c>
      <c r="Q54">
        <v>51.8</v>
      </c>
      <c r="R54">
        <v>0.51</v>
      </c>
      <c r="S54">
        <v>1.26</v>
      </c>
    </row>
    <row r="55" spans="1:19">
      <c r="A55">
        <v>50</v>
      </c>
      <c r="B55">
        <v>0.15</v>
      </c>
      <c r="C55">
        <f t="shared" si="4"/>
        <v>0.5</v>
      </c>
      <c r="D55" t="s">
        <v>95</v>
      </c>
      <c r="G55" t="s">
        <v>102</v>
      </c>
      <c r="J55">
        <v>20</v>
      </c>
      <c r="K55" t="s">
        <v>65</v>
      </c>
      <c r="M55" t="s">
        <v>101</v>
      </c>
      <c r="N55" t="s">
        <v>96</v>
      </c>
      <c r="Q55">
        <v>51.8</v>
      </c>
      <c r="R55">
        <v>0.48</v>
      </c>
      <c r="S55">
        <v>1.38</v>
      </c>
    </row>
    <row r="56" spans="1:19">
      <c r="A56">
        <v>70</v>
      </c>
      <c r="B56">
        <v>0.08</v>
      </c>
      <c r="C56">
        <f t="shared" si="4"/>
        <v>0.7</v>
      </c>
      <c r="D56" t="s">
        <v>95</v>
      </c>
      <c r="G56" t="s">
        <v>102</v>
      </c>
      <c r="J56">
        <v>20</v>
      </c>
      <c r="K56" t="s">
        <v>65</v>
      </c>
      <c r="M56" t="s">
        <v>101</v>
      </c>
      <c r="N56" t="s">
        <v>96</v>
      </c>
      <c r="Q56">
        <v>49.6</v>
      </c>
      <c r="R56">
        <v>0.37</v>
      </c>
      <c r="S56">
        <v>1.65</v>
      </c>
    </row>
    <row r="57" spans="1:19">
      <c r="A57">
        <v>105</v>
      </c>
      <c r="B57">
        <v>0.08</v>
      </c>
      <c r="C57">
        <f t="shared" si="4"/>
        <v>1.05</v>
      </c>
      <c r="D57" t="s">
        <v>95</v>
      </c>
      <c r="G57" t="s">
        <v>102</v>
      </c>
      <c r="J57">
        <v>20</v>
      </c>
      <c r="K57" t="s">
        <v>65</v>
      </c>
      <c r="M57" t="s">
        <v>101</v>
      </c>
      <c r="N57" t="s">
        <v>96</v>
      </c>
      <c r="Q57">
        <v>48.8</v>
      </c>
      <c r="R57">
        <v>0.36</v>
      </c>
      <c r="S57">
        <v>1.73</v>
      </c>
    </row>
    <row r="58" spans="1:19">
      <c r="A58">
        <v>115</v>
      </c>
      <c r="B58">
        <v>0.1</v>
      </c>
      <c r="C58">
        <f t="shared" si="4"/>
        <v>1.1499999999999999</v>
      </c>
      <c r="D58" t="s">
        <v>95</v>
      </c>
      <c r="G58" t="s">
        <v>102</v>
      </c>
      <c r="J58">
        <v>20</v>
      </c>
      <c r="K58" t="s">
        <v>65</v>
      </c>
      <c r="M58" t="s">
        <v>101</v>
      </c>
      <c r="N58" t="s">
        <v>96</v>
      </c>
      <c r="Q58">
        <v>51.8</v>
      </c>
      <c r="R58">
        <v>0.49</v>
      </c>
      <c r="S58">
        <v>1.38</v>
      </c>
    </row>
    <row r="59" spans="1:19">
      <c r="A59">
        <v>125</v>
      </c>
      <c r="B59">
        <v>0.12</v>
      </c>
      <c r="C59">
        <f t="shared" si="4"/>
        <v>1.25</v>
      </c>
      <c r="D59" t="s">
        <v>95</v>
      </c>
      <c r="G59" t="s">
        <v>102</v>
      </c>
      <c r="J59">
        <v>20</v>
      </c>
      <c r="K59" t="s">
        <v>65</v>
      </c>
      <c r="M59" t="s">
        <v>101</v>
      </c>
      <c r="N59" t="s">
        <v>96</v>
      </c>
      <c r="Q59">
        <v>46.8</v>
      </c>
      <c r="R59">
        <v>0.51</v>
      </c>
      <c r="S59">
        <v>1.23</v>
      </c>
    </row>
    <row r="60" spans="1:19">
      <c r="A60">
        <v>195</v>
      </c>
      <c r="B60">
        <v>0.04</v>
      </c>
      <c r="C60">
        <f t="shared" si="4"/>
        <v>1.95</v>
      </c>
      <c r="D60" t="s">
        <v>95</v>
      </c>
      <c r="G60" t="s">
        <v>102</v>
      </c>
      <c r="J60">
        <v>20</v>
      </c>
      <c r="K60" t="s">
        <v>65</v>
      </c>
      <c r="M60" t="s">
        <v>101</v>
      </c>
      <c r="N60" t="s">
        <v>96</v>
      </c>
      <c r="Q60">
        <v>28</v>
      </c>
      <c r="R60">
        <v>0.51</v>
      </c>
      <c r="S60">
        <v>1.37</v>
      </c>
    </row>
    <row r="61" spans="1:19">
      <c r="A61">
        <v>240</v>
      </c>
      <c r="B61">
        <v>7.0000000000000007E-2</v>
      </c>
      <c r="C61">
        <f t="shared" si="4"/>
        <v>2.4</v>
      </c>
      <c r="D61" t="s">
        <v>95</v>
      </c>
      <c r="G61" t="s">
        <v>102</v>
      </c>
      <c r="J61">
        <v>20</v>
      </c>
      <c r="K61" t="s">
        <v>65</v>
      </c>
      <c r="M61" t="s">
        <v>101</v>
      </c>
      <c r="N61" t="s">
        <v>96</v>
      </c>
      <c r="Q61">
        <v>27</v>
      </c>
      <c r="R61">
        <v>0.64</v>
      </c>
      <c r="S61">
        <v>0.97</v>
      </c>
    </row>
    <row r="62" spans="1:19">
      <c r="A62">
        <v>10</v>
      </c>
      <c r="B62">
        <v>3.25</v>
      </c>
      <c r="C62">
        <f>A62/100</f>
        <v>0.1</v>
      </c>
      <c r="D62" t="s">
        <v>109</v>
      </c>
      <c r="G62" t="s">
        <v>102</v>
      </c>
      <c r="J62">
        <v>0</v>
      </c>
      <c r="K62" t="s">
        <v>105</v>
      </c>
      <c r="M62" t="s">
        <v>110</v>
      </c>
      <c r="N62" t="s">
        <v>107</v>
      </c>
      <c r="Q62">
        <v>2.2999999999999998</v>
      </c>
    </row>
    <row r="63" spans="1:19">
      <c r="A63">
        <v>34</v>
      </c>
      <c r="B63">
        <v>0.4</v>
      </c>
      <c r="C63">
        <f t="shared" ref="C63:C77" si="5">A63/100</f>
        <v>0.34</v>
      </c>
      <c r="D63" t="s">
        <v>109</v>
      </c>
      <c r="G63" t="s">
        <v>102</v>
      </c>
      <c r="K63" t="s">
        <v>105</v>
      </c>
      <c r="M63" t="s">
        <v>110</v>
      </c>
      <c r="N63" t="s">
        <v>107</v>
      </c>
      <c r="Q63">
        <v>3.7</v>
      </c>
    </row>
    <row r="64" spans="1:19">
      <c r="A64">
        <v>60</v>
      </c>
      <c r="B64">
        <v>0.1</v>
      </c>
      <c r="C64">
        <f t="shared" si="5"/>
        <v>0.6</v>
      </c>
      <c r="D64" t="s">
        <v>109</v>
      </c>
      <c r="G64" t="s">
        <v>102</v>
      </c>
      <c r="K64" t="s">
        <v>105</v>
      </c>
      <c r="M64" t="s">
        <v>110</v>
      </c>
      <c r="N64" t="s">
        <v>107</v>
      </c>
      <c r="Q64">
        <v>1.5</v>
      </c>
    </row>
    <row r="65" spans="1:19">
      <c r="A65">
        <v>89</v>
      </c>
      <c r="B65">
        <v>0.03</v>
      </c>
      <c r="C65">
        <f t="shared" si="5"/>
        <v>0.89</v>
      </c>
      <c r="D65" t="s">
        <v>109</v>
      </c>
      <c r="G65" t="s">
        <v>102</v>
      </c>
      <c r="K65" t="s">
        <v>105</v>
      </c>
      <c r="M65" t="s">
        <v>110</v>
      </c>
      <c r="N65" t="s">
        <v>107</v>
      </c>
      <c r="Q65">
        <v>1.7</v>
      </c>
    </row>
    <row r="66" spans="1:19">
      <c r="A66">
        <v>120</v>
      </c>
      <c r="B66">
        <v>0.05</v>
      </c>
      <c r="C66">
        <f t="shared" si="5"/>
        <v>1.2</v>
      </c>
      <c r="D66" t="s">
        <v>109</v>
      </c>
      <c r="G66" t="s">
        <v>102</v>
      </c>
      <c r="K66" t="s">
        <v>105</v>
      </c>
      <c r="M66" t="s">
        <v>110</v>
      </c>
      <c r="N66" t="s">
        <v>107</v>
      </c>
      <c r="Q66">
        <v>1.1000000000000001</v>
      </c>
    </row>
    <row r="67" spans="1:19">
      <c r="A67">
        <v>200</v>
      </c>
      <c r="B67">
        <v>1.82</v>
      </c>
      <c r="C67">
        <f t="shared" si="5"/>
        <v>2</v>
      </c>
      <c r="D67" t="s">
        <v>109</v>
      </c>
      <c r="G67" t="s">
        <v>102</v>
      </c>
      <c r="K67" t="s">
        <v>105</v>
      </c>
      <c r="M67" t="s">
        <v>110</v>
      </c>
      <c r="N67" t="s">
        <v>107</v>
      </c>
      <c r="Q67">
        <v>1.4</v>
      </c>
    </row>
    <row r="68" spans="1:19">
      <c r="A68">
        <v>210</v>
      </c>
      <c r="B68">
        <v>0.09</v>
      </c>
      <c r="C68">
        <f t="shared" si="5"/>
        <v>2.1</v>
      </c>
      <c r="D68" t="s">
        <v>109</v>
      </c>
      <c r="G68" t="s">
        <v>102</v>
      </c>
      <c r="K68" t="s">
        <v>105</v>
      </c>
      <c r="M68" t="s">
        <v>110</v>
      </c>
      <c r="N68" t="s">
        <v>107</v>
      </c>
      <c r="Q68">
        <v>3.3</v>
      </c>
    </row>
    <row r="69" spans="1:19">
      <c r="A69">
        <v>3</v>
      </c>
      <c r="B69">
        <v>0.11</v>
      </c>
      <c r="C69">
        <f t="shared" si="5"/>
        <v>0.03</v>
      </c>
      <c r="D69" t="s">
        <v>98</v>
      </c>
      <c r="G69" t="s">
        <v>103</v>
      </c>
      <c r="J69">
        <v>20</v>
      </c>
      <c r="K69" t="s">
        <v>65</v>
      </c>
      <c r="M69" t="s">
        <v>104</v>
      </c>
      <c r="N69" t="s">
        <v>96</v>
      </c>
      <c r="Q69">
        <v>28.8</v>
      </c>
      <c r="R69">
        <v>6.74</v>
      </c>
      <c r="S69">
        <v>0.14000000000000001</v>
      </c>
    </row>
    <row r="70" spans="1:19">
      <c r="A70">
        <v>24</v>
      </c>
      <c r="B70">
        <v>0.11</v>
      </c>
      <c r="C70">
        <f t="shared" si="5"/>
        <v>0.24</v>
      </c>
      <c r="D70" t="s">
        <v>98</v>
      </c>
      <c r="G70" t="s">
        <v>103</v>
      </c>
      <c r="J70">
        <v>20</v>
      </c>
      <c r="K70" t="s">
        <v>65</v>
      </c>
      <c r="M70" t="s">
        <v>104</v>
      </c>
      <c r="N70" t="s">
        <v>96</v>
      </c>
      <c r="Q70">
        <v>24</v>
      </c>
      <c r="R70">
        <v>2.11</v>
      </c>
      <c r="S70">
        <v>0.39</v>
      </c>
    </row>
    <row r="71" spans="1:19">
      <c r="A71">
        <v>42</v>
      </c>
      <c r="B71">
        <v>0.17</v>
      </c>
      <c r="C71">
        <f t="shared" si="5"/>
        <v>0.42</v>
      </c>
      <c r="D71" t="s">
        <v>98</v>
      </c>
      <c r="G71" t="s">
        <v>103</v>
      </c>
      <c r="J71">
        <v>20</v>
      </c>
      <c r="K71" t="s">
        <v>65</v>
      </c>
      <c r="M71" t="s">
        <v>104</v>
      </c>
      <c r="N71" t="s">
        <v>96</v>
      </c>
      <c r="Q71">
        <v>44.4</v>
      </c>
      <c r="R71">
        <v>2.36</v>
      </c>
      <c r="S71">
        <v>0.36</v>
      </c>
    </row>
    <row r="72" spans="1:19">
      <c r="A72">
        <v>48</v>
      </c>
      <c r="B72">
        <v>0.11</v>
      </c>
      <c r="C72">
        <f t="shared" si="5"/>
        <v>0.48</v>
      </c>
      <c r="D72" t="s">
        <v>98</v>
      </c>
      <c r="G72" t="s">
        <v>103</v>
      </c>
      <c r="J72">
        <v>20</v>
      </c>
      <c r="K72" t="s">
        <v>65</v>
      </c>
      <c r="M72" t="s">
        <v>104</v>
      </c>
      <c r="N72" t="s">
        <v>96</v>
      </c>
      <c r="Q72">
        <v>49.4</v>
      </c>
      <c r="R72">
        <v>2.13</v>
      </c>
      <c r="S72">
        <v>0.39</v>
      </c>
    </row>
    <row r="73" spans="1:19">
      <c r="A73">
        <v>102</v>
      </c>
      <c r="B73">
        <v>0.56000000000000005</v>
      </c>
      <c r="C73">
        <f t="shared" si="5"/>
        <v>1.02</v>
      </c>
      <c r="D73" t="s">
        <v>98</v>
      </c>
      <c r="G73" t="s">
        <v>103</v>
      </c>
      <c r="J73">
        <v>20</v>
      </c>
      <c r="K73" t="s">
        <v>65</v>
      </c>
      <c r="M73" t="s">
        <v>104</v>
      </c>
      <c r="N73" t="s">
        <v>96</v>
      </c>
      <c r="Q73">
        <v>60.4</v>
      </c>
      <c r="R73">
        <v>4.45</v>
      </c>
      <c r="S73">
        <v>0.2</v>
      </c>
    </row>
    <row r="74" spans="1:19">
      <c r="A74">
        <v>122</v>
      </c>
      <c r="B74">
        <v>0.11</v>
      </c>
      <c r="C74">
        <f t="shared" si="5"/>
        <v>1.22</v>
      </c>
      <c r="D74" t="s">
        <v>98</v>
      </c>
      <c r="G74" t="s">
        <v>103</v>
      </c>
      <c r="J74">
        <v>20</v>
      </c>
      <c r="K74" t="s">
        <v>65</v>
      </c>
      <c r="M74" t="s">
        <v>104</v>
      </c>
      <c r="N74" t="s">
        <v>96</v>
      </c>
      <c r="Q74">
        <v>59.6</v>
      </c>
      <c r="R74">
        <v>2.71</v>
      </c>
      <c r="S74">
        <v>0.32</v>
      </c>
    </row>
    <row r="75" spans="1:19">
      <c r="A75">
        <v>148</v>
      </c>
      <c r="B75">
        <v>0.17</v>
      </c>
      <c r="C75">
        <f t="shared" si="5"/>
        <v>1.48</v>
      </c>
      <c r="D75" t="s">
        <v>98</v>
      </c>
      <c r="G75" t="s">
        <v>103</v>
      </c>
      <c r="J75">
        <v>20</v>
      </c>
      <c r="K75" t="s">
        <v>65</v>
      </c>
      <c r="M75" t="s">
        <v>104</v>
      </c>
      <c r="N75" t="s">
        <v>96</v>
      </c>
      <c r="Q75">
        <v>48.8</v>
      </c>
      <c r="R75">
        <v>4.4800000000000004</v>
      </c>
      <c r="S75">
        <v>0.2</v>
      </c>
    </row>
    <row r="76" spans="1:19">
      <c r="A76">
        <v>165</v>
      </c>
      <c r="B76">
        <v>0.11</v>
      </c>
      <c r="C76">
        <f t="shared" si="5"/>
        <v>1.65</v>
      </c>
      <c r="D76" t="s">
        <v>98</v>
      </c>
      <c r="G76" t="s">
        <v>103</v>
      </c>
      <c r="J76">
        <v>20</v>
      </c>
      <c r="K76" t="s">
        <v>65</v>
      </c>
      <c r="M76" t="s">
        <v>104</v>
      </c>
      <c r="N76" t="s">
        <v>96</v>
      </c>
      <c r="Q76">
        <v>45.4</v>
      </c>
      <c r="R76">
        <v>4.9000000000000004</v>
      </c>
      <c r="S76">
        <v>0.19</v>
      </c>
    </row>
    <row r="77" spans="1:19">
      <c r="A77">
        <v>200</v>
      </c>
      <c r="B77">
        <v>0.09</v>
      </c>
      <c r="C77">
        <f t="shared" si="5"/>
        <v>2</v>
      </c>
      <c r="D77" t="s">
        <v>98</v>
      </c>
      <c r="G77" t="s">
        <v>103</v>
      </c>
      <c r="J77">
        <v>20</v>
      </c>
      <c r="K77" t="s">
        <v>65</v>
      </c>
      <c r="M77" t="s">
        <v>104</v>
      </c>
      <c r="N77" t="s">
        <v>96</v>
      </c>
      <c r="Q77">
        <v>44</v>
      </c>
      <c r="R77">
        <v>10.51</v>
      </c>
      <c r="S77">
        <v>0.09</v>
      </c>
    </row>
    <row r="78" spans="1:19">
      <c r="A78">
        <v>10</v>
      </c>
      <c r="B78">
        <v>1.66</v>
      </c>
      <c r="C78">
        <f t="shared" ref="C78:C84" si="6">A78/100</f>
        <v>0.1</v>
      </c>
      <c r="D78" t="s">
        <v>108</v>
      </c>
      <c r="G78" t="s">
        <v>103</v>
      </c>
      <c r="J78">
        <v>0</v>
      </c>
      <c r="K78" t="s">
        <v>105</v>
      </c>
      <c r="M78" t="s">
        <v>106</v>
      </c>
      <c r="N78" t="s">
        <v>107</v>
      </c>
      <c r="Q78">
        <v>35.700000000000003</v>
      </c>
    </row>
    <row r="79" spans="1:19">
      <c r="A79">
        <v>36</v>
      </c>
      <c r="B79">
        <v>1.47</v>
      </c>
      <c r="C79">
        <f t="shared" si="6"/>
        <v>0.36</v>
      </c>
      <c r="D79" t="s">
        <v>108</v>
      </c>
      <c r="G79" t="s">
        <v>103</v>
      </c>
      <c r="J79">
        <v>0</v>
      </c>
      <c r="K79" t="s">
        <v>105</v>
      </c>
      <c r="M79" t="s">
        <v>106</v>
      </c>
      <c r="N79" t="s">
        <v>107</v>
      </c>
      <c r="Q79">
        <v>39.9</v>
      </c>
    </row>
    <row r="80" spans="1:19">
      <c r="A80">
        <v>66</v>
      </c>
      <c r="C80">
        <f t="shared" si="6"/>
        <v>0.66</v>
      </c>
      <c r="D80" t="s">
        <v>108</v>
      </c>
      <c r="G80" t="s">
        <v>103</v>
      </c>
      <c r="J80">
        <v>0</v>
      </c>
      <c r="K80" t="s">
        <v>105</v>
      </c>
      <c r="M80" t="s">
        <v>106</v>
      </c>
      <c r="N80" t="s">
        <v>107</v>
      </c>
      <c r="Q80">
        <v>39.799999999999997</v>
      </c>
    </row>
    <row r="81" spans="1:19">
      <c r="A81">
        <v>80</v>
      </c>
      <c r="B81">
        <v>1.92</v>
      </c>
      <c r="C81">
        <f t="shared" si="6"/>
        <v>0.8</v>
      </c>
      <c r="D81" t="s">
        <v>108</v>
      </c>
      <c r="G81" t="s">
        <v>103</v>
      </c>
      <c r="J81">
        <v>0</v>
      </c>
      <c r="K81" t="s">
        <v>105</v>
      </c>
      <c r="M81" t="s">
        <v>106</v>
      </c>
      <c r="N81" t="s">
        <v>107</v>
      </c>
      <c r="Q81">
        <v>35.299999999999997</v>
      </c>
    </row>
    <row r="82" spans="1:19">
      <c r="A82">
        <v>98</v>
      </c>
      <c r="B82">
        <v>1.44</v>
      </c>
      <c r="C82">
        <f t="shared" si="6"/>
        <v>0.98</v>
      </c>
      <c r="D82" t="s">
        <v>108</v>
      </c>
      <c r="G82" t="s">
        <v>103</v>
      </c>
      <c r="J82">
        <v>0</v>
      </c>
      <c r="K82" t="s">
        <v>105</v>
      </c>
      <c r="M82" t="s">
        <v>106</v>
      </c>
      <c r="N82" t="s">
        <v>107</v>
      </c>
      <c r="Q82">
        <v>39.1</v>
      </c>
    </row>
    <row r="83" spans="1:19">
      <c r="A83">
        <v>112</v>
      </c>
      <c r="B83">
        <v>4.26</v>
      </c>
      <c r="C83">
        <f t="shared" si="6"/>
        <v>1.1200000000000001</v>
      </c>
      <c r="D83" t="s">
        <v>108</v>
      </c>
      <c r="G83" t="s">
        <v>103</v>
      </c>
      <c r="J83">
        <v>0</v>
      </c>
      <c r="K83" t="s">
        <v>105</v>
      </c>
      <c r="M83" t="s">
        <v>106</v>
      </c>
      <c r="N83" t="s">
        <v>107</v>
      </c>
      <c r="Q83">
        <v>40.1</v>
      </c>
    </row>
    <row r="84" spans="1:19">
      <c r="A84">
        <v>124</v>
      </c>
      <c r="B84">
        <v>2.98</v>
      </c>
      <c r="C84">
        <f t="shared" si="6"/>
        <v>1.24</v>
      </c>
      <c r="D84" t="s">
        <v>108</v>
      </c>
      <c r="G84" t="s">
        <v>103</v>
      </c>
      <c r="J84">
        <v>0</v>
      </c>
      <c r="K84" t="s">
        <v>105</v>
      </c>
      <c r="M84" t="s">
        <v>106</v>
      </c>
      <c r="N84" t="s">
        <v>107</v>
      </c>
      <c r="Q84">
        <v>27.2</v>
      </c>
    </row>
    <row r="85" spans="1:19">
      <c r="A85">
        <v>4</v>
      </c>
      <c r="B85">
        <v>0.18</v>
      </c>
      <c r="C85">
        <f t="shared" ref="C85:C91" si="7">A85/100</f>
        <v>0.04</v>
      </c>
      <c r="D85" t="s">
        <v>120</v>
      </c>
      <c r="G85" t="s">
        <v>103</v>
      </c>
      <c r="M85" t="s">
        <v>101</v>
      </c>
      <c r="N85" t="s">
        <v>96</v>
      </c>
      <c r="Q85">
        <v>79.400000000000006</v>
      </c>
      <c r="R85">
        <v>0.76</v>
      </c>
      <c r="S85">
        <v>1.1100000000000001</v>
      </c>
    </row>
    <row r="86" spans="1:19">
      <c r="A86">
        <v>22</v>
      </c>
      <c r="B86">
        <v>0.18</v>
      </c>
      <c r="C86">
        <f t="shared" si="7"/>
        <v>0.22</v>
      </c>
      <c r="D86" t="s">
        <v>120</v>
      </c>
      <c r="G86" t="s">
        <v>103</v>
      </c>
      <c r="M86" t="s">
        <v>101</v>
      </c>
      <c r="N86" t="s">
        <v>96</v>
      </c>
      <c r="Q86">
        <v>80</v>
      </c>
      <c r="R86">
        <v>0.77</v>
      </c>
      <c r="S86">
        <v>1.0900000000000001</v>
      </c>
    </row>
    <row r="87" spans="1:19">
      <c r="A87">
        <v>49</v>
      </c>
      <c r="B87">
        <v>0.21</v>
      </c>
      <c r="C87">
        <f t="shared" si="7"/>
        <v>0.49</v>
      </c>
      <c r="D87" t="s">
        <v>120</v>
      </c>
      <c r="G87" t="s">
        <v>103</v>
      </c>
      <c r="M87" t="s">
        <v>101</v>
      </c>
      <c r="N87" t="s">
        <v>96</v>
      </c>
      <c r="Q87">
        <v>85.4</v>
      </c>
      <c r="R87">
        <v>0.78</v>
      </c>
      <c r="S87">
        <v>1.06</v>
      </c>
    </row>
    <row r="88" spans="1:19">
      <c r="A88">
        <v>60</v>
      </c>
      <c r="B88">
        <v>0.28999999999999998</v>
      </c>
      <c r="C88">
        <f t="shared" si="7"/>
        <v>0.6</v>
      </c>
      <c r="D88" t="s">
        <v>120</v>
      </c>
      <c r="G88" t="s">
        <v>103</v>
      </c>
      <c r="M88" t="s">
        <v>101</v>
      </c>
      <c r="N88" t="s">
        <v>96</v>
      </c>
      <c r="Q88">
        <v>84.8</v>
      </c>
      <c r="R88">
        <v>0.76</v>
      </c>
      <c r="S88">
        <v>1.1000000000000001</v>
      </c>
    </row>
    <row r="89" spans="1:19">
      <c r="A89">
        <v>75</v>
      </c>
      <c r="B89">
        <v>0.13</v>
      </c>
      <c r="C89">
        <f t="shared" si="7"/>
        <v>0.75</v>
      </c>
      <c r="D89" t="s">
        <v>120</v>
      </c>
      <c r="G89" t="s">
        <v>103</v>
      </c>
      <c r="M89" t="s">
        <v>101</v>
      </c>
      <c r="N89" t="s">
        <v>96</v>
      </c>
      <c r="Q89">
        <v>75</v>
      </c>
      <c r="R89">
        <v>0.7</v>
      </c>
      <c r="S89">
        <v>1.19</v>
      </c>
    </row>
    <row r="90" spans="1:19">
      <c r="A90">
        <v>88</v>
      </c>
      <c r="B90">
        <v>0.23</v>
      </c>
      <c r="C90">
        <f t="shared" si="7"/>
        <v>0.88</v>
      </c>
      <c r="D90" t="s">
        <v>120</v>
      </c>
      <c r="G90" t="s">
        <v>103</v>
      </c>
      <c r="M90" t="s">
        <v>101</v>
      </c>
      <c r="N90" t="s">
        <v>96</v>
      </c>
      <c r="Q90">
        <v>80</v>
      </c>
      <c r="R90">
        <v>0.73</v>
      </c>
      <c r="S90">
        <v>1.1399999999999999</v>
      </c>
    </row>
    <row r="91" spans="1:19">
      <c r="A91">
        <v>110</v>
      </c>
      <c r="B91">
        <v>0.18</v>
      </c>
      <c r="C91">
        <f t="shared" si="7"/>
        <v>1.1000000000000001</v>
      </c>
      <c r="D91" t="s">
        <v>120</v>
      </c>
      <c r="G91" t="s">
        <v>103</v>
      </c>
      <c r="M91" t="s">
        <v>101</v>
      </c>
      <c r="N91" t="s">
        <v>96</v>
      </c>
      <c r="Q91">
        <v>77</v>
      </c>
      <c r="R91">
        <v>0.71</v>
      </c>
      <c r="S91">
        <v>1.2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92"/>
  <sheetViews>
    <sheetView zoomScale="70" zoomScaleNormal="70" workbookViewId="0">
      <selection activeCell="N37" sqref="N37"/>
    </sheetView>
  </sheetViews>
  <sheetFormatPr defaultRowHeight="15"/>
  <cols>
    <col min="17" max="17" width="17.7109375" customWidth="1"/>
    <col min="19" max="19" width="11.42578125" customWidth="1"/>
  </cols>
  <sheetData>
    <row r="1" spans="1:25">
      <c r="A1" t="s">
        <v>317</v>
      </c>
      <c r="B1" t="s">
        <v>170</v>
      </c>
      <c r="E1" t="s">
        <v>319</v>
      </c>
      <c r="F1" t="s">
        <v>320</v>
      </c>
      <c r="G1" t="s">
        <v>318</v>
      </c>
      <c r="I1" t="s">
        <v>321</v>
      </c>
      <c r="J1" t="s">
        <v>78</v>
      </c>
      <c r="K1" t="s">
        <v>322</v>
      </c>
      <c r="L1" t="s">
        <v>323</v>
      </c>
      <c r="M1" t="s">
        <v>150</v>
      </c>
      <c r="N1" t="s">
        <v>335</v>
      </c>
      <c r="P1" t="s">
        <v>355</v>
      </c>
      <c r="Q1" s="8" t="s">
        <v>356</v>
      </c>
      <c r="R1" t="s">
        <v>150</v>
      </c>
      <c r="S1" s="11" t="s">
        <v>357</v>
      </c>
      <c r="T1" s="10" t="s">
        <v>358</v>
      </c>
      <c r="U1" t="s">
        <v>359</v>
      </c>
    </row>
    <row r="2" spans="1:25">
      <c r="A2" t="s">
        <v>156</v>
      </c>
      <c r="B2">
        <v>1</v>
      </c>
      <c r="C2" t="s">
        <v>151</v>
      </c>
      <c r="D2" t="s">
        <v>257</v>
      </c>
      <c r="E2">
        <v>3</v>
      </c>
      <c r="F2">
        <v>34</v>
      </c>
      <c r="G2">
        <f>E2+F2</f>
        <v>37</v>
      </c>
      <c r="I2" t="s">
        <v>156</v>
      </c>
      <c r="J2">
        <v>-0.22</v>
      </c>
      <c r="K2">
        <v>4336</v>
      </c>
      <c r="L2">
        <f>SUM(G2:G4)</f>
        <v>74</v>
      </c>
      <c r="M2" t="s">
        <v>151</v>
      </c>
      <c r="P2" t="s">
        <v>158</v>
      </c>
      <c r="Q2" s="8">
        <v>866</v>
      </c>
      <c r="R2" t="s">
        <v>152</v>
      </c>
      <c r="S2" s="11">
        <v>0.12964999999999999</v>
      </c>
      <c r="T2">
        <v>1.8314065632731878E-2</v>
      </c>
      <c r="U2" t="s">
        <v>156</v>
      </c>
      <c r="Y2" t="s">
        <v>381</v>
      </c>
    </row>
    <row r="3" spans="1:25">
      <c r="A3" t="s">
        <v>156</v>
      </c>
      <c r="B3">
        <v>2</v>
      </c>
      <c r="C3" t="s">
        <v>151</v>
      </c>
      <c r="D3" t="s">
        <v>258</v>
      </c>
      <c r="E3">
        <v>14</v>
      </c>
      <c r="F3">
        <v>6</v>
      </c>
      <c r="G3">
        <f t="shared" ref="G3:G60" si="0">E3+F3</f>
        <v>20</v>
      </c>
      <c r="I3" t="s">
        <v>156</v>
      </c>
      <c r="J3">
        <v>-0.86</v>
      </c>
      <c r="K3">
        <v>4337</v>
      </c>
      <c r="L3">
        <f>SUM(G5:G10)</f>
        <v>137</v>
      </c>
      <c r="M3" t="s">
        <v>151</v>
      </c>
      <c r="P3" t="s">
        <v>159</v>
      </c>
      <c r="Q3" s="8">
        <v>311</v>
      </c>
      <c r="R3" t="s">
        <v>153</v>
      </c>
      <c r="S3" s="11">
        <v>3.875E-2</v>
      </c>
      <c r="T3">
        <v>3.5355339059327408E-4</v>
      </c>
      <c r="U3" t="s">
        <v>156</v>
      </c>
      <c r="Y3" t="s">
        <v>380</v>
      </c>
    </row>
    <row r="4" spans="1:25">
      <c r="A4" t="s">
        <v>156</v>
      </c>
      <c r="B4">
        <v>3</v>
      </c>
      <c r="C4" t="s">
        <v>151</v>
      </c>
      <c r="D4" t="s">
        <v>259</v>
      </c>
      <c r="E4">
        <v>17</v>
      </c>
      <c r="F4">
        <v>0</v>
      </c>
      <c r="G4">
        <f t="shared" si="0"/>
        <v>17</v>
      </c>
      <c r="I4" t="s">
        <v>156</v>
      </c>
      <c r="J4">
        <v>-0.05</v>
      </c>
      <c r="K4">
        <v>4338</v>
      </c>
      <c r="L4">
        <f>SUM(G11:G13)</f>
        <v>673</v>
      </c>
      <c r="M4" t="s">
        <v>152</v>
      </c>
      <c r="P4" t="s">
        <v>166</v>
      </c>
      <c r="Q4" s="8">
        <v>59</v>
      </c>
      <c r="R4" t="s">
        <v>151</v>
      </c>
      <c r="S4" s="11">
        <v>1.044E-2</v>
      </c>
      <c r="T4">
        <v>1.0748023074035526E-3</v>
      </c>
      <c r="U4" t="s">
        <v>164</v>
      </c>
    </row>
    <row r="5" spans="1:25">
      <c r="A5" t="s">
        <v>156</v>
      </c>
      <c r="B5">
        <v>5</v>
      </c>
      <c r="C5" t="s">
        <v>151</v>
      </c>
      <c r="D5" t="s">
        <v>260</v>
      </c>
      <c r="E5">
        <v>14</v>
      </c>
      <c r="F5">
        <v>0</v>
      </c>
      <c r="G5">
        <f t="shared" si="0"/>
        <v>14</v>
      </c>
      <c r="I5" t="s">
        <v>156</v>
      </c>
      <c r="J5">
        <v>0.26</v>
      </c>
      <c r="K5">
        <v>4339</v>
      </c>
      <c r="L5">
        <f>SUM(G14:G16)</f>
        <v>866</v>
      </c>
      <c r="M5" t="s">
        <v>152</v>
      </c>
      <c r="N5" t="s">
        <v>334</v>
      </c>
      <c r="P5" t="s">
        <v>171</v>
      </c>
      <c r="Q5" s="8">
        <v>152</v>
      </c>
      <c r="R5" t="s">
        <v>152</v>
      </c>
      <c r="S5" s="11">
        <v>6.6034999999999996E-2</v>
      </c>
      <c r="T5">
        <v>5.3386561979584298E-3</v>
      </c>
      <c r="U5" t="s">
        <v>164</v>
      </c>
      <c r="Y5" t="s">
        <v>382</v>
      </c>
    </row>
    <row r="6" spans="1:25">
      <c r="A6" t="s">
        <v>156</v>
      </c>
      <c r="B6">
        <v>6</v>
      </c>
      <c r="C6" t="s">
        <v>151</v>
      </c>
      <c r="D6" t="s">
        <v>261</v>
      </c>
      <c r="E6">
        <v>8</v>
      </c>
      <c r="F6">
        <v>0</v>
      </c>
      <c r="G6">
        <f t="shared" si="0"/>
        <v>8</v>
      </c>
      <c r="I6" t="s">
        <v>156</v>
      </c>
      <c r="J6">
        <v>0.34</v>
      </c>
      <c r="K6">
        <v>4340</v>
      </c>
      <c r="L6">
        <f>SUM(G17:G19)</f>
        <v>311</v>
      </c>
      <c r="M6" t="s">
        <v>153</v>
      </c>
      <c r="N6" t="s">
        <v>334</v>
      </c>
      <c r="P6" t="s">
        <v>172</v>
      </c>
      <c r="Q6" s="8">
        <v>452</v>
      </c>
      <c r="R6" t="s">
        <v>152</v>
      </c>
      <c r="S6" s="11">
        <v>4.4719999999999996E-2</v>
      </c>
      <c r="T6">
        <v>1.9516147160748751E-3</v>
      </c>
      <c r="U6" t="s">
        <v>164</v>
      </c>
      <c r="Y6" s="8" t="s">
        <v>383</v>
      </c>
    </row>
    <row r="7" spans="1:25">
      <c r="A7" t="s">
        <v>156</v>
      </c>
      <c r="B7">
        <v>7</v>
      </c>
      <c r="C7" t="s">
        <v>152</v>
      </c>
      <c r="D7" t="s">
        <v>262</v>
      </c>
      <c r="E7">
        <v>0</v>
      </c>
      <c r="F7">
        <v>32</v>
      </c>
      <c r="G7">
        <f t="shared" si="0"/>
        <v>32</v>
      </c>
      <c r="I7" t="s">
        <v>164</v>
      </c>
      <c r="J7">
        <v>-0.75</v>
      </c>
      <c r="K7">
        <v>4342</v>
      </c>
      <c r="L7">
        <f>SUM(G26:G28)</f>
        <v>59</v>
      </c>
      <c r="M7" t="s">
        <v>151</v>
      </c>
      <c r="N7" t="s">
        <v>334</v>
      </c>
      <c r="P7" t="s">
        <v>431</v>
      </c>
      <c r="Q7" s="8">
        <v>236</v>
      </c>
      <c r="R7" t="s">
        <v>151</v>
      </c>
      <c r="S7" s="11">
        <v>3.5900000000000001E-2</v>
      </c>
      <c r="T7">
        <v>2.8284271247461728E-4</v>
      </c>
      <c r="U7" t="s">
        <v>167</v>
      </c>
    </row>
    <row r="8" spans="1:25">
      <c r="A8" t="s">
        <v>156</v>
      </c>
      <c r="B8">
        <v>9</v>
      </c>
      <c r="C8" t="s">
        <v>152</v>
      </c>
      <c r="D8" t="s">
        <v>263</v>
      </c>
      <c r="E8">
        <v>5</v>
      </c>
      <c r="F8">
        <v>48</v>
      </c>
      <c r="G8">
        <f t="shared" si="0"/>
        <v>53</v>
      </c>
      <c r="I8" t="s">
        <v>164</v>
      </c>
      <c r="J8">
        <v>-0.21</v>
      </c>
      <c r="K8">
        <v>4343</v>
      </c>
      <c r="L8">
        <f>SUM(G29:G31)</f>
        <v>152</v>
      </c>
      <c r="M8" t="s">
        <v>152</v>
      </c>
      <c r="N8" t="s">
        <v>334</v>
      </c>
      <c r="P8" t="s">
        <v>177</v>
      </c>
      <c r="Q8" s="8">
        <v>218</v>
      </c>
      <c r="R8" t="s">
        <v>151</v>
      </c>
      <c r="S8" s="11">
        <v>5.7109999999999994E-2</v>
      </c>
      <c r="T8">
        <v>5.5295750288788022E-3</v>
      </c>
      <c r="U8" t="s">
        <v>168</v>
      </c>
    </row>
    <row r="9" spans="1:25">
      <c r="A9" t="s">
        <v>156</v>
      </c>
      <c r="B9">
        <v>10</v>
      </c>
      <c r="C9" t="s">
        <v>152</v>
      </c>
      <c r="D9" t="s">
        <v>264</v>
      </c>
      <c r="E9">
        <v>2</v>
      </c>
      <c r="F9">
        <v>19</v>
      </c>
      <c r="G9">
        <f t="shared" si="0"/>
        <v>21</v>
      </c>
      <c r="I9" t="s">
        <v>164</v>
      </c>
      <c r="J9">
        <v>-0.31</v>
      </c>
      <c r="K9">
        <v>4344</v>
      </c>
      <c r="L9">
        <f>SUM(G32:G34)</f>
        <v>452</v>
      </c>
      <c r="M9" t="s">
        <v>152</v>
      </c>
      <c r="N9" t="s">
        <v>334</v>
      </c>
      <c r="P9" t="s">
        <v>178</v>
      </c>
      <c r="Q9" s="8">
        <v>259</v>
      </c>
      <c r="R9" t="s">
        <v>152</v>
      </c>
      <c r="S9" s="11">
        <v>1.2999999999999999E-2</v>
      </c>
      <c r="U9" t="s">
        <v>168</v>
      </c>
    </row>
    <row r="10" spans="1:25">
      <c r="A10" t="s">
        <v>156</v>
      </c>
      <c r="B10">
        <v>11</v>
      </c>
      <c r="C10" t="s">
        <v>152</v>
      </c>
      <c r="D10" t="s">
        <v>265</v>
      </c>
      <c r="E10">
        <v>1</v>
      </c>
      <c r="F10">
        <v>8</v>
      </c>
      <c r="G10">
        <f t="shared" si="0"/>
        <v>9</v>
      </c>
      <c r="I10" t="s">
        <v>164</v>
      </c>
      <c r="J10">
        <v>-0.41</v>
      </c>
      <c r="K10">
        <v>4345</v>
      </c>
      <c r="L10">
        <f>SUM(G35:G37)</f>
        <v>257</v>
      </c>
      <c r="M10" t="s">
        <v>152</v>
      </c>
      <c r="P10" t="s">
        <v>179</v>
      </c>
      <c r="Q10" s="8">
        <v>440</v>
      </c>
      <c r="R10" t="s">
        <v>152</v>
      </c>
      <c r="S10" s="11">
        <v>2.5015000000000003E-2</v>
      </c>
      <c r="T10">
        <v>5.3952247404533433E-3</v>
      </c>
      <c r="U10" t="s">
        <v>168</v>
      </c>
    </row>
    <row r="11" spans="1:25">
      <c r="A11" t="s">
        <v>156</v>
      </c>
      <c r="B11">
        <v>13</v>
      </c>
      <c r="C11" t="s">
        <v>152</v>
      </c>
      <c r="D11" t="s">
        <v>266</v>
      </c>
      <c r="E11">
        <v>1</v>
      </c>
      <c r="F11">
        <v>166</v>
      </c>
      <c r="G11">
        <f t="shared" si="0"/>
        <v>167</v>
      </c>
      <c r="I11" t="s">
        <v>167</v>
      </c>
      <c r="J11">
        <v>-0.49</v>
      </c>
      <c r="K11">
        <v>4346</v>
      </c>
      <c r="L11">
        <f>SUM(G38:G42)</f>
        <v>236</v>
      </c>
      <c r="M11" t="s">
        <v>151</v>
      </c>
      <c r="N11" t="s">
        <v>334</v>
      </c>
      <c r="P11" t="s">
        <v>180</v>
      </c>
      <c r="Q11" s="8">
        <v>580</v>
      </c>
      <c r="R11" t="s">
        <v>153</v>
      </c>
      <c r="S11" s="11">
        <v>5.26545E-2</v>
      </c>
      <c r="T11">
        <v>2.2549635252039013E-2</v>
      </c>
      <c r="U11" t="s">
        <v>168</v>
      </c>
    </row>
    <row r="12" spans="1:25">
      <c r="A12" t="s">
        <v>156</v>
      </c>
      <c r="B12">
        <v>14</v>
      </c>
      <c r="C12" t="s">
        <v>152</v>
      </c>
      <c r="D12" t="s">
        <v>267</v>
      </c>
      <c r="E12">
        <v>6</v>
      </c>
      <c r="F12">
        <v>186</v>
      </c>
      <c r="G12">
        <f t="shared" si="0"/>
        <v>192</v>
      </c>
      <c r="I12" t="s">
        <v>168</v>
      </c>
      <c r="J12">
        <v>0.12</v>
      </c>
      <c r="K12">
        <v>4348</v>
      </c>
      <c r="L12">
        <f>SUM(G46:G48)</f>
        <v>218</v>
      </c>
      <c r="M12" t="s">
        <v>151</v>
      </c>
      <c r="N12" t="s">
        <v>334</v>
      </c>
      <c r="P12" t="s">
        <v>181</v>
      </c>
      <c r="Q12" s="8">
        <v>680</v>
      </c>
      <c r="R12" t="s">
        <v>153</v>
      </c>
      <c r="S12" s="11">
        <v>6.1135000000000002E-2</v>
      </c>
      <c r="T12">
        <v>6.4700270478569135E-3</v>
      </c>
      <c r="U12" t="s">
        <v>168</v>
      </c>
    </row>
    <row r="13" spans="1:25">
      <c r="A13" t="s">
        <v>156</v>
      </c>
      <c r="B13">
        <v>15</v>
      </c>
      <c r="C13" t="s">
        <v>152</v>
      </c>
      <c r="D13" t="s">
        <v>268</v>
      </c>
      <c r="E13">
        <v>14</v>
      </c>
      <c r="F13">
        <v>300</v>
      </c>
      <c r="G13">
        <f t="shared" si="0"/>
        <v>314</v>
      </c>
      <c r="I13" t="s">
        <v>168</v>
      </c>
      <c r="J13">
        <v>-0.03</v>
      </c>
      <c r="K13">
        <v>4349</v>
      </c>
      <c r="L13">
        <f>SUM(G49:G51)</f>
        <v>259</v>
      </c>
      <c r="M13" t="s">
        <v>152</v>
      </c>
      <c r="N13" t="s">
        <v>334</v>
      </c>
    </row>
    <row r="14" spans="1:25">
      <c r="A14" t="s">
        <v>156</v>
      </c>
      <c r="B14">
        <v>19</v>
      </c>
      <c r="C14" t="s">
        <v>152</v>
      </c>
      <c r="D14" t="s">
        <v>269</v>
      </c>
      <c r="E14">
        <v>14</v>
      </c>
      <c r="F14">
        <v>197</v>
      </c>
      <c r="G14">
        <f t="shared" si="0"/>
        <v>211</v>
      </c>
      <c r="I14" t="s">
        <v>168</v>
      </c>
      <c r="J14">
        <v>-0.3</v>
      </c>
      <c r="K14">
        <v>4350</v>
      </c>
      <c r="L14">
        <f>SUM(G52:G54)</f>
        <v>440</v>
      </c>
      <c r="M14" t="s">
        <v>152</v>
      </c>
      <c r="N14" t="s">
        <v>334</v>
      </c>
      <c r="T14" t="s">
        <v>512</v>
      </c>
      <c r="U14">
        <f>STEYX(S2:S12,Q2:Q12)</f>
        <v>2.4525179440983421E-2</v>
      </c>
    </row>
    <row r="15" spans="1:25">
      <c r="A15" t="s">
        <v>156</v>
      </c>
      <c r="B15">
        <v>20</v>
      </c>
      <c r="C15" t="s">
        <v>152</v>
      </c>
      <c r="D15" t="s">
        <v>270</v>
      </c>
      <c r="E15">
        <v>2</v>
      </c>
      <c r="F15">
        <v>333</v>
      </c>
      <c r="G15">
        <f t="shared" si="0"/>
        <v>335</v>
      </c>
      <c r="I15" t="s">
        <v>168</v>
      </c>
      <c r="J15">
        <v>0.16</v>
      </c>
      <c r="K15">
        <v>4351</v>
      </c>
      <c r="L15">
        <f>SUM(G55:G57)</f>
        <v>580</v>
      </c>
      <c r="M15" t="s">
        <v>153</v>
      </c>
      <c r="N15" t="s">
        <v>334</v>
      </c>
    </row>
    <row r="16" spans="1:25">
      <c r="A16" t="s">
        <v>156</v>
      </c>
      <c r="B16">
        <v>21</v>
      </c>
      <c r="C16" t="s">
        <v>152</v>
      </c>
      <c r="D16" t="s">
        <v>271</v>
      </c>
      <c r="E16">
        <v>11</v>
      </c>
      <c r="F16">
        <v>309</v>
      </c>
      <c r="G16">
        <f t="shared" si="0"/>
        <v>320</v>
      </c>
      <c r="I16" t="s">
        <v>168</v>
      </c>
      <c r="J16">
        <v>0.11</v>
      </c>
      <c r="K16">
        <v>4352</v>
      </c>
      <c r="L16">
        <f>SUM(G58:G60)</f>
        <v>680</v>
      </c>
      <c r="M16" t="s">
        <v>153</v>
      </c>
      <c r="N16" t="s">
        <v>334</v>
      </c>
    </row>
    <row r="17" spans="1:7">
      <c r="A17" t="s">
        <v>156</v>
      </c>
      <c r="B17">
        <v>24</v>
      </c>
      <c r="C17" t="s">
        <v>153</v>
      </c>
      <c r="D17" t="s">
        <v>272</v>
      </c>
      <c r="E17">
        <v>2</v>
      </c>
      <c r="F17">
        <v>199</v>
      </c>
      <c r="G17">
        <f>E17+F17</f>
        <v>201</v>
      </c>
    </row>
    <row r="18" spans="1:7">
      <c r="A18" t="s">
        <v>156</v>
      </c>
      <c r="B18">
        <v>25</v>
      </c>
      <c r="C18" t="s">
        <v>153</v>
      </c>
      <c r="D18" t="s">
        <v>273</v>
      </c>
      <c r="E18">
        <v>0</v>
      </c>
      <c r="F18">
        <v>47</v>
      </c>
      <c r="G18">
        <f t="shared" si="0"/>
        <v>47</v>
      </c>
    </row>
    <row r="19" spans="1:7">
      <c r="A19" t="s">
        <v>156</v>
      </c>
      <c r="B19">
        <v>26</v>
      </c>
      <c r="C19" t="s">
        <v>153</v>
      </c>
      <c r="D19" t="s">
        <v>274</v>
      </c>
      <c r="E19">
        <v>0</v>
      </c>
      <c r="F19">
        <v>63</v>
      </c>
      <c r="G19">
        <f t="shared" si="0"/>
        <v>63</v>
      </c>
    </row>
    <row r="20" spans="1:7">
      <c r="A20" t="s">
        <v>164</v>
      </c>
      <c r="B20">
        <v>-6</v>
      </c>
      <c r="C20" t="s">
        <v>152</v>
      </c>
      <c r="D20" t="s">
        <v>275</v>
      </c>
      <c r="E20">
        <v>1</v>
      </c>
      <c r="F20">
        <v>105</v>
      </c>
      <c r="G20">
        <f t="shared" si="0"/>
        <v>106</v>
      </c>
    </row>
    <row r="21" spans="1:7">
      <c r="A21" t="s">
        <v>164</v>
      </c>
      <c r="B21">
        <v>-5</v>
      </c>
      <c r="C21" t="s">
        <v>152</v>
      </c>
      <c r="D21" t="s">
        <v>276</v>
      </c>
      <c r="E21">
        <v>10</v>
      </c>
      <c r="F21">
        <v>14</v>
      </c>
      <c r="G21">
        <f t="shared" si="0"/>
        <v>24</v>
      </c>
    </row>
    <row r="22" spans="1:7">
      <c r="A22" t="s">
        <v>164</v>
      </c>
      <c r="B22">
        <v>-4</v>
      </c>
      <c r="C22" t="s">
        <v>152</v>
      </c>
      <c r="D22" t="s">
        <v>277</v>
      </c>
      <c r="E22">
        <v>15</v>
      </c>
      <c r="F22">
        <v>13</v>
      </c>
      <c r="G22">
        <f t="shared" si="0"/>
        <v>28</v>
      </c>
    </row>
    <row r="23" spans="1:7">
      <c r="A23" t="s">
        <v>278</v>
      </c>
      <c r="B23">
        <v>-2</v>
      </c>
      <c r="C23" t="s">
        <v>153</v>
      </c>
      <c r="D23" t="s">
        <v>279</v>
      </c>
      <c r="E23">
        <v>18</v>
      </c>
      <c r="F23">
        <v>2</v>
      </c>
      <c r="G23">
        <f t="shared" si="0"/>
        <v>20</v>
      </c>
    </row>
    <row r="24" spans="1:7">
      <c r="A24" t="s">
        <v>278</v>
      </c>
      <c r="B24">
        <v>-1</v>
      </c>
      <c r="C24" t="s">
        <v>153</v>
      </c>
      <c r="D24" t="s">
        <v>280</v>
      </c>
      <c r="E24">
        <v>13</v>
      </c>
      <c r="F24">
        <v>2</v>
      </c>
      <c r="G24">
        <f t="shared" si="0"/>
        <v>15</v>
      </c>
    </row>
    <row r="25" spans="1:7">
      <c r="A25" t="s">
        <v>164</v>
      </c>
      <c r="B25">
        <v>1</v>
      </c>
      <c r="C25" t="s">
        <v>151</v>
      </c>
      <c r="D25" t="s">
        <v>281</v>
      </c>
      <c r="E25">
        <v>9</v>
      </c>
      <c r="F25">
        <v>2</v>
      </c>
      <c r="G25">
        <f t="shared" si="0"/>
        <v>11</v>
      </c>
    </row>
    <row r="26" spans="1:7">
      <c r="A26" t="s">
        <v>164</v>
      </c>
      <c r="B26">
        <v>2</v>
      </c>
      <c r="C26" t="s">
        <v>151</v>
      </c>
      <c r="D26" t="s">
        <v>282</v>
      </c>
      <c r="E26">
        <v>22</v>
      </c>
      <c r="F26">
        <v>1</v>
      </c>
      <c r="G26">
        <f t="shared" si="0"/>
        <v>23</v>
      </c>
    </row>
    <row r="27" spans="1:7">
      <c r="A27" t="s">
        <v>164</v>
      </c>
      <c r="B27">
        <v>3</v>
      </c>
      <c r="C27" t="s">
        <v>151</v>
      </c>
      <c r="D27" t="s">
        <v>283</v>
      </c>
      <c r="E27">
        <v>14</v>
      </c>
      <c r="F27">
        <v>16</v>
      </c>
      <c r="G27">
        <f t="shared" si="0"/>
        <v>30</v>
      </c>
    </row>
    <row r="28" spans="1:7">
      <c r="A28" t="s">
        <v>164</v>
      </c>
      <c r="B28">
        <v>4</v>
      </c>
      <c r="C28" t="s">
        <v>151</v>
      </c>
      <c r="D28" t="s">
        <v>284</v>
      </c>
      <c r="E28">
        <v>4</v>
      </c>
      <c r="F28">
        <v>2</v>
      </c>
      <c r="G28">
        <f t="shared" si="0"/>
        <v>6</v>
      </c>
    </row>
    <row r="29" spans="1:7">
      <c r="A29" t="s">
        <v>164</v>
      </c>
      <c r="B29">
        <v>10</v>
      </c>
      <c r="C29" t="s">
        <v>152</v>
      </c>
      <c r="D29" t="s">
        <v>285</v>
      </c>
      <c r="E29">
        <v>12</v>
      </c>
      <c r="F29">
        <v>1</v>
      </c>
      <c r="G29">
        <f t="shared" si="0"/>
        <v>13</v>
      </c>
    </row>
    <row r="30" spans="1:7">
      <c r="A30" t="s">
        <v>164</v>
      </c>
      <c r="B30">
        <v>11</v>
      </c>
      <c r="C30" t="s">
        <v>152</v>
      </c>
      <c r="D30" t="s">
        <v>286</v>
      </c>
      <c r="E30">
        <v>1</v>
      </c>
      <c r="F30">
        <v>63</v>
      </c>
      <c r="G30">
        <f t="shared" si="0"/>
        <v>64</v>
      </c>
    </row>
    <row r="31" spans="1:7">
      <c r="A31" t="s">
        <v>164</v>
      </c>
      <c r="B31">
        <v>12</v>
      </c>
      <c r="C31" t="s">
        <v>152</v>
      </c>
      <c r="D31" t="s">
        <v>287</v>
      </c>
      <c r="E31">
        <v>1</v>
      </c>
      <c r="F31">
        <v>74</v>
      </c>
      <c r="G31">
        <f t="shared" si="0"/>
        <v>75</v>
      </c>
    </row>
    <row r="32" spans="1:7">
      <c r="A32" t="s">
        <v>164</v>
      </c>
      <c r="B32">
        <v>20</v>
      </c>
      <c r="C32" t="s">
        <v>152</v>
      </c>
      <c r="D32" t="s">
        <v>288</v>
      </c>
      <c r="E32">
        <v>2</v>
      </c>
      <c r="F32">
        <v>93</v>
      </c>
      <c r="G32">
        <f t="shared" si="0"/>
        <v>95</v>
      </c>
    </row>
    <row r="33" spans="1:26">
      <c r="A33" t="s">
        <v>164</v>
      </c>
      <c r="B33">
        <v>21</v>
      </c>
      <c r="C33" t="s">
        <v>152</v>
      </c>
      <c r="D33" t="s">
        <v>289</v>
      </c>
      <c r="E33">
        <v>1</v>
      </c>
      <c r="F33">
        <v>199</v>
      </c>
      <c r="G33">
        <f t="shared" si="0"/>
        <v>200</v>
      </c>
      <c r="R33" t="s">
        <v>430</v>
      </c>
      <c r="Z33" t="s">
        <v>429</v>
      </c>
    </row>
    <row r="34" spans="1:26">
      <c r="A34" t="s">
        <v>164</v>
      </c>
      <c r="B34">
        <v>22</v>
      </c>
      <c r="C34" t="s">
        <v>152</v>
      </c>
      <c r="D34" t="s">
        <v>290</v>
      </c>
      <c r="E34">
        <v>2</v>
      </c>
      <c r="F34">
        <v>155</v>
      </c>
      <c r="G34">
        <f t="shared" si="0"/>
        <v>157</v>
      </c>
    </row>
    <row r="35" spans="1:26">
      <c r="A35" t="s">
        <v>278</v>
      </c>
      <c r="B35">
        <v>26</v>
      </c>
      <c r="C35" t="s">
        <v>278</v>
      </c>
      <c r="D35" t="s">
        <v>291</v>
      </c>
      <c r="E35">
        <v>0</v>
      </c>
      <c r="F35">
        <v>93</v>
      </c>
      <c r="G35">
        <f t="shared" si="0"/>
        <v>93</v>
      </c>
    </row>
    <row r="36" spans="1:26">
      <c r="A36" t="s">
        <v>278</v>
      </c>
      <c r="B36">
        <v>27</v>
      </c>
      <c r="C36" t="s">
        <v>278</v>
      </c>
      <c r="D36" t="s">
        <v>292</v>
      </c>
      <c r="E36">
        <v>1</v>
      </c>
      <c r="F36">
        <v>2</v>
      </c>
      <c r="G36">
        <f t="shared" si="0"/>
        <v>3</v>
      </c>
    </row>
    <row r="37" spans="1:26">
      <c r="A37" t="s">
        <v>278</v>
      </c>
      <c r="B37">
        <v>28</v>
      </c>
      <c r="C37" t="s">
        <v>278</v>
      </c>
      <c r="D37" t="s">
        <v>293</v>
      </c>
      <c r="E37">
        <v>1</v>
      </c>
      <c r="F37">
        <v>160</v>
      </c>
      <c r="G37">
        <f t="shared" si="0"/>
        <v>161</v>
      </c>
    </row>
    <row r="38" spans="1:26">
      <c r="A38" t="s">
        <v>167</v>
      </c>
      <c r="B38">
        <v>30</v>
      </c>
      <c r="C38" t="s">
        <v>151</v>
      </c>
      <c r="D38" t="s">
        <v>294</v>
      </c>
      <c r="E38">
        <v>1</v>
      </c>
      <c r="F38">
        <v>146</v>
      </c>
      <c r="G38">
        <f t="shared" si="0"/>
        <v>147</v>
      </c>
    </row>
    <row r="39" spans="1:26">
      <c r="A39" t="s">
        <v>167</v>
      </c>
      <c r="B39">
        <v>31</v>
      </c>
      <c r="C39" t="s">
        <v>151</v>
      </c>
      <c r="D39" t="s">
        <v>295</v>
      </c>
      <c r="E39">
        <v>15</v>
      </c>
      <c r="F39">
        <v>3</v>
      </c>
      <c r="G39">
        <f t="shared" si="0"/>
        <v>18</v>
      </c>
    </row>
    <row r="40" spans="1:26">
      <c r="A40" t="s">
        <v>167</v>
      </c>
      <c r="B40">
        <v>32</v>
      </c>
      <c r="C40" t="s">
        <v>153</v>
      </c>
      <c r="D40" t="s">
        <v>296</v>
      </c>
      <c r="E40">
        <v>20</v>
      </c>
      <c r="F40">
        <v>3</v>
      </c>
      <c r="G40">
        <f t="shared" si="0"/>
        <v>23</v>
      </c>
    </row>
    <row r="41" spans="1:26">
      <c r="A41" t="s">
        <v>167</v>
      </c>
      <c r="B41">
        <v>33</v>
      </c>
      <c r="C41" t="s">
        <v>153</v>
      </c>
      <c r="D41" t="s">
        <v>297</v>
      </c>
      <c r="E41">
        <v>19</v>
      </c>
      <c r="F41">
        <v>3</v>
      </c>
      <c r="G41">
        <f t="shared" si="0"/>
        <v>22</v>
      </c>
    </row>
    <row r="42" spans="1:26">
      <c r="A42" t="s">
        <v>167</v>
      </c>
      <c r="B42">
        <v>35</v>
      </c>
      <c r="C42" t="s">
        <v>153</v>
      </c>
      <c r="D42" t="s">
        <v>298</v>
      </c>
      <c r="E42">
        <v>16</v>
      </c>
      <c r="F42">
        <v>10</v>
      </c>
      <c r="G42">
        <f t="shared" si="0"/>
        <v>26</v>
      </c>
    </row>
    <row r="43" spans="1:26">
      <c r="A43" t="s">
        <v>278</v>
      </c>
      <c r="B43">
        <v>-3</v>
      </c>
      <c r="C43" t="s">
        <v>278</v>
      </c>
      <c r="D43" t="s">
        <v>299</v>
      </c>
      <c r="E43">
        <v>5</v>
      </c>
      <c r="F43">
        <v>10</v>
      </c>
      <c r="G43">
        <f t="shared" si="0"/>
        <v>15</v>
      </c>
    </row>
    <row r="44" spans="1:26">
      <c r="A44" t="s">
        <v>278</v>
      </c>
      <c r="B44">
        <v>-2</v>
      </c>
      <c r="C44" t="s">
        <v>278</v>
      </c>
      <c r="D44" t="s">
        <v>300</v>
      </c>
      <c r="E44">
        <v>7</v>
      </c>
      <c r="F44">
        <v>83</v>
      </c>
      <c r="G44">
        <f t="shared" si="0"/>
        <v>90</v>
      </c>
    </row>
    <row r="45" spans="1:26">
      <c r="A45" t="s">
        <v>278</v>
      </c>
      <c r="B45">
        <v>-1</v>
      </c>
      <c r="C45" t="s">
        <v>278</v>
      </c>
      <c r="D45" t="s">
        <v>301</v>
      </c>
      <c r="E45">
        <v>0</v>
      </c>
      <c r="F45">
        <v>208</v>
      </c>
      <c r="G45">
        <f t="shared" si="0"/>
        <v>208</v>
      </c>
    </row>
    <row r="46" spans="1:26">
      <c r="A46" t="s">
        <v>168</v>
      </c>
      <c r="B46">
        <v>1</v>
      </c>
      <c r="C46" t="s">
        <v>151</v>
      </c>
      <c r="D46" t="s">
        <v>302</v>
      </c>
      <c r="E46">
        <v>4</v>
      </c>
      <c r="F46">
        <v>161</v>
      </c>
      <c r="G46">
        <f t="shared" si="0"/>
        <v>165</v>
      </c>
    </row>
    <row r="47" spans="1:26">
      <c r="A47" t="s">
        <v>168</v>
      </c>
      <c r="B47">
        <v>2</v>
      </c>
      <c r="C47" t="s">
        <v>151</v>
      </c>
      <c r="D47" t="s">
        <v>303</v>
      </c>
      <c r="E47">
        <v>15</v>
      </c>
      <c r="F47">
        <v>31</v>
      </c>
      <c r="G47">
        <f t="shared" si="0"/>
        <v>46</v>
      </c>
    </row>
    <row r="48" spans="1:26">
      <c r="A48" t="s">
        <v>168</v>
      </c>
      <c r="B48">
        <v>3</v>
      </c>
      <c r="C48" t="s">
        <v>151</v>
      </c>
      <c r="D48" t="s">
        <v>304</v>
      </c>
      <c r="E48">
        <v>7</v>
      </c>
      <c r="F48">
        <v>0</v>
      </c>
      <c r="G48">
        <f t="shared" si="0"/>
        <v>7</v>
      </c>
    </row>
    <row r="49" spans="1:7">
      <c r="A49" t="s">
        <v>168</v>
      </c>
      <c r="B49">
        <v>8</v>
      </c>
      <c r="C49" t="s">
        <v>152</v>
      </c>
      <c r="D49" t="s">
        <v>305</v>
      </c>
      <c r="E49">
        <v>10</v>
      </c>
      <c r="F49">
        <v>61</v>
      </c>
      <c r="G49">
        <f t="shared" si="0"/>
        <v>71</v>
      </c>
    </row>
    <row r="50" spans="1:7">
      <c r="A50" t="s">
        <v>168</v>
      </c>
      <c r="B50">
        <v>9</v>
      </c>
      <c r="C50" t="s">
        <v>152</v>
      </c>
      <c r="D50" t="s">
        <v>306</v>
      </c>
      <c r="E50">
        <v>17</v>
      </c>
      <c r="F50">
        <v>119</v>
      </c>
      <c r="G50">
        <f t="shared" si="0"/>
        <v>136</v>
      </c>
    </row>
    <row r="51" spans="1:7">
      <c r="A51" t="s">
        <v>168</v>
      </c>
      <c r="B51">
        <v>10</v>
      </c>
      <c r="C51" t="s">
        <v>152</v>
      </c>
      <c r="D51" t="s">
        <v>307</v>
      </c>
      <c r="E51">
        <v>19</v>
      </c>
      <c r="F51">
        <v>33</v>
      </c>
      <c r="G51">
        <f t="shared" si="0"/>
        <v>52</v>
      </c>
    </row>
    <row r="52" spans="1:7">
      <c r="A52" t="s">
        <v>168</v>
      </c>
      <c r="B52">
        <v>15</v>
      </c>
      <c r="C52" t="s">
        <v>152</v>
      </c>
      <c r="D52" t="s">
        <v>308</v>
      </c>
      <c r="E52">
        <v>16</v>
      </c>
      <c r="F52">
        <v>60</v>
      </c>
      <c r="G52">
        <f t="shared" si="0"/>
        <v>76</v>
      </c>
    </row>
    <row r="53" spans="1:7">
      <c r="A53" t="s">
        <v>168</v>
      </c>
      <c r="B53">
        <v>16</v>
      </c>
      <c r="C53" t="s">
        <v>152</v>
      </c>
      <c r="D53" t="s">
        <v>309</v>
      </c>
      <c r="E53">
        <v>5</v>
      </c>
      <c r="F53">
        <v>124</v>
      </c>
      <c r="G53">
        <f t="shared" si="0"/>
        <v>129</v>
      </c>
    </row>
    <row r="54" spans="1:7">
      <c r="A54" t="s">
        <v>168</v>
      </c>
      <c r="B54">
        <v>17</v>
      </c>
      <c r="C54" t="s">
        <v>152</v>
      </c>
      <c r="D54" t="s">
        <v>310</v>
      </c>
      <c r="E54">
        <v>4</v>
      </c>
      <c r="F54">
        <v>231</v>
      </c>
      <c r="G54">
        <f t="shared" si="0"/>
        <v>235</v>
      </c>
    </row>
    <row r="55" spans="1:7">
      <c r="A55" t="s">
        <v>168</v>
      </c>
      <c r="B55">
        <v>20</v>
      </c>
      <c r="C55" t="s">
        <v>153</v>
      </c>
      <c r="D55" t="s">
        <v>311</v>
      </c>
      <c r="E55">
        <v>3</v>
      </c>
      <c r="F55">
        <v>275</v>
      </c>
      <c r="G55">
        <f t="shared" si="0"/>
        <v>278</v>
      </c>
    </row>
    <row r="56" spans="1:7">
      <c r="A56" t="s">
        <v>168</v>
      </c>
      <c r="B56">
        <v>21</v>
      </c>
      <c r="C56" t="s">
        <v>153</v>
      </c>
      <c r="D56" t="s">
        <v>312</v>
      </c>
      <c r="E56">
        <v>3</v>
      </c>
      <c r="F56">
        <v>192</v>
      </c>
      <c r="G56">
        <f t="shared" si="0"/>
        <v>195</v>
      </c>
    </row>
    <row r="57" spans="1:7">
      <c r="A57" t="s">
        <v>168</v>
      </c>
      <c r="B57">
        <v>22</v>
      </c>
      <c r="C57" t="s">
        <v>153</v>
      </c>
      <c r="D57" t="s">
        <v>313</v>
      </c>
      <c r="E57">
        <v>0</v>
      </c>
      <c r="F57">
        <v>107</v>
      </c>
      <c r="G57">
        <f t="shared" si="0"/>
        <v>107</v>
      </c>
    </row>
    <row r="58" spans="1:7">
      <c r="A58" t="s">
        <v>168</v>
      </c>
      <c r="B58">
        <v>29</v>
      </c>
      <c r="C58" t="s">
        <v>153</v>
      </c>
      <c r="D58" t="s">
        <v>314</v>
      </c>
      <c r="E58">
        <v>2</v>
      </c>
      <c r="F58">
        <v>267</v>
      </c>
      <c r="G58">
        <f t="shared" si="0"/>
        <v>269</v>
      </c>
    </row>
    <row r="59" spans="1:7">
      <c r="A59" t="s">
        <v>168</v>
      </c>
      <c r="B59">
        <v>31</v>
      </c>
      <c r="C59" t="s">
        <v>153</v>
      </c>
      <c r="D59" t="s">
        <v>315</v>
      </c>
      <c r="E59">
        <v>3</v>
      </c>
      <c r="F59">
        <v>119</v>
      </c>
      <c r="G59">
        <f t="shared" si="0"/>
        <v>122</v>
      </c>
    </row>
    <row r="60" spans="1:7">
      <c r="A60" t="s">
        <v>168</v>
      </c>
      <c r="B60">
        <v>32</v>
      </c>
      <c r="C60" t="s">
        <v>153</v>
      </c>
      <c r="D60" t="s">
        <v>316</v>
      </c>
      <c r="E60">
        <v>3</v>
      </c>
      <c r="F60">
        <v>286</v>
      </c>
      <c r="G60">
        <f t="shared" si="0"/>
        <v>289</v>
      </c>
    </row>
    <row r="67" spans="1:7">
      <c r="C67" t="s">
        <v>483</v>
      </c>
    </row>
    <row r="70" spans="1:7">
      <c r="A70" t="s">
        <v>432</v>
      </c>
      <c r="B70" t="s">
        <v>433</v>
      </c>
      <c r="C70" t="s">
        <v>434</v>
      </c>
      <c r="D70" t="s">
        <v>435</v>
      </c>
      <c r="E70" t="s">
        <v>436</v>
      </c>
      <c r="F70" t="s">
        <v>437</v>
      </c>
      <c r="G70" t="s">
        <v>438</v>
      </c>
    </row>
    <row r="71" spans="1:7">
      <c r="A71" t="s">
        <v>439</v>
      </c>
      <c r="B71">
        <v>30.379000000000001</v>
      </c>
      <c r="C71">
        <v>56.276000000000003</v>
      </c>
      <c r="D71">
        <f t="shared" ref="D71:D92" si="1">C71-B71</f>
        <v>25.897000000000002</v>
      </c>
      <c r="E71" t="s">
        <v>440</v>
      </c>
      <c r="F71">
        <v>0.1426</v>
      </c>
      <c r="G71">
        <f>AVERAGE(F71,F72)</f>
        <v>0.12964999999999999</v>
      </c>
    </row>
    <row r="72" spans="1:7">
      <c r="A72" t="s">
        <v>441</v>
      </c>
      <c r="B72">
        <v>30.46</v>
      </c>
      <c r="C72">
        <v>55.85</v>
      </c>
      <c r="D72">
        <f t="shared" si="1"/>
        <v>25.39</v>
      </c>
      <c r="E72" t="s">
        <v>442</v>
      </c>
      <c r="F72">
        <v>0.1167</v>
      </c>
    </row>
    <row r="73" spans="1:7">
      <c r="A73" t="s">
        <v>443</v>
      </c>
      <c r="B73">
        <v>30.312000000000001</v>
      </c>
      <c r="C73">
        <v>57.585999999999999</v>
      </c>
      <c r="D73">
        <f t="shared" si="1"/>
        <v>27.273999999999997</v>
      </c>
      <c r="E73" t="s">
        <v>444</v>
      </c>
      <c r="F73">
        <v>3.85E-2</v>
      </c>
      <c r="G73">
        <f>AVERAGE(F73,F74)</f>
        <v>3.875E-2</v>
      </c>
    </row>
    <row r="74" spans="1:7">
      <c r="A74" t="s">
        <v>445</v>
      </c>
      <c r="B74">
        <v>30.695</v>
      </c>
      <c r="C74">
        <v>56.052</v>
      </c>
      <c r="D74">
        <f t="shared" si="1"/>
        <v>25.356999999999999</v>
      </c>
      <c r="E74" t="s">
        <v>446</v>
      </c>
      <c r="F74">
        <v>3.9E-2</v>
      </c>
    </row>
    <row r="75" spans="1:7">
      <c r="A75" t="s">
        <v>447</v>
      </c>
      <c r="B75">
        <v>30.094000000000001</v>
      </c>
      <c r="C75">
        <v>56.57</v>
      </c>
      <c r="D75">
        <f t="shared" si="1"/>
        <v>26.475999999999999</v>
      </c>
      <c r="E75" t="s">
        <v>448</v>
      </c>
      <c r="F75">
        <v>1.12E-2</v>
      </c>
      <c r="G75">
        <f>AVERAGE(F75,F76)</f>
        <v>1.044E-2</v>
      </c>
    </row>
    <row r="76" spans="1:7">
      <c r="A76" t="s">
        <v>449</v>
      </c>
      <c r="B76">
        <v>30.253</v>
      </c>
      <c r="C76">
        <v>55.283000000000001</v>
      </c>
      <c r="D76">
        <f t="shared" si="1"/>
        <v>25.03</v>
      </c>
      <c r="E76" t="s">
        <v>450</v>
      </c>
      <c r="F76">
        <v>9.6799999999999994E-3</v>
      </c>
    </row>
    <row r="77" spans="1:7">
      <c r="A77" t="s">
        <v>451</v>
      </c>
      <c r="B77">
        <v>31.21</v>
      </c>
      <c r="C77">
        <v>58.040999999999997</v>
      </c>
      <c r="D77">
        <f t="shared" si="1"/>
        <v>26.830999999999996</v>
      </c>
      <c r="E77" t="s">
        <v>452</v>
      </c>
      <c r="F77">
        <v>6.9809999999999997E-2</v>
      </c>
      <c r="G77">
        <f>AVERAGE(F77,F78)</f>
        <v>6.6034999999999996E-2</v>
      </c>
    </row>
    <row r="78" spans="1:7">
      <c r="A78" t="s">
        <v>453</v>
      </c>
      <c r="B78">
        <v>30.202999999999999</v>
      </c>
      <c r="C78">
        <v>57.290999999999997</v>
      </c>
      <c r="D78">
        <f t="shared" si="1"/>
        <v>27.087999999999997</v>
      </c>
      <c r="E78" t="s">
        <v>454</v>
      </c>
      <c r="F78">
        <v>6.2260000000000003E-2</v>
      </c>
    </row>
    <row r="79" spans="1:7">
      <c r="A79" t="s">
        <v>455</v>
      </c>
      <c r="B79">
        <v>30.259</v>
      </c>
      <c r="C79">
        <v>57.84</v>
      </c>
      <c r="D79">
        <f t="shared" si="1"/>
        <v>27.581000000000003</v>
      </c>
      <c r="E79" t="s">
        <v>456</v>
      </c>
      <c r="F79">
        <v>4.6100000000000002E-2</v>
      </c>
      <c r="G79">
        <f>AVERAGE(F79,F80)</f>
        <v>4.4719999999999996E-2</v>
      </c>
    </row>
    <row r="80" spans="1:7">
      <c r="A80" t="s">
        <v>457</v>
      </c>
      <c r="B80">
        <v>30.39</v>
      </c>
      <c r="C80">
        <v>56.277999999999999</v>
      </c>
      <c r="D80">
        <f t="shared" si="1"/>
        <v>25.887999999999998</v>
      </c>
      <c r="E80" t="s">
        <v>458</v>
      </c>
      <c r="F80">
        <v>4.3339999999999997E-2</v>
      </c>
    </row>
    <row r="81" spans="1:7">
      <c r="A81" t="s">
        <v>459</v>
      </c>
      <c r="B81">
        <v>30.64</v>
      </c>
      <c r="C81">
        <v>60.448</v>
      </c>
      <c r="D81">
        <f t="shared" si="1"/>
        <v>29.808</v>
      </c>
      <c r="E81" t="s">
        <v>460</v>
      </c>
      <c r="F81">
        <v>3.5700000000000003E-2</v>
      </c>
      <c r="G81">
        <f>AVERAGE(F81,F82)</f>
        <v>3.5900000000000001E-2</v>
      </c>
    </row>
    <row r="82" spans="1:7">
      <c r="A82" t="s">
        <v>461</v>
      </c>
      <c r="B82">
        <v>30.053000000000001</v>
      </c>
      <c r="C82">
        <v>58.755000000000003</v>
      </c>
      <c r="D82">
        <f t="shared" si="1"/>
        <v>28.702000000000002</v>
      </c>
      <c r="E82" t="s">
        <v>462</v>
      </c>
      <c r="F82">
        <v>3.61E-2</v>
      </c>
    </row>
    <row r="83" spans="1:7">
      <c r="A83" t="s">
        <v>463</v>
      </c>
      <c r="B83">
        <v>30.035</v>
      </c>
      <c r="C83">
        <v>57.183</v>
      </c>
      <c r="D83">
        <f t="shared" si="1"/>
        <v>27.148</v>
      </c>
      <c r="E83" t="s">
        <v>464</v>
      </c>
      <c r="F83">
        <v>6.1019999999999998E-2</v>
      </c>
      <c r="G83">
        <f>AVERAGE(F83,F84)</f>
        <v>5.7109999999999994E-2</v>
      </c>
    </row>
    <row r="84" spans="1:7">
      <c r="A84" t="s">
        <v>465</v>
      </c>
      <c r="B84">
        <v>30.38</v>
      </c>
      <c r="C84">
        <v>59.393000000000001</v>
      </c>
      <c r="D84">
        <f t="shared" si="1"/>
        <v>29.013000000000002</v>
      </c>
      <c r="E84" t="s">
        <v>466</v>
      </c>
      <c r="F84">
        <v>5.3199999999999997E-2</v>
      </c>
    </row>
    <row r="85" spans="1:7">
      <c r="A85" t="s">
        <v>467</v>
      </c>
      <c r="B85">
        <v>30.986000000000001</v>
      </c>
      <c r="C85">
        <v>58.188000000000002</v>
      </c>
      <c r="D85">
        <f t="shared" si="1"/>
        <v>27.202000000000002</v>
      </c>
      <c r="E85" t="s">
        <v>468</v>
      </c>
      <c r="F85">
        <v>1.2999999999999999E-2</v>
      </c>
      <c r="G85">
        <f>AVERAGE(F85,F86)</f>
        <v>1.2999999999999999E-2</v>
      </c>
    </row>
    <row r="86" spans="1:7">
      <c r="A86" t="s">
        <v>469</v>
      </c>
      <c r="B86">
        <v>30.231999999999999</v>
      </c>
      <c r="C86">
        <v>54.027000000000001</v>
      </c>
      <c r="D86">
        <f t="shared" si="1"/>
        <v>23.795000000000002</v>
      </c>
      <c r="E86" t="s">
        <v>470</v>
      </c>
    </row>
    <row r="87" spans="1:7">
      <c r="A87" t="s">
        <v>471</v>
      </c>
      <c r="B87">
        <v>30.451000000000001</v>
      </c>
      <c r="C87">
        <v>57.033000000000001</v>
      </c>
      <c r="D87">
        <f t="shared" si="1"/>
        <v>26.582000000000001</v>
      </c>
      <c r="E87" t="s">
        <v>472</v>
      </c>
      <c r="F87">
        <v>2.8830000000000001E-2</v>
      </c>
      <c r="G87">
        <f>AVERAGE(F87,F88)</f>
        <v>2.5015000000000003E-2</v>
      </c>
    </row>
    <row r="88" spans="1:7">
      <c r="A88" t="s">
        <v>473</v>
      </c>
      <c r="B88">
        <v>30.899000000000001</v>
      </c>
      <c r="C88">
        <v>60.03</v>
      </c>
      <c r="D88">
        <f t="shared" si="1"/>
        <v>29.131</v>
      </c>
      <c r="E88" t="s">
        <v>474</v>
      </c>
      <c r="F88">
        <v>2.12E-2</v>
      </c>
    </row>
    <row r="89" spans="1:7">
      <c r="A89" t="s">
        <v>475</v>
      </c>
      <c r="B89">
        <v>30.488</v>
      </c>
      <c r="C89">
        <v>59.616999999999997</v>
      </c>
      <c r="D89">
        <f t="shared" si="1"/>
        <v>29.128999999999998</v>
      </c>
      <c r="E89" t="s">
        <v>476</v>
      </c>
      <c r="F89">
        <v>5.3089999999999998E-2</v>
      </c>
      <c r="G89">
        <f>AVERAGE(F89,F90)</f>
        <v>5.26545E-2</v>
      </c>
    </row>
    <row r="90" spans="1:7">
      <c r="A90" t="s">
        <v>477</v>
      </c>
      <c r="B90">
        <v>30.148</v>
      </c>
      <c r="C90">
        <v>54.076000000000001</v>
      </c>
      <c r="D90">
        <f t="shared" si="1"/>
        <v>23.928000000000001</v>
      </c>
      <c r="E90" t="s">
        <v>478</v>
      </c>
      <c r="F90">
        <v>5.2219000000000002E-2</v>
      </c>
    </row>
    <row r="91" spans="1:7">
      <c r="A91" t="s">
        <v>479</v>
      </c>
      <c r="B91">
        <v>30.492000000000001</v>
      </c>
      <c r="C91">
        <v>54.584000000000003</v>
      </c>
      <c r="D91">
        <f t="shared" si="1"/>
        <v>24.092000000000002</v>
      </c>
      <c r="E91" t="s">
        <v>480</v>
      </c>
      <c r="F91">
        <v>6.5710000000000005E-2</v>
      </c>
      <c r="G91">
        <f>AVERAGE(F91,F92)</f>
        <v>6.1135000000000002E-2</v>
      </c>
    </row>
    <row r="92" spans="1:7">
      <c r="A92" t="s">
        <v>481</v>
      </c>
      <c r="B92">
        <v>30.07</v>
      </c>
      <c r="C92">
        <v>60.116</v>
      </c>
      <c r="D92">
        <f t="shared" si="1"/>
        <v>30.045999999999999</v>
      </c>
      <c r="E92" t="s">
        <v>482</v>
      </c>
      <c r="F92">
        <v>5.6559999999999999E-2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H28" sqref="H28"/>
    </sheetView>
  </sheetViews>
  <sheetFormatPr defaultRowHeight="15"/>
  <sheetData>
    <row r="1" spans="1:11">
      <c r="A1" t="s">
        <v>344</v>
      </c>
      <c r="B1" t="s">
        <v>345</v>
      </c>
      <c r="C1" t="s">
        <v>341</v>
      </c>
      <c r="D1" t="s">
        <v>342</v>
      </c>
      <c r="E1" t="s">
        <v>343</v>
      </c>
      <c r="F1" t="s">
        <v>349</v>
      </c>
    </row>
    <row r="2" spans="1:11">
      <c r="A2" t="s">
        <v>347</v>
      </c>
      <c r="B2" t="s">
        <v>346</v>
      </c>
      <c r="C2">
        <v>1.5</v>
      </c>
      <c r="D2">
        <v>0.9</v>
      </c>
      <c r="E2">
        <v>6.2</v>
      </c>
      <c r="F2">
        <f>(D2/E2)</f>
        <v>0.14516129032258066</v>
      </c>
      <c r="K2" s="8" t="s">
        <v>384</v>
      </c>
    </row>
    <row r="3" spans="1:11">
      <c r="A3" t="s">
        <v>347</v>
      </c>
      <c r="B3" t="s">
        <v>346</v>
      </c>
      <c r="C3">
        <v>2.2999999999999998</v>
      </c>
      <c r="D3">
        <v>1.8</v>
      </c>
      <c r="E3">
        <v>7.1</v>
      </c>
      <c r="F3">
        <f t="shared" ref="F3:F20" si="0">(D3/E3)</f>
        <v>0.25352112676056338</v>
      </c>
    </row>
    <row r="4" spans="1:11">
      <c r="A4" t="s">
        <v>348</v>
      </c>
      <c r="B4" t="s">
        <v>346</v>
      </c>
      <c r="C4">
        <v>6.9</v>
      </c>
      <c r="D4">
        <v>1.4</v>
      </c>
      <c r="E4">
        <v>1.4</v>
      </c>
      <c r="F4">
        <f t="shared" si="0"/>
        <v>1</v>
      </c>
    </row>
    <row r="5" spans="1:11">
      <c r="A5" t="s">
        <v>348</v>
      </c>
      <c r="B5" t="s">
        <v>346</v>
      </c>
      <c r="C5">
        <v>5.8</v>
      </c>
      <c r="D5">
        <v>1.9</v>
      </c>
      <c r="E5">
        <v>3.5</v>
      </c>
      <c r="F5">
        <f t="shared" si="0"/>
        <v>0.54285714285714282</v>
      </c>
    </row>
    <row r="6" spans="1:11">
      <c r="A6" t="s">
        <v>348</v>
      </c>
      <c r="B6" t="s">
        <v>346</v>
      </c>
      <c r="C6">
        <v>9.5</v>
      </c>
      <c r="D6">
        <v>3.3</v>
      </c>
      <c r="E6">
        <v>5.0999999999999996</v>
      </c>
      <c r="F6">
        <f t="shared" si="0"/>
        <v>0.6470588235294118</v>
      </c>
    </row>
    <row r="7" spans="1:11">
      <c r="A7" t="s">
        <v>348</v>
      </c>
      <c r="B7" t="s">
        <v>346</v>
      </c>
      <c r="C7">
        <v>5.0999999999999996</v>
      </c>
      <c r="D7">
        <v>2</v>
      </c>
      <c r="E7">
        <v>3</v>
      </c>
      <c r="F7">
        <f t="shared" si="0"/>
        <v>0.66666666666666663</v>
      </c>
    </row>
    <row r="8" spans="1:11">
      <c r="A8" t="s">
        <v>348</v>
      </c>
      <c r="B8" t="s">
        <v>346</v>
      </c>
      <c r="C8">
        <v>5.0999999999999996</v>
      </c>
      <c r="D8">
        <v>1.9</v>
      </c>
      <c r="E8">
        <v>5.3</v>
      </c>
      <c r="F8">
        <f t="shared" si="0"/>
        <v>0.35849056603773582</v>
      </c>
    </row>
    <row r="9" spans="1:11">
      <c r="A9" t="s">
        <v>348</v>
      </c>
      <c r="B9" t="s">
        <v>346</v>
      </c>
      <c r="C9">
        <v>6.4</v>
      </c>
      <c r="D9">
        <v>2.2000000000000002</v>
      </c>
      <c r="E9">
        <v>3.9</v>
      </c>
      <c r="F9">
        <f t="shared" si="0"/>
        <v>0.56410256410256421</v>
      </c>
    </row>
    <row r="10" spans="1:11">
      <c r="A10" t="s">
        <v>348</v>
      </c>
      <c r="B10" t="s">
        <v>346</v>
      </c>
      <c r="C10">
        <v>4.5</v>
      </c>
      <c r="D10">
        <v>2.5</v>
      </c>
      <c r="E10">
        <v>4.3</v>
      </c>
      <c r="F10">
        <f t="shared" si="0"/>
        <v>0.58139534883720934</v>
      </c>
    </row>
    <row r="11" spans="1:11">
      <c r="A11" t="s">
        <v>348</v>
      </c>
      <c r="B11" t="s">
        <v>346</v>
      </c>
      <c r="C11">
        <v>11</v>
      </c>
      <c r="D11">
        <v>0.6</v>
      </c>
      <c r="E11">
        <v>0.6</v>
      </c>
      <c r="F11">
        <f t="shared" si="0"/>
        <v>1</v>
      </c>
    </row>
    <row r="12" spans="1:11">
      <c r="A12" t="s">
        <v>347</v>
      </c>
      <c r="B12" t="s">
        <v>350</v>
      </c>
      <c r="C12">
        <v>2</v>
      </c>
      <c r="D12">
        <v>1.4</v>
      </c>
      <c r="E12">
        <v>7.3</v>
      </c>
      <c r="F12">
        <f t="shared" si="0"/>
        <v>0.19178082191780821</v>
      </c>
    </row>
    <row r="13" spans="1:11">
      <c r="A13" t="s">
        <v>347</v>
      </c>
      <c r="B13" t="s">
        <v>350</v>
      </c>
      <c r="C13">
        <v>2.6</v>
      </c>
      <c r="D13">
        <v>2.5</v>
      </c>
      <c r="E13">
        <v>7.8</v>
      </c>
      <c r="F13">
        <f t="shared" si="0"/>
        <v>0.32051282051282054</v>
      </c>
    </row>
    <row r="14" spans="1:11">
      <c r="A14" t="s">
        <v>348</v>
      </c>
      <c r="B14" t="s">
        <v>350</v>
      </c>
      <c r="C14">
        <v>5.2</v>
      </c>
      <c r="D14">
        <v>1.7</v>
      </c>
      <c r="E14">
        <v>2.1</v>
      </c>
      <c r="F14">
        <f t="shared" si="0"/>
        <v>0.80952380952380942</v>
      </c>
    </row>
    <row r="15" spans="1:11">
      <c r="A15" t="s">
        <v>348</v>
      </c>
      <c r="B15" t="s">
        <v>350</v>
      </c>
      <c r="C15">
        <v>4.3</v>
      </c>
      <c r="D15">
        <v>1.8</v>
      </c>
      <c r="E15">
        <v>4</v>
      </c>
      <c r="F15">
        <f t="shared" si="0"/>
        <v>0.45</v>
      </c>
    </row>
    <row r="16" spans="1:11">
      <c r="A16" t="s">
        <v>348</v>
      </c>
      <c r="B16" t="s">
        <v>350</v>
      </c>
      <c r="C16">
        <v>9.8000000000000007</v>
      </c>
      <c r="D16">
        <v>4.3</v>
      </c>
      <c r="E16">
        <v>7.6</v>
      </c>
      <c r="F16">
        <f t="shared" si="0"/>
        <v>0.56578947368421051</v>
      </c>
    </row>
    <row r="17" spans="1:6">
      <c r="A17" t="s">
        <v>348</v>
      </c>
      <c r="B17" t="s">
        <v>350</v>
      </c>
      <c r="C17">
        <v>2.2999999999999998</v>
      </c>
      <c r="D17">
        <v>2</v>
      </c>
      <c r="E17">
        <v>4.8</v>
      </c>
      <c r="F17">
        <f t="shared" si="0"/>
        <v>0.41666666666666669</v>
      </c>
    </row>
    <row r="18" spans="1:6">
      <c r="A18" t="s">
        <v>348</v>
      </c>
      <c r="B18" t="s">
        <v>350</v>
      </c>
      <c r="C18">
        <v>1.9</v>
      </c>
      <c r="D18">
        <v>1.9</v>
      </c>
      <c r="E18">
        <v>6.1</v>
      </c>
      <c r="F18">
        <f t="shared" si="0"/>
        <v>0.31147540983606559</v>
      </c>
    </row>
    <row r="19" spans="1:6">
      <c r="A19" t="s">
        <v>348</v>
      </c>
      <c r="B19" t="s">
        <v>350</v>
      </c>
      <c r="C19">
        <v>5.6</v>
      </c>
      <c r="D19">
        <v>2.1</v>
      </c>
      <c r="E19">
        <v>4.5</v>
      </c>
      <c r="F19">
        <f t="shared" si="0"/>
        <v>0.46666666666666667</v>
      </c>
    </row>
    <row r="20" spans="1:6">
      <c r="A20" t="s">
        <v>348</v>
      </c>
      <c r="B20" t="s">
        <v>350</v>
      </c>
      <c r="C20">
        <v>3.6</v>
      </c>
      <c r="D20">
        <v>2.8</v>
      </c>
      <c r="E20">
        <v>5.0999999999999996</v>
      </c>
      <c r="F20">
        <f t="shared" si="0"/>
        <v>0.5490196078431373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E5:V22"/>
  <sheetViews>
    <sheetView topLeftCell="C1" zoomScale="85" zoomScaleNormal="85" workbookViewId="0">
      <selection activeCell="L29" sqref="L29"/>
    </sheetView>
  </sheetViews>
  <sheetFormatPr defaultRowHeight="15"/>
  <cols>
    <col min="2" max="2" width="15.42578125" customWidth="1"/>
    <col min="5" max="5" width="11.85546875" customWidth="1"/>
    <col min="7" max="7" width="17.42578125" customWidth="1"/>
    <col min="8" max="8" width="6" customWidth="1"/>
    <col min="9" max="9" width="16.5703125" customWidth="1"/>
    <col min="10" max="10" width="12.140625" customWidth="1"/>
    <col min="11" max="11" width="10.42578125" customWidth="1"/>
    <col min="12" max="12" width="4.7109375" customWidth="1"/>
    <col min="13" max="13" width="14.140625" customWidth="1"/>
    <col min="14" max="14" width="9.140625" customWidth="1"/>
    <col min="15" max="15" width="5.28515625" customWidth="1"/>
    <col min="16" max="16" width="8.7109375" customWidth="1"/>
  </cols>
  <sheetData>
    <row r="5" spans="5:22" ht="17.25">
      <c r="E5" s="21"/>
      <c r="F5" s="16"/>
      <c r="G5" s="19" t="s">
        <v>403</v>
      </c>
      <c r="H5" s="19" t="s">
        <v>418</v>
      </c>
      <c r="I5" s="19" t="s">
        <v>427</v>
      </c>
      <c r="J5" s="19" t="s">
        <v>423</v>
      </c>
      <c r="K5" s="19" t="s">
        <v>417</v>
      </c>
      <c r="L5" s="19" t="s">
        <v>424</v>
      </c>
      <c r="M5" s="19" t="s">
        <v>425</v>
      </c>
      <c r="N5" s="19" t="s">
        <v>416</v>
      </c>
      <c r="O5" s="19" t="s">
        <v>421</v>
      </c>
      <c r="P5" s="19" t="s">
        <v>426</v>
      </c>
      <c r="Q5" s="16"/>
      <c r="R5" s="21"/>
      <c r="U5" t="s">
        <v>484</v>
      </c>
      <c r="V5" s="22" t="s">
        <v>485</v>
      </c>
    </row>
    <row r="6" spans="5:22"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5:22">
      <c r="E7" s="17"/>
      <c r="F7" s="17"/>
      <c r="G7" s="20" t="s">
        <v>405</v>
      </c>
      <c r="H7" s="18"/>
      <c r="I7" s="18"/>
      <c r="J7" s="18"/>
      <c r="K7" s="18"/>
      <c r="L7" s="18"/>
      <c r="M7" s="18"/>
      <c r="N7" s="18"/>
      <c r="O7" s="18"/>
      <c r="P7" s="18"/>
      <c r="Q7" s="17"/>
      <c r="R7" s="17"/>
    </row>
    <row r="8" spans="5:22">
      <c r="E8" s="17"/>
      <c r="F8" s="17"/>
      <c r="G8" s="17" t="s">
        <v>406</v>
      </c>
      <c r="H8" s="17">
        <v>22.9</v>
      </c>
      <c r="I8" s="17">
        <v>1317</v>
      </c>
      <c r="J8" s="17" t="s">
        <v>412</v>
      </c>
      <c r="K8" s="17">
        <v>150</v>
      </c>
      <c r="L8" s="17">
        <v>10</v>
      </c>
      <c r="M8" s="17">
        <v>92</v>
      </c>
      <c r="N8" s="17">
        <v>8</v>
      </c>
      <c r="O8" s="17">
        <v>0</v>
      </c>
      <c r="P8" s="17">
        <v>187</v>
      </c>
      <c r="Q8" s="17"/>
      <c r="R8" s="17"/>
    </row>
    <row r="9" spans="5:22">
      <c r="E9" s="17"/>
      <c r="F9" s="17"/>
      <c r="G9" s="17" t="s">
        <v>407</v>
      </c>
      <c r="H9" s="17">
        <v>22.8</v>
      </c>
      <c r="I9" s="17">
        <v>1234</v>
      </c>
      <c r="J9" s="17" t="s">
        <v>412</v>
      </c>
      <c r="K9" s="17">
        <v>260</v>
      </c>
      <c r="L9" s="17">
        <v>10</v>
      </c>
      <c r="M9" s="17">
        <v>98</v>
      </c>
      <c r="N9" s="17">
        <v>2</v>
      </c>
      <c r="O9" s="17">
        <v>0</v>
      </c>
      <c r="P9" s="17">
        <v>487</v>
      </c>
      <c r="Q9" s="17"/>
      <c r="R9" s="17"/>
    </row>
    <row r="10" spans="5:22">
      <c r="E10" s="17"/>
      <c r="F10" s="17"/>
      <c r="G10" s="17" t="s">
        <v>408</v>
      </c>
      <c r="H10" s="17">
        <v>26.9</v>
      </c>
      <c r="I10" s="17">
        <v>1087</v>
      </c>
      <c r="J10" s="17" t="s">
        <v>413</v>
      </c>
      <c r="K10" s="17">
        <v>230</v>
      </c>
      <c r="L10" s="17">
        <v>9</v>
      </c>
      <c r="M10" s="17">
        <v>96</v>
      </c>
      <c r="N10" s="17">
        <v>4</v>
      </c>
      <c r="O10" s="17">
        <v>0</v>
      </c>
      <c r="P10" s="17">
        <v>162</v>
      </c>
      <c r="Q10" s="17"/>
      <c r="R10" s="17"/>
    </row>
    <row r="11" spans="5:22">
      <c r="E11" s="17"/>
      <c r="F11" s="17"/>
      <c r="G11" s="17" t="s">
        <v>415</v>
      </c>
      <c r="H11" s="17">
        <v>24.2</v>
      </c>
      <c r="I11" s="17">
        <v>932</v>
      </c>
      <c r="J11" s="17" t="s">
        <v>413</v>
      </c>
      <c r="K11" s="17">
        <v>270</v>
      </c>
      <c r="L11" s="17">
        <v>23</v>
      </c>
      <c r="M11" s="17">
        <v>100</v>
      </c>
      <c r="N11" s="17">
        <v>0</v>
      </c>
      <c r="O11" s="17">
        <v>0</v>
      </c>
      <c r="P11" s="17">
        <v>545</v>
      </c>
      <c r="Q11" s="17"/>
      <c r="R11" s="17"/>
    </row>
    <row r="12" spans="5:22"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</row>
    <row r="13" spans="5:22">
      <c r="E13" s="17"/>
      <c r="F13" s="17"/>
      <c r="G13" s="20" t="s">
        <v>404</v>
      </c>
      <c r="H13" s="18"/>
      <c r="I13" s="18"/>
      <c r="J13" s="18"/>
      <c r="K13" s="18"/>
      <c r="L13" s="18"/>
      <c r="M13" s="18"/>
      <c r="N13" s="18"/>
      <c r="O13" s="18"/>
      <c r="P13" s="18"/>
      <c r="Q13" s="17"/>
      <c r="R13" s="17"/>
    </row>
    <row r="14" spans="5:22">
      <c r="E14" s="17"/>
      <c r="F14" s="17"/>
      <c r="G14" s="17" t="s">
        <v>409</v>
      </c>
      <c r="H14" s="17">
        <v>17.5</v>
      </c>
      <c r="I14" s="17">
        <v>504</v>
      </c>
      <c r="J14" s="17" t="s">
        <v>414</v>
      </c>
      <c r="K14" s="17">
        <v>600</v>
      </c>
      <c r="L14" s="17">
        <v>14</v>
      </c>
      <c r="M14" s="17">
        <v>1</v>
      </c>
      <c r="N14" s="17">
        <v>0</v>
      </c>
      <c r="O14" s="17">
        <v>99</v>
      </c>
      <c r="P14" s="17">
        <v>1368</v>
      </c>
      <c r="Q14" s="17"/>
      <c r="R14" s="17"/>
    </row>
    <row r="15" spans="5:22">
      <c r="E15" s="17"/>
      <c r="F15" s="17"/>
      <c r="G15" s="17" t="s">
        <v>410</v>
      </c>
      <c r="H15" s="17">
        <v>27.3</v>
      </c>
      <c r="I15" s="17">
        <v>1184</v>
      </c>
      <c r="J15" s="17" t="s">
        <v>414</v>
      </c>
      <c r="K15" s="17">
        <v>790</v>
      </c>
      <c r="L15" s="17">
        <v>11</v>
      </c>
      <c r="M15" s="17">
        <v>0</v>
      </c>
      <c r="N15" s="17">
        <v>0</v>
      </c>
      <c r="O15" s="17">
        <v>100</v>
      </c>
      <c r="P15" s="17">
        <v>629</v>
      </c>
      <c r="Q15" s="17"/>
      <c r="R15" s="17"/>
    </row>
    <row r="16" spans="5:22">
      <c r="E16" s="17"/>
      <c r="F16" s="17"/>
      <c r="G16" s="17" t="s">
        <v>411</v>
      </c>
      <c r="H16" s="17">
        <v>18.5</v>
      </c>
      <c r="I16" s="17">
        <v>928</v>
      </c>
      <c r="J16" s="17" t="s">
        <v>414</v>
      </c>
      <c r="K16" s="17">
        <v>460</v>
      </c>
      <c r="L16" s="17">
        <v>24</v>
      </c>
      <c r="M16" s="17">
        <v>21</v>
      </c>
      <c r="N16" s="17">
        <v>0</v>
      </c>
      <c r="O16" s="17">
        <v>79</v>
      </c>
      <c r="P16" s="17">
        <v>903</v>
      </c>
      <c r="Q16" s="17"/>
      <c r="R16" s="17"/>
    </row>
    <row r="17" spans="5:19">
      <c r="E17" s="17"/>
      <c r="F17" s="18"/>
      <c r="G17" s="18" t="s">
        <v>411</v>
      </c>
      <c r="H17" s="18">
        <v>18.5</v>
      </c>
      <c r="I17" s="18">
        <v>928</v>
      </c>
      <c r="J17" s="18" t="s">
        <v>414</v>
      </c>
      <c r="K17" s="18">
        <v>570</v>
      </c>
      <c r="L17" s="18">
        <v>16</v>
      </c>
      <c r="M17" s="18">
        <v>21</v>
      </c>
      <c r="N17" s="18">
        <v>0</v>
      </c>
      <c r="O17" s="18">
        <v>79</v>
      </c>
      <c r="P17" s="18">
        <v>1302</v>
      </c>
      <c r="Q17" s="18"/>
      <c r="R17" s="17"/>
    </row>
    <row r="18" spans="5:19">
      <c r="E18" s="17"/>
      <c r="F18" s="17"/>
      <c r="G18" s="17" t="s">
        <v>419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5:19">
      <c r="E19" s="17"/>
      <c r="F19" s="17"/>
      <c r="G19" s="17" t="s">
        <v>420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5:19" ht="18">
      <c r="E20" s="17"/>
      <c r="F20" s="17"/>
      <c r="G20" s="17" t="s">
        <v>428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5:19">
      <c r="E21" s="17"/>
      <c r="F21" s="17"/>
      <c r="G21" s="17" t="s">
        <v>422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5:19">
      <c r="H22" s="14"/>
      <c r="I22" s="15"/>
      <c r="J22" s="15"/>
      <c r="K22" s="15"/>
      <c r="L22" s="15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42"/>
  <sheetViews>
    <sheetView tabSelected="1" zoomScale="70" zoomScaleNormal="70" workbookViewId="0">
      <selection activeCell="G43" sqref="G43"/>
    </sheetView>
  </sheetViews>
  <sheetFormatPr defaultRowHeight="15"/>
  <cols>
    <col min="3" max="3" width="32.140625" customWidth="1"/>
    <col min="4" max="4" width="46" customWidth="1"/>
    <col min="5" max="5" width="27.7109375" customWidth="1"/>
    <col min="6" max="6" width="15.5703125" customWidth="1"/>
    <col min="7" max="7" width="79.7109375" customWidth="1"/>
    <col min="8" max="8" width="10.5703125" customWidth="1"/>
    <col min="9" max="9" width="32.7109375" customWidth="1"/>
    <col min="10" max="10" width="41.42578125" customWidth="1"/>
    <col min="11" max="11" width="14.28515625" customWidth="1"/>
    <col min="12" max="12" width="15.28515625" customWidth="1"/>
  </cols>
  <sheetData>
    <row r="1" spans="1:17">
      <c r="A1" s="18"/>
      <c r="B1" s="18" t="s">
        <v>487</v>
      </c>
      <c r="C1" s="18"/>
      <c r="D1" s="18" t="s">
        <v>552</v>
      </c>
      <c r="E1" s="18" t="s">
        <v>505</v>
      </c>
      <c r="F1" s="18" t="s">
        <v>506</v>
      </c>
      <c r="G1" s="24" t="s">
        <v>507</v>
      </c>
      <c r="H1" s="18" t="s">
        <v>554</v>
      </c>
      <c r="I1" s="21"/>
      <c r="J1" s="23"/>
      <c r="K1" s="23"/>
      <c r="M1" s="23"/>
      <c r="N1" s="23"/>
      <c r="O1" s="23"/>
      <c r="P1" s="23"/>
      <c r="Q1" s="23"/>
    </row>
    <row r="2" spans="1:17">
      <c r="A2" s="17"/>
      <c r="B2" s="25" t="s">
        <v>486</v>
      </c>
      <c r="C2" s="25"/>
      <c r="D2" s="17"/>
      <c r="E2" s="17"/>
      <c r="F2" s="17"/>
      <c r="G2" s="17"/>
      <c r="H2" s="17"/>
      <c r="I2" s="17"/>
      <c r="J2" s="23"/>
      <c r="K2" s="23"/>
      <c r="M2" s="23"/>
      <c r="N2" s="23"/>
      <c r="O2" s="23"/>
      <c r="P2" s="23"/>
      <c r="Q2" s="23"/>
    </row>
    <row r="3" spans="1:17">
      <c r="A3" s="17"/>
      <c r="B3" s="17" t="s">
        <v>513</v>
      </c>
      <c r="C3" s="17"/>
      <c r="D3" s="17" t="s">
        <v>493</v>
      </c>
      <c r="E3" s="17" t="s">
        <v>498</v>
      </c>
      <c r="F3" s="17" t="s">
        <v>494</v>
      </c>
      <c r="G3" s="17" t="s">
        <v>500</v>
      </c>
      <c r="H3" s="17" t="s">
        <v>555</v>
      </c>
      <c r="I3" s="17"/>
      <c r="J3" s="23"/>
      <c r="K3" s="23"/>
      <c r="M3" s="17"/>
      <c r="N3" s="17"/>
      <c r="O3" s="17"/>
      <c r="P3" s="23"/>
      <c r="Q3" s="23"/>
    </row>
    <row r="4" spans="1:17">
      <c r="A4" s="17"/>
      <c r="B4" s="17" t="s">
        <v>514</v>
      </c>
      <c r="C4" s="17"/>
      <c r="D4" s="17" t="s">
        <v>515</v>
      </c>
      <c r="E4" s="17" t="s">
        <v>498</v>
      </c>
      <c r="F4" s="17" t="s">
        <v>494</v>
      </c>
      <c r="G4" s="17" t="s">
        <v>516</v>
      </c>
      <c r="H4" s="17" t="s">
        <v>555</v>
      </c>
      <c r="I4" s="17"/>
      <c r="J4" s="23"/>
      <c r="K4" s="23"/>
    </row>
    <row r="5" spans="1:17">
      <c r="A5" s="17"/>
      <c r="B5" s="17" t="s">
        <v>517</v>
      </c>
      <c r="C5" s="17"/>
      <c r="D5" s="17" t="s">
        <v>518</v>
      </c>
      <c r="E5" s="17" t="s">
        <v>498</v>
      </c>
      <c r="F5" s="17" t="s">
        <v>494</v>
      </c>
      <c r="G5" s="17" t="s">
        <v>519</v>
      </c>
      <c r="H5" s="17" t="s">
        <v>555</v>
      </c>
      <c r="I5" s="17"/>
      <c r="J5" s="23"/>
      <c r="K5" s="23"/>
    </row>
    <row r="6" spans="1:17">
      <c r="A6" s="17"/>
      <c r="B6" s="17" t="s">
        <v>520</v>
      </c>
      <c r="C6" s="17"/>
      <c r="D6" s="17" t="s">
        <v>521</v>
      </c>
      <c r="E6" s="17" t="s">
        <v>498</v>
      </c>
      <c r="F6" s="17" t="s">
        <v>494</v>
      </c>
      <c r="G6" s="17" t="s">
        <v>522</v>
      </c>
      <c r="H6" s="17" t="s">
        <v>556</v>
      </c>
      <c r="I6" s="17"/>
      <c r="J6" s="23"/>
      <c r="K6" s="23"/>
    </row>
    <row r="7" spans="1:17">
      <c r="A7" s="17"/>
      <c r="B7" s="17" t="s">
        <v>523</v>
      </c>
      <c r="C7" s="17"/>
      <c r="D7" s="17" t="s">
        <v>524</v>
      </c>
      <c r="E7" s="17" t="s">
        <v>498</v>
      </c>
      <c r="F7" s="17" t="s">
        <v>494</v>
      </c>
      <c r="G7" s="17" t="s">
        <v>525</v>
      </c>
      <c r="H7" s="17" t="s">
        <v>559</v>
      </c>
      <c r="I7" s="17"/>
      <c r="J7" s="23"/>
      <c r="K7" s="23"/>
    </row>
    <row r="8" spans="1:17">
      <c r="A8" s="17"/>
      <c r="B8" s="17" t="s">
        <v>526</v>
      </c>
      <c r="C8" s="17"/>
      <c r="D8" s="17" t="s">
        <v>527</v>
      </c>
      <c r="E8" s="17" t="s">
        <v>498</v>
      </c>
      <c r="F8" s="17" t="s">
        <v>494</v>
      </c>
      <c r="G8" s="17" t="s">
        <v>528</v>
      </c>
      <c r="H8" s="17" t="s">
        <v>559</v>
      </c>
      <c r="I8" s="17"/>
      <c r="J8" s="23"/>
      <c r="K8" s="23"/>
    </row>
    <row r="9" spans="1:17">
      <c r="A9" s="17"/>
      <c r="B9" s="17" t="s">
        <v>529</v>
      </c>
      <c r="C9" s="17"/>
      <c r="D9" s="17" t="s">
        <v>530</v>
      </c>
      <c r="E9" s="17" t="s">
        <v>498</v>
      </c>
      <c r="F9" s="17" t="s">
        <v>494</v>
      </c>
      <c r="G9" s="17" t="s">
        <v>531</v>
      </c>
      <c r="H9" s="17" t="s">
        <v>555</v>
      </c>
      <c r="I9" s="17"/>
      <c r="J9" s="23"/>
      <c r="K9" s="23"/>
    </row>
    <row r="10" spans="1:17">
      <c r="A10" s="17"/>
      <c r="B10" s="17" t="s">
        <v>495</v>
      </c>
      <c r="C10" s="17"/>
      <c r="D10" s="17" t="s">
        <v>532</v>
      </c>
      <c r="E10" s="17" t="s">
        <v>498</v>
      </c>
      <c r="F10" s="17" t="s">
        <v>494</v>
      </c>
      <c r="G10" s="17" t="s">
        <v>533</v>
      </c>
      <c r="H10" s="17" t="s">
        <v>555</v>
      </c>
      <c r="I10" s="17"/>
      <c r="J10" s="23"/>
      <c r="K10" s="23"/>
    </row>
    <row r="11" spans="1:17">
      <c r="A11" s="17"/>
      <c r="B11" s="17" t="s">
        <v>501</v>
      </c>
      <c r="C11" s="17"/>
      <c r="D11" s="17" t="s">
        <v>534</v>
      </c>
      <c r="E11" s="17" t="s">
        <v>498</v>
      </c>
      <c r="F11" s="17" t="s">
        <v>494</v>
      </c>
      <c r="G11" s="17" t="s">
        <v>502</v>
      </c>
      <c r="H11" s="17" t="s">
        <v>559</v>
      </c>
      <c r="I11" s="17"/>
      <c r="J11" s="23"/>
      <c r="K11" s="23"/>
    </row>
    <row r="12" spans="1:17">
      <c r="A12" s="17"/>
      <c r="B12" s="17" t="s">
        <v>535</v>
      </c>
      <c r="C12" s="17"/>
      <c r="D12" s="17" t="s">
        <v>536</v>
      </c>
      <c r="E12" s="17" t="s">
        <v>498</v>
      </c>
      <c r="F12" s="17" t="s">
        <v>494</v>
      </c>
      <c r="G12" s="17" t="s">
        <v>537</v>
      </c>
      <c r="H12" s="17" t="s">
        <v>559</v>
      </c>
      <c r="I12" s="17"/>
      <c r="J12" s="23"/>
      <c r="K12" s="23"/>
    </row>
    <row r="13" spans="1:17">
      <c r="A13" s="17"/>
      <c r="B13" s="17"/>
      <c r="C13" s="17"/>
      <c r="D13" s="17"/>
      <c r="E13" s="17"/>
      <c r="F13" s="17"/>
      <c r="G13" s="17"/>
      <c r="H13" s="17"/>
      <c r="I13" s="17"/>
      <c r="J13" s="23"/>
      <c r="K13" s="23"/>
    </row>
    <row r="14" spans="1:17">
      <c r="A14" s="17"/>
      <c r="B14" s="25" t="s">
        <v>488</v>
      </c>
      <c r="C14" s="17"/>
      <c r="D14" s="17"/>
      <c r="E14" s="17" t="s">
        <v>498</v>
      </c>
      <c r="F14" s="17"/>
      <c r="G14" s="17"/>
      <c r="H14" s="17"/>
      <c r="I14" s="17"/>
      <c r="J14" s="23"/>
      <c r="K14" s="23"/>
    </row>
    <row r="15" spans="1:17">
      <c r="A15" s="17"/>
      <c r="B15" s="17" t="s">
        <v>538</v>
      </c>
      <c r="C15" s="17"/>
      <c r="D15" s="17" t="s">
        <v>539</v>
      </c>
      <c r="E15" s="17" t="s">
        <v>498</v>
      </c>
      <c r="F15" s="17" t="s">
        <v>503</v>
      </c>
      <c r="G15" s="17" t="s">
        <v>540</v>
      </c>
      <c r="H15" s="17" t="s">
        <v>563</v>
      </c>
      <c r="I15" s="17"/>
      <c r="J15" s="23"/>
      <c r="K15" s="23"/>
    </row>
    <row r="16" spans="1:17">
      <c r="A16" s="17"/>
      <c r="B16" s="17" t="s">
        <v>491</v>
      </c>
      <c r="C16" s="17"/>
      <c r="D16" s="17" t="s">
        <v>508</v>
      </c>
      <c r="E16" s="17" t="s">
        <v>498</v>
      </c>
      <c r="F16" s="17" t="s">
        <v>503</v>
      </c>
      <c r="G16" s="17" t="s">
        <v>541</v>
      </c>
      <c r="H16" s="17" t="s">
        <v>562</v>
      </c>
      <c r="I16" s="17"/>
      <c r="J16" s="23"/>
      <c r="K16" s="23"/>
    </row>
    <row r="17" spans="1:17">
      <c r="A17" s="17"/>
      <c r="B17" s="17" t="s">
        <v>492</v>
      </c>
      <c r="C17" s="17"/>
      <c r="D17" s="17" t="s">
        <v>542</v>
      </c>
      <c r="E17" s="17" t="s">
        <v>498</v>
      </c>
      <c r="F17" s="17" t="s">
        <v>503</v>
      </c>
      <c r="G17" s="17" t="s">
        <v>543</v>
      </c>
      <c r="H17" s="17" t="s">
        <v>560</v>
      </c>
      <c r="I17" s="17"/>
      <c r="J17" s="23"/>
      <c r="K17" s="23"/>
    </row>
    <row r="18" spans="1:17">
      <c r="A18" s="17"/>
      <c r="B18" s="17" t="s">
        <v>544</v>
      </c>
      <c r="C18" s="17"/>
      <c r="D18" s="17" t="s">
        <v>545</v>
      </c>
      <c r="E18" s="17" t="s">
        <v>498</v>
      </c>
      <c r="F18" s="17" t="s">
        <v>504</v>
      </c>
      <c r="G18" s="17" t="s">
        <v>551</v>
      </c>
      <c r="H18" s="17" t="s">
        <v>555</v>
      </c>
      <c r="I18" s="17"/>
      <c r="J18" s="23"/>
      <c r="K18" s="23"/>
    </row>
    <row r="19" spans="1:17">
      <c r="A19" s="17"/>
      <c r="B19" s="17"/>
      <c r="C19" s="17"/>
      <c r="D19" s="17"/>
      <c r="E19" s="17"/>
      <c r="F19" s="17"/>
      <c r="G19" s="17"/>
      <c r="H19" s="17"/>
      <c r="I19" s="17"/>
      <c r="J19" s="23"/>
      <c r="K19" s="23"/>
    </row>
    <row r="20" spans="1:17">
      <c r="A20" s="17"/>
      <c r="B20" s="25" t="s">
        <v>489</v>
      </c>
      <c r="C20" s="17"/>
      <c r="D20" s="17"/>
      <c r="E20" s="17"/>
      <c r="F20" s="17"/>
      <c r="G20" s="17"/>
      <c r="H20" s="17"/>
      <c r="I20" s="21"/>
      <c r="J20" s="23"/>
      <c r="K20" s="23"/>
    </row>
    <row r="21" spans="1:17">
      <c r="A21" s="17"/>
      <c r="B21" s="17" t="s">
        <v>490</v>
      </c>
      <c r="C21" s="17"/>
      <c r="D21" s="17" t="s">
        <v>546</v>
      </c>
      <c r="E21" s="17" t="s">
        <v>497</v>
      </c>
      <c r="F21" s="17" t="s">
        <v>503</v>
      </c>
      <c r="G21" s="17" t="s">
        <v>511</v>
      </c>
      <c r="H21" s="17" t="s">
        <v>557</v>
      </c>
      <c r="I21" s="17"/>
      <c r="J21" s="23"/>
      <c r="K21" s="23"/>
    </row>
    <row r="22" spans="1:17">
      <c r="A22" s="17"/>
      <c r="B22" s="17" t="s">
        <v>499</v>
      </c>
      <c r="C22" s="17"/>
      <c r="D22" s="17" t="s">
        <v>547</v>
      </c>
      <c r="E22" s="17" t="s">
        <v>497</v>
      </c>
      <c r="F22" s="17" t="s">
        <v>503</v>
      </c>
      <c r="G22" s="17" t="s">
        <v>548</v>
      </c>
      <c r="H22" s="17" t="s">
        <v>558</v>
      </c>
      <c r="I22" s="17"/>
      <c r="J22" s="23"/>
      <c r="K22" s="23"/>
    </row>
    <row r="23" spans="1:17">
      <c r="A23" s="18"/>
      <c r="B23" s="18" t="s">
        <v>496</v>
      </c>
      <c r="C23" s="18"/>
      <c r="D23" s="18" t="s">
        <v>549</v>
      </c>
      <c r="E23" s="18" t="s">
        <v>497</v>
      </c>
      <c r="F23" s="18" t="s">
        <v>503</v>
      </c>
      <c r="G23" s="18" t="s">
        <v>553</v>
      </c>
      <c r="H23" s="21" t="s">
        <v>561</v>
      </c>
      <c r="I23" s="21"/>
      <c r="J23" s="23"/>
      <c r="K23" s="23"/>
    </row>
    <row r="24" spans="1:17">
      <c r="A24" s="17"/>
      <c r="B24" s="17" t="s">
        <v>550</v>
      </c>
      <c r="C24" s="17"/>
      <c r="D24" s="17"/>
      <c r="E24" s="17"/>
      <c r="F24" s="17"/>
      <c r="G24" s="26"/>
      <c r="H24" s="17"/>
      <c r="I24" s="17"/>
      <c r="J24" s="23"/>
      <c r="K24" s="23"/>
    </row>
    <row r="25" spans="1:17">
      <c r="A25" s="17"/>
      <c r="B25" s="17" t="s">
        <v>509</v>
      </c>
      <c r="C25" s="17"/>
      <c r="D25" s="17"/>
      <c r="E25" s="17"/>
      <c r="F25" s="17"/>
      <c r="G25" s="17"/>
      <c r="H25" s="17"/>
      <c r="I25" s="17"/>
      <c r="J25" s="23"/>
      <c r="K25" s="23"/>
    </row>
    <row r="26" spans="1:17">
      <c r="A26" s="17"/>
      <c r="B26" s="17" t="s">
        <v>510</v>
      </c>
      <c r="C26" s="17"/>
      <c r="D26" s="17"/>
      <c r="E26" s="17"/>
      <c r="F26" s="17"/>
      <c r="G26" s="17"/>
      <c r="H26" s="17"/>
      <c r="I26" s="17"/>
      <c r="J26" s="23"/>
      <c r="K26" s="23"/>
    </row>
    <row r="27" spans="1:17">
      <c r="B27" s="23"/>
      <c r="C27" s="23"/>
      <c r="D27" s="23"/>
      <c r="E27" s="23"/>
      <c r="F27" s="23"/>
    </row>
    <row r="28" spans="1:17">
      <c r="B28" s="23"/>
      <c r="C28" s="23"/>
      <c r="D28" s="23"/>
      <c r="E28" s="23"/>
      <c r="F28" s="23"/>
    </row>
    <row r="29" spans="1:17">
      <c r="B29" s="23"/>
      <c r="C29" s="23"/>
      <c r="D29" s="23"/>
      <c r="E29" s="23"/>
      <c r="F29" s="23"/>
    </row>
    <row r="30" spans="1:17">
      <c r="B30" s="23"/>
      <c r="C30" s="23"/>
      <c r="D30" s="23"/>
      <c r="E30" s="23"/>
      <c r="F30" s="23"/>
      <c r="G30" s="17"/>
      <c r="I30" s="17"/>
      <c r="J30" s="17"/>
      <c r="K30" s="17"/>
      <c r="L30" s="17"/>
      <c r="M30" s="17"/>
      <c r="N30" s="17"/>
      <c r="O30" s="17"/>
      <c r="P30" s="23"/>
      <c r="Q30" s="23"/>
    </row>
    <row r="31" spans="1:17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</row>
    <row r="32" spans="1:17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</row>
    <row r="33" spans="2:17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</row>
    <row r="34" spans="2:17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</row>
    <row r="35" spans="2:17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</row>
    <row r="36" spans="2:17"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</row>
    <row r="37" spans="2:17"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2:17"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</row>
    <row r="39" spans="2:17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</row>
    <row r="40" spans="2:17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</row>
    <row r="41" spans="2:17"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</row>
    <row r="42" spans="2:17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TOC_modern_vs._paleosol</vt:lpstr>
      <vt:lpstr>Farrel_quartzite_TOC</vt:lpstr>
      <vt:lpstr>Amorphous_Modern_Andisol</vt:lpstr>
      <vt:lpstr>Table1_Wattel-Koekkoek_2003</vt:lpstr>
      <vt:lpstr>Table S1_Pedogenic features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P. Broz</dc:creator>
  <cp:lastModifiedBy>Adrian P. Broz</cp:lastModifiedBy>
  <dcterms:created xsi:type="dcterms:W3CDTF">2019-04-04T17:57:28Z</dcterms:created>
  <dcterms:modified xsi:type="dcterms:W3CDTF">2020-07-14T23:22:05Z</dcterms:modified>
</cp:coreProperties>
</file>