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DOC\Edinburgh\Drafts\Monkey Обезьяны\"/>
    </mc:Choice>
  </mc:AlternateContent>
  <xr:revisionPtr revIDLastSave="0" documentId="13_ncr:1_{B7F04DFA-904B-49D9-A798-1B6B0F7EB258}" xr6:coauthVersionLast="47" xr6:coauthVersionMax="47" xr10:uidLastSave="{00000000-0000-0000-0000-000000000000}"/>
  <bookViews>
    <workbookView xWindow="1920" yWindow="1920" windowWidth="17280" windowHeight="9024" xr2:uid="{00000000-000D-0000-FFFF-FFFF00000000}"/>
  </bookViews>
  <sheets>
    <sheet name="List of antibodies" sheetId="8" r:id="rId1"/>
    <sheet name="FC_Cockt1" sheetId="3" r:id="rId2"/>
    <sheet name="FC_Cockt2" sheetId="4" r:id="rId3"/>
    <sheet name="Haemo+FC_forCorrMatrix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2" i="4" l="1"/>
  <c r="AD28" i="4"/>
  <c r="AF49" i="4" l="1"/>
  <c r="AG49" i="4"/>
  <c r="AH49" i="4"/>
  <c r="AI49" i="4"/>
  <c r="AJ49" i="4"/>
  <c r="AK49" i="4"/>
  <c r="AM49" i="4"/>
  <c r="AF28" i="4"/>
  <c r="AG28" i="4"/>
  <c r="AH28" i="4"/>
  <c r="AI28" i="4"/>
  <c r="AJ28" i="4"/>
  <c r="AK28" i="4"/>
  <c r="AM28" i="4"/>
  <c r="D27" i="3"/>
  <c r="AT27" i="3" s="1"/>
  <c r="X27" i="4"/>
  <c r="L27" i="4" s="1"/>
  <c r="AE1" i="4"/>
  <c r="AE48" i="4"/>
  <c r="AT1" i="3"/>
  <c r="AU49" i="3"/>
  <c r="AV49" i="3"/>
  <c r="AX49" i="3"/>
  <c r="AZ49" i="3"/>
  <c r="BB49" i="3"/>
  <c r="BC49" i="3"/>
  <c r="BD49" i="3"/>
  <c r="BE49" i="3"/>
  <c r="BG49" i="3"/>
  <c r="AU28" i="3"/>
  <c r="AV28" i="3"/>
  <c r="AX28" i="3"/>
  <c r="AZ28" i="3"/>
  <c r="BB28" i="3"/>
  <c r="BC28" i="3"/>
  <c r="BD28" i="3"/>
  <c r="BE28" i="3"/>
  <c r="BG28" i="3"/>
  <c r="AT48" i="3"/>
  <c r="AX51" i="3"/>
  <c r="AW54" i="3"/>
  <c r="AW51" i="3"/>
  <c r="AW52" i="3"/>
  <c r="AW53" i="3"/>
  <c r="AW55" i="3"/>
  <c r="AW56" i="3"/>
  <c r="AW57" i="3"/>
  <c r="AW58" i="3"/>
  <c r="AW59" i="3"/>
  <c r="AW60" i="3"/>
  <c r="AW61" i="3"/>
  <c r="AW62" i="3"/>
  <c r="AW63" i="3"/>
  <c r="AW64" i="3"/>
  <c r="AW65" i="3"/>
  <c r="AW66" i="3"/>
  <c r="AW67" i="3"/>
  <c r="AW68" i="3"/>
  <c r="AW69" i="3"/>
  <c r="AW70" i="3"/>
  <c r="AW71" i="3"/>
  <c r="BD52" i="3"/>
  <c r="BD53" i="3"/>
  <c r="BD54" i="3"/>
  <c r="BD55" i="3"/>
  <c r="BD56" i="3"/>
  <c r="BD57" i="3"/>
  <c r="BD58" i="3"/>
  <c r="BD59" i="3"/>
  <c r="BD60" i="3"/>
  <c r="BD61" i="3"/>
  <c r="BD62" i="3"/>
  <c r="BD63" i="3"/>
  <c r="BD64" i="3"/>
  <c r="BD65" i="3"/>
  <c r="BD66" i="3"/>
  <c r="BD67" i="3"/>
  <c r="BD68" i="3"/>
  <c r="BD69" i="3"/>
  <c r="BD70" i="3"/>
  <c r="BD71" i="3"/>
  <c r="BD51" i="3"/>
  <c r="BD4" i="3"/>
  <c r="BD5" i="3"/>
  <c r="BD6" i="3"/>
  <c r="BD7" i="3"/>
  <c r="BD8" i="3"/>
  <c r="BD9" i="3"/>
  <c r="BD10" i="3"/>
  <c r="BD11" i="3"/>
  <c r="BD12" i="3"/>
  <c r="BD13" i="3"/>
  <c r="BD14" i="3"/>
  <c r="BD15" i="3"/>
  <c r="BD16" i="3"/>
  <c r="BD17" i="3"/>
  <c r="BD18" i="3"/>
  <c r="BD19" i="3"/>
  <c r="BD20" i="3"/>
  <c r="BD21" i="3"/>
  <c r="BD22" i="3"/>
  <c r="BD23" i="3"/>
  <c r="BD24" i="3"/>
  <c r="BD25" i="3"/>
  <c r="BD29" i="3"/>
  <c r="BD30" i="3"/>
  <c r="BD31" i="3"/>
  <c r="BD32" i="3"/>
  <c r="BD33" i="3"/>
  <c r="BD34" i="3"/>
  <c r="BD35" i="3"/>
  <c r="BD36" i="3"/>
  <c r="BD37" i="3"/>
  <c r="BD38" i="3"/>
  <c r="BD39" i="3"/>
  <c r="BD40" i="3"/>
  <c r="BD41" i="3"/>
  <c r="BD42" i="3"/>
  <c r="BD43" i="3"/>
  <c r="BD44" i="3"/>
  <c r="BD45" i="3"/>
  <c r="BD46" i="3"/>
  <c r="BD3" i="3"/>
  <c r="BC52" i="3"/>
  <c r="BC53" i="3"/>
  <c r="BC54" i="3"/>
  <c r="BC55" i="3"/>
  <c r="BC56" i="3"/>
  <c r="BC57" i="3"/>
  <c r="BC58" i="3"/>
  <c r="BC59" i="3"/>
  <c r="BG59" i="3" s="1"/>
  <c r="BC60" i="3"/>
  <c r="BC61" i="3"/>
  <c r="BC62" i="3"/>
  <c r="BC63" i="3"/>
  <c r="BC64" i="3"/>
  <c r="BC65" i="3"/>
  <c r="BC66" i="3"/>
  <c r="BC67" i="3"/>
  <c r="BG67" i="3" s="1"/>
  <c r="BC68" i="3"/>
  <c r="BC69" i="3"/>
  <c r="BC70" i="3"/>
  <c r="BC71" i="3"/>
  <c r="BC51" i="3"/>
  <c r="BC29" i="3"/>
  <c r="BC30" i="3"/>
  <c r="BC31" i="3"/>
  <c r="BC32" i="3"/>
  <c r="BC33" i="3"/>
  <c r="BC34" i="3"/>
  <c r="BC35" i="3"/>
  <c r="BC36" i="3"/>
  <c r="BC37" i="3"/>
  <c r="BC38" i="3"/>
  <c r="BC39" i="3"/>
  <c r="BC40" i="3"/>
  <c r="BC41" i="3"/>
  <c r="BC42" i="3"/>
  <c r="BC43" i="3"/>
  <c r="BC44" i="3"/>
  <c r="BC45" i="3"/>
  <c r="BC46" i="3"/>
  <c r="BC4" i="3"/>
  <c r="BC5" i="3"/>
  <c r="BC6" i="3"/>
  <c r="BC7" i="3"/>
  <c r="BC8" i="3"/>
  <c r="BC9" i="3"/>
  <c r="BC10" i="3"/>
  <c r="BC11" i="3"/>
  <c r="BC12" i="3"/>
  <c r="BC13" i="3"/>
  <c r="BC14" i="3"/>
  <c r="BC15" i="3"/>
  <c r="BC16" i="3"/>
  <c r="BC17" i="3"/>
  <c r="BC18" i="3"/>
  <c r="BC19" i="3"/>
  <c r="BC20" i="3"/>
  <c r="BC21" i="3"/>
  <c r="BC22" i="3"/>
  <c r="BC23" i="3"/>
  <c r="BC24" i="3"/>
  <c r="BC25" i="3"/>
  <c r="BC3" i="3"/>
  <c r="BB52" i="3"/>
  <c r="BB53" i="3"/>
  <c r="BB54" i="3"/>
  <c r="BB55" i="3"/>
  <c r="BB56" i="3"/>
  <c r="BB57" i="3"/>
  <c r="BB58" i="3"/>
  <c r="BB59" i="3"/>
  <c r="BB60" i="3"/>
  <c r="BB61" i="3"/>
  <c r="BB62" i="3"/>
  <c r="BB63" i="3"/>
  <c r="BB64" i="3"/>
  <c r="BB65" i="3"/>
  <c r="BB66" i="3"/>
  <c r="BB67" i="3"/>
  <c r="BB68" i="3"/>
  <c r="BB69" i="3"/>
  <c r="BB70" i="3"/>
  <c r="BB71" i="3"/>
  <c r="BB51" i="3"/>
  <c r="BB30" i="3"/>
  <c r="BB31" i="3"/>
  <c r="BB32" i="3"/>
  <c r="BB33" i="3"/>
  <c r="BB34" i="3"/>
  <c r="BB35" i="3"/>
  <c r="BB36" i="3"/>
  <c r="BB37" i="3"/>
  <c r="BB38" i="3"/>
  <c r="BB39" i="3"/>
  <c r="BB40" i="3"/>
  <c r="BB41" i="3"/>
  <c r="BB42" i="3"/>
  <c r="BB43" i="3"/>
  <c r="BB44" i="3"/>
  <c r="BB45" i="3"/>
  <c r="BB46" i="3"/>
  <c r="BB29" i="3"/>
  <c r="BB4" i="3"/>
  <c r="BB5" i="3"/>
  <c r="BB6" i="3"/>
  <c r="BB7" i="3"/>
  <c r="BB8" i="3"/>
  <c r="BB9" i="3"/>
  <c r="BB10" i="3"/>
  <c r="BB11" i="3"/>
  <c r="BB12" i="3"/>
  <c r="BB13" i="3"/>
  <c r="BB14" i="3"/>
  <c r="BB15" i="3"/>
  <c r="BB16" i="3"/>
  <c r="BB17" i="3"/>
  <c r="BB18" i="3"/>
  <c r="BB19" i="3"/>
  <c r="BB20" i="3"/>
  <c r="BB21" i="3"/>
  <c r="BB22" i="3"/>
  <c r="BB23" i="3"/>
  <c r="BB24" i="3"/>
  <c r="BB25" i="3"/>
  <c r="BB3" i="3"/>
  <c r="BA52" i="3"/>
  <c r="BA53" i="3"/>
  <c r="BA54" i="3"/>
  <c r="BA55" i="3"/>
  <c r="BA56" i="3"/>
  <c r="BA57" i="3"/>
  <c r="BA58" i="3"/>
  <c r="BA59" i="3"/>
  <c r="BA60" i="3"/>
  <c r="BA61" i="3"/>
  <c r="BA62" i="3"/>
  <c r="BA63" i="3"/>
  <c r="BA64" i="3"/>
  <c r="BA65" i="3"/>
  <c r="BA66" i="3"/>
  <c r="BA67" i="3"/>
  <c r="BA68" i="3"/>
  <c r="BA69" i="3"/>
  <c r="BA70" i="3"/>
  <c r="BA71" i="3"/>
  <c r="BA51" i="3"/>
  <c r="BA30" i="3"/>
  <c r="BA31" i="3"/>
  <c r="BA32" i="3"/>
  <c r="BA33" i="3"/>
  <c r="BA34" i="3"/>
  <c r="BA35" i="3"/>
  <c r="BA36" i="3"/>
  <c r="BA37" i="3"/>
  <c r="BA38" i="3"/>
  <c r="BA39" i="3"/>
  <c r="BA40" i="3"/>
  <c r="BA41" i="3"/>
  <c r="BA42" i="3"/>
  <c r="BA43" i="3"/>
  <c r="BA44" i="3"/>
  <c r="BA45" i="3"/>
  <c r="BA46" i="3"/>
  <c r="BA29" i="3"/>
  <c r="BA4" i="3"/>
  <c r="BA5" i="3"/>
  <c r="BA6" i="3"/>
  <c r="BA7" i="3"/>
  <c r="BA8" i="3"/>
  <c r="BA9" i="3"/>
  <c r="BA10" i="3"/>
  <c r="BA11" i="3"/>
  <c r="BA12" i="3"/>
  <c r="BA13" i="3"/>
  <c r="BA14" i="3"/>
  <c r="BA15" i="3"/>
  <c r="BA16" i="3"/>
  <c r="BA17" i="3"/>
  <c r="BA18" i="3"/>
  <c r="BA19" i="3"/>
  <c r="BA20" i="3"/>
  <c r="BA21" i="3"/>
  <c r="BA22" i="3"/>
  <c r="BA23" i="3"/>
  <c r="BA24" i="3"/>
  <c r="BA25" i="3"/>
  <c r="BA3" i="3"/>
  <c r="BA2" i="3"/>
  <c r="BA49" i="3" s="1"/>
  <c r="AZ71" i="3"/>
  <c r="AZ52" i="3"/>
  <c r="AZ53" i="3"/>
  <c r="AZ54" i="3"/>
  <c r="AZ55" i="3"/>
  <c r="AZ56" i="3"/>
  <c r="AZ57" i="3"/>
  <c r="AZ58" i="3"/>
  <c r="AZ59" i="3"/>
  <c r="AZ60" i="3"/>
  <c r="AZ61" i="3"/>
  <c r="AZ62" i="3"/>
  <c r="AZ63" i="3"/>
  <c r="AZ64" i="3"/>
  <c r="AZ65" i="3"/>
  <c r="AZ66" i="3"/>
  <c r="AZ67" i="3"/>
  <c r="AZ68" i="3"/>
  <c r="AZ69" i="3"/>
  <c r="AZ70" i="3"/>
  <c r="AZ51" i="3"/>
  <c r="AZ31" i="3"/>
  <c r="AZ32" i="3"/>
  <c r="AZ33" i="3"/>
  <c r="AZ34" i="3"/>
  <c r="AZ35" i="3"/>
  <c r="AZ36" i="3"/>
  <c r="AZ37" i="3"/>
  <c r="AZ38" i="3"/>
  <c r="AZ39" i="3"/>
  <c r="AZ40" i="3"/>
  <c r="AZ41" i="3"/>
  <c r="AZ42" i="3"/>
  <c r="AZ43" i="3"/>
  <c r="AZ44" i="3"/>
  <c r="AZ45" i="3"/>
  <c r="AZ46" i="3"/>
  <c r="AZ4" i="3"/>
  <c r="AZ5" i="3"/>
  <c r="AZ6" i="3"/>
  <c r="AZ7" i="3"/>
  <c r="AZ8" i="3"/>
  <c r="AZ9" i="3"/>
  <c r="AZ10" i="3"/>
  <c r="AZ11" i="3"/>
  <c r="AZ12" i="3"/>
  <c r="AZ13" i="3"/>
  <c r="AZ14" i="3"/>
  <c r="AZ15" i="3"/>
  <c r="AZ16" i="3"/>
  <c r="AZ17" i="3"/>
  <c r="AZ18" i="3"/>
  <c r="AZ19" i="3"/>
  <c r="AZ20" i="3"/>
  <c r="AZ21" i="3"/>
  <c r="AZ22" i="3"/>
  <c r="AZ23" i="3"/>
  <c r="AZ24" i="3"/>
  <c r="AZ25" i="3"/>
  <c r="AZ29" i="3"/>
  <c r="AZ30" i="3"/>
  <c r="AZ3" i="3"/>
  <c r="AY30" i="3"/>
  <c r="AY31" i="3"/>
  <c r="AY32" i="3"/>
  <c r="AY33" i="3"/>
  <c r="AY34" i="3"/>
  <c r="AY35" i="3"/>
  <c r="AY36" i="3"/>
  <c r="AY37" i="3"/>
  <c r="AY38" i="3"/>
  <c r="AY39" i="3"/>
  <c r="AY40" i="3"/>
  <c r="AY41" i="3"/>
  <c r="AY42" i="3"/>
  <c r="AY43" i="3"/>
  <c r="AY44" i="3"/>
  <c r="AY45" i="3"/>
  <c r="AY46" i="3"/>
  <c r="AY29" i="3"/>
  <c r="AY52" i="3"/>
  <c r="AY53" i="3"/>
  <c r="AY54" i="3"/>
  <c r="AY55" i="3"/>
  <c r="AY56" i="3"/>
  <c r="AY57" i="3"/>
  <c r="AY58" i="3"/>
  <c r="AY59" i="3"/>
  <c r="AY60" i="3"/>
  <c r="AY61" i="3"/>
  <c r="AY62" i="3"/>
  <c r="AY63" i="3"/>
  <c r="AY64" i="3"/>
  <c r="AY65" i="3"/>
  <c r="AY66" i="3"/>
  <c r="AY67" i="3"/>
  <c r="AY68" i="3"/>
  <c r="AY69" i="3"/>
  <c r="AY70" i="3"/>
  <c r="AY71" i="3"/>
  <c r="AY51" i="3"/>
  <c r="AY4" i="3"/>
  <c r="AY5" i="3"/>
  <c r="AY6" i="3"/>
  <c r="AY7" i="3"/>
  <c r="AY8" i="3"/>
  <c r="AY9" i="3"/>
  <c r="AY10" i="3"/>
  <c r="AY11" i="3"/>
  <c r="AY12" i="3"/>
  <c r="AY13" i="3"/>
  <c r="AY14" i="3"/>
  <c r="AY15" i="3"/>
  <c r="AY16" i="3"/>
  <c r="AY17" i="3"/>
  <c r="AY18" i="3"/>
  <c r="AY19" i="3"/>
  <c r="AY20" i="3"/>
  <c r="AY21" i="3"/>
  <c r="AY22" i="3"/>
  <c r="AY23" i="3"/>
  <c r="AY24" i="3"/>
  <c r="AY25" i="3"/>
  <c r="AY3" i="3"/>
  <c r="AY2" i="3"/>
  <c r="AY49" i="3" s="1"/>
  <c r="BA28" i="3" l="1"/>
  <c r="AY28" i="3"/>
  <c r="BG52" i="3"/>
  <c r="BG61" i="3"/>
  <c r="BG60" i="3"/>
  <c r="BG68" i="3"/>
  <c r="BG65" i="3"/>
  <c r="BG64" i="3"/>
  <c r="BG63" i="3"/>
  <c r="BG62" i="3"/>
  <c r="BG69" i="3"/>
  <c r="BG53" i="3"/>
  <c r="BG66" i="3"/>
  <c r="BG58" i="3"/>
  <c r="BG57" i="3"/>
  <c r="BG71" i="3"/>
  <c r="BG70" i="3"/>
  <c r="BG54" i="3"/>
  <c r="BG51" i="3"/>
  <c r="BG56" i="3"/>
  <c r="BG55" i="3"/>
  <c r="AX71" i="3"/>
  <c r="AX52" i="3"/>
  <c r="AX53" i="3"/>
  <c r="AX54" i="3"/>
  <c r="AX55" i="3"/>
  <c r="AX56" i="3"/>
  <c r="AX57" i="3"/>
  <c r="AX58" i="3"/>
  <c r="AX59" i="3"/>
  <c r="AX60" i="3"/>
  <c r="AX61" i="3"/>
  <c r="AX62" i="3"/>
  <c r="AX63" i="3"/>
  <c r="AX64" i="3"/>
  <c r="AX65" i="3"/>
  <c r="AX66" i="3"/>
  <c r="AX67" i="3"/>
  <c r="AX68" i="3"/>
  <c r="AX69" i="3"/>
  <c r="AX70" i="3"/>
  <c r="AX29" i="3"/>
  <c r="AX30" i="3"/>
  <c r="AX31" i="3"/>
  <c r="AX32" i="3"/>
  <c r="AX33" i="3"/>
  <c r="AX34" i="3"/>
  <c r="AX35" i="3"/>
  <c r="AX36" i="3"/>
  <c r="AX37" i="3"/>
  <c r="AX38" i="3"/>
  <c r="AX39" i="3"/>
  <c r="AX40" i="3"/>
  <c r="AX41" i="3"/>
  <c r="AX42" i="3"/>
  <c r="AX43" i="3"/>
  <c r="AX44" i="3"/>
  <c r="AX45" i="3"/>
  <c r="AX46" i="3"/>
  <c r="AX4" i="3"/>
  <c r="AX5" i="3"/>
  <c r="AX6" i="3"/>
  <c r="AX7" i="3"/>
  <c r="AX8" i="3"/>
  <c r="AX9" i="3"/>
  <c r="AX10" i="3"/>
  <c r="AX11" i="3"/>
  <c r="AX12" i="3"/>
  <c r="AX13" i="3"/>
  <c r="AX14" i="3"/>
  <c r="AX15" i="3"/>
  <c r="AX16" i="3"/>
  <c r="AX17" i="3"/>
  <c r="AX18" i="3"/>
  <c r="AX19" i="3"/>
  <c r="AX20" i="3"/>
  <c r="AX21" i="3"/>
  <c r="AX22" i="3"/>
  <c r="AX23" i="3"/>
  <c r="AX24" i="3"/>
  <c r="AX25" i="3"/>
  <c r="AX3" i="3"/>
  <c r="AW4" i="3"/>
  <c r="BG4" i="3" s="1"/>
  <c r="AW5" i="3"/>
  <c r="BG5" i="3" s="1"/>
  <c r="AW6" i="3"/>
  <c r="BG6" i="3" s="1"/>
  <c r="AW7" i="3"/>
  <c r="BG7" i="3" s="1"/>
  <c r="AW8" i="3"/>
  <c r="BG8" i="3" s="1"/>
  <c r="AW9" i="3"/>
  <c r="BG9" i="3" s="1"/>
  <c r="AW10" i="3"/>
  <c r="BG10" i="3" s="1"/>
  <c r="AW11" i="3"/>
  <c r="BG11" i="3" s="1"/>
  <c r="AW12" i="3"/>
  <c r="BG12" i="3" s="1"/>
  <c r="AW13" i="3"/>
  <c r="BG13" i="3" s="1"/>
  <c r="AW14" i="3"/>
  <c r="BG14" i="3" s="1"/>
  <c r="AW15" i="3"/>
  <c r="BG15" i="3" s="1"/>
  <c r="AW16" i="3"/>
  <c r="BG16" i="3" s="1"/>
  <c r="AW17" i="3"/>
  <c r="BG17" i="3" s="1"/>
  <c r="AW18" i="3"/>
  <c r="BG18" i="3" s="1"/>
  <c r="AW19" i="3"/>
  <c r="BG19" i="3" s="1"/>
  <c r="AW20" i="3"/>
  <c r="BG20" i="3" s="1"/>
  <c r="AW21" i="3"/>
  <c r="BG21" i="3" s="1"/>
  <c r="AW22" i="3"/>
  <c r="BG22" i="3" s="1"/>
  <c r="AW23" i="3"/>
  <c r="BG23" i="3" s="1"/>
  <c r="AW24" i="3"/>
  <c r="BG24" i="3" s="1"/>
  <c r="AW25" i="3"/>
  <c r="BG25" i="3" s="1"/>
  <c r="AW29" i="3"/>
  <c r="BG29" i="3" s="1"/>
  <c r="AW30" i="3"/>
  <c r="BG30" i="3" s="1"/>
  <c r="AW31" i="3"/>
  <c r="BG31" i="3" s="1"/>
  <c r="AW32" i="3"/>
  <c r="BG32" i="3" s="1"/>
  <c r="AW33" i="3"/>
  <c r="BG33" i="3" s="1"/>
  <c r="AW34" i="3"/>
  <c r="BG34" i="3" s="1"/>
  <c r="AW35" i="3"/>
  <c r="BG35" i="3" s="1"/>
  <c r="AW36" i="3"/>
  <c r="BG36" i="3" s="1"/>
  <c r="AW37" i="3"/>
  <c r="BG37" i="3" s="1"/>
  <c r="AW38" i="3"/>
  <c r="BG38" i="3" s="1"/>
  <c r="AW39" i="3"/>
  <c r="BG39" i="3" s="1"/>
  <c r="AW40" i="3"/>
  <c r="BG40" i="3" s="1"/>
  <c r="AW41" i="3"/>
  <c r="BG41" i="3" s="1"/>
  <c r="AW42" i="3"/>
  <c r="BG42" i="3" s="1"/>
  <c r="AW43" i="3"/>
  <c r="BG43" i="3" s="1"/>
  <c r="AW44" i="3"/>
  <c r="BG44" i="3" s="1"/>
  <c r="AW45" i="3"/>
  <c r="BG45" i="3" s="1"/>
  <c r="AW46" i="3"/>
  <c r="BG46" i="3" s="1"/>
  <c r="AW3" i="3"/>
  <c r="BG3" i="3" s="1"/>
  <c r="AW2" i="3"/>
  <c r="AV52" i="3"/>
  <c r="AV53" i="3"/>
  <c r="AV54" i="3"/>
  <c r="AV55" i="3"/>
  <c r="AV56" i="3"/>
  <c r="AV57" i="3"/>
  <c r="AV58" i="3"/>
  <c r="AV59" i="3"/>
  <c r="AV60" i="3"/>
  <c r="AV61" i="3"/>
  <c r="AV62" i="3"/>
  <c r="AV63" i="3"/>
  <c r="AV64" i="3"/>
  <c r="AV65" i="3"/>
  <c r="AV66" i="3"/>
  <c r="AV67" i="3"/>
  <c r="AV68" i="3"/>
  <c r="AV69" i="3"/>
  <c r="AV70" i="3"/>
  <c r="AV71" i="3"/>
  <c r="AV51" i="3"/>
  <c r="AV4" i="3"/>
  <c r="AV5" i="3"/>
  <c r="AV6" i="3"/>
  <c r="AV7" i="3"/>
  <c r="AV8" i="3"/>
  <c r="AV9" i="3"/>
  <c r="AV10" i="3"/>
  <c r="AV11" i="3"/>
  <c r="AV12" i="3"/>
  <c r="AV13" i="3"/>
  <c r="AV14" i="3"/>
  <c r="AV15" i="3"/>
  <c r="AV16" i="3"/>
  <c r="AV17" i="3"/>
  <c r="AV18" i="3"/>
  <c r="AV19" i="3"/>
  <c r="AV20" i="3"/>
  <c r="AV21" i="3"/>
  <c r="AV22" i="3"/>
  <c r="AV23" i="3"/>
  <c r="AV24" i="3"/>
  <c r="AV25" i="3"/>
  <c r="AV29" i="3"/>
  <c r="AV30" i="3"/>
  <c r="AV31" i="3"/>
  <c r="AV32" i="3"/>
  <c r="AV33" i="3"/>
  <c r="AV34" i="3"/>
  <c r="AV35" i="3"/>
  <c r="AV36" i="3"/>
  <c r="AV37" i="3"/>
  <c r="AV38" i="3"/>
  <c r="AV39" i="3"/>
  <c r="AV40" i="3"/>
  <c r="AV41" i="3"/>
  <c r="AV42" i="3"/>
  <c r="AV43" i="3"/>
  <c r="AV44" i="3"/>
  <c r="AV45" i="3"/>
  <c r="AV46" i="3"/>
  <c r="AV3" i="3"/>
  <c r="AU51" i="3"/>
  <c r="AU52" i="3"/>
  <c r="AU53" i="3"/>
  <c r="AU54" i="3"/>
  <c r="AU55" i="3"/>
  <c r="AU56" i="3"/>
  <c r="AU57" i="3"/>
  <c r="AU58" i="3"/>
  <c r="AU59" i="3"/>
  <c r="AU60" i="3"/>
  <c r="AU61" i="3"/>
  <c r="AU62" i="3"/>
  <c r="AU63" i="3"/>
  <c r="AU64" i="3"/>
  <c r="AU65" i="3"/>
  <c r="AU66" i="3"/>
  <c r="AU67" i="3"/>
  <c r="AU68" i="3"/>
  <c r="AU69" i="3"/>
  <c r="AU70" i="3"/>
  <c r="AU71" i="3"/>
  <c r="AU4" i="3"/>
  <c r="AU5" i="3"/>
  <c r="AU6" i="3"/>
  <c r="AU7" i="3"/>
  <c r="AU8" i="3"/>
  <c r="AU9" i="3"/>
  <c r="AU10" i="3"/>
  <c r="AU11" i="3"/>
  <c r="AU12" i="3"/>
  <c r="AU13" i="3"/>
  <c r="AU14" i="3"/>
  <c r="AU15" i="3"/>
  <c r="AU16" i="3"/>
  <c r="AU17" i="3"/>
  <c r="AU18" i="3"/>
  <c r="AU19" i="3"/>
  <c r="AU20" i="3"/>
  <c r="AU21" i="3"/>
  <c r="AU22" i="3"/>
  <c r="AU23" i="3"/>
  <c r="AU24" i="3"/>
  <c r="AU25" i="3"/>
  <c r="AU29" i="3"/>
  <c r="AU30" i="3"/>
  <c r="AU31" i="3"/>
  <c r="AU32" i="3"/>
  <c r="AU33" i="3"/>
  <c r="AU34" i="3"/>
  <c r="AU35" i="3"/>
  <c r="AU36" i="3"/>
  <c r="AU37" i="3"/>
  <c r="AU38" i="3"/>
  <c r="AU39" i="3"/>
  <c r="AU40" i="3"/>
  <c r="AU41" i="3"/>
  <c r="AU42" i="3"/>
  <c r="AU43" i="3"/>
  <c r="AU44" i="3"/>
  <c r="AU45" i="3"/>
  <c r="AU46" i="3"/>
  <c r="AU3" i="3"/>
  <c r="AK52" i="4"/>
  <c r="AK53" i="4"/>
  <c r="AK54" i="4"/>
  <c r="AK55" i="4"/>
  <c r="AK56" i="4"/>
  <c r="AK57" i="4"/>
  <c r="AK58" i="4"/>
  <c r="AK59" i="4"/>
  <c r="AK60" i="4"/>
  <c r="AK61" i="4"/>
  <c r="AK62" i="4"/>
  <c r="AK63" i="4"/>
  <c r="AK64" i="4"/>
  <c r="AK65" i="4"/>
  <c r="AK66" i="4"/>
  <c r="AK67" i="4"/>
  <c r="AK68" i="4"/>
  <c r="AK69" i="4"/>
  <c r="AK70" i="4"/>
  <c r="AK71" i="4"/>
  <c r="AK51" i="4"/>
  <c r="AK4" i="4"/>
  <c r="AK5" i="4"/>
  <c r="AK6" i="4"/>
  <c r="AK7" i="4"/>
  <c r="AK8" i="4"/>
  <c r="AK9" i="4"/>
  <c r="AK10" i="4"/>
  <c r="AK11" i="4"/>
  <c r="AK12" i="4"/>
  <c r="AK13" i="4"/>
  <c r="AK14" i="4"/>
  <c r="AK15" i="4"/>
  <c r="AK16" i="4"/>
  <c r="AK17" i="4"/>
  <c r="AK18" i="4"/>
  <c r="AK19" i="4"/>
  <c r="AK20" i="4"/>
  <c r="AK21" i="4"/>
  <c r="AK22" i="4"/>
  <c r="AK23" i="4"/>
  <c r="AK24" i="4"/>
  <c r="AK25" i="4"/>
  <c r="AK29" i="4"/>
  <c r="AK30" i="4"/>
  <c r="AK31" i="4"/>
  <c r="AK32" i="4"/>
  <c r="AK33" i="4"/>
  <c r="AK34" i="4"/>
  <c r="AK35" i="4"/>
  <c r="AK36" i="4"/>
  <c r="AK37" i="4"/>
  <c r="AK38" i="4"/>
  <c r="AK39" i="4"/>
  <c r="AK40" i="4"/>
  <c r="AK41" i="4"/>
  <c r="AK42" i="4"/>
  <c r="AK43" i="4"/>
  <c r="AK44" i="4"/>
  <c r="AK45" i="4"/>
  <c r="AK46" i="4"/>
  <c r="AK3" i="4"/>
  <c r="AJ52" i="4"/>
  <c r="AJ53" i="4"/>
  <c r="AJ54" i="4"/>
  <c r="AJ55" i="4"/>
  <c r="AJ56" i="4"/>
  <c r="AJ57" i="4"/>
  <c r="AJ58" i="4"/>
  <c r="AJ59" i="4"/>
  <c r="AJ60" i="4"/>
  <c r="AJ61" i="4"/>
  <c r="AJ62" i="4"/>
  <c r="AJ63" i="4"/>
  <c r="AJ64" i="4"/>
  <c r="AJ65" i="4"/>
  <c r="AJ66" i="4"/>
  <c r="AJ67" i="4"/>
  <c r="AJ68" i="4"/>
  <c r="AJ69" i="4"/>
  <c r="AJ70" i="4"/>
  <c r="AJ71" i="4"/>
  <c r="AJ51" i="4"/>
  <c r="AJ30" i="4"/>
  <c r="AJ31" i="4"/>
  <c r="AJ32" i="4"/>
  <c r="AJ33" i="4"/>
  <c r="AJ34" i="4"/>
  <c r="AJ35" i="4"/>
  <c r="AJ36" i="4"/>
  <c r="AJ37" i="4"/>
  <c r="AJ38" i="4"/>
  <c r="AJ39" i="4"/>
  <c r="AJ40" i="4"/>
  <c r="AJ41" i="4"/>
  <c r="AJ42" i="4"/>
  <c r="AJ43" i="4"/>
  <c r="AJ44" i="4"/>
  <c r="AJ45" i="4"/>
  <c r="AJ46" i="4"/>
  <c r="AJ29" i="4"/>
  <c r="AJ4" i="4"/>
  <c r="AJ5" i="4"/>
  <c r="AJ6" i="4"/>
  <c r="AJ7" i="4"/>
  <c r="AJ8" i="4"/>
  <c r="AJ9" i="4"/>
  <c r="AJ10" i="4"/>
  <c r="AJ11" i="4"/>
  <c r="AJ12" i="4"/>
  <c r="AJ13" i="4"/>
  <c r="AJ14" i="4"/>
  <c r="AJ15" i="4"/>
  <c r="AJ16" i="4"/>
  <c r="AJ17" i="4"/>
  <c r="AJ18" i="4"/>
  <c r="AJ19" i="4"/>
  <c r="AJ20" i="4"/>
  <c r="AJ21" i="4"/>
  <c r="AJ22" i="4"/>
  <c r="AJ23" i="4"/>
  <c r="AJ24" i="4"/>
  <c r="AJ25" i="4"/>
  <c r="AJ3" i="4"/>
  <c r="AH51" i="4"/>
  <c r="AH52" i="4"/>
  <c r="AH53" i="4"/>
  <c r="AH54" i="4"/>
  <c r="AH55" i="4"/>
  <c r="AH56" i="4"/>
  <c r="AH57" i="4"/>
  <c r="AH58" i="4"/>
  <c r="AH59" i="4"/>
  <c r="AH60" i="4"/>
  <c r="AH61" i="4"/>
  <c r="AH62" i="4"/>
  <c r="AH63" i="4"/>
  <c r="AH64" i="4"/>
  <c r="AH65" i="4"/>
  <c r="AH66" i="4"/>
  <c r="AH67" i="4"/>
  <c r="AH68" i="4"/>
  <c r="AH69" i="4"/>
  <c r="AH70" i="4"/>
  <c r="AH71" i="4"/>
  <c r="AH30" i="4"/>
  <c r="AH31" i="4"/>
  <c r="AH32" i="4"/>
  <c r="AH33" i="4"/>
  <c r="AH34" i="4"/>
  <c r="AH35" i="4"/>
  <c r="AH36" i="4"/>
  <c r="AH37" i="4"/>
  <c r="AH38" i="4"/>
  <c r="AH39" i="4"/>
  <c r="AH40" i="4"/>
  <c r="AH41" i="4"/>
  <c r="AH42" i="4"/>
  <c r="AH43" i="4"/>
  <c r="AH44" i="4"/>
  <c r="AH45" i="4"/>
  <c r="AH46" i="4"/>
  <c r="AH29" i="4"/>
  <c r="AH4" i="4"/>
  <c r="AH5" i="4"/>
  <c r="AH6" i="4"/>
  <c r="AH7" i="4"/>
  <c r="AH8" i="4"/>
  <c r="AH9" i="4"/>
  <c r="AH10" i="4"/>
  <c r="AH11" i="4"/>
  <c r="AH12" i="4"/>
  <c r="AH13" i="4"/>
  <c r="AH14" i="4"/>
  <c r="AH15" i="4"/>
  <c r="AH16" i="4"/>
  <c r="AH17" i="4"/>
  <c r="AH18" i="4"/>
  <c r="AH19" i="4"/>
  <c r="AH20" i="4"/>
  <c r="AH21" i="4"/>
  <c r="AH22" i="4"/>
  <c r="AH23" i="4"/>
  <c r="AH24" i="4"/>
  <c r="AH25" i="4"/>
  <c r="AH3" i="4"/>
  <c r="AI51" i="4"/>
  <c r="AI52" i="4"/>
  <c r="AI53" i="4"/>
  <c r="AI54" i="4"/>
  <c r="AI55" i="4"/>
  <c r="AI56" i="4"/>
  <c r="AI57" i="4"/>
  <c r="AI58" i="4"/>
  <c r="AI59" i="4"/>
  <c r="AI60" i="4"/>
  <c r="AI61" i="4"/>
  <c r="AI62" i="4"/>
  <c r="AI63" i="4"/>
  <c r="AI64" i="4"/>
  <c r="AI65" i="4"/>
  <c r="AI66" i="4"/>
  <c r="AI67" i="4"/>
  <c r="AI68" i="4"/>
  <c r="AI69" i="4"/>
  <c r="AI70" i="4"/>
  <c r="AI71" i="4"/>
  <c r="AI30" i="4"/>
  <c r="AI31" i="4"/>
  <c r="AI32" i="4"/>
  <c r="AI33" i="4"/>
  <c r="AI34" i="4"/>
  <c r="AI35" i="4"/>
  <c r="AI36" i="4"/>
  <c r="AI37" i="4"/>
  <c r="AI38" i="4"/>
  <c r="AI39" i="4"/>
  <c r="AI40" i="4"/>
  <c r="AI41" i="4"/>
  <c r="AI42" i="4"/>
  <c r="AI43" i="4"/>
  <c r="AI44" i="4"/>
  <c r="AI45" i="4"/>
  <c r="AI46" i="4"/>
  <c r="AI29" i="4"/>
  <c r="AI4" i="4"/>
  <c r="AI5" i="4"/>
  <c r="AI6" i="4"/>
  <c r="AI7" i="4"/>
  <c r="AI8" i="4"/>
  <c r="AI9" i="4"/>
  <c r="AI10" i="4"/>
  <c r="AI11" i="4"/>
  <c r="AI12" i="4"/>
  <c r="AI13" i="4"/>
  <c r="AI14" i="4"/>
  <c r="AI15" i="4"/>
  <c r="AI16" i="4"/>
  <c r="AI17" i="4"/>
  <c r="AI18" i="4"/>
  <c r="AI19" i="4"/>
  <c r="AI20" i="4"/>
  <c r="AI21" i="4"/>
  <c r="AI22" i="4"/>
  <c r="AI23" i="4"/>
  <c r="AI24" i="4"/>
  <c r="AI25" i="4"/>
  <c r="AI3" i="4"/>
  <c r="X71" i="4"/>
  <c r="Z71" i="4"/>
  <c r="L1" i="4"/>
  <c r="AG51" i="4"/>
  <c r="AG52" i="4"/>
  <c r="AG53" i="4"/>
  <c r="AG54" i="4"/>
  <c r="AG55" i="4"/>
  <c r="AG56" i="4"/>
  <c r="AG57" i="4"/>
  <c r="AG58" i="4"/>
  <c r="AG59" i="4"/>
  <c r="AG60" i="4"/>
  <c r="AG61" i="4"/>
  <c r="AG62" i="4"/>
  <c r="AG63" i="4"/>
  <c r="AG64" i="4"/>
  <c r="AG65" i="4"/>
  <c r="AG66" i="4"/>
  <c r="AG67" i="4"/>
  <c r="AG68" i="4"/>
  <c r="AG69" i="4"/>
  <c r="AG70" i="4"/>
  <c r="AG71" i="4"/>
  <c r="AG30" i="4"/>
  <c r="AG31" i="4"/>
  <c r="AG32" i="4"/>
  <c r="AG33" i="4"/>
  <c r="AG34" i="4"/>
  <c r="AG35" i="4"/>
  <c r="AG36" i="4"/>
  <c r="AG37" i="4"/>
  <c r="AG38" i="4"/>
  <c r="AG39" i="4"/>
  <c r="AG40" i="4"/>
  <c r="AG41" i="4"/>
  <c r="AG42" i="4"/>
  <c r="AG43" i="4"/>
  <c r="AG44" i="4"/>
  <c r="AG45" i="4"/>
  <c r="AG46" i="4"/>
  <c r="AG29" i="4"/>
  <c r="AG4" i="4"/>
  <c r="AG5" i="4"/>
  <c r="AG6" i="4"/>
  <c r="AG7" i="4"/>
  <c r="AG8" i="4"/>
  <c r="AG9" i="4"/>
  <c r="AG10" i="4"/>
  <c r="AG11" i="4"/>
  <c r="AG12" i="4"/>
  <c r="AG13" i="4"/>
  <c r="AG14" i="4"/>
  <c r="AG15" i="4"/>
  <c r="AG16" i="4"/>
  <c r="AG17" i="4"/>
  <c r="AG18" i="4"/>
  <c r="AG19" i="4"/>
  <c r="AG20" i="4"/>
  <c r="AG21" i="4"/>
  <c r="AG22" i="4"/>
  <c r="AG23" i="4"/>
  <c r="AG24" i="4"/>
  <c r="AG25" i="4"/>
  <c r="AG3" i="4"/>
  <c r="AF51" i="4"/>
  <c r="AF52" i="4"/>
  <c r="AF53" i="4"/>
  <c r="AF54" i="4"/>
  <c r="AF55" i="4"/>
  <c r="AF56" i="4"/>
  <c r="AF57" i="4"/>
  <c r="AF58" i="4"/>
  <c r="AF59" i="4"/>
  <c r="AF60" i="4"/>
  <c r="AF61" i="4"/>
  <c r="AF62" i="4"/>
  <c r="AF63" i="4"/>
  <c r="AF64" i="4"/>
  <c r="AF65" i="4"/>
  <c r="AF66" i="4"/>
  <c r="AF67" i="4"/>
  <c r="AF68" i="4"/>
  <c r="AF69" i="4"/>
  <c r="AF70" i="4"/>
  <c r="AF71" i="4"/>
  <c r="AF30" i="4"/>
  <c r="AF31" i="4"/>
  <c r="AF32" i="4"/>
  <c r="AF33" i="4"/>
  <c r="AF34" i="4"/>
  <c r="AF35" i="4"/>
  <c r="AF36" i="4"/>
  <c r="AF37" i="4"/>
  <c r="AF38" i="4"/>
  <c r="AF39" i="4"/>
  <c r="AF40" i="4"/>
  <c r="AF41" i="4"/>
  <c r="AF42" i="4"/>
  <c r="AF43" i="4"/>
  <c r="AF44" i="4"/>
  <c r="AF45" i="4"/>
  <c r="AF46" i="4"/>
  <c r="AF29" i="4"/>
  <c r="AF4" i="4"/>
  <c r="AF5" i="4"/>
  <c r="AF6" i="4"/>
  <c r="AF7" i="4"/>
  <c r="AF8" i="4"/>
  <c r="AF9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24" i="4"/>
  <c r="AF25" i="4"/>
  <c r="AF3" i="4"/>
  <c r="X1" i="4"/>
  <c r="AE27" i="4"/>
  <c r="X48" i="4"/>
  <c r="Z52" i="4"/>
  <c r="Z53" i="4"/>
  <c r="Z54" i="4"/>
  <c r="Z55" i="4"/>
  <c r="Z56" i="4"/>
  <c r="Z57" i="4"/>
  <c r="Z58" i="4"/>
  <c r="Z59" i="4"/>
  <c r="Z60" i="4"/>
  <c r="Z61" i="4"/>
  <c r="Z62" i="4"/>
  <c r="Z63" i="4"/>
  <c r="Z64" i="4"/>
  <c r="Z65" i="4"/>
  <c r="Z66" i="4"/>
  <c r="Z67" i="4"/>
  <c r="Z68" i="4"/>
  <c r="Z69" i="4"/>
  <c r="Z70" i="4"/>
  <c r="Z51" i="4"/>
  <c r="X51" i="4"/>
  <c r="X52" i="4"/>
  <c r="X53" i="4"/>
  <c r="X54" i="4"/>
  <c r="X55" i="4"/>
  <c r="X56" i="4"/>
  <c r="X57" i="4"/>
  <c r="X58" i="4"/>
  <c r="X59" i="4"/>
  <c r="X60" i="4"/>
  <c r="X61" i="4"/>
  <c r="X62" i="4"/>
  <c r="X63" i="4"/>
  <c r="X64" i="4"/>
  <c r="X65" i="4"/>
  <c r="X66" i="4"/>
  <c r="X67" i="4"/>
  <c r="X68" i="4"/>
  <c r="X69" i="4"/>
  <c r="X70" i="4"/>
  <c r="X28" i="4"/>
  <c r="X49" i="4" s="1"/>
  <c r="X4" i="4"/>
  <c r="X5" i="4"/>
  <c r="X6" i="4"/>
  <c r="X7" i="4"/>
  <c r="X8" i="4"/>
  <c r="X9" i="4"/>
  <c r="X10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X29" i="4"/>
  <c r="X30" i="4"/>
  <c r="X31" i="4"/>
  <c r="X32" i="4"/>
  <c r="X33" i="4"/>
  <c r="X34" i="4"/>
  <c r="X35" i="4"/>
  <c r="X36" i="4"/>
  <c r="X37" i="4"/>
  <c r="X38" i="4"/>
  <c r="X39" i="4"/>
  <c r="X40" i="4"/>
  <c r="X41" i="4"/>
  <c r="X42" i="4"/>
  <c r="X43" i="4"/>
  <c r="X44" i="4"/>
  <c r="X45" i="4"/>
  <c r="X46" i="4"/>
  <c r="X3" i="4"/>
  <c r="B71" i="4"/>
  <c r="C71" i="4" s="1"/>
  <c r="AD71" i="4" s="1"/>
  <c r="B70" i="4"/>
  <c r="C70" i="4" s="1"/>
  <c r="AD70" i="4" s="1"/>
  <c r="B69" i="4"/>
  <c r="C69" i="4" s="1"/>
  <c r="AD69" i="4" s="1"/>
  <c r="B68" i="4"/>
  <c r="C68" i="4" s="1"/>
  <c r="AD68" i="4" s="1"/>
  <c r="B67" i="4"/>
  <c r="C67" i="4" s="1"/>
  <c r="AD67" i="4" s="1"/>
  <c r="B66" i="4"/>
  <c r="C66" i="4" s="1"/>
  <c r="AD66" i="4" s="1"/>
  <c r="B65" i="4"/>
  <c r="C65" i="4" s="1"/>
  <c r="AD65" i="4" s="1"/>
  <c r="B64" i="4"/>
  <c r="C64" i="4" s="1"/>
  <c r="AD64" i="4" s="1"/>
  <c r="B63" i="4"/>
  <c r="C63" i="4" s="1"/>
  <c r="AD63" i="4" s="1"/>
  <c r="B62" i="4"/>
  <c r="C62" i="4" s="1"/>
  <c r="AD62" i="4" s="1"/>
  <c r="B61" i="4"/>
  <c r="C61" i="4" s="1"/>
  <c r="AD61" i="4" s="1"/>
  <c r="B60" i="4"/>
  <c r="C60" i="4" s="1"/>
  <c r="AD60" i="4" s="1"/>
  <c r="B59" i="4"/>
  <c r="C59" i="4" s="1"/>
  <c r="AD59" i="4" s="1"/>
  <c r="B58" i="4"/>
  <c r="C58" i="4" s="1"/>
  <c r="AD58" i="4" s="1"/>
  <c r="B57" i="4"/>
  <c r="C57" i="4" s="1"/>
  <c r="AD57" i="4" s="1"/>
  <c r="B56" i="4"/>
  <c r="C56" i="4" s="1"/>
  <c r="AD56" i="4" s="1"/>
  <c r="B55" i="4"/>
  <c r="C55" i="4" s="1"/>
  <c r="AD55" i="4" s="1"/>
  <c r="B54" i="4"/>
  <c r="C54" i="4" s="1"/>
  <c r="AD54" i="4" s="1"/>
  <c r="B53" i="4"/>
  <c r="C53" i="4" s="1"/>
  <c r="AD53" i="4" s="1"/>
  <c r="B52" i="4"/>
  <c r="C52" i="4" s="1"/>
  <c r="AD52" i="4" s="1"/>
  <c r="B51" i="4"/>
  <c r="C51" i="4" s="1"/>
  <c r="AD51" i="4" s="1"/>
  <c r="B50" i="4"/>
  <c r="C50" i="4" s="1"/>
  <c r="B46" i="4"/>
  <c r="C46" i="4" s="1"/>
  <c r="AD46" i="4" s="1"/>
  <c r="B45" i="4"/>
  <c r="C45" i="4" s="1"/>
  <c r="AD45" i="4" s="1"/>
  <c r="B44" i="4"/>
  <c r="C44" i="4" s="1"/>
  <c r="AD44" i="4" s="1"/>
  <c r="B43" i="4"/>
  <c r="C43" i="4" s="1"/>
  <c r="AD43" i="4" s="1"/>
  <c r="B42" i="4"/>
  <c r="C42" i="4" s="1"/>
  <c r="AD42" i="4" s="1"/>
  <c r="B41" i="4"/>
  <c r="C41" i="4" s="1"/>
  <c r="AD41" i="4" s="1"/>
  <c r="B40" i="4"/>
  <c r="C40" i="4" s="1"/>
  <c r="AD40" i="4" s="1"/>
  <c r="B39" i="4"/>
  <c r="C39" i="4" s="1"/>
  <c r="AD39" i="4" s="1"/>
  <c r="B38" i="4"/>
  <c r="C38" i="4" s="1"/>
  <c r="AD38" i="4" s="1"/>
  <c r="B37" i="4"/>
  <c r="C37" i="4" s="1"/>
  <c r="AD37" i="4" s="1"/>
  <c r="B36" i="4"/>
  <c r="C36" i="4" s="1"/>
  <c r="AD36" i="4" s="1"/>
  <c r="B35" i="4"/>
  <c r="C35" i="4" s="1"/>
  <c r="AD35" i="4" s="1"/>
  <c r="B34" i="4"/>
  <c r="C34" i="4" s="1"/>
  <c r="AD34" i="4" s="1"/>
  <c r="B33" i="4"/>
  <c r="C33" i="4" s="1"/>
  <c r="AD33" i="4" s="1"/>
  <c r="B32" i="4"/>
  <c r="C32" i="4" s="1"/>
  <c r="AD32" i="4" s="1"/>
  <c r="B31" i="4"/>
  <c r="C31" i="4" s="1"/>
  <c r="AD31" i="4" s="1"/>
  <c r="B30" i="4"/>
  <c r="C30" i="4" s="1"/>
  <c r="AD30" i="4" s="1"/>
  <c r="B29" i="4"/>
  <c r="C29" i="4" s="1"/>
  <c r="AD29" i="4" s="1"/>
  <c r="B25" i="4"/>
  <c r="C25" i="4" s="1"/>
  <c r="AD25" i="4" s="1"/>
  <c r="B24" i="4"/>
  <c r="C24" i="4" s="1"/>
  <c r="AD24" i="4" s="1"/>
  <c r="B23" i="4"/>
  <c r="C23" i="4" s="1"/>
  <c r="AD23" i="4" s="1"/>
  <c r="B22" i="4"/>
  <c r="C22" i="4" s="1"/>
  <c r="AD22" i="4" s="1"/>
  <c r="B21" i="4"/>
  <c r="C21" i="4" s="1"/>
  <c r="AD21" i="4" s="1"/>
  <c r="B20" i="4"/>
  <c r="C20" i="4" s="1"/>
  <c r="AD20" i="4" s="1"/>
  <c r="B19" i="4"/>
  <c r="C19" i="4" s="1"/>
  <c r="AD19" i="4" s="1"/>
  <c r="B18" i="4"/>
  <c r="C18" i="4" s="1"/>
  <c r="AD18" i="4" s="1"/>
  <c r="B17" i="4"/>
  <c r="C17" i="4" s="1"/>
  <c r="AD17" i="4" s="1"/>
  <c r="B16" i="4"/>
  <c r="C16" i="4" s="1"/>
  <c r="AD16" i="4" s="1"/>
  <c r="B15" i="4"/>
  <c r="C15" i="4" s="1"/>
  <c r="AD15" i="4" s="1"/>
  <c r="B14" i="4"/>
  <c r="C14" i="4" s="1"/>
  <c r="AD14" i="4" s="1"/>
  <c r="B13" i="4"/>
  <c r="C13" i="4" s="1"/>
  <c r="AD13" i="4" s="1"/>
  <c r="B12" i="4"/>
  <c r="C12" i="4" s="1"/>
  <c r="AD12" i="4" s="1"/>
  <c r="B11" i="4"/>
  <c r="C11" i="4" s="1"/>
  <c r="AD11" i="4" s="1"/>
  <c r="B10" i="4"/>
  <c r="C10" i="4" s="1"/>
  <c r="AD10" i="4" s="1"/>
  <c r="B9" i="4"/>
  <c r="C9" i="4" s="1"/>
  <c r="AD9" i="4" s="1"/>
  <c r="B8" i="4"/>
  <c r="C8" i="4" s="1"/>
  <c r="AD8" i="4" s="1"/>
  <c r="B7" i="4"/>
  <c r="C7" i="4" s="1"/>
  <c r="AD7" i="4" s="1"/>
  <c r="B6" i="4"/>
  <c r="C6" i="4" s="1"/>
  <c r="AD6" i="4" s="1"/>
  <c r="B5" i="4"/>
  <c r="C5" i="4" s="1"/>
  <c r="AD5" i="4" s="1"/>
  <c r="B4" i="4"/>
  <c r="C4" i="4" s="1"/>
  <c r="AD4" i="4" s="1"/>
  <c r="B3" i="4"/>
  <c r="C3" i="4" s="1"/>
  <c r="AD3" i="4" s="1"/>
  <c r="B50" i="3"/>
  <c r="C50" i="3" s="1"/>
  <c r="B52" i="3"/>
  <c r="C52" i="3" s="1"/>
  <c r="B53" i="3"/>
  <c r="C53" i="3" s="1"/>
  <c r="B54" i="3"/>
  <c r="C54" i="3" s="1"/>
  <c r="B55" i="3"/>
  <c r="C55" i="3" s="1"/>
  <c r="B56" i="3"/>
  <c r="C56" i="3" s="1"/>
  <c r="B57" i="3"/>
  <c r="C57" i="3" s="1"/>
  <c r="B58" i="3"/>
  <c r="C58" i="3" s="1"/>
  <c r="B59" i="3"/>
  <c r="C59" i="3" s="1"/>
  <c r="B60" i="3"/>
  <c r="C60" i="3" s="1"/>
  <c r="B61" i="3"/>
  <c r="C61" i="3" s="1"/>
  <c r="B62" i="3"/>
  <c r="C62" i="3" s="1"/>
  <c r="B63" i="3"/>
  <c r="C63" i="3" s="1"/>
  <c r="B64" i="3"/>
  <c r="C64" i="3" s="1"/>
  <c r="B65" i="3"/>
  <c r="C65" i="3" s="1"/>
  <c r="B66" i="3"/>
  <c r="C66" i="3" s="1"/>
  <c r="B67" i="3"/>
  <c r="C67" i="3" s="1"/>
  <c r="B68" i="3"/>
  <c r="C68" i="3" s="1"/>
  <c r="B69" i="3"/>
  <c r="C69" i="3" s="1"/>
  <c r="B70" i="3"/>
  <c r="C70" i="3" s="1"/>
  <c r="B71" i="3"/>
  <c r="C71" i="3" s="1"/>
  <c r="B51" i="3"/>
  <c r="C51" i="3" s="1"/>
  <c r="B30" i="3"/>
  <c r="C30" i="3" s="1"/>
  <c r="B31" i="3"/>
  <c r="C31" i="3" s="1"/>
  <c r="B32" i="3"/>
  <c r="C32" i="3" s="1"/>
  <c r="B33" i="3"/>
  <c r="C33" i="3" s="1"/>
  <c r="B34" i="3"/>
  <c r="C34" i="3" s="1"/>
  <c r="B35" i="3"/>
  <c r="C35" i="3" s="1"/>
  <c r="B36" i="3"/>
  <c r="C36" i="3" s="1"/>
  <c r="B37" i="3"/>
  <c r="C37" i="3" s="1"/>
  <c r="B38" i="3"/>
  <c r="C38" i="3" s="1"/>
  <c r="B39" i="3"/>
  <c r="C39" i="3" s="1"/>
  <c r="B40" i="3"/>
  <c r="C40" i="3" s="1"/>
  <c r="B41" i="3"/>
  <c r="C41" i="3" s="1"/>
  <c r="B42" i="3"/>
  <c r="C42" i="3" s="1"/>
  <c r="B43" i="3"/>
  <c r="C43" i="3" s="1"/>
  <c r="B44" i="3"/>
  <c r="C44" i="3" s="1"/>
  <c r="B45" i="3"/>
  <c r="C45" i="3" s="1"/>
  <c r="B46" i="3"/>
  <c r="C46" i="3" s="1"/>
  <c r="B29" i="3"/>
  <c r="C29" i="3" s="1"/>
  <c r="B21" i="3"/>
  <c r="C21" i="3" s="1"/>
  <c r="B22" i="3"/>
  <c r="C22" i="3" s="1"/>
  <c r="B23" i="3"/>
  <c r="C23" i="3" s="1"/>
  <c r="B24" i="3"/>
  <c r="C24" i="3" s="1"/>
  <c r="B25" i="3"/>
  <c r="C25" i="3" s="1"/>
  <c r="B20" i="3"/>
  <c r="C20" i="3" s="1"/>
  <c r="B4" i="3"/>
  <c r="C4" i="3" s="1"/>
  <c r="B5" i="3"/>
  <c r="C5" i="3" s="1"/>
  <c r="B6" i="3"/>
  <c r="C6" i="3" s="1"/>
  <c r="B7" i="3"/>
  <c r="C7" i="3" s="1"/>
  <c r="B8" i="3"/>
  <c r="C8" i="3" s="1"/>
  <c r="B9" i="3"/>
  <c r="C9" i="3" s="1"/>
  <c r="B10" i="3"/>
  <c r="C10" i="3" s="1"/>
  <c r="B11" i="3"/>
  <c r="C11" i="3" s="1"/>
  <c r="B12" i="3"/>
  <c r="C12" i="3" s="1"/>
  <c r="B13" i="3"/>
  <c r="C13" i="3" s="1"/>
  <c r="B14" i="3"/>
  <c r="C14" i="3" s="1"/>
  <c r="B15" i="3"/>
  <c r="C15" i="3" s="1"/>
  <c r="B16" i="3"/>
  <c r="C16" i="3" s="1"/>
  <c r="B17" i="3"/>
  <c r="C17" i="3" s="1"/>
  <c r="B18" i="3"/>
  <c r="C18" i="3" s="1"/>
  <c r="B19" i="3"/>
  <c r="C19" i="3" s="1"/>
  <c r="B3" i="3"/>
  <c r="C3" i="3" s="1"/>
  <c r="AW28" i="3" l="1"/>
  <c r="AW49" i="3"/>
</calcChain>
</file>

<file path=xl/sharedStrings.xml><?xml version="1.0" encoding="utf-8"?>
<sst xmlns="http://schemas.openxmlformats.org/spreadsheetml/2006/main" count="574" uniqueCount="263">
  <si>
    <t>Sample:</t>
  </si>
  <si>
    <t>% of Scatter Gate</t>
  </si>
  <si>
    <t>Leuco Count</t>
  </si>
  <si>
    <t>Lympho % of Leuco</t>
  </si>
  <si>
    <t>Lympho Count</t>
  </si>
  <si>
    <t>T cells % of Lympho</t>
  </si>
  <si>
    <t>T cells Count</t>
  </si>
  <si>
    <t>T cells % of Leuco</t>
  </si>
  <si>
    <t>CTL % of T cells</t>
  </si>
  <si>
    <t>CTL Count</t>
  </si>
  <si>
    <t>CTL % of Leuco</t>
  </si>
  <si>
    <t>DN % of T cells</t>
  </si>
  <si>
    <t>DN Count</t>
  </si>
  <si>
    <t>DN % of Leuco</t>
  </si>
  <si>
    <t>DP % of T cells</t>
  </si>
  <si>
    <t>DP Count</t>
  </si>
  <si>
    <t>DP % of Leuco</t>
  </si>
  <si>
    <t>Th % of T cells</t>
  </si>
  <si>
    <t>Th Count</t>
  </si>
  <si>
    <t>Th % of Leuco</t>
  </si>
  <si>
    <t>[ C01 32379_07-06-2022_С2.fcs ]</t>
  </si>
  <si>
    <t>[ C02 31912_07-06-2022_С2.fcs ]</t>
  </si>
  <si>
    <t>[ C03 31738_07-06-2022_С2.fcs ]</t>
  </si>
  <si>
    <t>[ C04 32809_07-06-2022_С2.fcs ]</t>
  </si>
  <si>
    <t>[ C05 36147_07-06-2022_С2.fcs ]</t>
  </si>
  <si>
    <t>[ C06 33260_07-06-2022_С2.fcs ]</t>
  </si>
  <si>
    <t>[ C07 32474_07-06-2022_С2.fcs ]</t>
  </si>
  <si>
    <t>[ C08 31150_07-06-2022_С2.fcs ]</t>
  </si>
  <si>
    <t>[ C09 32230_07-06-2022_С2.fcs ]</t>
  </si>
  <si>
    <t>[ C10 32985_07-06-2022_С2.fcs ]</t>
  </si>
  <si>
    <t>[ C11 33217_07-06-2022_С2.fcs ]</t>
  </si>
  <si>
    <t>[ F01 35861_08-06-2022_C2.fcs ]</t>
  </si>
  <si>
    <t>[ F02 35108_08-06-2022_C2.fcs ]</t>
  </si>
  <si>
    <t>[ F03 34260_08-06-2022_C2.fcs ]</t>
  </si>
  <si>
    <t>[ F04 34920_08-06-2022_C2.fcs ]</t>
  </si>
  <si>
    <t>[ F05 34855_08-06-2022_C2.fcs ]</t>
  </si>
  <si>
    <t>[ F06 36157_08-06-2022_C2.fcs ]</t>
  </si>
  <si>
    <t>[ C01 35901 16-08-22 IIk.fcs ]</t>
  </si>
  <si>
    <t>[ C02 35386 16-08-22 IIk.fcs ]</t>
  </si>
  <si>
    <t>[ C03 34723 16-08-22 IIk.fcs ]</t>
  </si>
  <si>
    <t>[ C04 32232 16-08-22 IIk.fcs ]</t>
  </si>
  <si>
    <t>[ C05 35387 16-08-22 IIk.fcs ]</t>
  </si>
  <si>
    <t>[ C06 36354 16-08-22 IIk.fcs ]</t>
  </si>
  <si>
    <t>Leuco % of Scatter Gate</t>
  </si>
  <si>
    <t>Granulo % of Leuco</t>
  </si>
  <si>
    <t>Granulo Count</t>
  </si>
  <si>
    <t>B cells % of Lympho</t>
  </si>
  <si>
    <t>B cells Count</t>
  </si>
  <si>
    <t>B cells % of Leuco</t>
  </si>
  <si>
    <t>B NK-like % of B cells</t>
  </si>
  <si>
    <t>B NK-like Count</t>
  </si>
  <si>
    <t>B NK-like % of Leuco</t>
  </si>
  <si>
    <t>DN BT % of Lypho</t>
  </si>
  <si>
    <t>DN BT Count</t>
  </si>
  <si>
    <t>DN BT % of Leuco</t>
  </si>
  <si>
    <t>NK cells % of DN BT</t>
  </si>
  <si>
    <t>NK cells Count</t>
  </si>
  <si>
    <t>NK cells % of Leuco</t>
  </si>
  <si>
    <t>NK cells MedianFI</t>
  </si>
  <si>
    <t>CD20+ T cells % of T cells</t>
  </si>
  <si>
    <t>CD20+ T cells Count</t>
  </si>
  <si>
    <t>CD20+ T cells % of Leuco</t>
  </si>
  <si>
    <t>T NK-like % of T cells</t>
  </si>
  <si>
    <t>T NK-like Count</t>
  </si>
  <si>
    <t>T NK-like % of Leuco</t>
  </si>
  <si>
    <t>Mono % of Leuco</t>
  </si>
  <si>
    <t>Mono Count</t>
  </si>
  <si>
    <t>ExpID</t>
  </si>
  <si>
    <t>Sex</t>
  </si>
  <si>
    <t>[ D01 45176_C2.fcs ]</t>
  </si>
  <si>
    <t>[ D02 45122_C2.fcs ]</t>
  </si>
  <si>
    <t>[ D03 45038_C2.fcs ]</t>
  </si>
  <si>
    <t>[ D04 44930_C2.fcs ]</t>
  </si>
  <si>
    <t>[ D05 44857_C2.fcs ]</t>
  </si>
  <si>
    <t>[ D06 44861_C2.fcs ]</t>
  </si>
  <si>
    <t>[ D07 45004_C2.fcs ]</t>
  </si>
  <si>
    <t>[ D08 45241_C2.fcs ]</t>
  </si>
  <si>
    <t>[ D09 44767_C2.fcs ]</t>
  </si>
  <si>
    <t>[ D10 45267_C2.fcs ]</t>
  </si>
  <si>
    <t>[ D11 44905_C2.fcs ]</t>
  </si>
  <si>
    <t>[ D12 45243_C2.fcs ]</t>
  </si>
  <si>
    <t>[ E01 45002_C2.fcs ]</t>
  </si>
  <si>
    <t>[ E02 44932_C2.fcs ]</t>
  </si>
  <si>
    <t>[ E03 45173_C2.fcs ]</t>
  </si>
  <si>
    <t>[ E04 45100_C2.fcs ]</t>
  </si>
  <si>
    <t>[ E05 45086_C2.fcs ]</t>
  </si>
  <si>
    <t>[ E06 44910_C2.fcs ]</t>
  </si>
  <si>
    <t>Monkey #</t>
  </si>
  <si>
    <t>Monkey#</t>
  </si>
  <si>
    <t>hu</t>
  </si>
  <si>
    <t>Plasma B cells % of B cells</t>
  </si>
  <si>
    <t>Plasma B cells Count</t>
  </si>
  <si>
    <t>Plasma B cells % of Leuco</t>
  </si>
  <si>
    <t>CD20high % of B cells</t>
  </si>
  <si>
    <t>CD20high Count</t>
  </si>
  <si>
    <t>CD20high % of Leuco</t>
  </si>
  <si>
    <t>B01 32379_07-06-2022_С1.fcs</t>
  </si>
  <si>
    <t>B02 31912_07-06-2022_С1.fcs</t>
  </si>
  <si>
    <t>B03 31738_07-06-2022_С1.fcs</t>
  </si>
  <si>
    <t>B04 32809_07-06-2022_С1.fcs</t>
  </si>
  <si>
    <t>B05 36147_07-06-2022_С1.fcs</t>
  </si>
  <si>
    <t>B06 33260_07-06-2022_С1.fcs</t>
  </si>
  <si>
    <t>B07 32447_07-06-2022_С1.fcs</t>
  </si>
  <si>
    <t>B08 31150_07-06-2022_С1.fcs</t>
  </si>
  <si>
    <t>B09 32230_07-06-2022_С1.fcs</t>
  </si>
  <si>
    <t>B10 32985_07-06-2022_С1.fcs</t>
  </si>
  <si>
    <t>B11 33217_07-06-2022_С1.fcs</t>
  </si>
  <si>
    <t>E01 35861_08-06-2022_C1.fcs</t>
  </si>
  <si>
    <t>E02 35108_08-06-2022_C1.fcs</t>
  </si>
  <si>
    <t>E03 34260_08-06-2022_C1.fcs</t>
  </si>
  <si>
    <t>E04 34920_08-06-2022_C1.fcs</t>
  </si>
  <si>
    <t>E05 34855_08-06-2022_C1.fcs</t>
  </si>
  <si>
    <t>E06 36157_08-06-2022_C1.fcs</t>
  </si>
  <si>
    <t>B01 35901 16-08-22 Ik.fcs</t>
  </si>
  <si>
    <t>B02 35386 16-08-22 Ik.fcs</t>
  </si>
  <si>
    <t>B03 34723 16-08-22 Ik.fcs</t>
  </si>
  <si>
    <t>B04 32232 16-08-22 Ik.fcs</t>
  </si>
  <si>
    <t>B05 35387 16-08-22 Ik.fcs</t>
  </si>
  <si>
    <t>B06 36354 16-08-22 Ik.fcs</t>
  </si>
  <si>
    <t xml:space="preserve">Granulo </t>
  </si>
  <si>
    <t>B cells %3 of Leuco</t>
  </si>
  <si>
    <t>CD20high % of Leuko</t>
  </si>
  <si>
    <t>B01 45176_C1.fcs</t>
  </si>
  <si>
    <t>B02 45122_C1.fcs</t>
  </si>
  <si>
    <t>B03 45038_C1.fcs</t>
  </si>
  <si>
    <t>B04 44930_C1.fcs</t>
  </si>
  <si>
    <t>B05 44857_C1.fcs</t>
  </si>
  <si>
    <t>B06 44861_C1.fcs</t>
  </si>
  <si>
    <t>B07 45004_C1.fcs</t>
  </si>
  <si>
    <t>B08 45241_C1.fcs</t>
  </si>
  <si>
    <t>B09 44767_C1.fcs</t>
  </si>
  <si>
    <t>B10 45267_C1.fcs</t>
  </si>
  <si>
    <t>B11 44905_C1.fcs</t>
  </si>
  <si>
    <t>B12 45243_C1.fcs</t>
  </si>
  <si>
    <t>C01 45002_C1.fcs</t>
  </si>
  <si>
    <t>C02 44932_C1.fcs</t>
  </si>
  <si>
    <t>C03 45173_C1.fcs</t>
  </si>
  <si>
    <t>C04 45100_C1.fcs</t>
  </si>
  <si>
    <t>C05 45086_C1.fcs</t>
  </si>
  <si>
    <t>C06 44910_C1.fcs</t>
  </si>
  <si>
    <t>Singl_FSC/Singl_SSC/Leukocytes | Count</t>
  </si>
  <si>
    <t>Singl_FSC/Singl_SSC/Leukocytes/Granulocytes | Freq. of Parent</t>
  </si>
  <si>
    <t>Singl_FSC/Singl_SSC/Leukocytes/Granulocytes | Count</t>
  </si>
  <si>
    <t>Singl_FSC/Singl_SSC/Leukocytes/Lym | Freq. of Parent</t>
  </si>
  <si>
    <t>Singl_FSC/Singl_SSC/Leukocytes/Lym | Count</t>
  </si>
  <si>
    <t>Singl_FSC/Singl_SSC/Leukocytes/Monocytes | Freq. of Parent</t>
  </si>
  <si>
    <t>Singl_FSC/Singl_SSC/Leukocytes/Monocytes | Count</t>
  </si>
  <si>
    <t>Singl_FSC/Singl_SSC/Leukocytes/Lym/Lymphocytes/T cells | Freq. of Parent</t>
  </si>
  <si>
    <t>Singl_FSC/Singl_SSC/Leukocytes/Lym/Lymphocytes/T cells | Count</t>
  </si>
  <si>
    <t>Singl_FSC/Singl_SSC/Leukocytes/Lym/Lymphocytes/T cells | Freq. of Leukocytes</t>
  </si>
  <si>
    <t>Singl_FSC/Singl_SSC/Leukocytes/Lym/Lymphocytes/T cells/CTL | Freq. of Parent</t>
  </si>
  <si>
    <t>Singl_FSC/Singl_SSC/Leukocytes/Lym/Lymphocytes/T cells/CTL | Count</t>
  </si>
  <si>
    <t>Singl_FSC/Singl_SSC/Leukocytes/Lym/Lymphocytes/T cells/CTL | Freq. of Leukocytes</t>
  </si>
  <si>
    <t>Singl_FSC/Singl_SSC/Leukocytes/Lym/Lymphocytes/T cells/DN T cells | Freq. of Parent</t>
  </si>
  <si>
    <t>Singl_FSC/Singl_SSC/Leukocytes/Lym/Lymphocytes/T cells/DN T cells | Count</t>
  </si>
  <si>
    <t>Singl_FSC/Singl_SSC/Leukocytes/Lym/Lymphocytes/T cells/DN T cells | Freq. of Leukocytes</t>
  </si>
  <si>
    <t>Singl_FSC/Singl_SSC/Leukocytes/Lym/Lymphocytes/T cells/DP T cells | Freq. of Parent</t>
  </si>
  <si>
    <t>Singl_FSC/Singl_SSC/Leukocytes/Lym/Lymphocytes/T cells/DP T cells | Count</t>
  </si>
  <si>
    <t>Singl_FSC/Singl_SSC/Leukocytes/Lym/Lymphocytes/T cells/DP T cells | Freq. of Leukocytes</t>
  </si>
  <si>
    <t>Singl_FSC/Singl_SSC/Leukocytes/Lym/Lymphocytes/T cells/Th | Freq. of Parent</t>
  </si>
  <si>
    <t>Singl_FSC/Singl_SSC/Leukocytes/Lym/Lymphocytes/T cells/Th | Count</t>
  </si>
  <si>
    <t>Singl_FSC/Singl_SSC/Leukocytes/Lym/Lymphocytes/T cells/Th | Freq. of Leukocytes</t>
  </si>
  <si>
    <t>Singl_FSC/Singl_SSC/Leukocytes/Lym/Lymphocytes/T cells-/B cells | Freq. of Parent</t>
  </si>
  <si>
    <t>Singl_FSC/Singl_SSC/Leukocytes/Lym/Lymphocytes/T cells-/B cells | Count</t>
  </si>
  <si>
    <t>Singl_FSC/Singl_SSC/Leukocytes/Lym/Lymphocytes/T cells-/B cells | Freq. of Leukocytes</t>
  </si>
  <si>
    <t>Singl_FSC/Singl_SSC/Leukocytes/Lym/Lymphocytes/T cells-/B cells/CD20 high B cells | Freq. of Parent</t>
  </si>
  <si>
    <t>Singl_FSC/Singl_SSC/Leukocytes/Lym/Lymphocytes/T cells-/B cells/CD20 high B cells | Count</t>
  </si>
  <si>
    <t>Singl_FSC/Singl_SSC/Leukocytes/Lym/Lymphocytes/T cells-/B cells/CD20 high B cells | Freq. of Leukocytes</t>
  </si>
  <si>
    <t>Singl_FSC/Singl_SSC/Leukocytes/Lym/Lymphocytes/T cells-/B cells/CD20 dim/B NK-like | Freq. of Parent</t>
  </si>
  <si>
    <t>Singl_FSC/Singl_SSC/Leukocytes/Lym/Lymphocytes/T cells-/B cells/CD20 dim/B NK-like | Count</t>
  </si>
  <si>
    <t>Singl_FSC/Singl_SSC/Leukocytes/Lym/Lymphocytes/T cells-/B cells/CD20 dim/B NK-like | Freq. of Leukocytes</t>
  </si>
  <si>
    <t>Singl_FSC/Singl_SSC/Leukocytes/Lym/Lymphocytes/T cells-/B cells/CD20 dim/Plasma B cells | Freq. of Parent</t>
  </si>
  <si>
    <t>Singl_FSC/Singl_SSC/Leukocytes/Lym/Lymphocytes/T cells-/B cells/CD20 dim/Plasma B cells | Count</t>
  </si>
  <si>
    <t>Singl_FSC/Singl_SSC/Leukocytes/Lym/Lymphocytes/T cells-/B cells/CD20 dim/Plasma B cells | Freq. of Leukocytes</t>
  </si>
  <si>
    <t>Singl_FSC/Singl_SSC/Leukocytes/Lym/Lymphocytes/T cells-/NotB_NotT/NK cells | Freq. of Parent</t>
  </si>
  <si>
    <t>Singl_FSC/Singl_SSC/Leukocytes/Lym/Lymphocytes/T cells-/NotB_NotT/NK cells | Count</t>
  </si>
  <si>
    <t>Singl_FSC/Singl_SSC/Leukocytes/Lym/Lymphocytes/T cells-/NotB_NotT/NK cells | Freq. of Leukocytes</t>
  </si>
  <si>
    <t>GE_Human_N.fcs</t>
  </si>
  <si>
    <t>GE_43476f.fcs</t>
  </si>
  <si>
    <t>GE_43665m.fcs</t>
  </si>
  <si>
    <t>GE_43895f.fcs</t>
  </si>
  <si>
    <t>GE_43925m.fcs</t>
  </si>
  <si>
    <t>GE_44035f.fcs</t>
  </si>
  <si>
    <t>GE_44086m.fcs</t>
  </si>
  <si>
    <t>GE_44185f.fcs</t>
  </si>
  <si>
    <t>GE_44263f.fcs</t>
  </si>
  <si>
    <t>GE_44391f.fcs</t>
  </si>
  <si>
    <t>GE_44399f.fcs</t>
  </si>
  <si>
    <t>GE_44425m.fcs</t>
  </si>
  <si>
    <t>GE_44506m.fcs</t>
  </si>
  <si>
    <t>GE_44527m.fcs</t>
  </si>
  <si>
    <t>GE_44872m.fcs</t>
  </si>
  <si>
    <t>GE_45043m.fcs</t>
  </si>
  <si>
    <t>GE_45271m.fcs</t>
  </si>
  <si>
    <t>GE_45387f.fcs</t>
  </si>
  <si>
    <t>GE_45389f.fcs</t>
  </si>
  <si>
    <t>GE_45398f.fcs</t>
  </si>
  <si>
    <t>GE_45578f.fcs</t>
  </si>
  <si>
    <t>GE_45779m.fcs</t>
  </si>
  <si>
    <t>Th/CTL</t>
  </si>
  <si>
    <t>f</t>
  </si>
  <si>
    <t>m</t>
  </si>
  <si>
    <t>Th, %</t>
  </si>
  <si>
    <t>Th, per 100k Leuko</t>
  </si>
  <si>
    <t>CTL, per 100k Leuko</t>
  </si>
  <si>
    <t>CTL, %</t>
  </si>
  <si>
    <t>DP-T,%</t>
  </si>
  <si>
    <t>DP-T, per 100k Leuko</t>
  </si>
  <si>
    <t>Act T,%</t>
  </si>
  <si>
    <t>Singl_FSC/Singl_SSC/Leukocytes/Lym/Lymphocytes/T cells/CD20+ T cells | Freq. of Parent</t>
  </si>
  <si>
    <t>Singl_FSC/Singl_SSC/Leukocytes/Lym/Lymphocytes/T cells/CD20+ T cells | Count</t>
  </si>
  <si>
    <t>B-cells, per 100k Leuko</t>
  </si>
  <si>
    <t>Plasma B cells, per 100k Leuko</t>
  </si>
  <si>
    <t>NK-like B-cells, per 100k Leuko</t>
  </si>
  <si>
    <t>FOR GRAPHPAD</t>
  </si>
  <si>
    <t>Age, years</t>
  </si>
  <si>
    <t>NK cells, % of Lympho</t>
  </si>
  <si>
    <t>Singl_FSC/Singl_SSC/Leukocytes/Lym/Lymphocytes | Count</t>
  </si>
  <si>
    <t>NK cells, per 100k Leuko</t>
  </si>
  <si>
    <t>Mielo/LY</t>
  </si>
  <si>
    <t>NE/LY</t>
  </si>
  <si>
    <t>PDW, %</t>
  </si>
  <si>
    <t>MPV, fL</t>
  </si>
  <si>
    <t>PCT, %</t>
  </si>
  <si>
    <t>PLT, ×109/L</t>
  </si>
  <si>
    <t>RDW-SD, fL</t>
  </si>
  <si>
    <t>RDW-CV, %CV</t>
  </si>
  <si>
    <t>MCHC, g/L</t>
  </si>
  <si>
    <t>MCH, pg</t>
  </si>
  <si>
    <t>MCV, fL</t>
  </si>
  <si>
    <t>HCT, %</t>
  </si>
  <si>
    <t>HGB, g/L</t>
  </si>
  <si>
    <t>RBC, ×1012/L</t>
  </si>
  <si>
    <t>BA, ×109/L</t>
  </si>
  <si>
    <t>EO, ×109/L</t>
  </si>
  <si>
    <t>MO, ×109/L</t>
  </si>
  <si>
    <t>LY, ×109/L</t>
  </si>
  <si>
    <t>NE, ×109/L</t>
  </si>
  <si>
    <t>BA, %</t>
  </si>
  <si>
    <t>EO, %</t>
  </si>
  <si>
    <t>MO, %</t>
  </si>
  <si>
    <t>LY, %</t>
  </si>
  <si>
    <t>NE, %</t>
  </si>
  <si>
    <t>WBC, ×109/L</t>
  </si>
  <si>
    <t>Grey text is dublicated in Sheet FC_Cockt2</t>
  </si>
  <si>
    <t>T-sum check</t>
  </si>
  <si>
    <t>Old (Accuri)</t>
  </si>
  <si>
    <t>Young (Accuri)</t>
  </si>
  <si>
    <t>Multicolor Cocktail (Fortessa)</t>
  </si>
  <si>
    <t>Young  (Accuri)</t>
  </si>
  <si>
    <t>Flow Cytometry</t>
  </si>
  <si>
    <t>HAEMOTOLOGY ANALYZER</t>
  </si>
  <si>
    <t xml:space="preserve">List antibodies and reagents used for blood analysis. </t>
  </si>
  <si>
    <t xml:space="preserve">CD3 PerCP-Cy5.5 Clone SP34-2 (BD cat.no 552852) </t>
  </si>
  <si>
    <t>CD20 FITC Clone 2H7 (BD cat.no 556632)</t>
  </si>
  <si>
    <t>CD16 PE Clone 3G8 (BD cat.no 556619)</t>
  </si>
  <si>
    <t>CD56 PE Clone MY31  (BD cat.no 556647)</t>
  </si>
  <si>
    <t>CD4 FITC Clone L200  (BD cat.no 550628)</t>
  </si>
  <si>
    <t>CD8 PE Clone RPA-T8 (BD cat.no 557086)</t>
  </si>
  <si>
    <t>CD45 APC Clone D058-1283 (BD cat.no 561290)</t>
  </si>
  <si>
    <t>CD56 BV786 Clone NCAM16.2 (BD cat.no 564058)</t>
  </si>
  <si>
    <t>Stain Buffer (BSA)  (BD cat.no 554657)</t>
  </si>
  <si>
    <t>Lysing Solution 10X Concentrate  (BD cat.no 349202)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</si>
</sst>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 tint="-0.499984740745262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theme="2" tint="-0.4999847407452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5" tint="-0.249977111117893"/>
      <name val="Calibri"/>
      <family val="2"/>
      <charset val="204"/>
      <scheme val="minor"/>
    </font>
    <font>
      <b/>
      <sz val="11"/>
      <color theme="5" tint="-0.249977111117893"/>
      <name val="Calibri"/>
      <family val="2"/>
      <charset val="204"/>
      <scheme val="minor"/>
    </font>
    <font>
      <i/>
      <sz val="11"/>
      <color theme="5" tint="-0.249977111117893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Palatino Linotype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0" fillId="0" borderId="1" xfId="0" applyBorder="1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4" fontId="0" fillId="0" borderId="0" xfId="0" applyNumberFormat="1" applyAlignment="1">
      <alignment wrapText="1"/>
    </xf>
    <xf numFmtId="0" fontId="0" fillId="2" borderId="0" xfId="0" applyFill="1"/>
    <xf numFmtId="0" fontId="0" fillId="0" borderId="1" xfId="0" applyBorder="1" applyAlignment="1">
      <alignment wrapText="1"/>
    </xf>
    <xf numFmtId="0" fontId="1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/>
    <xf numFmtId="0" fontId="6" fillId="0" borderId="0" xfId="0" applyFont="1"/>
    <xf numFmtId="0" fontId="7" fillId="0" borderId="1" xfId="0" applyFont="1" applyBorder="1"/>
    <xf numFmtId="0" fontId="8" fillId="0" borderId="0" xfId="0" applyFont="1"/>
    <xf numFmtId="2" fontId="0" fillId="0" borderId="0" xfId="0" applyNumberFormat="1"/>
    <xf numFmtId="2" fontId="0" fillId="0" borderId="0" xfId="0" applyNumberFormat="1" applyAlignment="1">
      <alignment wrapText="1"/>
    </xf>
    <xf numFmtId="2" fontId="5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1" fontId="0" fillId="0" borderId="0" xfId="0" applyNumberFormat="1"/>
    <xf numFmtId="1" fontId="0" fillId="0" borderId="0" xfId="0" applyNumberFormat="1" applyAlignment="1">
      <alignment wrapText="1"/>
    </xf>
    <xf numFmtId="164" fontId="5" fillId="0" borderId="0" xfId="0" applyNumberFormat="1" applyFont="1"/>
    <xf numFmtId="0" fontId="0" fillId="2" borderId="1" xfId="0" applyFill="1" applyBorder="1" applyAlignment="1">
      <alignment horizontal="center"/>
    </xf>
    <xf numFmtId="0" fontId="0" fillId="4" borderId="0" xfId="0" applyFill="1"/>
    <xf numFmtId="2" fontId="1" fillId="4" borderId="0" xfId="0" applyNumberFormat="1" applyFont="1" applyFill="1"/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 wrapText="1"/>
    </xf>
    <xf numFmtId="0" fontId="0" fillId="5" borderId="0" xfId="0" applyFill="1"/>
    <xf numFmtId="164" fontId="0" fillId="5" borderId="0" xfId="0" applyNumberFormat="1" applyFill="1"/>
    <xf numFmtId="164" fontId="0" fillId="5" borderId="0" xfId="0" applyNumberFormat="1" applyFill="1" applyAlignment="1">
      <alignment horizontal="center"/>
    </xf>
    <xf numFmtId="0" fontId="3" fillId="0" borderId="0" xfId="0" applyFont="1"/>
    <xf numFmtId="2" fontId="3" fillId="0" borderId="0" xfId="0" applyNumberFormat="1" applyFont="1"/>
    <xf numFmtId="1" fontId="8" fillId="0" borderId="0" xfId="0" applyNumberFormat="1" applyFont="1"/>
    <xf numFmtId="164" fontId="8" fillId="0" borderId="0" xfId="0" applyNumberFormat="1" applyFont="1"/>
    <xf numFmtId="2" fontId="8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0" fillId="3" borderId="0" xfId="0" applyFill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1" fillId="0" borderId="0" xfId="0" applyFont="1" applyAlignment="1">
      <alignment vertical="center"/>
    </xf>
    <xf numFmtId="0" fontId="10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197E1-2AAF-4082-8C2D-0BE890C44B9C}">
  <dimension ref="A1:A11"/>
  <sheetViews>
    <sheetView tabSelected="1" workbookViewId="0">
      <selection activeCell="D13" sqref="D13"/>
    </sheetView>
  </sheetViews>
  <sheetFormatPr defaultRowHeight="14.4" x14ac:dyDescent="0.3"/>
  <sheetData>
    <row r="1" spans="1:1" x14ac:dyDescent="0.3">
      <c r="A1" s="46" t="s">
        <v>252</v>
      </c>
    </row>
    <row r="2" spans="1:1" ht="15.6" x14ac:dyDescent="0.3">
      <c r="A2" s="47" t="s">
        <v>253</v>
      </c>
    </row>
    <row r="3" spans="1:1" ht="15.6" x14ac:dyDescent="0.3">
      <c r="A3" s="47" t="s">
        <v>254</v>
      </c>
    </row>
    <row r="4" spans="1:1" ht="15.6" x14ac:dyDescent="0.3">
      <c r="A4" s="47" t="s">
        <v>255</v>
      </c>
    </row>
    <row r="5" spans="1:1" ht="15.6" x14ac:dyDescent="0.3">
      <c r="A5" s="47" t="s">
        <v>256</v>
      </c>
    </row>
    <row r="6" spans="1:1" ht="15.6" x14ac:dyDescent="0.3">
      <c r="A6" s="47" t="s">
        <v>257</v>
      </c>
    </row>
    <row r="7" spans="1:1" ht="15.6" x14ac:dyDescent="0.3">
      <c r="A7" s="47" t="s">
        <v>258</v>
      </c>
    </row>
    <row r="8" spans="1:1" ht="15.6" x14ac:dyDescent="0.3">
      <c r="A8" s="47" t="s">
        <v>259</v>
      </c>
    </row>
    <row r="9" spans="1:1" ht="15.6" x14ac:dyDescent="0.3">
      <c r="A9" s="47" t="s">
        <v>260</v>
      </c>
    </row>
    <row r="10" spans="1:1" ht="15.6" x14ac:dyDescent="0.3">
      <c r="A10" s="47" t="s">
        <v>261</v>
      </c>
    </row>
    <row r="11" spans="1:1" ht="15.6" x14ac:dyDescent="0.3">
      <c r="A11" s="47" t="s">
        <v>262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1DB7E-D809-4A7A-A7D7-78D3DFCFA607}">
  <dimension ref="A1:BI71"/>
  <sheetViews>
    <sheetView topLeftCell="V1" zoomScale="70" zoomScaleNormal="70" workbookViewId="0">
      <selection activeCell="AT48" sqref="AT48"/>
    </sheetView>
  </sheetViews>
  <sheetFormatPr defaultRowHeight="14.4" x14ac:dyDescent="0.3"/>
  <cols>
    <col min="1" max="1" width="27.109375" hidden="1" customWidth="1"/>
    <col min="2" max="2" width="23.33203125" hidden="1" customWidth="1"/>
    <col min="3" max="3" width="16.44140625" customWidth="1"/>
    <col min="26" max="26" width="12.6640625" customWidth="1"/>
    <col min="27" max="27" width="13.109375" customWidth="1"/>
    <col min="28" max="28" width="10.6640625" customWidth="1"/>
    <col min="29" max="29" width="11" customWidth="1"/>
    <col min="34" max="34" width="10.109375" customWidth="1"/>
    <col min="35" max="36" width="9.109375" style="22"/>
    <col min="46" max="46" width="10.5546875" customWidth="1"/>
    <col min="48" max="48" width="9.109375" style="25"/>
    <col min="49" max="49" width="9.109375" style="7"/>
    <col min="50" max="50" width="9.109375" style="25"/>
    <col min="51" max="51" width="9.109375" style="19"/>
    <col min="52" max="52" width="9.109375" style="25"/>
    <col min="54" max="54" width="9.109375" style="25"/>
    <col min="55" max="55" width="12.109375" style="7" bestFit="1" customWidth="1"/>
    <col min="56" max="56" width="9.109375" style="25"/>
    <col min="58" max="58" width="4.33203125" customWidth="1"/>
    <col min="59" max="59" width="9.109375" style="7"/>
  </cols>
  <sheetData>
    <row r="1" spans="1:59" x14ac:dyDescent="0.3">
      <c r="A1" s="43" t="s">
        <v>246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AT1" s="36" t="str">
        <f>A1</f>
        <v>Old (Accuri)</v>
      </c>
      <c r="AU1" s="29" t="s">
        <v>214</v>
      </c>
      <c r="AV1" s="29"/>
      <c r="AW1" s="29"/>
      <c r="AX1" s="29"/>
      <c r="AY1" s="29"/>
      <c r="AZ1" s="29"/>
      <c r="BA1" s="29"/>
      <c r="BB1" s="29"/>
      <c r="BC1"/>
      <c r="BG1"/>
    </row>
    <row r="2" spans="1:59" s="1" customFormat="1" ht="57.6" x14ac:dyDescent="0.3">
      <c r="A2" s="1" t="s">
        <v>0</v>
      </c>
      <c r="B2" s="6"/>
      <c r="C2" s="2" t="s">
        <v>87</v>
      </c>
      <c r="D2" s="1" t="s">
        <v>43</v>
      </c>
      <c r="E2" s="1" t="s">
        <v>2</v>
      </c>
      <c r="F2" s="1" t="s">
        <v>44</v>
      </c>
      <c r="G2" s="1" t="s">
        <v>45</v>
      </c>
      <c r="H2" s="1" t="s">
        <v>44</v>
      </c>
      <c r="I2" s="1" t="s">
        <v>3</v>
      </c>
      <c r="J2" s="1" t="s">
        <v>4</v>
      </c>
      <c r="K2" s="1" t="s">
        <v>3</v>
      </c>
      <c r="L2" s="1" t="s">
        <v>46</v>
      </c>
      <c r="M2" s="1" t="s">
        <v>47</v>
      </c>
      <c r="N2" s="1" t="s">
        <v>48</v>
      </c>
      <c r="O2" s="1" t="s">
        <v>52</v>
      </c>
      <c r="P2" s="1" t="s">
        <v>53</v>
      </c>
      <c r="Q2" s="1" t="s">
        <v>54</v>
      </c>
      <c r="R2" s="1" t="s">
        <v>55</v>
      </c>
      <c r="S2" s="1" t="s">
        <v>56</v>
      </c>
      <c r="T2" s="1" t="s">
        <v>57</v>
      </c>
      <c r="U2" s="1" t="s">
        <v>58</v>
      </c>
      <c r="V2" s="1" t="s">
        <v>5</v>
      </c>
      <c r="W2" s="1" t="s">
        <v>6</v>
      </c>
      <c r="X2" s="1" t="s">
        <v>7</v>
      </c>
      <c r="Y2" s="1" t="s">
        <v>59</v>
      </c>
      <c r="Z2" s="1" t="s">
        <v>60</v>
      </c>
      <c r="AA2" s="1" t="s">
        <v>61</v>
      </c>
      <c r="AB2" s="1" t="s">
        <v>62</v>
      </c>
      <c r="AC2" s="1" t="s">
        <v>63</v>
      </c>
      <c r="AD2" s="1" t="s">
        <v>64</v>
      </c>
      <c r="AE2" s="1" t="s">
        <v>65</v>
      </c>
      <c r="AF2" s="1" t="s">
        <v>66</v>
      </c>
      <c r="AG2" s="1" t="s">
        <v>65</v>
      </c>
      <c r="AH2" s="1" t="s">
        <v>67</v>
      </c>
      <c r="AI2" s="23" t="s">
        <v>68</v>
      </c>
      <c r="AJ2" s="23"/>
      <c r="AK2" s="1" t="s">
        <v>49</v>
      </c>
      <c r="AL2" s="1" t="s">
        <v>50</v>
      </c>
      <c r="AM2" s="1" t="s">
        <v>51</v>
      </c>
      <c r="AN2" s="1" t="s">
        <v>90</v>
      </c>
      <c r="AO2" s="1" t="s">
        <v>91</v>
      </c>
      <c r="AP2" s="1" t="s">
        <v>92</v>
      </c>
      <c r="AQ2" s="1" t="s">
        <v>93</v>
      </c>
      <c r="AR2" s="1" t="s">
        <v>94</v>
      </c>
      <c r="AS2" s="1" t="s">
        <v>95</v>
      </c>
      <c r="AU2" s="1" t="s">
        <v>208</v>
      </c>
      <c r="AV2" s="8" t="s">
        <v>204</v>
      </c>
      <c r="AW2" s="8" t="str">
        <f>L2</f>
        <v>B cells % of Lympho</v>
      </c>
      <c r="AX2" s="20" t="s">
        <v>211</v>
      </c>
      <c r="AY2" s="20" t="str">
        <f>AN2</f>
        <v>Plasma B cells % of B cells</v>
      </c>
      <c r="AZ2" s="20" t="s">
        <v>212</v>
      </c>
      <c r="BA2" s="1" t="str">
        <f>AK2</f>
        <v>B NK-like % of B cells</v>
      </c>
      <c r="BB2" s="20" t="s">
        <v>213</v>
      </c>
      <c r="BC2" s="8" t="s">
        <v>216</v>
      </c>
      <c r="BD2" s="20" t="s">
        <v>218</v>
      </c>
      <c r="BE2" s="8" t="s">
        <v>215</v>
      </c>
      <c r="BG2" s="1" t="s">
        <v>245</v>
      </c>
    </row>
    <row r="3" spans="1:59" x14ac:dyDescent="0.3">
      <c r="A3" t="s">
        <v>96</v>
      </c>
      <c r="B3" s="5" t="str">
        <f>RIGHT(A3,23)</f>
        <v>32379_07-06-2022_С1.fcs</v>
      </c>
      <c r="C3" s="3" t="str">
        <f>LEFT(B3,5)</f>
        <v>32379</v>
      </c>
      <c r="D3">
        <v>94.5</v>
      </c>
      <c r="E3">
        <v>29170</v>
      </c>
      <c r="F3">
        <v>56.3</v>
      </c>
      <c r="G3">
        <v>16430</v>
      </c>
      <c r="H3">
        <v>56.3</v>
      </c>
      <c r="I3">
        <v>34.6</v>
      </c>
      <c r="J3">
        <v>10093</v>
      </c>
      <c r="K3">
        <v>34.6</v>
      </c>
      <c r="L3">
        <v>11.5</v>
      </c>
      <c r="M3">
        <v>1159</v>
      </c>
      <c r="N3">
        <v>3.97</v>
      </c>
      <c r="O3">
        <v>29.8</v>
      </c>
      <c r="P3">
        <v>3010</v>
      </c>
      <c r="Q3">
        <v>10.3</v>
      </c>
      <c r="R3">
        <v>97.8</v>
      </c>
      <c r="S3">
        <v>2944</v>
      </c>
      <c r="T3">
        <v>10.1</v>
      </c>
      <c r="U3">
        <v>2890</v>
      </c>
      <c r="V3">
        <v>58.5</v>
      </c>
      <c r="W3">
        <v>5903</v>
      </c>
      <c r="X3">
        <v>20.2</v>
      </c>
      <c r="Y3">
        <v>0.51</v>
      </c>
      <c r="Z3">
        <v>30</v>
      </c>
      <c r="AA3">
        <v>0.1</v>
      </c>
      <c r="AB3">
        <v>0.27</v>
      </c>
      <c r="AC3">
        <v>16</v>
      </c>
      <c r="AD3">
        <v>5.5E-2</v>
      </c>
      <c r="AE3">
        <v>8.64</v>
      </c>
      <c r="AF3">
        <v>2519</v>
      </c>
      <c r="AG3">
        <v>8.64</v>
      </c>
      <c r="AH3">
        <v>1</v>
      </c>
      <c r="AI3" s="22" t="s">
        <v>201</v>
      </c>
      <c r="AK3">
        <v>2.67</v>
      </c>
      <c r="AL3">
        <v>31</v>
      </c>
      <c r="AM3">
        <v>0.11</v>
      </c>
      <c r="AN3">
        <v>3.36</v>
      </c>
      <c r="AO3">
        <v>39</v>
      </c>
      <c r="AP3">
        <v>0.13</v>
      </c>
      <c r="AQ3">
        <v>93.9</v>
      </c>
      <c r="AR3">
        <v>1088</v>
      </c>
      <c r="AS3">
        <v>3.73</v>
      </c>
      <c r="AT3" s="7"/>
      <c r="AU3">
        <f>Y3</f>
        <v>0.51</v>
      </c>
      <c r="AV3" s="25">
        <f>Z3*100000/E3</f>
        <v>102.84538909838875</v>
      </c>
      <c r="AW3" s="7">
        <f>L3</f>
        <v>11.5</v>
      </c>
      <c r="AX3" s="25">
        <f>M3*100000/E3</f>
        <v>3973.260198834419</v>
      </c>
      <c r="AY3" s="20">
        <f>AN3</f>
        <v>3.36</v>
      </c>
      <c r="AZ3" s="25">
        <f>AO3*100000/E3</f>
        <v>133.69900582790538</v>
      </c>
      <c r="BA3">
        <f>AK3</f>
        <v>2.67</v>
      </c>
      <c r="BB3" s="25">
        <f>AL3*100000/E3</f>
        <v>106.27356873500172</v>
      </c>
      <c r="BC3" s="7">
        <f>S3/J3*100</f>
        <v>29.168730803527197</v>
      </c>
      <c r="BD3" s="25">
        <f>S3*100000/E3</f>
        <v>10092.560850188549</v>
      </c>
      <c r="BE3" s="7">
        <v>26.038356164383561</v>
      </c>
      <c r="BG3" s="7">
        <f>BC3+AW3+V3</f>
        <v>99.168730803527197</v>
      </c>
    </row>
    <row r="4" spans="1:59" x14ac:dyDescent="0.3">
      <c r="A4" t="s">
        <v>97</v>
      </c>
      <c r="B4" s="5" t="str">
        <f t="shared" ref="B4:B19" si="0">RIGHT(A4,23)</f>
        <v>31912_07-06-2022_С1.fcs</v>
      </c>
      <c r="C4" s="3" t="str">
        <f t="shared" ref="C4:C25" si="1">LEFT(B4,5)</f>
        <v>31912</v>
      </c>
      <c r="D4">
        <v>97.2</v>
      </c>
      <c r="E4">
        <v>20435</v>
      </c>
      <c r="F4">
        <v>39.799999999999997</v>
      </c>
      <c r="G4">
        <v>8137</v>
      </c>
      <c r="H4">
        <v>39.799999999999997</v>
      </c>
      <c r="I4">
        <v>49.5</v>
      </c>
      <c r="J4">
        <v>10125</v>
      </c>
      <c r="K4">
        <v>49.5</v>
      </c>
      <c r="L4">
        <v>7</v>
      </c>
      <c r="M4">
        <v>709</v>
      </c>
      <c r="N4">
        <v>3.47</v>
      </c>
      <c r="O4">
        <v>6.7</v>
      </c>
      <c r="P4">
        <v>678</v>
      </c>
      <c r="Q4">
        <v>3.32</v>
      </c>
      <c r="R4">
        <v>93.5</v>
      </c>
      <c r="S4">
        <v>634</v>
      </c>
      <c r="T4">
        <v>3.1</v>
      </c>
      <c r="U4">
        <v>5103</v>
      </c>
      <c r="V4">
        <v>86.1</v>
      </c>
      <c r="W4">
        <v>8722</v>
      </c>
      <c r="X4">
        <v>42.7</v>
      </c>
      <c r="Y4">
        <v>0.56999999999999995</v>
      </c>
      <c r="Z4">
        <v>50</v>
      </c>
      <c r="AA4">
        <v>0.24</v>
      </c>
      <c r="AB4">
        <v>0.88</v>
      </c>
      <c r="AC4">
        <v>77</v>
      </c>
      <c r="AD4">
        <v>0.38</v>
      </c>
      <c r="AE4">
        <v>9.92</v>
      </c>
      <c r="AF4">
        <v>2028</v>
      </c>
      <c r="AG4">
        <v>9.92</v>
      </c>
      <c r="AH4">
        <v>1</v>
      </c>
      <c r="AI4" s="22" t="s">
        <v>201</v>
      </c>
      <c r="AK4">
        <v>5.36</v>
      </c>
      <c r="AL4">
        <v>38</v>
      </c>
      <c r="AM4">
        <v>0.19</v>
      </c>
      <c r="AN4">
        <v>7.62</v>
      </c>
      <c r="AO4">
        <v>54</v>
      </c>
      <c r="AP4">
        <v>0.26</v>
      </c>
      <c r="AQ4">
        <v>86.6</v>
      </c>
      <c r="AR4">
        <v>614</v>
      </c>
      <c r="AS4">
        <v>3</v>
      </c>
      <c r="AT4" s="7"/>
      <c r="AU4">
        <f t="shared" ref="AU4:AU46" si="2">Y4</f>
        <v>0.56999999999999995</v>
      </c>
      <c r="AV4" s="25">
        <f t="shared" ref="AV4:AV46" si="3">Z4*100000/E4</f>
        <v>244.67824810374358</v>
      </c>
      <c r="AW4" s="7">
        <f t="shared" ref="AW4:AW46" si="4">L4</f>
        <v>7</v>
      </c>
      <c r="AX4" s="25">
        <f t="shared" ref="AX4:AX46" si="5">M4*100000/E4</f>
        <v>3469.5375581110839</v>
      </c>
      <c r="AY4" s="19">
        <f t="shared" ref="AY4:AY25" si="6">AN4</f>
        <v>7.62</v>
      </c>
      <c r="AZ4" s="25">
        <f t="shared" ref="AZ4:AZ46" si="7">AO4*100000/E4</f>
        <v>264.25250795204306</v>
      </c>
      <c r="BA4">
        <f t="shared" ref="BA4:BA25" si="8">AK4</f>
        <v>5.36</v>
      </c>
      <c r="BB4" s="25">
        <f t="shared" ref="BB4:BB25" si="9">AL4*100000/E4</f>
        <v>185.95546855884513</v>
      </c>
      <c r="BC4" s="7">
        <f t="shared" ref="BC4:BC46" si="10">S4/J4*100</f>
        <v>6.2617283950617288</v>
      </c>
      <c r="BD4" s="25">
        <f t="shared" ref="BD4:BD46" si="11">S4*100000/E4</f>
        <v>3102.5201859554686</v>
      </c>
      <c r="BE4" s="7">
        <v>26.978082191780821</v>
      </c>
      <c r="BG4" s="7">
        <f t="shared" ref="BG4:BG46" si="12">BC4+AW4+V4</f>
        <v>99.361728395061718</v>
      </c>
    </row>
    <row r="5" spans="1:59" x14ac:dyDescent="0.3">
      <c r="A5" t="s">
        <v>98</v>
      </c>
      <c r="B5" s="5" t="str">
        <f t="shared" si="0"/>
        <v>31738_07-06-2022_С1.fcs</v>
      </c>
      <c r="C5" s="3" t="str">
        <f t="shared" si="1"/>
        <v>31738</v>
      </c>
      <c r="D5">
        <v>93.3</v>
      </c>
      <c r="E5">
        <v>17391</v>
      </c>
      <c r="F5">
        <v>34.9</v>
      </c>
      <c r="G5">
        <v>6078</v>
      </c>
      <c r="H5">
        <v>34.9</v>
      </c>
      <c r="I5">
        <v>58.7</v>
      </c>
      <c r="J5">
        <v>10217</v>
      </c>
      <c r="K5">
        <v>58.7</v>
      </c>
      <c r="L5">
        <v>11.6</v>
      </c>
      <c r="M5">
        <v>1187</v>
      </c>
      <c r="N5">
        <v>6.83</v>
      </c>
      <c r="O5">
        <v>14.3</v>
      </c>
      <c r="P5">
        <v>1457</v>
      </c>
      <c r="Q5">
        <v>8.3800000000000008</v>
      </c>
      <c r="R5">
        <v>96.2</v>
      </c>
      <c r="S5">
        <v>1402</v>
      </c>
      <c r="T5">
        <v>8.06</v>
      </c>
      <c r="U5">
        <v>3140</v>
      </c>
      <c r="V5">
        <v>73.900000000000006</v>
      </c>
      <c r="W5">
        <v>7546</v>
      </c>
      <c r="X5">
        <v>43.4</v>
      </c>
      <c r="Y5">
        <v>2.04</v>
      </c>
      <c r="Z5">
        <v>154</v>
      </c>
      <c r="AA5">
        <v>0.89</v>
      </c>
      <c r="AB5">
        <v>0.2</v>
      </c>
      <c r="AC5">
        <v>15</v>
      </c>
      <c r="AD5">
        <v>8.5999999999999993E-2</v>
      </c>
      <c r="AE5">
        <v>6.04</v>
      </c>
      <c r="AF5">
        <v>1051</v>
      </c>
      <c r="AG5">
        <v>6.04</v>
      </c>
      <c r="AH5">
        <v>1</v>
      </c>
      <c r="AI5" s="22" t="s">
        <v>201</v>
      </c>
      <c r="AK5">
        <v>16.899999999999999</v>
      </c>
      <c r="AL5">
        <v>201</v>
      </c>
      <c r="AM5">
        <v>1.1599999999999999</v>
      </c>
      <c r="AN5">
        <v>5.14</v>
      </c>
      <c r="AO5">
        <v>61</v>
      </c>
      <c r="AP5">
        <v>0.35</v>
      </c>
      <c r="AQ5">
        <v>77.8</v>
      </c>
      <c r="AR5">
        <v>923</v>
      </c>
      <c r="AS5">
        <v>5.31</v>
      </c>
      <c r="AT5" s="7"/>
      <c r="AU5">
        <f t="shared" si="2"/>
        <v>2.04</v>
      </c>
      <c r="AV5" s="25">
        <f t="shared" si="3"/>
        <v>885.51549652118911</v>
      </c>
      <c r="AW5" s="7">
        <f t="shared" si="4"/>
        <v>11.6</v>
      </c>
      <c r="AX5" s="25">
        <f t="shared" si="5"/>
        <v>6825.3694439652691</v>
      </c>
      <c r="AY5" s="19">
        <f t="shared" si="6"/>
        <v>5.14</v>
      </c>
      <c r="AZ5" s="25">
        <f t="shared" si="7"/>
        <v>350.75613823241906</v>
      </c>
      <c r="BA5">
        <f t="shared" si="8"/>
        <v>16.899999999999999</v>
      </c>
      <c r="BB5" s="25">
        <f t="shared" si="9"/>
        <v>1155.7702259789546</v>
      </c>
      <c r="BC5" s="7">
        <f t="shared" si="10"/>
        <v>13.722227659782716</v>
      </c>
      <c r="BD5" s="25">
        <f t="shared" si="11"/>
        <v>8061.6410787188779</v>
      </c>
      <c r="BE5" s="7">
        <v>28.506849315068493</v>
      </c>
      <c r="BG5" s="7">
        <f t="shared" si="12"/>
        <v>99.222227659782718</v>
      </c>
    </row>
    <row r="6" spans="1:59" x14ac:dyDescent="0.3">
      <c r="A6" t="s">
        <v>99</v>
      </c>
      <c r="B6" s="5" t="str">
        <f t="shared" si="0"/>
        <v>32809_07-06-2022_С1.fcs</v>
      </c>
      <c r="C6" s="3" t="str">
        <f t="shared" si="1"/>
        <v>32809</v>
      </c>
      <c r="D6">
        <v>96.2</v>
      </c>
      <c r="E6">
        <v>17114</v>
      </c>
      <c r="F6">
        <v>32.5</v>
      </c>
      <c r="G6">
        <v>5564</v>
      </c>
      <c r="H6">
        <v>32.5</v>
      </c>
      <c r="I6">
        <v>60.3</v>
      </c>
      <c r="J6">
        <v>10315</v>
      </c>
      <c r="K6">
        <v>60.3</v>
      </c>
      <c r="L6">
        <v>15.2</v>
      </c>
      <c r="M6">
        <v>1570</v>
      </c>
      <c r="N6">
        <v>9.17</v>
      </c>
      <c r="O6">
        <v>49</v>
      </c>
      <c r="P6">
        <v>5056</v>
      </c>
      <c r="Q6">
        <v>29.5</v>
      </c>
      <c r="R6">
        <v>99.1</v>
      </c>
      <c r="S6">
        <v>5008</v>
      </c>
      <c r="T6">
        <v>29.3</v>
      </c>
      <c r="U6">
        <v>3220</v>
      </c>
      <c r="V6">
        <v>35.6</v>
      </c>
      <c r="W6">
        <v>3673</v>
      </c>
      <c r="X6">
        <v>21.5</v>
      </c>
      <c r="Y6">
        <v>0.79</v>
      </c>
      <c r="Z6">
        <v>29</v>
      </c>
      <c r="AA6">
        <v>0.17</v>
      </c>
      <c r="AB6">
        <v>0.16</v>
      </c>
      <c r="AC6">
        <v>6</v>
      </c>
      <c r="AD6">
        <v>3.5000000000000003E-2</v>
      </c>
      <c r="AE6">
        <v>6.77</v>
      </c>
      <c r="AF6">
        <v>1158</v>
      </c>
      <c r="AG6">
        <v>6.77</v>
      </c>
      <c r="AH6">
        <v>1</v>
      </c>
      <c r="AI6" s="22" t="s">
        <v>201</v>
      </c>
      <c r="AK6">
        <v>2.68</v>
      </c>
      <c r="AL6">
        <v>42</v>
      </c>
      <c r="AM6">
        <v>0.25</v>
      </c>
      <c r="AN6">
        <v>3.69</v>
      </c>
      <c r="AO6">
        <v>58</v>
      </c>
      <c r="AP6">
        <v>0.34</v>
      </c>
      <c r="AQ6">
        <v>93.5</v>
      </c>
      <c r="AR6">
        <v>1468</v>
      </c>
      <c r="AS6">
        <v>8.58</v>
      </c>
      <c r="AT6" s="7"/>
      <c r="AU6">
        <f t="shared" si="2"/>
        <v>0.79</v>
      </c>
      <c r="AV6" s="25">
        <f t="shared" si="3"/>
        <v>169.45191071637257</v>
      </c>
      <c r="AW6" s="7">
        <f t="shared" si="4"/>
        <v>15.2</v>
      </c>
      <c r="AX6" s="25">
        <f t="shared" si="5"/>
        <v>9173.7758560243074</v>
      </c>
      <c r="AY6" s="19">
        <f t="shared" si="6"/>
        <v>3.69</v>
      </c>
      <c r="AZ6" s="25">
        <f t="shared" si="7"/>
        <v>338.90382143274513</v>
      </c>
      <c r="BA6">
        <f t="shared" si="8"/>
        <v>2.68</v>
      </c>
      <c r="BB6" s="25">
        <f t="shared" si="9"/>
        <v>245.41311207198785</v>
      </c>
      <c r="BC6" s="7">
        <f t="shared" si="10"/>
        <v>48.550654386815317</v>
      </c>
      <c r="BD6" s="25">
        <f t="shared" si="11"/>
        <v>29262.592029917028</v>
      </c>
      <c r="BE6" s="7">
        <v>25.082191780821919</v>
      </c>
      <c r="BG6" s="7">
        <f t="shared" si="12"/>
        <v>99.350654386815307</v>
      </c>
    </row>
    <row r="7" spans="1:59" x14ac:dyDescent="0.3">
      <c r="A7" t="s">
        <v>100</v>
      </c>
      <c r="B7" s="5" t="str">
        <f t="shared" si="0"/>
        <v>36147_07-06-2022_С1.fcs</v>
      </c>
      <c r="C7" s="3" t="str">
        <f t="shared" si="1"/>
        <v>36147</v>
      </c>
      <c r="D7">
        <v>95.3</v>
      </c>
      <c r="E7">
        <v>17997</v>
      </c>
      <c r="F7">
        <v>35.5</v>
      </c>
      <c r="G7">
        <v>6396</v>
      </c>
      <c r="H7">
        <v>35.5</v>
      </c>
      <c r="I7">
        <v>56.6</v>
      </c>
      <c r="J7">
        <v>10178</v>
      </c>
      <c r="K7">
        <v>56.6</v>
      </c>
      <c r="L7">
        <v>17.7</v>
      </c>
      <c r="M7">
        <v>1797</v>
      </c>
      <c r="N7">
        <v>9.98</v>
      </c>
      <c r="O7">
        <v>10.199999999999999</v>
      </c>
      <c r="P7">
        <v>1041</v>
      </c>
      <c r="Q7">
        <v>5.78</v>
      </c>
      <c r="R7">
        <v>89.7</v>
      </c>
      <c r="S7">
        <v>934</v>
      </c>
      <c r="T7">
        <v>5.19</v>
      </c>
      <c r="U7">
        <v>1824</v>
      </c>
      <c r="V7">
        <v>71.900000000000006</v>
      </c>
      <c r="W7">
        <v>7317</v>
      </c>
      <c r="X7">
        <v>40.700000000000003</v>
      </c>
      <c r="Y7">
        <v>1</v>
      </c>
      <c r="Z7">
        <v>73</v>
      </c>
      <c r="AA7">
        <v>0.41</v>
      </c>
      <c r="AB7">
        <v>0.33</v>
      </c>
      <c r="AC7">
        <v>24</v>
      </c>
      <c r="AD7">
        <v>0.13</v>
      </c>
      <c r="AE7">
        <v>7.3</v>
      </c>
      <c r="AF7">
        <v>1314</v>
      </c>
      <c r="AG7">
        <v>7.3</v>
      </c>
      <c r="AH7">
        <v>1</v>
      </c>
      <c r="AI7" s="22" t="s">
        <v>201</v>
      </c>
      <c r="AK7">
        <v>10.4</v>
      </c>
      <c r="AL7">
        <v>186</v>
      </c>
      <c r="AM7">
        <v>1.03</v>
      </c>
      <c r="AN7">
        <v>6.79</v>
      </c>
      <c r="AO7">
        <v>122</v>
      </c>
      <c r="AP7">
        <v>0.68</v>
      </c>
      <c r="AQ7">
        <v>82.2</v>
      </c>
      <c r="AR7">
        <v>1477</v>
      </c>
      <c r="AS7">
        <v>8.2100000000000009</v>
      </c>
      <c r="AT7" s="7"/>
      <c r="AU7">
        <f t="shared" si="2"/>
        <v>1</v>
      </c>
      <c r="AV7" s="25">
        <f t="shared" si="3"/>
        <v>405.62315941545813</v>
      </c>
      <c r="AW7" s="7">
        <f t="shared" si="4"/>
        <v>17.7</v>
      </c>
      <c r="AX7" s="25">
        <f t="shared" si="5"/>
        <v>9984.9974995832636</v>
      </c>
      <c r="AY7" s="19">
        <f t="shared" si="6"/>
        <v>6.79</v>
      </c>
      <c r="AZ7" s="25">
        <f t="shared" si="7"/>
        <v>677.89075957103967</v>
      </c>
      <c r="BA7">
        <f t="shared" si="8"/>
        <v>10.4</v>
      </c>
      <c r="BB7" s="25">
        <f t="shared" si="9"/>
        <v>1033.505584264044</v>
      </c>
      <c r="BC7" s="7">
        <f t="shared" si="10"/>
        <v>9.1766555315386142</v>
      </c>
      <c r="BD7" s="25">
        <f t="shared" si="11"/>
        <v>5189.7538478635324</v>
      </c>
      <c r="BE7" s="7">
        <v>17.063013698630137</v>
      </c>
      <c r="BG7" s="7">
        <f t="shared" si="12"/>
        <v>98.776655531538623</v>
      </c>
    </row>
    <row r="8" spans="1:59" x14ac:dyDescent="0.3">
      <c r="A8" t="s">
        <v>101</v>
      </c>
      <c r="B8" s="5" t="str">
        <f t="shared" si="0"/>
        <v>33260_07-06-2022_С1.fcs</v>
      </c>
      <c r="C8" s="3" t="str">
        <f t="shared" si="1"/>
        <v>33260</v>
      </c>
      <c r="D8">
        <v>97.6</v>
      </c>
      <c r="E8">
        <v>23990</v>
      </c>
      <c r="F8">
        <v>53.5</v>
      </c>
      <c r="G8">
        <v>12831</v>
      </c>
      <c r="H8">
        <v>53.5</v>
      </c>
      <c r="I8">
        <v>41.8</v>
      </c>
      <c r="J8">
        <v>10026</v>
      </c>
      <c r="K8">
        <v>41.8</v>
      </c>
      <c r="L8">
        <v>21.3</v>
      </c>
      <c r="M8">
        <v>2136</v>
      </c>
      <c r="N8">
        <v>8.9</v>
      </c>
      <c r="O8">
        <v>7.74</v>
      </c>
      <c r="P8">
        <v>776</v>
      </c>
      <c r="Q8">
        <v>3.23</v>
      </c>
      <c r="R8">
        <v>64.8</v>
      </c>
      <c r="S8">
        <v>503</v>
      </c>
      <c r="T8">
        <v>2.1</v>
      </c>
      <c r="U8">
        <v>633</v>
      </c>
      <c r="V8">
        <v>70.8</v>
      </c>
      <c r="W8">
        <v>7096</v>
      </c>
      <c r="X8">
        <v>29.6</v>
      </c>
      <c r="Y8">
        <v>1.1100000000000001</v>
      </c>
      <c r="Z8">
        <v>79</v>
      </c>
      <c r="AA8">
        <v>0.33</v>
      </c>
      <c r="AB8">
        <v>7.0000000000000007E-2</v>
      </c>
      <c r="AC8">
        <v>5</v>
      </c>
      <c r="AD8">
        <v>2.1000000000000001E-2</v>
      </c>
      <c r="AE8">
        <v>4.1100000000000003</v>
      </c>
      <c r="AF8">
        <v>986</v>
      </c>
      <c r="AG8">
        <v>4.1100000000000003</v>
      </c>
      <c r="AH8">
        <v>1</v>
      </c>
      <c r="AI8" s="22" t="s">
        <v>201</v>
      </c>
      <c r="AK8">
        <v>0.75</v>
      </c>
      <c r="AL8">
        <v>16</v>
      </c>
      <c r="AM8">
        <v>6.7000000000000004E-2</v>
      </c>
      <c r="AN8">
        <v>2.95</v>
      </c>
      <c r="AO8">
        <v>63</v>
      </c>
      <c r="AP8">
        <v>0.26</v>
      </c>
      <c r="AQ8">
        <v>96.2</v>
      </c>
      <c r="AR8">
        <v>2054</v>
      </c>
      <c r="AS8">
        <v>8.56</v>
      </c>
      <c r="AT8" s="7"/>
      <c r="AU8">
        <f t="shared" si="2"/>
        <v>1.1100000000000001</v>
      </c>
      <c r="AV8" s="25">
        <f t="shared" si="3"/>
        <v>329.30387661525634</v>
      </c>
      <c r="AW8" s="7">
        <f t="shared" si="4"/>
        <v>21.3</v>
      </c>
      <c r="AX8" s="25">
        <f t="shared" si="5"/>
        <v>8903.7098791162989</v>
      </c>
      <c r="AY8" s="19">
        <f t="shared" si="6"/>
        <v>2.95</v>
      </c>
      <c r="AZ8" s="25">
        <f t="shared" si="7"/>
        <v>262.60942059191331</v>
      </c>
      <c r="BA8">
        <f t="shared" si="8"/>
        <v>0.75</v>
      </c>
      <c r="BB8" s="25">
        <f t="shared" si="9"/>
        <v>66.694456023343065</v>
      </c>
      <c r="BC8" s="7">
        <f t="shared" si="10"/>
        <v>5.0169559146219829</v>
      </c>
      <c r="BD8" s="25">
        <f t="shared" si="11"/>
        <v>2096.7069612338473</v>
      </c>
      <c r="BE8" s="7">
        <v>24.06027397260274</v>
      </c>
      <c r="BG8" s="7">
        <f t="shared" si="12"/>
        <v>97.116955914621983</v>
      </c>
    </row>
    <row r="9" spans="1:59" x14ac:dyDescent="0.3">
      <c r="A9" t="s">
        <v>102</v>
      </c>
      <c r="B9" s="5" t="str">
        <f t="shared" si="0"/>
        <v>32447_07-06-2022_С1.fcs</v>
      </c>
      <c r="C9" s="3" t="str">
        <f t="shared" si="1"/>
        <v>32447</v>
      </c>
      <c r="D9">
        <v>88</v>
      </c>
      <c r="E9">
        <v>31107</v>
      </c>
      <c r="F9">
        <v>57.1</v>
      </c>
      <c r="G9">
        <v>17761</v>
      </c>
      <c r="H9">
        <v>57.1</v>
      </c>
      <c r="I9">
        <v>33.5</v>
      </c>
      <c r="J9">
        <v>10419</v>
      </c>
      <c r="K9">
        <v>33.5</v>
      </c>
      <c r="L9">
        <v>15.1</v>
      </c>
      <c r="M9">
        <v>1578</v>
      </c>
      <c r="N9">
        <v>5.07</v>
      </c>
      <c r="O9">
        <v>12.2</v>
      </c>
      <c r="P9">
        <v>1276</v>
      </c>
      <c r="Q9">
        <v>4.0999999999999996</v>
      </c>
      <c r="R9">
        <v>84.5</v>
      </c>
      <c r="S9">
        <v>1078</v>
      </c>
      <c r="T9">
        <v>3.47</v>
      </c>
      <c r="U9">
        <v>5608</v>
      </c>
      <c r="V9">
        <v>72.099999999999994</v>
      </c>
      <c r="W9">
        <v>7514</v>
      </c>
      <c r="X9">
        <v>24.2</v>
      </c>
      <c r="Y9">
        <v>3.74</v>
      </c>
      <c r="Z9">
        <v>281</v>
      </c>
      <c r="AA9">
        <v>0.9</v>
      </c>
      <c r="AB9">
        <v>0.31</v>
      </c>
      <c r="AC9">
        <v>23</v>
      </c>
      <c r="AD9">
        <v>7.3999999999999996E-2</v>
      </c>
      <c r="AE9">
        <v>8.91</v>
      </c>
      <c r="AF9">
        <v>2771</v>
      </c>
      <c r="AG9">
        <v>8.91</v>
      </c>
      <c r="AH9">
        <v>1</v>
      </c>
      <c r="AI9" s="22" t="s">
        <v>201</v>
      </c>
      <c r="AK9">
        <v>22.2</v>
      </c>
      <c r="AL9">
        <v>350</v>
      </c>
      <c r="AM9">
        <v>1.1299999999999999</v>
      </c>
      <c r="AN9">
        <v>19.5</v>
      </c>
      <c r="AO9">
        <v>308</v>
      </c>
      <c r="AP9">
        <v>0.99</v>
      </c>
      <c r="AQ9">
        <v>58.1</v>
      </c>
      <c r="AR9">
        <v>917</v>
      </c>
      <c r="AS9">
        <v>2.95</v>
      </c>
      <c r="AT9" s="7"/>
      <c r="AU9">
        <f t="shared" si="2"/>
        <v>3.74</v>
      </c>
      <c r="AV9" s="25">
        <f t="shared" si="3"/>
        <v>903.33365480438488</v>
      </c>
      <c r="AW9" s="7">
        <f t="shared" si="4"/>
        <v>15.1</v>
      </c>
      <c r="AX9" s="25">
        <f t="shared" si="5"/>
        <v>5072.8131931719545</v>
      </c>
      <c r="AY9" s="19">
        <f t="shared" si="6"/>
        <v>19.5</v>
      </c>
      <c r="AZ9" s="25">
        <f t="shared" si="7"/>
        <v>990.13083871797346</v>
      </c>
      <c r="BA9">
        <f t="shared" si="8"/>
        <v>22.2</v>
      </c>
      <c r="BB9" s="25">
        <f t="shared" si="9"/>
        <v>1125.1486803613334</v>
      </c>
      <c r="BC9" s="7">
        <f t="shared" si="10"/>
        <v>10.346482387945102</v>
      </c>
      <c r="BD9" s="25">
        <f t="shared" si="11"/>
        <v>3465.4579355129072</v>
      </c>
      <c r="BE9" s="7">
        <v>25.923287671232877</v>
      </c>
      <c r="BG9" s="7">
        <f t="shared" si="12"/>
        <v>97.546482387945105</v>
      </c>
    </row>
    <row r="10" spans="1:59" x14ac:dyDescent="0.3">
      <c r="A10" t="s">
        <v>103</v>
      </c>
      <c r="B10" s="5" t="str">
        <f t="shared" si="0"/>
        <v>31150_07-06-2022_С1.fcs</v>
      </c>
      <c r="C10" s="3" t="str">
        <f t="shared" si="1"/>
        <v>31150</v>
      </c>
      <c r="D10">
        <v>95.8</v>
      </c>
      <c r="E10">
        <v>18118</v>
      </c>
      <c r="F10">
        <v>33.1</v>
      </c>
      <c r="G10">
        <v>5998</v>
      </c>
      <c r="H10">
        <v>33.1</v>
      </c>
      <c r="I10">
        <v>56.8</v>
      </c>
      <c r="J10">
        <v>10295</v>
      </c>
      <c r="K10">
        <v>56.8</v>
      </c>
      <c r="L10">
        <v>35</v>
      </c>
      <c r="M10">
        <v>3604</v>
      </c>
      <c r="N10">
        <v>19.899999999999999</v>
      </c>
      <c r="O10">
        <v>19.5</v>
      </c>
      <c r="P10">
        <v>2008</v>
      </c>
      <c r="Q10">
        <v>11.1</v>
      </c>
      <c r="R10">
        <v>91.3</v>
      </c>
      <c r="S10">
        <v>1834</v>
      </c>
      <c r="T10">
        <v>10.1</v>
      </c>
      <c r="U10">
        <v>1600</v>
      </c>
      <c r="V10">
        <v>45.2</v>
      </c>
      <c r="W10">
        <v>4655</v>
      </c>
      <c r="X10">
        <v>25.7</v>
      </c>
      <c r="Y10">
        <v>1.07</v>
      </c>
      <c r="Z10">
        <v>50</v>
      </c>
      <c r="AA10">
        <v>0.28000000000000003</v>
      </c>
      <c r="AB10">
        <v>0.17</v>
      </c>
      <c r="AC10">
        <v>8</v>
      </c>
      <c r="AD10">
        <v>4.3999999999999997E-2</v>
      </c>
      <c r="AE10">
        <v>9.39</v>
      </c>
      <c r="AF10">
        <v>1701</v>
      </c>
      <c r="AG10">
        <v>9.39</v>
      </c>
      <c r="AH10">
        <v>1</v>
      </c>
      <c r="AI10" s="22" t="s">
        <v>201</v>
      </c>
      <c r="AK10">
        <v>0.92</v>
      </c>
      <c r="AL10">
        <v>33</v>
      </c>
      <c r="AM10">
        <v>0.18</v>
      </c>
      <c r="AN10">
        <v>2.66</v>
      </c>
      <c r="AO10">
        <v>96</v>
      </c>
      <c r="AP10">
        <v>0.53</v>
      </c>
      <c r="AQ10">
        <v>96.2</v>
      </c>
      <c r="AR10">
        <v>3466</v>
      </c>
      <c r="AS10">
        <v>19.100000000000001</v>
      </c>
      <c r="AT10" s="7"/>
      <c r="AU10">
        <f t="shared" si="2"/>
        <v>1.07</v>
      </c>
      <c r="AV10" s="25">
        <f t="shared" si="3"/>
        <v>275.96864996136441</v>
      </c>
      <c r="AW10" s="7">
        <f t="shared" si="4"/>
        <v>35</v>
      </c>
      <c r="AX10" s="25">
        <f t="shared" si="5"/>
        <v>19891.820289215146</v>
      </c>
      <c r="AY10" s="19">
        <f t="shared" si="6"/>
        <v>2.66</v>
      </c>
      <c r="AZ10" s="25">
        <f t="shared" si="7"/>
        <v>529.85980792581961</v>
      </c>
      <c r="BA10">
        <f t="shared" si="8"/>
        <v>0.92</v>
      </c>
      <c r="BB10" s="25">
        <f t="shared" si="9"/>
        <v>182.13930897450049</v>
      </c>
      <c r="BC10" s="7">
        <f t="shared" si="10"/>
        <v>17.814473045167556</v>
      </c>
      <c r="BD10" s="25">
        <f t="shared" si="11"/>
        <v>10122.530080582846</v>
      </c>
      <c r="BE10" s="7">
        <v>30.169863013698631</v>
      </c>
      <c r="BG10" s="7">
        <f t="shared" si="12"/>
        <v>98.014473045167563</v>
      </c>
    </row>
    <row r="11" spans="1:59" x14ac:dyDescent="0.3">
      <c r="A11" t="s">
        <v>104</v>
      </c>
      <c r="B11" s="5" t="str">
        <f t="shared" si="0"/>
        <v>32230_07-06-2022_С1.fcs</v>
      </c>
      <c r="C11" s="3" t="str">
        <f t="shared" si="1"/>
        <v>32230</v>
      </c>
      <c r="D11">
        <v>90.5</v>
      </c>
      <c r="E11">
        <v>25805</v>
      </c>
      <c r="F11">
        <v>55.6</v>
      </c>
      <c r="G11">
        <v>14351</v>
      </c>
      <c r="H11">
        <v>55.6</v>
      </c>
      <c r="I11">
        <v>39.1</v>
      </c>
      <c r="J11">
        <v>10078</v>
      </c>
      <c r="K11">
        <v>39.1</v>
      </c>
      <c r="L11">
        <v>13.7</v>
      </c>
      <c r="M11">
        <v>1379</v>
      </c>
      <c r="N11">
        <v>5.34</v>
      </c>
      <c r="O11">
        <v>24.2</v>
      </c>
      <c r="P11">
        <v>2439</v>
      </c>
      <c r="Q11">
        <v>9.4499999999999993</v>
      </c>
      <c r="R11">
        <v>91.8</v>
      </c>
      <c r="S11">
        <v>2240</v>
      </c>
      <c r="T11">
        <v>8.68</v>
      </c>
      <c r="U11">
        <v>1169</v>
      </c>
      <c r="V11">
        <v>62</v>
      </c>
      <c r="W11">
        <v>6247</v>
      </c>
      <c r="X11">
        <v>24.2</v>
      </c>
      <c r="Y11">
        <v>0.56000000000000005</v>
      </c>
      <c r="Z11">
        <v>35</v>
      </c>
      <c r="AA11">
        <v>0.14000000000000001</v>
      </c>
      <c r="AB11">
        <v>0.16</v>
      </c>
      <c r="AC11">
        <v>10</v>
      </c>
      <c r="AD11">
        <v>3.9E-2</v>
      </c>
      <c r="AE11">
        <v>5.08</v>
      </c>
      <c r="AF11">
        <v>1310</v>
      </c>
      <c r="AG11">
        <v>5.08</v>
      </c>
      <c r="AH11">
        <v>1</v>
      </c>
      <c r="AI11" s="22" t="s">
        <v>201</v>
      </c>
      <c r="AK11">
        <v>1.52</v>
      </c>
      <c r="AL11">
        <v>21</v>
      </c>
      <c r="AM11">
        <v>8.1000000000000003E-2</v>
      </c>
      <c r="AN11">
        <v>5.15</v>
      </c>
      <c r="AO11">
        <v>71</v>
      </c>
      <c r="AP11">
        <v>0.28000000000000003</v>
      </c>
      <c r="AQ11">
        <v>93.2</v>
      </c>
      <c r="AR11">
        <v>1285</v>
      </c>
      <c r="AS11">
        <v>4.9800000000000004</v>
      </c>
      <c r="AT11" s="7"/>
      <c r="AU11">
        <f t="shared" si="2"/>
        <v>0.56000000000000005</v>
      </c>
      <c r="AV11" s="25">
        <f t="shared" si="3"/>
        <v>135.63262933540011</v>
      </c>
      <c r="AW11" s="7">
        <f t="shared" si="4"/>
        <v>13.7</v>
      </c>
      <c r="AX11" s="25">
        <f t="shared" si="5"/>
        <v>5343.9255958147642</v>
      </c>
      <c r="AY11" s="19">
        <f t="shared" si="6"/>
        <v>5.15</v>
      </c>
      <c r="AZ11" s="25">
        <f t="shared" si="7"/>
        <v>275.14047665181164</v>
      </c>
      <c r="BA11">
        <f t="shared" si="8"/>
        <v>1.52</v>
      </c>
      <c r="BB11" s="25">
        <f t="shared" si="9"/>
        <v>81.379577601240072</v>
      </c>
      <c r="BC11" s="7">
        <f t="shared" si="10"/>
        <v>22.226632268307203</v>
      </c>
      <c r="BD11" s="25">
        <f t="shared" si="11"/>
        <v>8680.4882774656071</v>
      </c>
      <c r="BE11" s="7">
        <v>26.216438356164385</v>
      </c>
      <c r="BG11" s="7">
        <f t="shared" si="12"/>
        <v>97.926632268307202</v>
      </c>
    </row>
    <row r="12" spans="1:59" x14ac:dyDescent="0.3">
      <c r="A12" t="s">
        <v>105</v>
      </c>
      <c r="B12" s="5" t="str">
        <f t="shared" si="0"/>
        <v>32985_07-06-2022_С1.fcs</v>
      </c>
      <c r="C12" s="3" t="str">
        <f t="shared" si="1"/>
        <v>32985</v>
      </c>
      <c r="D12">
        <v>91.4</v>
      </c>
      <c r="E12">
        <v>19091</v>
      </c>
      <c r="F12">
        <v>40.799999999999997</v>
      </c>
      <c r="G12">
        <v>7789</v>
      </c>
      <c r="H12">
        <v>40.799999999999997</v>
      </c>
      <c r="I12">
        <v>52.8</v>
      </c>
      <c r="J12">
        <v>10087</v>
      </c>
      <c r="K12">
        <v>52.8</v>
      </c>
      <c r="L12">
        <v>14.6</v>
      </c>
      <c r="M12">
        <v>1472</v>
      </c>
      <c r="N12">
        <v>7.71</v>
      </c>
      <c r="O12">
        <v>10.3</v>
      </c>
      <c r="P12">
        <v>1040</v>
      </c>
      <c r="Q12">
        <v>5.45</v>
      </c>
      <c r="R12">
        <v>96</v>
      </c>
      <c r="S12">
        <v>998</v>
      </c>
      <c r="T12">
        <v>5.23</v>
      </c>
      <c r="U12">
        <v>6912</v>
      </c>
      <c r="V12">
        <v>74.8</v>
      </c>
      <c r="W12">
        <v>7543</v>
      </c>
      <c r="X12">
        <v>39.5</v>
      </c>
      <c r="Y12">
        <v>0.42</v>
      </c>
      <c r="Z12">
        <v>32</v>
      </c>
      <c r="AA12">
        <v>0.17</v>
      </c>
      <c r="AB12">
        <v>0.36</v>
      </c>
      <c r="AC12">
        <v>27</v>
      </c>
      <c r="AD12">
        <v>0.14000000000000001</v>
      </c>
      <c r="AE12">
        <v>5.99</v>
      </c>
      <c r="AF12">
        <v>1144</v>
      </c>
      <c r="AG12">
        <v>5.99</v>
      </c>
      <c r="AH12">
        <v>1</v>
      </c>
      <c r="AI12" s="22" t="s">
        <v>201</v>
      </c>
      <c r="AK12">
        <v>15.6</v>
      </c>
      <c r="AL12">
        <v>230</v>
      </c>
      <c r="AM12">
        <v>1.2</v>
      </c>
      <c r="AN12">
        <v>3.19</v>
      </c>
      <c r="AO12">
        <v>47</v>
      </c>
      <c r="AP12">
        <v>0.25</v>
      </c>
      <c r="AQ12">
        <v>81</v>
      </c>
      <c r="AR12">
        <v>1192</v>
      </c>
      <c r="AS12">
        <v>6.24</v>
      </c>
      <c r="AT12" s="7"/>
      <c r="AU12">
        <f t="shared" si="2"/>
        <v>0.42</v>
      </c>
      <c r="AV12" s="25">
        <f t="shared" si="3"/>
        <v>167.61824943690743</v>
      </c>
      <c r="AW12" s="7">
        <f t="shared" si="4"/>
        <v>14.6</v>
      </c>
      <c r="AX12" s="25">
        <f t="shared" si="5"/>
        <v>7710.4394740977423</v>
      </c>
      <c r="AY12" s="19">
        <f t="shared" si="6"/>
        <v>3.19</v>
      </c>
      <c r="AZ12" s="25">
        <f t="shared" si="7"/>
        <v>246.18930386045781</v>
      </c>
      <c r="BA12">
        <f t="shared" si="8"/>
        <v>15.6</v>
      </c>
      <c r="BB12" s="25">
        <f t="shared" si="9"/>
        <v>1204.7561678277723</v>
      </c>
      <c r="BC12" s="7">
        <f t="shared" si="10"/>
        <v>9.8939228710221077</v>
      </c>
      <c r="BD12" s="25">
        <f t="shared" si="11"/>
        <v>5227.5941543135505</v>
      </c>
      <c r="BE12" s="7">
        <v>24.838356164383562</v>
      </c>
      <c r="BG12" s="7">
        <f t="shared" si="12"/>
        <v>99.293922871022104</v>
      </c>
    </row>
    <row r="13" spans="1:59" x14ac:dyDescent="0.3">
      <c r="A13" t="s">
        <v>106</v>
      </c>
      <c r="B13" s="5" t="str">
        <f t="shared" si="0"/>
        <v>33217_07-06-2022_С1.fcs</v>
      </c>
      <c r="C13" s="3" t="str">
        <f t="shared" si="1"/>
        <v>33217</v>
      </c>
      <c r="D13">
        <v>95.3</v>
      </c>
      <c r="E13">
        <v>20423</v>
      </c>
      <c r="F13">
        <v>43.8</v>
      </c>
      <c r="G13">
        <v>8937</v>
      </c>
      <c r="H13">
        <v>43.8</v>
      </c>
      <c r="I13">
        <v>49.3</v>
      </c>
      <c r="J13">
        <v>10066</v>
      </c>
      <c r="K13">
        <v>49.3</v>
      </c>
      <c r="L13">
        <v>8.3000000000000007</v>
      </c>
      <c r="M13">
        <v>835</v>
      </c>
      <c r="N13">
        <v>4.09</v>
      </c>
      <c r="O13">
        <v>30.6</v>
      </c>
      <c r="P13">
        <v>3082</v>
      </c>
      <c r="Q13">
        <v>15.1</v>
      </c>
      <c r="R13">
        <v>89.5</v>
      </c>
      <c r="S13">
        <v>2758</v>
      </c>
      <c r="T13">
        <v>13.5</v>
      </c>
      <c r="U13">
        <v>1498</v>
      </c>
      <c r="V13">
        <v>60.9</v>
      </c>
      <c r="W13">
        <v>6132</v>
      </c>
      <c r="X13">
        <v>30</v>
      </c>
      <c r="Y13">
        <v>0.18</v>
      </c>
      <c r="Z13">
        <v>11</v>
      </c>
      <c r="AA13">
        <v>5.3999999999999999E-2</v>
      </c>
      <c r="AB13">
        <v>0.21</v>
      </c>
      <c r="AC13">
        <v>13</v>
      </c>
      <c r="AD13">
        <v>6.4000000000000001E-2</v>
      </c>
      <c r="AE13">
        <v>6.49</v>
      </c>
      <c r="AF13">
        <v>1326</v>
      </c>
      <c r="AG13">
        <v>6.49</v>
      </c>
      <c r="AH13">
        <v>1</v>
      </c>
      <c r="AI13" s="22" t="s">
        <v>201</v>
      </c>
      <c r="AK13">
        <v>6.23</v>
      </c>
      <c r="AL13">
        <v>52</v>
      </c>
      <c r="AM13">
        <v>0.25</v>
      </c>
      <c r="AN13">
        <v>11</v>
      </c>
      <c r="AO13">
        <v>92</v>
      </c>
      <c r="AP13">
        <v>0.45</v>
      </c>
      <c r="AQ13">
        <v>82.6</v>
      </c>
      <c r="AR13">
        <v>690</v>
      </c>
      <c r="AS13">
        <v>3.38</v>
      </c>
      <c r="AT13" s="7"/>
      <c r="AU13">
        <f t="shared" si="2"/>
        <v>0.18</v>
      </c>
      <c r="AV13" s="25">
        <f t="shared" si="3"/>
        <v>53.860843167017578</v>
      </c>
      <c r="AW13" s="7">
        <f t="shared" si="4"/>
        <v>8.3000000000000007</v>
      </c>
      <c r="AX13" s="25">
        <f t="shared" si="5"/>
        <v>4088.5276404054252</v>
      </c>
      <c r="AY13" s="19">
        <f t="shared" si="6"/>
        <v>11</v>
      </c>
      <c r="AZ13" s="25">
        <f t="shared" si="7"/>
        <v>450.47250648778339</v>
      </c>
      <c r="BA13">
        <f t="shared" si="8"/>
        <v>6.23</v>
      </c>
      <c r="BB13" s="25">
        <f t="shared" si="9"/>
        <v>254.61489497135582</v>
      </c>
      <c r="BC13" s="7">
        <f t="shared" si="10"/>
        <v>27.399165507649514</v>
      </c>
      <c r="BD13" s="25">
        <f t="shared" si="11"/>
        <v>13504.382314057681</v>
      </c>
      <c r="BE13" s="7">
        <v>24.106849315068494</v>
      </c>
      <c r="BG13" s="7">
        <f t="shared" si="12"/>
        <v>96.599165507649502</v>
      </c>
    </row>
    <row r="14" spans="1:59" x14ac:dyDescent="0.3">
      <c r="A14" t="s">
        <v>107</v>
      </c>
      <c r="B14" s="5" t="str">
        <f t="shared" si="0"/>
        <v>35861_08-06-2022_C1.fcs</v>
      </c>
      <c r="C14" s="3" t="str">
        <f t="shared" si="1"/>
        <v>35861</v>
      </c>
      <c r="D14">
        <v>98.4</v>
      </c>
      <c r="E14">
        <v>15655</v>
      </c>
      <c r="F14">
        <v>27.2</v>
      </c>
      <c r="G14">
        <v>4262</v>
      </c>
      <c r="H14">
        <v>27.2</v>
      </c>
      <c r="I14">
        <v>68.400000000000006</v>
      </c>
      <c r="J14">
        <v>10715</v>
      </c>
      <c r="K14">
        <v>68.400000000000006</v>
      </c>
      <c r="L14">
        <v>14.1</v>
      </c>
      <c r="M14">
        <v>1512</v>
      </c>
      <c r="N14">
        <v>9.66</v>
      </c>
      <c r="O14">
        <v>35.1</v>
      </c>
      <c r="P14">
        <v>3766</v>
      </c>
      <c r="Q14">
        <v>24.1</v>
      </c>
      <c r="R14">
        <v>99.1</v>
      </c>
      <c r="S14">
        <v>3731</v>
      </c>
      <c r="T14">
        <v>23.8</v>
      </c>
      <c r="U14">
        <v>2042</v>
      </c>
      <c r="V14">
        <v>50.7</v>
      </c>
      <c r="W14">
        <v>5430</v>
      </c>
      <c r="X14">
        <v>34.700000000000003</v>
      </c>
      <c r="Y14">
        <v>0.18</v>
      </c>
      <c r="Z14">
        <v>10</v>
      </c>
      <c r="AA14">
        <v>6.4000000000000001E-2</v>
      </c>
      <c r="AB14">
        <v>0.11</v>
      </c>
      <c r="AC14">
        <v>6</v>
      </c>
      <c r="AD14">
        <v>3.7999999999999999E-2</v>
      </c>
      <c r="AE14">
        <v>3.95</v>
      </c>
      <c r="AF14">
        <v>619</v>
      </c>
      <c r="AG14">
        <v>3.95</v>
      </c>
      <c r="AH14">
        <v>1</v>
      </c>
      <c r="AI14" s="22" t="s">
        <v>201</v>
      </c>
      <c r="AK14">
        <v>0.86</v>
      </c>
      <c r="AL14">
        <v>13</v>
      </c>
      <c r="AM14">
        <v>8.3000000000000004E-2</v>
      </c>
      <c r="AN14">
        <v>3.31</v>
      </c>
      <c r="AO14">
        <v>50</v>
      </c>
      <c r="AP14">
        <v>0.32</v>
      </c>
      <c r="AQ14">
        <v>95.4</v>
      </c>
      <c r="AR14">
        <v>1442</v>
      </c>
      <c r="AS14">
        <v>9.2100000000000009</v>
      </c>
      <c r="AT14" s="7"/>
      <c r="AU14">
        <f t="shared" si="2"/>
        <v>0.18</v>
      </c>
      <c r="AV14" s="25">
        <f t="shared" si="3"/>
        <v>63.877355477483235</v>
      </c>
      <c r="AW14" s="7">
        <f t="shared" si="4"/>
        <v>14.1</v>
      </c>
      <c r="AX14" s="25">
        <f t="shared" si="5"/>
        <v>9658.2561481954654</v>
      </c>
      <c r="AY14" s="19">
        <f t="shared" si="6"/>
        <v>3.31</v>
      </c>
      <c r="AZ14" s="25">
        <f t="shared" si="7"/>
        <v>319.38677738741615</v>
      </c>
      <c r="BA14">
        <f t="shared" si="8"/>
        <v>0.86</v>
      </c>
      <c r="BB14" s="25">
        <f t="shared" si="9"/>
        <v>83.040562120728197</v>
      </c>
      <c r="BC14" s="7">
        <f t="shared" si="10"/>
        <v>34.820345310312646</v>
      </c>
      <c r="BD14" s="25">
        <f t="shared" si="11"/>
        <v>23832.641328648995</v>
      </c>
      <c r="BE14" s="7">
        <v>17.695890410958903</v>
      </c>
      <c r="BG14" s="7">
        <f t="shared" si="12"/>
        <v>99.620345310312644</v>
      </c>
    </row>
    <row r="15" spans="1:59" x14ac:dyDescent="0.3">
      <c r="A15" t="s">
        <v>108</v>
      </c>
      <c r="B15" s="5" t="str">
        <f t="shared" si="0"/>
        <v>35108_08-06-2022_C1.fcs</v>
      </c>
      <c r="C15" s="3" t="str">
        <f t="shared" si="1"/>
        <v>35108</v>
      </c>
      <c r="D15">
        <v>98.1</v>
      </c>
      <c r="E15">
        <v>28952</v>
      </c>
      <c r="F15">
        <v>58</v>
      </c>
      <c r="G15">
        <v>16791</v>
      </c>
      <c r="H15">
        <v>58</v>
      </c>
      <c r="I15">
        <v>35.1</v>
      </c>
      <c r="J15">
        <v>10151</v>
      </c>
      <c r="K15">
        <v>35.1</v>
      </c>
      <c r="L15">
        <v>10.8</v>
      </c>
      <c r="M15">
        <v>1094</v>
      </c>
      <c r="N15">
        <v>3.78</v>
      </c>
      <c r="O15">
        <v>9.6300000000000008</v>
      </c>
      <c r="P15">
        <v>978</v>
      </c>
      <c r="Q15">
        <v>3.38</v>
      </c>
      <c r="R15">
        <v>95.2</v>
      </c>
      <c r="S15">
        <v>931</v>
      </c>
      <c r="T15">
        <v>3.22</v>
      </c>
      <c r="U15">
        <v>3858</v>
      </c>
      <c r="V15">
        <v>79.3</v>
      </c>
      <c r="W15">
        <v>8045</v>
      </c>
      <c r="X15">
        <v>27.8</v>
      </c>
      <c r="Y15">
        <v>0.34</v>
      </c>
      <c r="Z15">
        <v>27</v>
      </c>
      <c r="AA15">
        <v>9.2999999999999999E-2</v>
      </c>
      <c r="AB15">
        <v>7.4999999999999997E-2</v>
      </c>
      <c r="AC15">
        <v>6</v>
      </c>
      <c r="AD15">
        <v>2.1000000000000001E-2</v>
      </c>
      <c r="AE15">
        <v>6.51</v>
      </c>
      <c r="AF15">
        <v>1885</v>
      </c>
      <c r="AG15">
        <v>6.51</v>
      </c>
      <c r="AH15">
        <v>1</v>
      </c>
      <c r="AI15" s="22" t="s">
        <v>201</v>
      </c>
      <c r="AK15">
        <v>6.12</v>
      </c>
      <c r="AL15">
        <v>67</v>
      </c>
      <c r="AM15">
        <v>0.23</v>
      </c>
      <c r="AN15">
        <v>2.4700000000000002</v>
      </c>
      <c r="AO15">
        <v>27</v>
      </c>
      <c r="AP15">
        <v>9.2999999999999999E-2</v>
      </c>
      <c r="AQ15">
        <v>91.2</v>
      </c>
      <c r="AR15">
        <v>998</v>
      </c>
      <c r="AS15">
        <v>3.45</v>
      </c>
      <c r="AT15" s="7"/>
      <c r="AU15">
        <f t="shared" si="2"/>
        <v>0.34</v>
      </c>
      <c r="AV15" s="25">
        <f t="shared" si="3"/>
        <v>93.257806023763465</v>
      </c>
      <c r="AW15" s="7">
        <f t="shared" si="4"/>
        <v>10.8</v>
      </c>
      <c r="AX15" s="25">
        <f t="shared" si="5"/>
        <v>3778.6681403702682</v>
      </c>
      <c r="AY15" s="19">
        <f t="shared" si="6"/>
        <v>2.4700000000000002</v>
      </c>
      <c r="AZ15" s="25">
        <f t="shared" si="7"/>
        <v>93.257806023763465</v>
      </c>
      <c r="BA15">
        <f t="shared" si="8"/>
        <v>6.12</v>
      </c>
      <c r="BB15" s="25">
        <f t="shared" si="9"/>
        <v>231.41751865156121</v>
      </c>
      <c r="BC15" s="7">
        <f t="shared" si="10"/>
        <v>9.1715101960397991</v>
      </c>
      <c r="BD15" s="25">
        <f t="shared" si="11"/>
        <v>3215.6673114119922</v>
      </c>
      <c r="BE15" s="7">
        <v>18.093150684931508</v>
      </c>
      <c r="BG15" s="7">
        <f t="shared" si="12"/>
        <v>99.271510196039799</v>
      </c>
    </row>
    <row r="16" spans="1:59" x14ac:dyDescent="0.3">
      <c r="A16" t="s">
        <v>109</v>
      </c>
      <c r="B16" s="5" t="str">
        <f t="shared" si="0"/>
        <v>34260_08-06-2022_C1.fcs</v>
      </c>
      <c r="C16" s="3" t="str">
        <f t="shared" si="1"/>
        <v>34260</v>
      </c>
      <c r="D16">
        <v>93.2</v>
      </c>
      <c r="E16">
        <v>19026</v>
      </c>
      <c r="F16">
        <v>38.5</v>
      </c>
      <c r="G16">
        <v>7326</v>
      </c>
      <c r="H16">
        <v>38.5</v>
      </c>
      <c r="I16">
        <v>54.3</v>
      </c>
      <c r="J16">
        <v>10336</v>
      </c>
      <c r="K16">
        <v>54.3</v>
      </c>
      <c r="L16">
        <v>9</v>
      </c>
      <c r="M16">
        <v>930</v>
      </c>
      <c r="N16">
        <v>4.8899999999999997</v>
      </c>
      <c r="O16">
        <v>22.8</v>
      </c>
      <c r="P16">
        <v>2355</v>
      </c>
      <c r="Q16">
        <v>12.4</v>
      </c>
      <c r="R16">
        <v>92.4</v>
      </c>
      <c r="S16">
        <v>2175</v>
      </c>
      <c r="T16">
        <v>11.4</v>
      </c>
      <c r="U16">
        <v>1927</v>
      </c>
      <c r="V16">
        <v>68</v>
      </c>
      <c r="W16">
        <v>7024</v>
      </c>
      <c r="X16">
        <v>36.9</v>
      </c>
      <c r="Y16">
        <v>0.34</v>
      </c>
      <c r="Z16">
        <v>24</v>
      </c>
      <c r="AA16">
        <v>0.13</v>
      </c>
      <c r="AB16">
        <v>0.34</v>
      </c>
      <c r="AC16">
        <v>24</v>
      </c>
      <c r="AD16">
        <v>0.13</v>
      </c>
      <c r="AE16">
        <v>6.35</v>
      </c>
      <c r="AF16">
        <v>1209</v>
      </c>
      <c r="AG16">
        <v>6.35</v>
      </c>
      <c r="AH16">
        <v>1</v>
      </c>
      <c r="AI16" s="22" t="s">
        <v>201</v>
      </c>
      <c r="AK16">
        <v>11.4</v>
      </c>
      <c r="AL16">
        <v>106</v>
      </c>
      <c r="AM16">
        <v>0.56000000000000005</v>
      </c>
      <c r="AN16">
        <v>8.17</v>
      </c>
      <c r="AO16">
        <v>76</v>
      </c>
      <c r="AP16">
        <v>0.4</v>
      </c>
      <c r="AQ16">
        <v>80.2</v>
      </c>
      <c r="AR16">
        <v>746</v>
      </c>
      <c r="AS16">
        <v>3.92</v>
      </c>
      <c r="AT16" s="7"/>
      <c r="AU16">
        <f t="shared" si="2"/>
        <v>0.34</v>
      </c>
      <c r="AV16" s="25">
        <f t="shared" si="3"/>
        <v>126.1431725007884</v>
      </c>
      <c r="AW16" s="7">
        <f t="shared" si="4"/>
        <v>9</v>
      </c>
      <c r="AX16" s="25">
        <f t="shared" si="5"/>
        <v>4888.0479344055502</v>
      </c>
      <c r="AY16" s="19">
        <f t="shared" si="6"/>
        <v>8.17</v>
      </c>
      <c r="AZ16" s="25">
        <f t="shared" si="7"/>
        <v>399.45337958582991</v>
      </c>
      <c r="BA16">
        <f t="shared" si="8"/>
        <v>11.4</v>
      </c>
      <c r="BB16" s="25">
        <f t="shared" si="9"/>
        <v>557.13234521181539</v>
      </c>
      <c r="BC16" s="7">
        <f t="shared" si="10"/>
        <v>21.04295665634675</v>
      </c>
      <c r="BD16" s="25">
        <f t="shared" si="11"/>
        <v>11431.725007883948</v>
      </c>
      <c r="BE16" s="7">
        <v>21.167123287671235</v>
      </c>
      <c r="BG16" s="7">
        <f t="shared" si="12"/>
        <v>98.042956656346746</v>
      </c>
    </row>
    <row r="17" spans="1:61" x14ac:dyDescent="0.3">
      <c r="A17" t="s">
        <v>110</v>
      </c>
      <c r="B17" s="5" t="str">
        <f t="shared" si="0"/>
        <v>34920_08-06-2022_C1.fcs</v>
      </c>
      <c r="C17" s="3" t="str">
        <f t="shared" si="1"/>
        <v>34920</v>
      </c>
      <c r="D17">
        <v>94.1</v>
      </c>
      <c r="E17">
        <v>14908</v>
      </c>
      <c r="F17">
        <v>29.3</v>
      </c>
      <c r="G17">
        <v>4372</v>
      </c>
      <c r="H17">
        <v>29.3</v>
      </c>
      <c r="I17">
        <v>68.400000000000006</v>
      </c>
      <c r="J17">
        <v>10202</v>
      </c>
      <c r="K17">
        <v>68.400000000000006</v>
      </c>
      <c r="L17">
        <v>7.79</v>
      </c>
      <c r="M17">
        <v>795</v>
      </c>
      <c r="N17">
        <v>5.33</v>
      </c>
      <c r="O17">
        <v>48.2</v>
      </c>
      <c r="P17">
        <v>4921</v>
      </c>
      <c r="Q17">
        <v>33</v>
      </c>
      <c r="R17">
        <v>97.4</v>
      </c>
      <c r="S17">
        <v>4794</v>
      </c>
      <c r="T17">
        <v>32.200000000000003</v>
      </c>
      <c r="U17">
        <v>2655</v>
      </c>
      <c r="V17">
        <v>43.6</v>
      </c>
      <c r="W17">
        <v>4452</v>
      </c>
      <c r="X17">
        <v>29.9</v>
      </c>
      <c r="Y17">
        <v>0.72</v>
      </c>
      <c r="Z17">
        <v>32</v>
      </c>
      <c r="AA17">
        <v>0.21</v>
      </c>
      <c r="AB17">
        <v>0.7</v>
      </c>
      <c r="AC17">
        <v>31</v>
      </c>
      <c r="AD17">
        <v>0.21</v>
      </c>
      <c r="AE17">
        <v>1.99</v>
      </c>
      <c r="AF17">
        <v>297</v>
      </c>
      <c r="AG17">
        <v>1.99</v>
      </c>
      <c r="AH17">
        <v>1</v>
      </c>
      <c r="AI17" s="22" t="s">
        <v>201</v>
      </c>
      <c r="AK17">
        <v>18.399999999999999</v>
      </c>
      <c r="AL17">
        <v>146</v>
      </c>
      <c r="AM17">
        <v>0.98</v>
      </c>
      <c r="AN17">
        <v>8.93</v>
      </c>
      <c r="AO17">
        <v>71</v>
      </c>
      <c r="AP17">
        <v>0.48</v>
      </c>
      <c r="AQ17">
        <v>72.3</v>
      </c>
      <c r="AR17">
        <v>575</v>
      </c>
      <c r="AS17">
        <v>3.86</v>
      </c>
      <c r="AT17" s="7"/>
      <c r="AU17">
        <f t="shared" si="2"/>
        <v>0.72</v>
      </c>
      <c r="AV17" s="25">
        <f t="shared" si="3"/>
        <v>214.64985242822647</v>
      </c>
      <c r="AW17" s="7">
        <f t="shared" si="4"/>
        <v>7.79</v>
      </c>
      <c r="AX17" s="25">
        <f t="shared" si="5"/>
        <v>5332.707271263751</v>
      </c>
      <c r="AY17" s="19">
        <f t="shared" si="6"/>
        <v>8.93</v>
      </c>
      <c r="AZ17" s="25">
        <f t="shared" si="7"/>
        <v>476.25436007512747</v>
      </c>
      <c r="BA17">
        <f t="shared" si="8"/>
        <v>18.399999999999999</v>
      </c>
      <c r="BB17" s="25">
        <f t="shared" si="9"/>
        <v>979.33995170378319</v>
      </c>
      <c r="BC17" s="7">
        <f t="shared" si="10"/>
        <v>46.990786120368554</v>
      </c>
      <c r="BD17" s="25">
        <f t="shared" si="11"/>
        <v>32157.231016903675</v>
      </c>
      <c r="BE17" s="7">
        <v>19.715068493150685</v>
      </c>
      <c r="BG17" s="7">
        <f t="shared" si="12"/>
        <v>98.380786120368555</v>
      </c>
    </row>
    <row r="18" spans="1:61" x14ac:dyDescent="0.3">
      <c r="A18" t="s">
        <v>111</v>
      </c>
      <c r="B18" s="5" t="str">
        <f t="shared" si="0"/>
        <v>34855_08-06-2022_C1.fcs</v>
      </c>
      <c r="C18" s="3" t="str">
        <f t="shared" si="1"/>
        <v>34855</v>
      </c>
      <c r="D18">
        <v>91.2</v>
      </c>
      <c r="E18">
        <v>21056</v>
      </c>
      <c r="F18">
        <v>40.200000000000003</v>
      </c>
      <c r="G18">
        <v>8474</v>
      </c>
      <c r="H18">
        <v>40.200000000000003</v>
      </c>
      <c r="I18">
        <v>51.2</v>
      </c>
      <c r="J18">
        <v>10784</v>
      </c>
      <c r="K18">
        <v>51.2</v>
      </c>
      <c r="L18">
        <v>28</v>
      </c>
      <c r="M18">
        <v>3017</v>
      </c>
      <c r="N18">
        <v>14.3</v>
      </c>
      <c r="O18">
        <v>3</v>
      </c>
      <c r="P18">
        <v>323</v>
      </c>
      <c r="Q18">
        <v>1.53</v>
      </c>
      <c r="R18">
        <v>44.9</v>
      </c>
      <c r="S18">
        <v>145</v>
      </c>
      <c r="T18">
        <v>0.69</v>
      </c>
      <c r="U18">
        <v>834</v>
      </c>
      <c r="V18">
        <v>68.7</v>
      </c>
      <c r="W18">
        <v>7405</v>
      </c>
      <c r="X18">
        <v>35.200000000000003</v>
      </c>
      <c r="Y18">
        <v>0.42</v>
      </c>
      <c r="Z18">
        <v>31</v>
      </c>
      <c r="AA18">
        <v>0.15</v>
      </c>
      <c r="AB18">
        <v>0.11</v>
      </c>
      <c r="AC18">
        <v>8</v>
      </c>
      <c r="AD18">
        <v>3.7999999999999999E-2</v>
      </c>
      <c r="AE18">
        <v>7.79</v>
      </c>
      <c r="AF18">
        <v>1640</v>
      </c>
      <c r="AG18">
        <v>7.79</v>
      </c>
      <c r="AH18">
        <v>1</v>
      </c>
      <c r="AI18" s="22" t="s">
        <v>201</v>
      </c>
      <c r="AK18">
        <v>0.8</v>
      </c>
      <c r="AL18">
        <v>24</v>
      </c>
      <c r="AM18">
        <v>0.11</v>
      </c>
      <c r="AN18">
        <v>5.6</v>
      </c>
      <c r="AO18">
        <v>169</v>
      </c>
      <c r="AP18">
        <v>0.8</v>
      </c>
      <c r="AQ18">
        <v>93.4</v>
      </c>
      <c r="AR18">
        <v>2817</v>
      </c>
      <c r="AS18">
        <v>13.4</v>
      </c>
      <c r="AT18" s="7"/>
      <c r="AU18">
        <f t="shared" si="2"/>
        <v>0.42</v>
      </c>
      <c r="AV18" s="25">
        <f t="shared" si="3"/>
        <v>147.22644376899697</v>
      </c>
      <c r="AW18" s="7">
        <f t="shared" si="4"/>
        <v>28</v>
      </c>
      <c r="AX18" s="25">
        <f t="shared" si="5"/>
        <v>14328.45744680851</v>
      </c>
      <c r="AY18" s="19">
        <f t="shared" si="6"/>
        <v>5.6</v>
      </c>
      <c r="AZ18" s="25">
        <f t="shared" si="7"/>
        <v>802.62158054711244</v>
      </c>
      <c r="BA18">
        <f t="shared" si="8"/>
        <v>0.8</v>
      </c>
      <c r="BB18" s="25">
        <f t="shared" si="9"/>
        <v>113.98176291793312</v>
      </c>
      <c r="BC18" s="7">
        <f t="shared" si="10"/>
        <v>1.3445845697329377</v>
      </c>
      <c r="BD18" s="25">
        <f t="shared" si="11"/>
        <v>688.63981762917933</v>
      </c>
      <c r="BE18" s="7">
        <v>19.832876712328765</v>
      </c>
      <c r="BG18" s="7">
        <f t="shared" si="12"/>
        <v>98.044584569732933</v>
      </c>
    </row>
    <row r="19" spans="1:61" x14ac:dyDescent="0.3">
      <c r="A19" t="s">
        <v>112</v>
      </c>
      <c r="B19" s="5" t="str">
        <f t="shared" si="0"/>
        <v>36157_08-06-2022_C1.fcs</v>
      </c>
      <c r="C19" s="3" t="str">
        <f t="shared" si="1"/>
        <v>36157</v>
      </c>
      <c r="D19">
        <v>98.7</v>
      </c>
      <c r="E19">
        <v>18402</v>
      </c>
      <c r="F19">
        <v>29.5</v>
      </c>
      <c r="G19">
        <v>5424</v>
      </c>
      <c r="H19">
        <v>29.5</v>
      </c>
      <c r="I19">
        <v>56.8</v>
      </c>
      <c r="J19">
        <v>10459</v>
      </c>
      <c r="K19">
        <v>56.8</v>
      </c>
      <c r="L19">
        <v>11.8</v>
      </c>
      <c r="M19">
        <v>1239</v>
      </c>
      <c r="N19">
        <v>6.73</v>
      </c>
      <c r="O19">
        <v>6.84</v>
      </c>
      <c r="P19">
        <v>715</v>
      </c>
      <c r="Q19">
        <v>3.89</v>
      </c>
      <c r="R19">
        <v>69.400000000000006</v>
      </c>
      <c r="S19">
        <v>496</v>
      </c>
      <c r="T19">
        <v>2.7</v>
      </c>
      <c r="U19">
        <v>1984</v>
      </c>
      <c r="V19">
        <v>81.099999999999994</v>
      </c>
      <c r="W19">
        <v>8484</v>
      </c>
      <c r="X19">
        <v>46.1</v>
      </c>
      <c r="Y19">
        <v>0.53</v>
      </c>
      <c r="Z19">
        <v>45</v>
      </c>
      <c r="AA19">
        <v>0.24</v>
      </c>
      <c r="AB19">
        <v>0.17</v>
      </c>
      <c r="AC19">
        <v>14</v>
      </c>
      <c r="AD19">
        <v>7.5999999999999998E-2</v>
      </c>
      <c r="AE19">
        <v>13.2</v>
      </c>
      <c r="AF19">
        <v>2429</v>
      </c>
      <c r="AG19">
        <v>13.2</v>
      </c>
      <c r="AH19">
        <v>1</v>
      </c>
      <c r="AI19" s="22" t="s">
        <v>201</v>
      </c>
      <c r="AK19">
        <v>7.1</v>
      </c>
      <c r="AL19">
        <v>88</v>
      </c>
      <c r="AM19">
        <v>0.48</v>
      </c>
      <c r="AN19">
        <v>10.6</v>
      </c>
      <c r="AO19">
        <v>131</v>
      </c>
      <c r="AP19">
        <v>0.71</v>
      </c>
      <c r="AQ19">
        <v>82</v>
      </c>
      <c r="AR19">
        <v>1016</v>
      </c>
      <c r="AS19">
        <v>5.52</v>
      </c>
      <c r="AT19" s="7"/>
      <c r="AU19">
        <f t="shared" si="2"/>
        <v>0.53</v>
      </c>
      <c r="AV19" s="25">
        <f t="shared" si="3"/>
        <v>244.53863710466254</v>
      </c>
      <c r="AW19" s="7">
        <f t="shared" si="4"/>
        <v>11.8</v>
      </c>
      <c r="AX19" s="25">
        <f t="shared" si="5"/>
        <v>6732.9638082817082</v>
      </c>
      <c r="AY19" s="19">
        <f t="shared" si="6"/>
        <v>10.6</v>
      </c>
      <c r="AZ19" s="25">
        <f t="shared" si="7"/>
        <v>711.87914357135094</v>
      </c>
      <c r="BA19">
        <f t="shared" si="8"/>
        <v>7.1</v>
      </c>
      <c r="BB19" s="25">
        <f t="shared" si="9"/>
        <v>478.20889033800671</v>
      </c>
      <c r="BC19" s="7">
        <f t="shared" si="10"/>
        <v>4.7423271823310067</v>
      </c>
      <c r="BD19" s="25">
        <f t="shared" si="11"/>
        <v>2695.3592000869471</v>
      </c>
      <c r="BE19" s="7">
        <v>20.443835616438356</v>
      </c>
      <c r="BG19" s="7">
        <f t="shared" si="12"/>
        <v>97.642327182331002</v>
      </c>
    </row>
    <row r="20" spans="1:61" x14ac:dyDescent="0.3">
      <c r="A20" t="s">
        <v>113</v>
      </c>
      <c r="B20" s="5" t="str">
        <f>RIGHT(A20,21)</f>
        <v>35901 16-08-22 Ik.fcs</v>
      </c>
      <c r="C20" s="3" t="str">
        <f t="shared" si="1"/>
        <v>35901</v>
      </c>
      <c r="D20">
        <v>98.9</v>
      </c>
      <c r="E20">
        <v>28910</v>
      </c>
      <c r="F20">
        <v>44.7</v>
      </c>
      <c r="G20">
        <v>12921</v>
      </c>
      <c r="H20">
        <v>44.7</v>
      </c>
      <c r="I20">
        <v>39.299999999999997</v>
      </c>
      <c r="J20">
        <v>11374</v>
      </c>
      <c r="K20">
        <v>39.299999999999997</v>
      </c>
      <c r="L20">
        <v>7.96</v>
      </c>
      <c r="M20">
        <v>905</v>
      </c>
      <c r="N20">
        <v>3.13</v>
      </c>
      <c r="O20">
        <v>16.100000000000001</v>
      </c>
      <c r="P20">
        <v>1833</v>
      </c>
      <c r="Q20">
        <v>6.34</v>
      </c>
      <c r="R20">
        <v>93.7</v>
      </c>
      <c r="S20">
        <v>1718</v>
      </c>
      <c r="T20">
        <v>5.94</v>
      </c>
      <c r="U20">
        <v>1969</v>
      </c>
      <c r="V20">
        <v>75.5</v>
      </c>
      <c r="W20">
        <v>8589</v>
      </c>
      <c r="X20">
        <v>29.7</v>
      </c>
      <c r="Y20">
        <v>14.4</v>
      </c>
      <c r="Z20">
        <v>1241</v>
      </c>
      <c r="AA20">
        <v>4.29</v>
      </c>
      <c r="AB20">
        <v>23.3</v>
      </c>
      <c r="AC20">
        <v>2000</v>
      </c>
      <c r="AD20">
        <v>6.92</v>
      </c>
      <c r="AE20">
        <v>15.4</v>
      </c>
      <c r="AF20">
        <v>4459</v>
      </c>
      <c r="AG20">
        <v>15.4</v>
      </c>
      <c r="AH20">
        <v>2</v>
      </c>
      <c r="AI20" s="22" t="s">
        <v>200</v>
      </c>
      <c r="AK20">
        <v>17.2</v>
      </c>
      <c r="AL20">
        <v>156</v>
      </c>
      <c r="AM20">
        <v>0.54</v>
      </c>
      <c r="AN20">
        <v>3.87</v>
      </c>
      <c r="AO20">
        <v>35</v>
      </c>
      <c r="AP20">
        <v>0.12</v>
      </c>
      <c r="AQ20">
        <v>78.099999999999994</v>
      </c>
      <c r="AR20">
        <v>707</v>
      </c>
      <c r="AS20">
        <v>2.4500000000000002</v>
      </c>
      <c r="AT20" s="7"/>
      <c r="AU20">
        <f t="shared" si="2"/>
        <v>14.4</v>
      </c>
      <c r="AV20" s="25">
        <f t="shared" si="3"/>
        <v>4292.6323071601519</v>
      </c>
      <c r="AW20" s="7">
        <f t="shared" si="4"/>
        <v>7.96</v>
      </c>
      <c r="AX20" s="25">
        <f t="shared" si="5"/>
        <v>3130.4047042545831</v>
      </c>
      <c r="AY20" s="19">
        <f t="shared" si="6"/>
        <v>3.87</v>
      </c>
      <c r="AZ20" s="25">
        <f t="shared" si="7"/>
        <v>121.06537530266344</v>
      </c>
      <c r="BA20">
        <f t="shared" si="8"/>
        <v>17.2</v>
      </c>
      <c r="BB20" s="25">
        <f t="shared" si="9"/>
        <v>539.6056727775856</v>
      </c>
      <c r="BC20" s="7">
        <f t="shared" si="10"/>
        <v>15.104624582380868</v>
      </c>
      <c r="BD20" s="25">
        <f t="shared" si="11"/>
        <v>5942.5804219993079</v>
      </c>
      <c r="BE20" s="7">
        <v>26.230136986301371</v>
      </c>
      <c r="BG20" s="7">
        <f t="shared" si="12"/>
        <v>98.564624582380873</v>
      </c>
    </row>
    <row r="21" spans="1:61" s="16" customFormat="1" x14ac:dyDescent="0.3">
      <c r="A21" s="16" t="s">
        <v>114</v>
      </c>
      <c r="B21" s="16" t="str">
        <f t="shared" ref="B21:B25" si="13">RIGHT(A21,21)</f>
        <v>35386 16-08-22 Ik.fcs</v>
      </c>
      <c r="C21" s="17" t="str">
        <f t="shared" si="1"/>
        <v>35386</v>
      </c>
      <c r="D21" s="16">
        <v>99.2</v>
      </c>
      <c r="E21" s="18">
        <v>33639</v>
      </c>
      <c r="F21" s="18">
        <v>57.3</v>
      </c>
      <c r="G21" s="18">
        <v>19284</v>
      </c>
      <c r="H21" s="18">
        <v>57.3</v>
      </c>
      <c r="I21" s="18">
        <v>31.9</v>
      </c>
      <c r="J21" s="18">
        <v>10741</v>
      </c>
      <c r="K21" s="18">
        <v>31.9</v>
      </c>
      <c r="L21" s="18">
        <v>15.9</v>
      </c>
      <c r="M21" s="18">
        <v>1710</v>
      </c>
      <c r="N21" s="18">
        <v>5.08</v>
      </c>
      <c r="O21" s="18">
        <v>33.299999999999997</v>
      </c>
      <c r="P21" s="18">
        <v>3578</v>
      </c>
      <c r="Q21" s="18">
        <v>10.6</v>
      </c>
      <c r="R21" s="18">
        <v>26.2</v>
      </c>
      <c r="S21" s="18">
        <v>937</v>
      </c>
      <c r="T21" s="18">
        <v>2.79</v>
      </c>
      <c r="U21" s="18">
        <v>545</v>
      </c>
      <c r="V21" s="18">
        <v>50.4</v>
      </c>
      <c r="W21" s="18">
        <v>5418</v>
      </c>
      <c r="X21" s="18">
        <v>16.100000000000001</v>
      </c>
      <c r="Y21" s="18">
        <v>1.27</v>
      </c>
      <c r="Z21" s="18">
        <v>69</v>
      </c>
      <c r="AA21" s="18">
        <v>0.21</v>
      </c>
      <c r="AB21" s="18">
        <v>0.39</v>
      </c>
      <c r="AC21" s="18">
        <v>21</v>
      </c>
      <c r="AD21" s="18">
        <v>6.2E-2</v>
      </c>
      <c r="AE21" s="18">
        <v>10.4</v>
      </c>
      <c r="AF21" s="18">
        <v>3496</v>
      </c>
      <c r="AG21" s="18">
        <v>10.4</v>
      </c>
      <c r="AH21" s="18">
        <v>2</v>
      </c>
      <c r="AI21" s="22" t="s">
        <v>200</v>
      </c>
      <c r="AJ21" s="22"/>
      <c r="AK21" s="18">
        <v>1.35</v>
      </c>
      <c r="AL21" s="18">
        <v>23</v>
      </c>
      <c r="AM21" s="18">
        <v>6.8000000000000005E-2</v>
      </c>
      <c r="AN21" s="18">
        <v>12.7</v>
      </c>
      <c r="AO21" s="18">
        <v>218</v>
      </c>
      <c r="AP21" s="18">
        <v>0.65</v>
      </c>
      <c r="AQ21" s="18">
        <v>85.3</v>
      </c>
      <c r="AR21" s="18">
        <v>1459</v>
      </c>
      <c r="AS21" s="18">
        <v>4.34</v>
      </c>
      <c r="AT21" s="7"/>
      <c r="AU21" s="18">
        <f t="shared" si="2"/>
        <v>1.27</v>
      </c>
      <c r="AV21" s="38">
        <f t="shared" si="3"/>
        <v>205.1190582359761</v>
      </c>
      <c r="AW21" s="39">
        <f t="shared" si="4"/>
        <v>15.9</v>
      </c>
      <c r="AX21" s="38">
        <f t="shared" si="5"/>
        <v>5083.3853562828863</v>
      </c>
      <c r="AY21" s="40">
        <f t="shared" si="6"/>
        <v>12.7</v>
      </c>
      <c r="AZ21" s="38">
        <f t="shared" si="7"/>
        <v>648.05731442670708</v>
      </c>
      <c r="BA21" s="18">
        <f t="shared" si="8"/>
        <v>1.35</v>
      </c>
      <c r="BB21" s="38">
        <f t="shared" si="9"/>
        <v>68.373019411992033</v>
      </c>
      <c r="BC21" s="39">
        <f t="shared" si="10"/>
        <v>8.7235825342146907</v>
      </c>
      <c r="BD21" s="38">
        <f t="shared" si="11"/>
        <v>2785.4573560450667</v>
      </c>
      <c r="BE21" s="39">
        <v>27.169863013698631</v>
      </c>
      <c r="BF21" s="18"/>
      <c r="BG21" s="39">
        <f t="shared" si="12"/>
        <v>75.023582534214682</v>
      </c>
      <c r="BI21"/>
    </row>
    <row r="22" spans="1:61" x14ac:dyDescent="0.3">
      <c r="A22" t="s">
        <v>115</v>
      </c>
      <c r="B22" s="5" t="str">
        <f t="shared" si="13"/>
        <v>34723 16-08-22 Ik.fcs</v>
      </c>
      <c r="C22" s="3" t="str">
        <f t="shared" si="1"/>
        <v>34723</v>
      </c>
      <c r="D22">
        <v>98.2</v>
      </c>
      <c r="E22">
        <v>18411</v>
      </c>
      <c r="F22">
        <v>26.7</v>
      </c>
      <c r="G22">
        <v>4908</v>
      </c>
      <c r="H22">
        <v>26.7</v>
      </c>
      <c r="I22">
        <v>57.5</v>
      </c>
      <c r="J22">
        <v>10582</v>
      </c>
      <c r="K22">
        <v>57.5</v>
      </c>
      <c r="L22">
        <v>13.8</v>
      </c>
      <c r="M22">
        <v>1457</v>
      </c>
      <c r="N22">
        <v>7.91</v>
      </c>
      <c r="O22">
        <v>9.6300000000000008</v>
      </c>
      <c r="P22">
        <v>1019</v>
      </c>
      <c r="Q22">
        <v>5.53</v>
      </c>
      <c r="R22">
        <v>67.5</v>
      </c>
      <c r="S22">
        <v>688</v>
      </c>
      <c r="T22">
        <v>3.74</v>
      </c>
      <c r="U22">
        <v>783</v>
      </c>
      <c r="V22">
        <v>76.400000000000006</v>
      </c>
      <c r="W22">
        <v>8086</v>
      </c>
      <c r="X22">
        <v>43.9</v>
      </c>
      <c r="Y22">
        <v>0.87</v>
      </c>
      <c r="Z22">
        <v>70</v>
      </c>
      <c r="AA22">
        <v>0.38</v>
      </c>
      <c r="AB22">
        <v>3.6999999999999998E-2</v>
      </c>
      <c r="AC22">
        <v>3</v>
      </c>
      <c r="AD22">
        <v>1.6E-2</v>
      </c>
      <c r="AE22">
        <v>15.5</v>
      </c>
      <c r="AF22">
        <v>2845</v>
      </c>
      <c r="AG22">
        <v>15.5</v>
      </c>
      <c r="AH22">
        <v>2</v>
      </c>
      <c r="AI22" s="22" t="s">
        <v>200</v>
      </c>
      <c r="AK22">
        <v>4.9400000000000004</v>
      </c>
      <c r="AL22">
        <v>72</v>
      </c>
      <c r="AM22">
        <v>0.39</v>
      </c>
      <c r="AN22">
        <v>10.1</v>
      </c>
      <c r="AO22">
        <v>147</v>
      </c>
      <c r="AP22">
        <v>0.8</v>
      </c>
      <c r="AQ22">
        <v>84.8</v>
      </c>
      <c r="AR22">
        <v>1236</v>
      </c>
      <c r="AS22">
        <v>6.71</v>
      </c>
      <c r="AT22" s="7"/>
      <c r="AU22">
        <f t="shared" si="2"/>
        <v>0.87</v>
      </c>
      <c r="AV22" s="25">
        <f t="shared" si="3"/>
        <v>380.20748465591225</v>
      </c>
      <c r="AW22" s="7">
        <f t="shared" si="4"/>
        <v>13.8</v>
      </c>
      <c r="AX22" s="25">
        <f t="shared" si="5"/>
        <v>7913.7472163380589</v>
      </c>
      <c r="AY22" s="19">
        <f t="shared" si="6"/>
        <v>10.1</v>
      </c>
      <c r="AZ22" s="25">
        <f t="shared" si="7"/>
        <v>798.43571777741568</v>
      </c>
      <c r="BA22">
        <f t="shared" si="8"/>
        <v>4.9400000000000004</v>
      </c>
      <c r="BB22" s="25">
        <f t="shared" si="9"/>
        <v>391.07055564608117</v>
      </c>
      <c r="BC22" s="7">
        <f t="shared" si="10"/>
        <v>6.5016065016065019</v>
      </c>
      <c r="BD22" s="25">
        <f t="shared" si="11"/>
        <v>3736.8964206181086</v>
      </c>
      <c r="BE22" s="7">
        <v>28.698630136986303</v>
      </c>
      <c r="BG22" s="7">
        <f t="shared" si="12"/>
        <v>96.701606501606506</v>
      </c>
    </row>
    <row r="23" spans="1:61" x14ac:dyDescent="0.3">
      <c r="A23" t="s">
        <v>116</v>
      </c>
      <c r="B23" s="5" t="str">
        <f t="shared" si="13"/>
        <v>32232 16-08-22 Ik.fcs</v>
      </c>
      <c r="C23" s="3" t="str">
        <f t="shared" si="1"/>
        <v>32232</v>
      </c>
      <c r="D23">
        <v>97.2</v>
      </c>
      <c r="E23">
        <v>27090</v>
      </c>
      <c r="F23">
        <v>50.3</v>
      </c>
      <c r="G23">
        <v>13626</v>
      </c>
      <c r="H23">
        <v>50.3</v>
      </c>
      <c r="I23">
        <v>42.1</v>
      </c>
      <c r="J23">
        <v>11397</v>
      </c>
      <c r="K23">
        <v>42.1</v>
      </c>
      <c r="L23">
        <v>12.6</v>
      </c>
      <c r="M23">
        <v>1433</v>
      </c>
      <c r="N23">
        <v>5.29</v>
      </c>
      <c r="O23">
        <v>39.4</v>
      </c>
      <c r="P23">
        <v>4486</v>
      </c>
      <c r="Q23">
        <v>16.600000000000001</v>
      </c>
      <c r="R23">
        <v>94.6</v>
      </c>
      <c r="S23">
        <v>4242</v>
      </c>
      <c r="T23">
        <v>15.7</v>
      </c>
      <c r="U23">
        <v>2220</v>
      </c>
      <c r="V23">
        <v>47.9</v>
      </c>
      <c r="W23">
        <v>5462</v>
      </c>
      <c r="X23">
        <v>20.2</v>
      </c>
      <c r="Y23">
        <v>0.97</v>
      </c>
      <c r="Z23">
        <v>53</v>
      </c>
      <c r="AA23">
        <v>0.2</v>
      </c>
      <c r="AB23">
        <v>0.64</v>
      </c>
      <c r="AC23">
        <v>35</v>
      </c>
      <c r="AD23">
        <v>0.13</v>
      </c>
      <c r="AE23">
        <v>7.45</v>
      </c>
      <c r="AF23">
        <v>2017</v>
      </c>
      <c r="AG23">
        <v>7.45</v>
      </c>
      <c r="AH23">
        <v>2</v>
      </c>
      <c r="AI23" s="22" t="s">
        <v>200</v>
      </c>
      <c r="AK23">
        <v>10.5</v>
      </c>
      <c r="AL23">
        <v>151</v>
      </c>
      <c r="AM23">
        <v>0.56000000000000005</v>
      </c>
      <c r="AN23">
        <v>4.82</v>
      </c>
      <c r="AO23">
        <v>69</v>
      </c>
      <c r="AP23">
        <v>0.25</v>
      </c>
      <c r="AQ23">
        <v>84.5</v>
      </c>
      <c r="AR23">
        <v>1211</v>
      </c>
      <c r="AS23">
        <v>4.47</v>
      </c>
      <c r="AT23" s="7"/>
      <c r="AU23">
        <f t="shared" si="2"/>
        <v>0.97</v>
      </c>
      <c r="AV23" s="25">
        <f t="shared" si="3"/>
        <v>195.64414913252122</v>
      </c>
      <c r="AW23" s="7">
        <f t="shared" si="4"/>
        <v>12.6</v>
      </c>
      <c r="AX23" s="25">
        <f t="shared" si="5"/>
        <v>5289.7748246585452</v>
      </c>
      <c r="AY23" s="19">
        <f t="shared" si="6"/>
        <v>4.82</v>
      </c>
      <c r="AZ23" s="25">
        <f t="shared" si="7"/>
        <v>254.70653377630123</v>
      </c>
      <c r="BA23">
        <f t="shared" si="8"/>
        <v>10.5</v>
      </c>
      <c r="BB23" s="25">
        <f t="shared" si="9"/>
        <v>557.4012550756737</v>
      </c>
      <c r="BC23" s="7">
        <f t="shared" si="10"/>
        <v>37.220321137141354</v>
      </c>
      <c r="BD23" s="25">
        <f t="shared" si="11"/>
        <v>15658.91472868217</v>
      </c>
      <c r="BE23" s="7">
        <v>25.273972602739725</v>
      </c>
      <c r="BG23" s="7">
        <f t="shared" si="12"/>
        <v>97.720321137141354</v>
      </c>
    </row>
    <row r="24" spans="1:61" x14ac:dyDescent="0.3">
      <c r="A24" t="s">
        <v>117</v>
      </c>
      <c r="B24" s="5" t="str">
        <f t="shared" si="13"/>
        <v>35387 16-08-22 Ik.fcs</v>
      </c>
      <c r="C24" s="3" t="str">
        <f t="shared" si="1"/>
        <v>35387</v>
      </c>
      <c r="D24">
        <v>98.8</v>
      </c>
      <c r="E24">
        <v>22020</v>
      </c>
      <c r="F24">
        <v>40.9</v>
      </c>
      <c r="G24">
        <v>9004</v>
      </c>
      <c r="H24">
        <v>40.9</v>
      </c>
      <c r="I24">
        <v>50.5</v>
      </c>
      <c r="J24">
        <v>11119</v>
      </c>
      <c r="K24">
        <v>50.5</v>
      </c>
      <c r="L24">
        <v>17.3</v>
      </c>
      <c r="M24">
        <v>1925</v>
      </c>
      <c r="N24">
        <v>8.74</v>
      </c>
      <c r="O24">
        <v>13.8</v>
      </c>
      <c r="P24">
        <v>1530</v>
      </c>
      <c r="Q24">
        <v>6.95</v>
      </c>
      <c r="R24">
        <v>82.9</v>
      </c>
      <c r="S24">
        <v>1268</v>
      </c>
      <c r="T24">
        <v>5.76</v>
      </c>
      <c r="U24">
        <v>1649</v>
      </c>
      <c r="V24">
        <v>68.5</v>
      </c>
      <c r="W24">
        <v>7612</v>
      </c>
      <c r="X24">
        <v>34.6</v>
      </c>
      <c r="Y24">
        <v>1.64</v>
      </c>
      <c r="Z24">
        <v>125</v>
      </c>
      <c r="AA24">
        <v>0.56999999999999995</v>
      </c>
      <c r="AB24">
        <v>0.68</v>
      </c>
      <c r="AC24">
        <v>52</v>
      </c>
      <c r="AD24">
        <v>0.24</v>
      </c>
      <c r="AE24">
        <v>8.39</v>
      </c>
      <c r="AF24">
        <v>1848</v>
      </c>
      <c r="AG24">
        <v>8.39</v>
      </c>
      <c r="AH24">
        <v>2</v>
      </c>
      <c r="AI24" s="22" t="s">
        <v>200</v>
      </c>
      <c r="AK24">
        <v>22.6</v>
      </c>
      <c r="AL24">
        <v>436</v>
      </c>
      <c r="AM24">
        <v>1.98</v>
      </c>
      <c r="AN24">
        <v>10.8</v>
      </c>
      <c r="AO24">
        <v>208</v>
      </c>
      <c r="AP24">
        <v>0.94</v>
      </c>
      <c r="AQ24">
        <v>66.2</v>
      </c>
      <c r="AR24">
        <v>1274</v>
      </c>
      <c r="AS24">
        <v>5.79</v>
      </c>
      <c r="AT24" s="7"/>
      <c r="AU24">
        <f t="shared" si="2"/>
        <v>1.64</v>
      </c>
      <c r="AV24" s="25">
        <f t="shared" si="3"/>
        <v>567.66575840145322</v>
      </c>
      <c r="AW24" s="7">
        <f t="shared" si="4"/>
        <v>17.3</v>
      </c>
      <c r="AX24" s="25">
        <f t="shared" si="5"/>
        <v>8742.0526793823792</v>
      </c>
      <c r="AY24" s="19">
        <f t="shared" si="6"/>
        <v>10.8</v>
      </c>
      <c r="AZ24" s="25">
        <f t="shared" si="7"/>
        <v>944.59582198001817</v>
      </c>
      <c r="BA24">
        <f t="shared" si="8"/>
        <v>22.6</v>
      </c>
      <c r="BB24" s="25">
        <f t="shared" si="9"/>
        <v>1980.0181653042689</v>
      </c>
      <c r="BC24" s="7">
        <f t="shared" si="10"/>
        <v>11.403903228707618</v>
      </c>
      <c r="BD24" s="25">
        <f t="shared" si="11"/>
        <v>5758.4014532243418</v>
      </c>
      <c r="BE24" s="7">
        <v>17.254794520547946</v>
      </c>
      <c r="BG24" s="7">
        <f t="shared" si="12"/>
        <v>97.203903228707617</v>
      </c>
    </row>
    <row r="25" spans="1:61" x14ac:dyDescent="0.3">
      <c r="A25" t="s">
        <v>118</v>
      </c>
      <c r="B25" s="5" t="str">
        <f t="shared" si="13"/>
        <v>36354 16-08-22 Ik.fcs</v>
      </c>
      <c r="C25" s="3" t="str">
        <f t="shared" si="1"/>
        <v>36354</v>
      </c>
      <c r="D25">
        <v>99.3</v>
      </c>
      <c r="E25">
        <v>36918</v>
      </c>
      <c r="F25">
        <v>65.400000000000006</v>
      </c>
      <c r="G25">
        <v>24160</v>
      </c>
      <c r="H25">
        <v>65.400000000000006</v>
      </c>
      <c r="I25">
        <v>30.2</v>
      </c>
      <c r="J25">
        <v>11153</v>
      </c>
      <c r="K25">
        <v>30.2</v>
      </c>
      <c r="L25">
        <v>16.8</v>
      </c>
      <c r="M25">
        <v>1871</v>
      </c>
      <c r="N25">
        <v>5.07</v>
      </c>
      <c r="O25">
        <v>11.6</v>
      </c>
      <c r="P25">
        <v>1297</v>
      </c>
      <c r="Q25">
        <v>3.51</v>
      </c>
      <c r="R25">
        <v>92.9</v>
      </c>
      <c r="S25">
        <v>1205</v>
      </c>
      <c r="T25">
        <v>3.26</v>
      </c>
      <c r="U25">
        <v>3296</v>
      </c>
      <c r="V25">
        <v>71.400000000000006</v>
      </c>
      <c r="W25">
        <v>7959</v>
      </c>
      <c r="X25">
        <v>21.6</v>
      </c>
      <c r="Y25">
        <v>1.65</v>
      </c>
      <c r="Z25">
        <v>131</v>
      </c>
      <c r="AA25">
        <v>0.35</v>
      </c>
      <c r="AB25">
        <v>0.2</v>
      </c>
      <c r="AC25">
        <v>16</v>
      </c>
      <c r="AD25">
        <v>4.2999999999999997E-2</v>
      </c>
      <c r="AE25">
        <v>4.09</v>
      </c>
      <c r="AF25">
        <v>1510</v>
      </c>
      <c r="AG25">
        <v>4.09</v>
      </c>
      <c r="AH25">
        <v>2</v>
      </c>
      <c r="AI25" s="22" t="s">
        <v>200</v>
      </c>
      <c r="AK25">
        <v>19.100000000000001</v>
      </c>
      <c r="AL25">
        <v>358</v>
      </c>
      <c r="AM25">
        <v>0.97</v>
      </c>
      <c r="AN25">
        <v>6.47</v>
      </c>
      <c r="AO25">
        <v>121</v>
      </c>
      <c r="AP25">
        <v>0.33</v>
      </c>
      <c r="AQ25">
        <v>73.900000000000006</v>
      </c>
      <c r="AR25">
        <v>1382</v>
      </c>
      <c r="AS25">
        <v>3.74</v>
      </c>
      <c r="AT25" s="7"/>
      <c r="AU25">
        <f t="shared" si="2"/>
        <v>1.65</v>
      </c>
      <c r="AV25" s="25">
        <f t="shared" si="3"/>
        <v>354.84045722953573</v>
      </c>
      <c r="AW25" s="7">
        <f t="shared" si="4"/>
        <v>16.8</v>
      </c>
      <c r="AX25" s="25">
        <f t="shared" si="5"/>
        <v>5067.9885150874916</v>
      </c>
      <c r="AY25" s="19">
        <f t="shared" si="6"/>
        <v>6.47</v>
      </c>
      <c r="AZ25" s="25">
        <f t="shared" si="7"/>
        <v>327.75339942575437</v>
      </c>
      <c r="BA25">
        <f t="shared" si="8"/>
        <v>19.100000000000001</v>
      </c>
      <c r="BB25" s="25">
        <f t="shared" si="9"/>
        <v>969.71666937537248</v>
      </c>
      <c r="BC25" s="7">
        <f t="shared" si="10"/>
        <v>10.804267909979377</v>
      </c>
      <c r="BD25" s="25">
        <f t="shared" si="11"/>
        <v>3263.9904653556532</v>
      </c>
      <c r="BE25" s="7">
        <v>24.252054794520546</v>
      </c>
      <c r="BG25" s="7">
        <f t="shared" si="12"/>
        <v>99.004267909979376</v>
      </c>
    </row>
    <row r="27" spans="1:61" x14ac:dyDescent="0.3">
      <c r="A27" s="9" t="s">
        <v>249</v>
      </c>
      <c r="B27" s="9"/>
      <c r="C27" s="9"/>
      <c r="D27" s="9" t="str">
        <f>A27</f>
        <v>Young  (Accuri)</v>
      </c>
      <c r="E27" s="9"/>
      <c r="F27" s="9"/>
      <c r="G27" s="9"/>
      <c r="H27" s="9"/>
      <c r="I27" s="9"/>
      <c r="J27" s="9"/>
      <c r="AT27" s="36" t="str">
        <f>D27</f>
        <v>Young  (Accuri)</v>
      </c>
    </row>
    <row r="28" spans="1:61" s="1" customFormat="1" ht="57.6" x14ac:dyDescent="0.3">
      <c r="A28" s="1" t="s">
        <v>0</v>
      </c>
      <c r="D28" s="1" t="s">
        <v>43</v>
      </c>
      <c r="E28" s="1" t="s">
        <v>2</v>
      </c>
      <c r="F28" s="1" t="s">
        <v>44</v>
      </c>
      <c r="G28" s="1" t="s">
        <v>45</v>
      </c>
      <c r="H28" s="1" t="s">
        <v>119</v>
      </c>
      <c r="I28" s="1" t="s">
        <v>3</v>
      </c>
      <c r="J28" s="1" t="s">
        <v>4</v>
      </c>
      <c r="K28" s="1" t="s">
        <v>3</v>
      </c>
      <c r="L28" s="1" t="s">
        <v>46</v>
      </c>
      <c r="M28" s="1" t="s">
        <v>47</v>
      </c>
      <c r="N28" s="1" t="s">
        <v>120</v>
      </c>
      <c r="O28" s="1" t="s">
        <v>52</v>
      </c>
      <c r="P28" s="1" t="s">
        <v>53</v>
      </c>
      <c r="Q28" s="1" t="s">
        <v>54</v>
      </c>
      <c r="R28" s="1" t="s">
        <v>55</v>
      </c>
      <c r="S28" s="1" t="s">
        <v>56</v>
      </c>
      <c r="T28" s="1" t="s">
        <v>57</v>
      </c>
      <c r="U28" s="1" t="s">
        <v>58</v>
      </c>
      <c r="V28" s="1" t="s">
        <v>5</v>
      </c>
      <c r="W28" s="1" t="s">
        <v>6</v>
      </c>
      <c r="X28" s="1" t="s">
        <v>7</v>
      </c>
      <c r="Y28" s="1" t="s">
        <v>59</v>
      </c>
      <c r="Z28" s="1" t="s">
        <v>60</v>
      </c>
      <c r="AA28" s="1" t="s">
        <v>61</v>
      </c>
      <c r="AB28" s="1" t="s">
        <v>62</v>
      </c>
      <c r="AC28" s="1" t="s">
        <v>63</v>
      </c>
      <c r="AD28" s="1" t="s">
        <v>64</v>
      </c>
      <c r="AE28" s="1" t="s">
        <v>65</v>
      </c>
      <c r="AF28" s="1" t="s">
        <v>66</v>
      </c>
      <c r="AG28" s="1" t="s">
        <v>65</v>
      </c>
      <c r="AH28" s="1" t="s">
        <v>67</v>
      </c>
      <c r="AI28" s="23" t="s">
        <v>68</v>
      </c>
      <c r="AJ28" s="23"/>
      <c r="AK28" s="1" t="s">
        <v>49</v>
      </c>
      <c r="AL28" s="1" t="s">
        <v>50</v>
      </c>
      <c r="AM28" s="1" t="s">
        <v>51</v>
      </c>
      <c r="AO28" s="1" t="s">
        <v>91</v>
      </c>
      <c r="AP28" s="1" t="s">
        <v>92</v>
      </c>
      <c r="AQ28" s="1" t="s">
        <v>93</v>
      </c>
      <c r="AR28" s="1" t="s">
        <v>94</v>
      </c>
      <c r="AS28" s="1" t="s">
        <v>121</v>
      </c>
      <c r="AU28" s="1" t="str">
        <f t="shared" ref="AU28:BG28" si="14">AU2</f>
        <v>Act T,%</v>
      </c>
      <c r="AV28" s="1" t="str">
        <f t="shared" si="14"/>
        <v>CTL, per 100k Leuko</v>
      </c>
      <c r="AW28" s="1" t="str">
        <f t="shared" si="14"/>
        <v>B cells % of Lympho</v>
      </c>
      <c r="AX28" s="1" t="str">
        <f t="shared" si="14"/>
        <v>B-cells, per 100k Leuko</v>
      </c>
      <c r="AY28" s="1" t="str">
        <f t="shared" si="14"/>
        <v>Plasma B cells % of B cells</v>
      </c>
      <c r="AZ28" s="1" t="str">
        <f t="shared" si="14"/>
        <v>Plasma B cells, per 100k Leuko</v>
      </c>
      <c r="BA28" s="1" t="str">
        <f t="shared" si="14"/>
        <v>B NK-like % of B cells</v>
      </c>
      <c r="BB28" s="1" t="str">
        <f t="shared" si="14"/>
        <v>NK-like B-cells, per 100k Leuko</v>
      </c>
      <c r="BC28" s="1" t="str">
        <f t="shared" si="14"/>
        <v>NK cells, % of Lympho</v>
      </c>
      <c r="BD28" s="1" t="str">
        <f t="shared" si="14"/>
        <v>NK cells, per 100k Leuko</v>
      </c>
      <c r="BE28" s="1" t="str">
        <f t="shared" si="14"/>
        <v>Age, years</v>
      </c>
      <c r="BG28" s="1" t="str">
        <f t="shared" si="14"/>
        <v>T-sum check</v>
      </c>
      <c r="BI28"/>
    </row>
    <row r="29" spans="1:61" x14ac:dyDescent="0.3">
      <c r="A29" t="s">
        <v>122</v>
      </c>
      <c r="B29" s="5" t="str">
        <f>RIGHT(A29,12)</f>
        <v>45176_C1.fcs</v>
      </c>
      <c r="C29" s="3" t="str">
        <f t="shared" ref="C29:C46" si="15">LEFT(B29,5)</f>
        <v>45176</v>
      </c>
      <c r="D29">
        <v>92.7</v>
      </c>
      <c r="E29">
        <v>15395</v>
      </c>
      <c r="F29">
        <v>29.3</v>
      </c>
      <c r="G29">
        <v>4515</v>
      </c>
      <c r="H29">
        <v>29.3</v>
      </c>
      <c r="I29">
        <v>63</v>
      </c>
      <c r="J29">
        <v>9696</v>
      </c>
      <c r="K29">
        <v>63</v>
      </c>
      <c r="L29">
        <v>29</v>
      </c>
      <c r="M29">
        <v>2813</v>
      </c>
      <c r="N29">
        <v>18.3</v>
      </c>
      <c r="O29">
        <v>9.8699999999999992</v>
      </c>
      <c r="P29">
        <v>957</v>
      </c>
      <c r="Q29">
        <v>6.22</v>
      </c>
      <c r="R29">
        <v>89.8</v>
      </c>
      <c r="S29">
        <v>859</v>
      </c>
      <c r="T29">
        <v>5.58</v>
      </c>
      <c r="U29">
        <v>6353</v>
      </c>
      <c r="V29">
        <v>60.9</v>
      </c>
      <c r="W29">
        <v>5905</v>
      </c>
      <c r="X29">
        <v>38.4</v>
      </c>
      <c r="Y29">
        <v>2.2400000000000002</v>
      </c>
      <c r="Z29">
        <v>132</v>
      </c>
      <c r="AA29">
        <v>0.86</v>
      </c>
      <c r="AB29">
        <v>1.02</v>
      </c>
      <c r="AC29">
        <v>60</v>
      </c>
      <c r="AD29">
        <v>0.39</v>
      </c>
      <c r="AE29">
        <v>7.15</v>
      </c>
      <c r="AF29">
        <v>1100</v>
      </c>
      <c r="AG29">
        <v>7.15</v>
      </c>
      <c r="AH29">
        <v>4</v>
      </c>
      <c r="AI29" s="22" t="s">
        <v>201</v>
      </c>
      <c r="AK29">
        <v>1.92</v>
      </c>
      <c r="AL29">
        <v>54</v>
      </c>
      <c r="AM29">
        <v>0.35</v>
      </c>
      <c r="AN29">
        <v>0.79</v>
      </c>
      <c r="AO29">
        <v>121</v>
      </c>
      <c r="AP29">
        <v>4.3</v>
      </c>
      <c r="AQ29">
        <v>17</v>
      </c>
      <c r="AR29">
        <v>2616</v>
      </c>
      <c r="AS29">
        <v>93</v>
      </c>
      <c r="AT29" s="7"/>
      <c r="AU29">
        <f t="shared" si="2"/>
        <v>2.2400000000000002</v>
      </c>
      <c r="AV29" s="25">
        <f t="shared" si="3"/>
        <v>857.4212406625528</v>
      </c>
      <c r="AW29" s="7">
        <f t="shared" si="4"/>
        <v>29</v>
      </c>
      <c r="AX29" s="25">
        <f t="shared" si="5"/>
        <v>18272.166287755765</v>
      </c>
      <c r="AY29" s="19">
        <f>AO29/M29*100</f>
        <v>4.3014575186633488</v>
      </c>
      <c r="AZ29" s="25">
        <f t="shared" si="7"/>
        <v>785.9694706073401</v>
      </c>
      <c r="BA29">
        <f t="shared" ref="BA29:BA46" si="16">AK29</f>
        <v>1.92</v>
      </c>
      <c r="BB29" s="25">
        <f>AL29*100000/E29</f>
        <v>350.76323481649888</v>
      </c>
      <c r="BC29" s="7">
        <f t="shared" si="10"/>
        <v>8.8593234323432348</v>
      </c>
      <c r="BD29" s="25">
        <f t="shared" si="11"/>
        <v>5579.7336797661583</v>
      </c>
      <c r="BE29" s="7">
        <v>3.3917808219178083</v>
      </c>
      <c r="BG29" s="7">
        <f t="shared" si="12"/>
        <v>98.759323432343223</v>
      </c>
    </row>
    <row r="30" spans="1:61" x14ac:dyDescent="0.3">
      <c r="A30" t="s">
        <v>123</v>
      </c>
      <c r="B30" s="5" t="str">
        <f t="shared" ref="B30:B46" si="17">RIGHT(A30,12)</f>
        <v>45122_C1.fcs</v>
      </c>
      <c r="C30" s="3" t="str">
        <f t="shared" si="15"/>
        <v>45122</v>
      </c>
      <c r="D30">
        <v>96.6</v>
      </c>
      <c r="E30">
        <v>15664</v>
      </c>
      <c r="F30">
        <v>32.5</v>
      </c>
      <c r="G30">
        <v>5093</v>
      </c>
      <c r="H30">
        <v>32.5</v>
      </c>
      <c r="I30">
        <v>63.5</v>
      </c>
      <c r="J30">
        <v>9942</v>
      </c>
      <c r="K30">
        <v>63.5</v>
      </c>
      <c r="L30">
        <v>23.6</v>
      </c>
      <c r="M30">
        <v>2346</v>
      </c>
      <c r="N30">
        <v>15</v>
      </c>
      <c r="O30">
        <v>11.9</v>
      </c>
      <c r="P30">
        <v>1181</v>
      </c>
      <c r="Q30">
        <v>7.54</v>
      </c>
      <c r="R30">
        <v>86.6</v>
      </c>
      <c r="S30">
        <v>1023</v>
      </c>
      <c r="T30">
        <v>6.53</v>
      </c>
      <c r="U30">
        <v>16417</v>
      </c>
      <c r="V30">
        <v>64.099999999999994</v>
      </c>
      <c r="W30">
        <v>6370</v>
      </c>
      <c r="X30">
        <v>40.700000000000003</v>
      </c>
      <c r="Y30">
        <v>1.07</v>
      </c>
      <c r="Z30">
        <v>68</v>
      </c>
      <c r="AA30">
        <v>0.43</v>
      </c>
      <c r="AB30">
        <v>1.1499999999999999</v>
      </c>
      <c r="AC30">
        <v>73</v>
      </c>
      <c r="AD30">
        <v>0.47</v>
      </c>
      <c r="AE30">
        <v>3.64</v>
      </c>
      <c r="AF30">
        <v>570</v>
      </c>
      <c r="AG30">
        <v>3.64</v>
      </c>
      <c r="AH30">
        <v>4</v>
      </c>
      <c r="AI30" s="22" t="s">
        <v>201</v>
      </c>
      <c r="AK30">
        <v>2.13</v>
      </c>
      <c r="AL30">
        <v>50</v>
      </c>
      <c r="AM30">
        <v>0.32</v>
      </c>
      <c r="AN30">
        <v>0.54</v>
      </c>
      <c r="AO30">
        <v>84</v>
      </c>
      <c r="AP30">
        <v>3.58</v>
      </c>
      <c r="AQ30">
        <v>14.1</v>
      </c>
      <c r="AR30">
        <v>2205</v>
      </c>
      <c r="AS30">
        <v>94</v>
      </c>
      <c r="AT30" s="7"/>
      <c r="AU30">
        <f t="shared" si="2"/>
        <v>1.07</v>
      </c>
      <c r="AV30" s="25">
        <f t="shared" si="3"/>
        <v>434.11644535240043</v>
      </c>
      <c r="AW30" s="7">
        <f t="shared" si="4"/>
        <v>23.6</v>
      </c>
      <c r="AX30" s="25">
        <f t="shared" si="5"/>
        <v>14977.017364657813</v>
      </c>
      <c r="AY30" s="19">
        <f t="shared" ref="AY30:AY46" si="18">AO30/M30*100</f>
        <v>3.5805626598465472</v>
      </c>
      <c r="AZ30" s="25">
        <f t="shared" si="7"/>
        <v>536.26149131767113</v>
      </c>
      <c r="BA30">
        <f t="shared" si="16"/>
        <v>2.13</v>
      </c>
      <c r="BB30" s="25">
        <f t="shared" ref="BB30:BB46" si="19">AL30*100000/E30</f>
        <v>319.20326864147091</v>
      </c>
      <c r="BC30" s="7">
        <f t="shared" si="10"/>
        <v>10.289680144840073</v>
      </c>
      <c r="BD30" s="25">
        <f t="shared" si="11"/>
        <v>6530.8988764044943</v>
      </c>
      <c r="BE30" s="7">
        <v>3.4356164383561643</v>
      </c>
      <c r="BG30" s="7">
        <f t="shared" si="12"/>
        <v>97.989680144840065</v>
      </c>
    </row>
    <row r="31" spans="1:61" x14ac:dyDescent="0.3">
      <c r="A31" t="s">
        <v>124</v>
      </c>
      <c r="B31" s="5" t="str">
        <f t="shared" si="17"/>
        <v>45038_C1.fcs</v>
      </c>
      <c r="C31" s="3" t="str">
        <f t="shared" si="15"/>
        <v>45038</v>
      </c>
      <c r="D31">
        <v>64.400000000000006</v>
      </c>
      <c r="E31">
        <v>9593</v>
      </c>
      <c r="F31">
        <v>33.799999999999997</v>
      </c>
      <c r="G31">
        <v>3246</v>
      </c>
      <c r="H31">
        <v>33.799999999999997</v>
      </c>
      <c r="I31">
        <v>63.9</v>
      </c>
      <c r="J31">
        <v>6132</v>
      </c>
      <c r="K31">
        <v>63.9</v>
      </c>
      <c r="L31">
        <v>26.7</v>
      </c>
      <c r="M31">
        <v>1636</v>
      </c>
      <c r="N31">
        <v>17.100000000000001</v>
      </c>
      <c r="O31">
        <v>20.6</v>
      </c>
      <c r="P31">
        <v>1266</v>
      </c>
      <c r="Q31">
        <v>13.2</v>
      </c>
      <c r="R31">
        <v>95.9</v>
      </c>
      <c r="S31">
        <v>1214</v>
      </c>
      <c r="T31">
        <v>12.7</v>
      </c>
      <c r="U31">
        <v>6645</v>
      </c>
      <c r="V31">
        <v>52.4</v>
      </c>
      <c r="W31">
        <v>3213</v>
      </c>
      <c r="X31">
        <v>33.5</v>
      </c>
      <c r="Y31">
        <v>1.31</v>
      </c>
      <c r="Z31">
        <v>42</v>
      </c>
      <c r="AA31">
        <v>0.44</v>
      </c>
      <c r="AB31">
        <v>0.19</v>
      </c>
      <c r="AC31">
        <v>6</v>
      </c>
      <c r="AD31">
        <v>6.3E-2</v>
      </c>
      <c r="AE31">
        <v>1.66</v>
      </c>
      <c r="AF31">
        <v>159</v>
      </c>
      <c r="AG31">
        <v>1.66</v>
      </c>
      <c r="AH31">
        <v>4</v>
      </c>
      <c r="AI31" s="22" t="s">
        <v>201</v>
      </c>
      <c r="AK31">
        <v>1.1599999999999999</v>
      </c>
      <c r="AL31">
        <v>19</v>
      </c>
      <c r="AM31">
        <v>0.2</v>
      </c>
      <c r="AN31">
        <v>0.42</v>
      </c>
      <c r="AO31">
        <v>40</v>
      </c>
      <c r="AP31">
        <v>2.44</v>
      </c>
      <c r="AQ31">
        <v>16.399999999999999</v>
      </c>
      <c r="AR31">
        <v>1569</v>
      </c>
      <c r="AS31">
        <v>95.9</v>
      </c>
      <c r="AT31" s="7"/>
      <c r="AU31">
        <f t="shared" si="2"/>
        <v>1.31</v>
      </c>
      <c r="AV31" s="25">
        <f t="shared" si="3"/>
        <v>437.81924319816534</v>
      </c>
      <c r="AW31" s="7">
        <f t="shared" si="4"/>
        <v>26.7</v>
      </c>
      <c r="AX31" s="25">
        <f t="shared" si="5"/>
        <v>17054.101949338059</v>
      </c>
      <c r="AY31" s="19">
        <f t="shared" si="18"/>
        <v>2.4449877750611249</v>
      </c>
      <c r="AZ31" s="25">
        <f t="shared" si="7"/>
        <v>416.97070780777648</v>
      </c>
      <c r="BA31">
        <f t="shared" si="16"/>
        <v>1.1599999999999999</v>
      </c>
      <c r="BB31" s="25">
        <f t="shared" si="19"/>
        <v>198.06108620869384</v>
      </c>
      <c r="BC31" s="7">
        <f t="shared" si="10"/>
        <v>19.797782126549247</v>
      </c>
      <c r="BD31" s="25">
        <f t="shared" si="11"/>
        <v>12655.060981966017</v>
      </c>
      <c r="BE31" s="7">
        <v>3.4986301369863013</v>
      </c>
      <c r="BG31" s="7">
        <f t="shared" si="12"/>
        <v>98.897782126549245</v>
      </c>
    </row>
    <row r="32" spans="1:61" x14ac:dyDescent="0.3">
      <c r="A32" t="s">
        <v>125</v>
      </c>
      <c r="B32" s="5" t="str">
        <f t="shared" si="17"/>
        <v>44930_C1.fcs</v>
      </c>
      <c r="C32" s="3" t="str">
        <f t="shared" si="15"/>
        <v>44930</v>
      </c>
      <c r="D32">
        <v>90.2</v>
      </c>
      <c r="E32">
        <v>15825</v>
      </c>
      <c r="F32">
        <v>37.9</v>
      </c>
      <c r="G32">
        <v>5999</v>
      </c>
      <c r="H32">
        <v>37.9</v>
      </c>
      <c r="I32">
        <v>60</v>
      </c>
      <c r="J32">
        <v>9499</v>
      </c>
      <c r="K32">
        <v>60</v>
      </c>
      <c r="L32">
        <v>34.299999999999997</v>
      </c>
      <c r="M32">
        <v>3256</v>
      </c>
      <c r="N32">
        <v>20.6</v>
      </c>
      <c r="O32">
        <v>7.22</v>
      </c>
      <c r="P32">
        <v>686</v>
      </c>
      <c r="Q32">
        <v>4.33</v>
      </c>
      <c r="R32">
        <v>88.6</v>
      </c>
      <c r="S32">
        <v>608</v>
      </c>
      <c r="T32">
        <v>3.84</v>
      </c>
      <c r="U32">
        <v>3422</v>
      </c>
      <c r="V32">
        <v>58.2</v>
      </c>
      <c r="W32">
        <v>5533</v>
      </c>
      <c r="X32">
        <v>35</v>
      </c>
      <c r="Y32">
        <v>1.41</v>
      </c>
      <c r="Z32">
        <v>78</v>
      </c>
      <c r="AA32">
        <v>0.49</v>
      </c>
      <c r="AB32">
        <v>0.23</v>
      </c>
      <c r="AC32">
        <v>13</v>
      </c>
      <c r="AD32">
        <v>8.2000000000000003E-2</v>
      </c>
      <c r="AE32">
        <v>1.74</v>
      </c>
      <c r="AF32">
        <v>276</v>
      </c>
      <c r="AG32">
        <v>1.74</v>
      </c>
      <c r="AH32">
        <v>4</v>
      </c>
      <c r="AI32" s="22" t="s">
        <v>201</v>
      </c>
      <c r="AK32">
        <v>0.37</v>
      </c>
      <c r="AL32">
        <v>12</v>
      </c>
      <c r="AM32">
        <v>7.5999999999999998E-2</v>
      </c>
      <c r="AN32">
        <v>0.69</v>
      </c>
      <c r="AO32">
        <v>109</v>
      </c>
      <c r="AP32">
        <v>3.35</v>
      </c>
      <c r="AQ32">
        <v>19.600000000000001</v>
      </c>
      <c r="AR32">
        <v>3108</v>
      </c>
      <c r="AS32">
        <v>95.5</v>
      </c>
      <c r="AT32" s="7"/>
      <c r="AU32">
        <f t="shared" si="2"/>
        <v>1.41</v>
      </c>
      <c r="AV32" s="25">
        <f t="shared" si="3"/>
        <v>492.89099526066349</v>
      </c>
      <c r="AW32" s="7">
        <f t="shared" si="4"/>
        <v>34.299999999999997</v>
      </c>
      <c r="AX32" s="25">
        <f t="shared" si="5"/>
        <v>20575.039494470773</v>
      </c>
      <c r="AY32" s="19">
        <f t="shared" si="18"/>
        <v>3.3476658476658474</v>
      </c>
      <c r="AZ32" s="25">
        <f t="shared" si="7"/>
        <v>688.78357030015798</v>
      </c>
      <c r="BA32">
        <f t="shared" si="16"/>
        <v>0.37</v>
      </c>
      <c r="BB32" s="25">
        <f t="shared" si="19"/>
        <v>75.829383886255926</v>
      </c>
      <c r="BC32" s="7">
        <f t="shared" si="10"/>
        <v>6.4006737551321189</v>
      </c>
      <c r="BD32" s="25">
        <f t="shared" si="11"/>
        <v>3842.0221169036336</v>
      </c>
      <c r="BE32" s="7">
        <v>3.547945205479452</v>
      </c>
      <c r="BG32" s="7">
        <f t="shared" si="12"/>
        <v>98.900673755132118</v>
      </c>
    </row>
    <row r="33" spans="1:59" x14ac:dyDescent="0.3">
      <c r="A33" t="s">
        <v>126</v>
      </c>
      <c r="B33" s="5" t="str">
        <f t="shared" si="17"/>
        <v>44857_C1.fcs</v>
      </c>
      <c r="C33" s="3" t="str">
        <f t="shared" si="15"/>
        <v>44857</v>
      </c>
      <c r="D33">
        <v>42.6</v>
      </c>
      <c r="E33">
        <v>7423</v>
      </c>
      <c r="F33">
        <v>28.4</v>
      </c>
      <c r="G33">
        <v>2108</v>
      </c>
      <c r="H33">
        <v>28.4</v>
      </c>
      <c r="I33">
        <v>68</v>
      </c>
      <c r="J33">
        <v>5051</v>
      </c>
      <c r="K33">
        <v>68</v>
      </c>
      <c r="L33">
        <v>24.4</v>
      </c>
      <c r="M33">
        <v>1230</v>
      </c>
      <c r="N33">
        <v>16.600000000000001</v>
      </c>
      <c r="O33">
        <v>5.9</v>
      </c>
      <c r="P33">
        <v>298</v>
      </c>
      <c r="Q33">
        <v>4.01</v>
      </c>
      <c r="R33">
        <v>87.2</v>
      </c>
      <c r="S33">
        <v>260</v>
      </c>
      <c r="T33">
        <v>3.5</v>
      </c>
      <c r="U33">
        <v>10921</v>
      </c>
      <c r="V33">
        <v>69.400000000000006</v>
      </c>
      <c r="W33">
        <v>3507</v>
      </c>
      <c r="X33">
        <v>47.2</v>
      </c>
      <c r="Y33">
        <v>0.51</v>
      </c>
      <c r="Z33">
        <v>18</v>
      </c>
      <c r="AA33">
        <v>0.24</v>
      </c>
      <c r="AB33">
        <v>8.5999999999999993E-2</v>
      </c>
      <c r="AC33">
        <v>3</v>
      </c>
      <c r="AD33">
        <v>0.04</v>
      </c>
      <c r="AE33">
        <v>3.33</v>
      </c>
      <c r="AF33">
        <v>247</v>
      </c>
      <c r="AG33">
        <v>3.33</v>
      </c>
      <c r="AH33">
        <v>4</v>
      </c>
      <c r="AI33" s="22" t="s">
        <v>201</v>
      </c>
      <c r="AK33">
        <v>1.22</v>
      </c>
      <c r="AL33">
        <v>15</v>
      </c>
      <c r="AM33">
        <v>0.2</v>
      </c>
      <c r="AN33">
        <v>0.73</v>
      </c>
      <c r="AO33">
        <v>54</v>
      </c>
      <c r="AP33">
        <v>4.3899999999999997</v>
      </c>
      <c r="AQ33">
        <v>15.6</v>
      </c>
      <c r="AR33">
        <v>1155</v>
      </c>
      <c r="AS33">
        <v>93.9</v>
      </c>
      <c r="AT33" s="7"/>
      <c r="AU33">
        <f t="shared" si="2"/>
        <v>0.51</v>
      </c>
      <c r="AV33" s="25">
        <f t="shared" si="3"/>
        <v>242.48955947730028</v>
      </c>
      <c r="AW33" s="7">
        <f t="shared" si="4"/>
        <v>24.4</v>
      </c>
      <c r="AX33" s="25">
        <f t="shared" si="5"/>
        <v>16570.119897615521</v>
      </c>
      <c r="AY33" s="19">
        <f t="shared" si="18"/>
        <v>4.3902439024390238</v>
      </c>
      <c r="AZ33" s="25">
        <f t="shared" si="7"/>
        <v>727.4686784319008</v>
      </c>
      <c r="BA33">
        <f t="shared" si="16"/>
        <v>1.22</v>
      </c>
      <c r="BB33" s="25">
        <f t="shared" si="19"/>
        <v>202.07463289775023</v>
      </c>
      <c r="BC33" s="7">
        <f t="shared" si="10"/>
        <v>5.1474955454365467</v>
      </c>
      <c r="BD33" s="25">
        <f t="shared" si="11"/>
        <v>3502.6269702276709</v>
      </c>
      <c r="BE33" s="7">
        <v>3.6054794520547944</v>
      </c>
      <c r="BG33" s="7">
        <f t="shared" si="12"/>
        <v>98.947495545436553</v>
      </c>
    </row>
    <row r="34" spans="1:59" x14ac:dyDescent="0.3">
      <c r="A34" t="s">
        <v>127</v>
      </c>
      <c r="B34" s="5" t="str">
        <f t="shared" si="17"/>
        <v>44861_C1.fcs</v>
      </c>
      <c r="C34" s="3" t="str">
        <f t="shared" si="15"/>
        <v>44861</v>
      </c>
      <c r="D34">
        <v>97.3</v>
      </c>
      <c r="E34">
        <v>13819</v>
      </c>
      <c r="F34">
        <v>24.5</v>
      </c>
      <c r="G34">
        <v>3392</v>
      </c>
      <c r="H34">
        <v>24.5</v>
      </c>
      <c r="I34">
        <v>72.400000000000006</v>
      </c>
      <c r="J34">
        <v>10004</v>
      </c>
      <c r="K34">
        <v>72.400000000000006</v>
      </c>
      <c r="L34">
        <v>26.8</v>
      </c>
      <c r="M34">
        <v>2683</v>
      </c>
      <c r="N34">
        <v>19.399999999999999</v>
      </c>
      <c r="O34">
        <v>8.91</v>
      </c>
      <c r="P34">
        <v>891</v>
      </c>
      <c r="Q34">
        <v>6.45</v>
      </c>
      <c r="R34">
        <v>94.7</v>
      </c>
      <c r="S34">
        <v>844</v>
      </c>
      <c r="T34">
        <v>6.11</v>
      </c>
      <c r="U34">
        <v>6293</v>
      </c>
      <c r="V34">
        <v>64.099999999999994</v>
      </c>
      <c r="W34">
        <v>6412</v>
      </c>
      <c r="X34">
        <v>46.4</v>
      </c>
      <c r="Y34">
        <v>1.2</v>
      </c>
      <c r="Z34">
        <v>77</v>
      </c>
      <c r="AA34">
        <v>0.56000000000000005</v>
      </c>
      <c r="AB34">
        <v>1.43</v>
      </c>
      <c r="AC34">
        <v>92</v>
      </c>
      <c r="AD34">
        <v>0.67</v>
      </c>
      <c r="AE34">
        <v>2.66</v>
      </c>
      <c r="AF34">
        <v>367</v>
      </c>
      <c r="AG34">
        <v>2.66</v>
      </c>
      <c r="AH34">
        <v>4</v>
      </c>
      <c r="AI34" s="22" t="s">
        <v>201</v>
      </c>
      <c r="AK34">
        <v>1.34</v>
      </c>
      <c r="AL34">
        <v>36</v>
      </c>
      <c r="AM34">
        <v>0.26</v>
      </c>
      <c r="AN34">
        <v>0.54</v>
      </c>
      <c r="AO34">
        <v>75</v>
      </c>
      <c r="AP34">
        <v>2.8</v>
      </c>
      <c r="AQ34">
        <v>18.5</v>
      </c>
      <c r="AR34">
        <v>2557</v>
      </c>
      <c r="AS34">
        <v>95.3</v>
      </c>
      <c r="AT34" s="7"/>
      <c r="AU34">
        <f t="shared" si="2"/>
        <v>1.2</v>
      </c>
      <c r="AV34" s="25">
        <f t="shared" si="3"/>
        <v>557.20384977205299</v>
      </c>
      <c r="AW34" s="7">
        <f t="shared" si="4"/>
        <v>26.8</v>
      </c>
      <c r="AX34" s="25">
        <f t="shared" si="5"/>
        <v>19415.297778421016</v>
      </c>
      <c r="AY34" s="19">
        <f t="shared" si="18"/>
        <v>2.7953783078643308</v>
      </c>
      <c r="AZ34" s="25">
        <f t="shared" si="7"/>
        <v>542.73102250524641</v>
      </c>
      <c r="BA34">
        <f t="shared" si="16"/>
        <v>1.34</v>
      </c>
      <c r="BB34" s="25">
        <f t="shared" si="19"/>
        <v>260.51089080251825</v>
      </c>
      <c r="BC34" s="7">
        <f t="shared" si="10"/>
        <v>8.4366253498600567</v>
      </c>
      <c r="BD34" s="25">
        <f t="shared" si="11"/>
        <v>6107.5331065923729</v>
      </c>
      <c r="BE34" s="7">
        <v>3.5972602739726027</v>
      </c>
      <c r="BG34" s="7">
        <f t="shared" si="12"/>
        <v>99.336625349860043</v>
      </c>
    </row>
    <row r="35" spans="1:59" x14ac:dyDescent="0.3">
      <c r="A35" t="s">
        <v>128</v>
      </c>
      <c r="B35" s="5" t="str">
        <f t="shared" si="17"/>
        <v>45004_C1.fcs</v>
      </c>
      <c r="C35" s="3" t="str">
        <f t="shared" si="15"/>
        <v>45004</v>
      </c>
      <c r="D35">
        <v>97.9</v>
      </c>
      <c r="E35">
        <v>20155</v>
      </c>
      <c r="F35">
        <v>45.9</v>
      </c>
      <c r="G35">
        <v>9256</v>
      </c>
      <c r="H35">
        <v>45.9</v>
      </c>
      <c r="I35">
        <v>50.9</v>
      </c>
      <c r="J35">
        <v>10265</v>
      </c>
      <c r="K35">
        <v>50.9</v>
      </c>
      <c r="L35">
        <v>38.6</v>
      </c>
      <c r="M35">
        <v>3966</v>
      </c>
      <c r="N35">
        <v>19.7</v>
      </c>
      <c r="O35">
        <v>8.1</v>
      </c>
      <c r="P35">
        <v>831</v>
      </c>
      <c r="Q35">
        <v>4.12</v>
      </c>
      <c r="R35">
        <v>84.5</v>
      </c>
      <c r="S35">
        <v>702</v>
      </c>
      <c r="T35">
        <v>3.48</v>
      </c>
      <c r="U35">
        <v>5530</v>
      </c>
      <c r="V35">
        <v>53.1</v>
      </c>
      <c r="W35">
        <v>5448</v>
      </c>
      <c r="X35">
        <v>27</v>
      </c>
      <c r="Y35">
        <v>2.5099999999999998</v>
      </c>
      <c r="Z35">
        <v>137</v>
      </c>
      <c r="AA35">
        <v>0.68</v>
      </c>
      <c r="AB35">
        <v>0.24</v>
      </c>
      <c r="AC35">
        <v>13</v>
      </c>
      <c r="AD35">
        <v>6.5000000000000002E-2</v>
      </c>
      <c r="AE35">
        <v>2.86</v>
      </c>
      <c r="AF35">
        <v>577</v>
      </c>
      <c r="AG35">
        <v>2.86</v>
      </c>
      <c r="AH35">
        <v>4</v>
      </c>
      <c r="AI35" s="22" t="s">
        <v>201</v>
      </c>
      <c r="AK35">
        <v>2.57</v>
      </c>
      <c r="AL35">
        <v>102</v>
      </c>
      <c r="AM35">
        <v>0.51</v>
      </c>
      <c r="AN35">
        <v>0.43</v>
      </c>
      <c r="AO35">
        <v>87</v>
      </c>
      <c r="AP35">
        <v>2.19</v>
      </c>
      <c r="AQ35">
        <v>18.7</v>
      </c>
      <c r="AR35">
        <v>3764</v>
      </c>
      <c r="AS35">
        <v>94.9</v>
      </c>
      <c r="AT35" s="7"/>
      <c r="AU35">
        <f t="shared" si="2"/>
        <v>2.5099999999999998</v>
      </c>
      <c r="AV35" s="25">
        <f t="shared" si="3"/>
        <v>679.73207640783926</v>
      </c>
      <c r="AW35" s="7">
        <f t="shared" si="4"/>
        <v>38.6</v>
      </c>
      <c r="AX35" s="25">
        <f t="shared" si="5"/>
        <v>19677.499379806501</v>
      </c>
      <c r="AY35" s="19">
        <f t="shared" si="18"/>
        <v>2.1936459909228443</v>
      </c>
      <c r="AZ35" s="25">
        <f t="shared" si="7"/>
        <v>431.65467625899282</v>
      </c>
      <c r="BA35">
        <f t="shared" si="16"/>
        <v>2.57</v>
      </c>
      <c r="BB35" s="25">
        <f t="shared" si="19"/>
        <v>506.07789630364675</v>
      </c>
      <c r="BC35" s="7">
        <f t="shared" si="10"/>
        <v>6.8387725280077927</v>
      </c>
      <c r="BD35" s="25">
        <f t="shared" si="11"/>
        <v>3483.0066980898041</v>
      </c>
      <c r="BE35" s="7">
        <v>3.5205479452054793</v>
      </c>
      <c r="BG35" s="7">
        <f t="shared" si="12"/>
        <v>98.538772528007797</v>
      </c>
    </row>
    <row r="36" spans="1:59" x14ac:dyDescent="0.3">
      <c r="A36" t="s">
        <v>129</v>
      </c>
      <c r="B36" s="5" t="str">
        <f t="shared" si="17"/>
        <v>45241_C1.fcs</v>
      </c>
      <c r="C36" s="3" t="str">
        <f t="shared" si="15"/>
        <v>45241</v>
      </c>
      <c r="D36">
        <v>90.1</v>
      </c>
      <c r="E36">
        <v>13811</v>
      </c>
      <c r="F36">
        <v>29.2</v>
      </c>
      <c r="G36">
        <v>4035</v>
      </c>
      <c r="H36">
        <v>29.2</v>
      </c>
      <c r="I36">
        <v>68</v>
      </c>
      <c r="J36">
        <v>9395</v>
      </c>
      <c r="K36">
        <v>68</v>
      </c>
      <c r="L36">
        <v>28</v>
      </c>
      <c r="M36">
        <v>2629</v>
      </c>
      <c r="N36">
        <v>19</v>
      </c>
      <c r="O36">
        <v>13.4</v>
      </c>
      <c r="P36">
        <v>1255</v>
      </c>
      <c r="Q36">
        <v>9.09</v>
      </c>
      <c r="R36">
        <v>88</v>
      </c>
      <c r="S36">
        <v>1104</v>
      </c>
      <c r="T36">
        <v>7.99</v>
      </c>
      <c r="U36">
        <v>8988</v>
      </c>
      <c r="V36">
        <v>57.8</v>
      </c>
      <c r="W36">
        <v>5431</v>
      </c>
      <c r="X36">
        <v>39.299999999999997</v>
      </c>
      <c r="Y36">
        <v>2.25</v>
      </c>
      <c r="Z36">
        <v>122</v>
      </c>
      <c r="AA36">
        <v>0.88</v>
      </c>
      <c r="AB36">
        <v>0.83</v>
      </c>
      <c r="AC36">
        <v>45</v>
      </c>
      <c r="AD36">
        <v>0.33</v>
      </c>
      <c r="AE36">
        <v>2.2200000000000002</v>
      </c>
      <c r="AF36">
        <v>307</v>
      </c>
      <c r="AG36">
        <v>2.2200000000000002</v>
      </c>
      <c r="AH36">
        <v>4</v>
      </c>
      <c r="AI36" s="22" t="s">
        <v>201</v>
      </c>
      <c r="AK36">
        <v>2.02</v>
      </c>
      <c r="AL36">
        <v>53</v>
      </c>
      <c r="AM36">
        <v>0.38</v>
      </c>
      <c r="AN36">
        <v>0.74</v>
      </c>
      <c r="AO36">
        <v>102</v>
      </c>
      <c r="AP36">
        <v>3.88</v>
      </c>
      <c r="AQ36">
        <v>17.8</v>
      </c>
      <c r="AR36">
        <v>2462</v>
      </c>
      <c r="AS36">
        <v>93.6</v>
      </c>
      <c r="AT36" s="7"/>
      <c r="AU36">
        <f t="shared" si="2"/>
        <v>2.25</v>
      </c>
      <c r="AV36" s="25">
        <f t="shared" si="3"/>
        <v>883.35384838172467</v>
      </c>
      <c r="AW36" s="7">
        <f t="shared" si="4"/>
        <v>28</v>
      </c>
      <c r="AX36" s="25">
        <f t="shared" si="5"/>
        <v>19035.551372094706</v>
      </c>
      <c r="AY36" s="19">
        <f t="shared" si="18"/>
        <v>3.8798022061620392</v>
      </c>
      <c r="AZ36" s="25">
        <f t="shared" si="7"/>
        <v>738.54174208963866</v>
      </c>
      <c r="BA36">
        <f t="shared" si="16"/>
        <v>2.02</v>
      </c>
      <c r="BB36" s="25">
        <f t="shared" si="19"/>
        <v>383.75208167402798</v>
      </c>
      <c r="BC36" s="7">
        <f t="shared" si="10"/>
        <v>11.750931346460883</v>
      </c>
      <c r="BD36" s="25">
        <f t="shared" si="11"/>
        <v>7993.6282673231481</v>
      </c>
      <c r="BE36" s="7">
        <v>3.3041095890410959</v>
      </c>
      <c r="BG36" s="7">
        <f t="shared" si="12"/>
        <v>97.550931346460885</v>
      </c>
    </row>
    <row r="37" spans="1:59" x14ac:dyDescent="0.3">
      <c r="A37" t="s">
        <v>130</v>
      </c>
      <c r="B37" s="5" t="str">
        <f t="shared" si="17"/>
        <v>44767_C1.fcs</v>
      </c>
      <c r="C37" s="3" t="str">
        <f t="shared" si="15"/>
        <v>44767</v>
      </c>
      <c r="D37">
        <v>89.5</v>
      </c>
      <c r="E37">
        <v>15104</v>
      </c>
      <c r="F37">
        <v>33.200000000000003</v>
      </c>
      <c r="G37">
        <v>5008</v>
      </c>
      <c r="H37">
        <v>33.200000000000003</v>
      </c>
      <c r="I37">
        <v>62.6</v>
      </c>
      <c r="J37">
        <v>9449</v>
      </c>
      <c r="K37">
        <v>62.6</v>
      </c>
      <c r="L37">
        <v>31.4</v>
      </c>
      <c r="M37">
        <v>2968</v>
      </c>
      <c r="N37">
        <v>19.7</v>
      </c>
      <c r="O37">
        <v>18.100000000000001</v>
      </c>
      <c r="P37">
        <v>1708</v>
      </c>
      <c r="Q37">
        <v>11.3</v>
      </c>
      <c r="R37">
        <v>92.7</v>
      </c>
      <c r="S37">
        <v>1583</v>
      </c>
      <c r="T37">
        <v>10.5</v>
      </c>
      <c r="U37">
        <v>12166</v>
      </c>
      <c r="V37">
        <v>49.7</v>
      </c>
      <c r="W37">
        <v>4700</v>
      </c>
      <c r="X37">
        <v>31.1</v>
      </c>
      <c r="Y37">
        <v>1.96</v>
      </c>
      <c r="Z37">
        <v>92</v>
      </c>
      <c r="AA37">
        <v>0.61</v>
      </c>
      <c r="AB37">
        <v>1.72</v>
      </c>
      <c r="AC37">
        <v>81</v>
      </c>
      <c r="AD37">
        <v>0.54</v>
      </c>
      <c r="AE37">
        <v>3.88</v>
      </c>
      <c r="AF37">
        <v>586</v>
      </c>
      <c r="AG37">
        <v>3.88</v>
      </c>
      <c r="AH37">
        <v>4</v>
      </c>
      <c r="AI37" s="22" t="s">
        <v>201</v>
      </c>
      <c r="AK37">
        <v>2.83</v>
      </c>
      <c r="AL37">
        <v>84</v>
      </c>
      <c r="AM37">
        <v>0.56000000000000005</v>
      </c>
      <c r="AN37">
        <v>0.64</v>
      </c>
      <c r="AO37">
        <v>97</v>
      </c>
      <c r="AP37">
        <v>3.27</v>
      </c>
      <c r="AQ37">
        <v>18.3</v>
      </c>
      <c r="AR37">
        <v>2766</v>
      </c>
      <c r="AS37">
        <v>93.2</v>
      </c>
      <c r="AT37" s="7"/>
      <c r="AU37">
        <f t="shared" si="2"/>
        <v>1.96</v>
      </c>
      <c r="AV37" s="25">
        <f t="shared" si="3"/>
        <v>609.11016949152543</v>
      </c>
      <c r="AW37" s="7">
        <f t="shared" si="4"/>
        <v>31.4</v>
      </c>
      <c r="AX37" s="25">
        <f t="shared" si="5"/>
        <v>19650.423728813559</v>
      </c>
      <c r="AY37" s="19">
        <f t="shared" si="18"/>
        <v>3.2681940700808627</v>
      </c>
      <c r="AZ37" s="25">
        <f t="shared" si="7"/>
        <v>642.21398305084745</v>
      </c>
      <c r="BA37">
        <f t="shared" si="16"/>
        <v>2.83</v>
      </c>
      <c r="BB37" s="25">
        <f t="shared" si="19"/>
        <v>556.14406779661022</v>
      </c>
      <c r="BC37" s="7">
        <f t="shared" si="10"/>
        <v>16.753095565668325</v>
      </c>
      <c r="BD37" s="25">
        <f t="shared" si="11"/>
        <v>10480.667372881357</v>
      </c>
      <c r="BE37" s="8">
        <v>3.6328767123287671</v>
      </c>
      <c r="BG37" s="7">
        <f t="shared" si="12"/>
        <v>97.853095565668326</v>
      </c>
    </row>
    <row r="38" spans="1:59" x14ac:dyDescent="0.3">
      <c r="A38" t="s">
        <v>131</v>
      </c>
      <c r="B38" s="5" t="str">
        <f t="shared" si="17"/>
        <v>45267_C1.fcs</v>
      </c>
      <c r="C38" s="3" t="str">
        <f t="shared" si="15"/>
        <v>45267</v>
      </c>
      <c r="D38">
        <v>61.8</v>
      </c>
      <c r="E38">
        <v>10613</v>
      </c>
      <c r="F38">
        <v>42.3</v>
      </c>
      <c r="G38">
        <v>4486</v>
      </c>
      <c r="H38">
        <v>42.3</v>
      </c>
      <c r="I38">
        <v>54.3</v>
      </c>
      <c r="J38">
        <v>5768</v>
      </c>
      <c r="K38">
        <v>54.3</v>
      </c>
      <c r="L38">
        <v>36.5</v>
      </c>
      <c r="M38">
        <v>2106</v>
      </c>
      <c r="N38">
        <v>19.8</v>
      </c>
      <c r="O38">
        <v>12</v>
      </c>
      <c r="P38">
        <v>694</v>
      </c>
      <c r="Q38">
        <v>6.54</v>
      </c>
      <c r="R38">
        <v>94.5</v>
      </c>
      <c r="S38">
        <v>656</v>
      </c>
      <c r="T38">
        <v>6.18</v>
      </c>
      <c r="U38">
        <v>6935</v>
      </c>
      <c r="V38">
        <v>51.2</v>
      </c>
      <c r="W38">
        <v>2954</v>
      </c>
      <c r="X38">
        <v>27.8</v>
      </c>
      <c r="Y38">
        <v>1.05</v>
      </c>
      <c r="Z38">
        <v>31</v>
      </c>
      <c r="AA38">
        <v>0.28999999999999998</v>
      </c>
      <c r="AB38">
        <v>0.57999999999999996</v>
      </c>
      <c r="AC38">
        <v>17</v>
      </c>
      <c r="AD38">
        <v>0.16</v>
      </c>
      <c r="AE38">
        <v>3.04</v>
      </c>
      <c r="AF38">
        <v>323</v>
      </c>
      <c r="AG38">
        <v>3.04</v>
      </c>
      <c r="AH38">
        <v>4</v>
      </c>
      <c r="AI38" s="22" t="s">
        <v>201</v>
      </c>
      <c r="AK38">
        <v>3.42</v>
      </c>
      <c r="AL38">
        <v>72</v>
      </c>
      <c r="AM38">
        <v>0.68</v>
      </c>
      <c r="AN38">
        <v>0.59</v>
      </c>
      <c r="AO38">
        <v>63</v>
      </c>
      <c r="AP38">
        <v>2.99</v>
      </c>
      <c r="AQ38">
        <v>18.399999999999999</v>
      </c>
      <c r="AR38">
        <v>1956</v>
      </c>
      <c r="AS38">
        <v>92.9</v>
      </c>
      <c r="AT38" s="7"/>
      <c r="AU38">
        <f t="shared" si="2"/>
        <v>1.05</v>
      </c>
      <c r="AV38" s="25">
        <f t="shared" si="3"/>
        <v>292.09460096108546</v>
      </c>
      <c r="AW38" s="7">
        <f t="shared" si="4"/>
        <v>36.5</v>
      </c>
      <c r="AX38" s="25">
        <f t="shared" si="5"/>
        <v>19843.588052388579</v>
      </c>
      <c r="AY38" s="19">
        <f t="shared" si="18"/>
        <v>2.9914529914529915</v>
      </c>
      <c r="AZ38" s="25">
        <f t="shared" si="7"/>
        <v>593.61160840478658</v>
      </c>
      <c r="BA38">
        <f t="shared" si="16"/>
        <v>3.42</v>
      </c>
      <c r="BB38" s="25">
        <f t="shared" si="19"/>
        <v>678.41326674832749</v>
      </c>
      <c r="BC38" s="7">
        <f t="shared" si="10"/>
        <v>11.373092926490985</v>
      </c>
      <c r="BD38" s="25">
        <f t="shared" si="11"/>
        <v>6181.0986525958733</v>
      </c>
      <c r="BE38" s="7">
        <v>3.2630136986301368</v>
      </c>
      <c r="BG38" s="7">
        <f t="shared" si="12"/>
        <v>99.073092926490986</v>
      </c>
    </row>
    <row r="39" spans="1:59" x14ac:dyDescent="0.3">
      <c r="A39" t="s">
        <v>132</v>
      </c>
      <c r="B39" s="5" t="str">
        <f t="shared" si="17"/>
        <v>44905_C1.fcs</v>
      </c>
      <c r="C39" s="3" t="str">
        <f t="shared" si="15"/>
        <v>44905</v>
      </c>
      <c r="D39">
        <v>75</v>
      </c>
      <c r="E39">
        <v>12777</v>
      </c>
      <c r="F39">
        <v>34.5</v>
      </c>
      <c r="G39">
        <v>4409</v>
      </c>
      <c r="H39">
        <v>34.5</v>
      </c>
      <c r="I39">
        <v>61.8</v>
      </c>
      <c r="J39">
        <v>7899</v>
      </c>
      <c r="K39">
        <v>61.8</v>
      </c>
      <c r="L39">
        <v>30.5</v>
      </c>
      <c r="M39">
        <v>2410</v>
      </c>
      <c r="N39">
        <v>18.899999999999999</v>
      </c>
      <c r="O39">
        <v>19.2</v>
      </c>
      <c r="P39">
        <v>1514</v>
      </c>
      <c r="Q39">
        <v>11.8</v>
      </c>
      <c r="R39">
        <v>95.9</v>
      </c>
      <c r="S39">
        <v>1452</v>
      </c>
      <c r="T39">
        <v>11.4</v>
      </c>
      <c r="U39">
        <v>7576</v>
      </c>
      <c r="V39">
        <v>50.1</v>
      </c>
      <c r="W39">
        <v>3955</v>
      </c>
      <c r="X39">
        <v>31</v>
      </c>
      <c r="Y39">
        <v>0.88</v>
      </c>
      <c r="Z39">
        <v>35</v>
      </c>
      <c r="AA39">
        <v>0.27</v>
      </c>
      <c r="AB39">
        <v>1.62</v>
      </c>
      <c r="AC39">
        <v>64</v>
      </c>
      <c r="AD39">
        <v>0.5</v>
      </c>
      <c r="AE39">
        <v>3.33</v>
      </c>
      <c r="AF39">
        <v>426</v>
      </c>
      <c r="AG39">
        <v>3.33</v>
      </c>
      <c r="AH39">
        <v>4</v>
      </c>
      <c r="AI39" s="22" t="s">
        <v>201</v>
      </c>
      <c r="AK39">
        <v>1.1200000000000001</v>
      </c>
      <c r="AL39">
        <v>27</v>
      </c>
      <c r="AM39">
        <v>0.21</v>
      </c>
      <c r="AN39">
        <v>0.56000000000000005</v>
      </c>
      <c r="AO39">
        <v>71</v>
      </c>
      <c r="AP39">
        <v>2.95</v>
      </c>
      <c r="AQ39">
        <v>18</v>
      </c>
      <c r="AR39">
        <v>2300</v>
      </c>
      <c r="AS39">
        <v>95.4</v>
      </c>
      <c r="AT39" s="7"/>
      <c r="AU39">
        <f t="shared" si="2"/>
        <v>0.88</v>
      </c>
      <c r="AV39" s="25">
        <f t="shared" si="3"/>
        <v>273.92971746106286</v>
      </c>
      <c r="AW39" s="7">
        <f t="shared" si="4"/>
        <v>30.5</v>
      </c>
      <c r="AX39" s="25">
        <f t="shared" si="5"/>
        <v>18862.017688033186</v>
      </c>
      <c r="AY39" s="19">
        <f t="shared" si="18"/>
        <v>2.9460580912863068</v>
      </c>
      <c r="AZ39" s="25">
        <f t="shared" si="7"/>
        <v>555.68599827815603</v>
      </c>
      <c r="BA39">
        <f t="shared" si="16"/>
        <v>1.1200000000000001</v>
      </c>
      <c r="BB39" s="25">
        <f t="shared" si="19"/>
        <v>211.31721061281991</v>
      </c>
      <c r="BC39" s="7">
        <f t="shared" si="10"/>
        <v>18.382073680212685</v>
      </c>
      <c r="BD39" s="25">
        <f t="shared" si="11"/>
        <v>11364.169992956093</v>
      </c>
      <c r="BE39" s="7">
        <v>3.5643835616438357</v>
      </c>
      <c r="BG39" s="7">
        <f t="shared" si="12"/>
        <v>98.982073680212693</v>
      </c>
    </row>
    <row r="40" spans="1:59" x14ac:dyDescent="0.3">
      <c r="A40" t="s">
        <v>133</v>
      </c>
      <c r="B40" s="5" t="str">
        <f t="shared" si="17"/>
        <v>45243_C1.fcs</v>
      </c>
      <c r="C40" s="3" t="str">
        <f t="shared" si="15"/>
        <v>45243</v>
      </c>
      <c r="D40">
        <v>81.900000000000006</v>
      </c>
      <c r="E40">
        <v>12814</v>
      </c>
      <c r="F40">
        <v>32.1</v>
      </c>
      <c r="G40">
        <v>4113</v>
      </c>
      <c r="H40">
        <v>32.1</v>
      </c>
      <c r="I40">
        <v>65.8</v>
      </c>
      <c r="J40">
        <v>8438</v>
      </c>
      <c r="K40">
        <v>65.8</v>
      </c>
      <c r="L40">
        <v>16</v>
      </c>
      <c r="M40">
        <v>1347</v>
      </c>
      <c r="N40">
        <v>10.5</v>
      </c>
      <c r="O40">
        <v>13.8</v>
      </c>
      <c r="P40">
        <v>1167</v>
      </c>
      <c r="Q40">
        <v>9.11</v>
      </c>
      <c r="R40">
        <v>92.4</v>
      </c>
      <c r="S40">
        <v>1078</v>
      </c>
      <c r="T40">
        <v>8.41</v>
      </c>
      <c r="U40">
        <v>2060</v>
      </c>
      <c r="V40">
        <v>70</v>
      </c>
      <c r="W40">
        <v>5908</v>
      </c>
      <c r="X40">
        <v>46.1</v>
      </c>
      <c r="Y40">
        <v>1.07</v>
      </c>
      <c r="Z40">
        <v>63</v>
      </c>
      <c r="AA40">
        <v>0.49</v>
      </c>
      <c r="AB40">
        <v>0.74</v>
      </c>
      <c r="AC40">
        <v>44</v>
      </c>
      <c r="AD40">
        <v>0.34</v>
      </c>
      <c r="AE40">
        <v>1.75</v>
      </c>
      <c r="AF40">
        <v>224</v>
      </c>
      <c r="AG40">
        <v>1.75</v>
      </c>
      <c r="AH40">
        <v>4</v>
      </c>
      <c r="AI40" s="22" t="s">
        <v>201</v>
      </c>
      <c r="AK40">
        <v>2.75</v>
      </c>
      <c r="AL40">
        <v>37</v>
      </c>
      <c r="AM40">
        <v>0.28999999999999998</v>
      </c>
      <c r="AN40">
        <v>0.56999999999999995</v>
      </c>
      <c r="AO40">
        <v>73</v>
      </c>
      <c r="AP40">
        <v>5.42</v>
      </c>
      <c r="AQ40">
        <v>9.61</v>
      </c>
      <c r="AR40">
        <v>1232</v>
      </c>
      <c r="AS40">
        <v>91.5</v>
      </c>
      <c r="AT40" s="7"/>
      <c r="AU40">
        <f t="shared" si="2"/>
        <v>1.07</v>
      </c>
      <c r="AV40" s="25">
        <f t="shared" si="3"/>
        <v>491.64975807710317</v>
      </c>
      <c r="AW40" s="7">
        <f t="shared" si="4"/>
        <v>16</v>
      </c>
      <c r="AX40" s="25">
        <f t="shared" si="5"/>
        <v>10511.940065553301</v>
      </c>
      <c r="AY40" s="19">
        <f t="shared" si="18"/>
        <v>5.4194506310319221</v>
      </c>
      <c r="AZ40" s="25">
        <f t="shared" si="7"/>
        <v>569.6894022163259</v>
      </c>
      <c r="BA40">
        <f t="shared" si="16"/>
        <v>2.75</v>
      </c>
      <c r="BB40" s="25">
        <f t="shared" si="19"/>
        <v>288.74668331512407</v>
      </c>
      <c r="BC40" s="7">
        <f t="shared" si="10"/>
        <v>12.77553922730505</v>
      </c>
      <c r="BD40" s="25">
        <f t="shared" si="11"/>
        <v>8412.673638208209</v>
      </c>
      <c r="BE40" s="7">
        <v>3.3041095890410959</v>
      </c>
      <c r="BG40" s="7">
        <f t="shared" si="12"/>
        <v>98.775539227305046</v>
      </c>
    </row>
    <row r="41" spans="1:59" x14ac:dyDescent="0.3">
      <c r="A41" t="s">
        <v>134</v>
      </c>
      <c r="B41" s="5" t="str">
        <f t="shared" si="17"/>
        <v>45002_C1.fcs</v>
      </c>
      <c r="C41" s="3" t="str">
        <f t="shared" si="15"/>
        <v>45002</v>
      </c>
      <c r="D41">
        <v>87.1</v>
      </c>
      <c r="E41">
        <v>31222</v>
      </c>
      <c r="F41">
        <v>72.400000000000006</v>
      </c>
      <c r="G41">
        <v>22600</v>
      </c>
      <c r="H41">
        <v>72.400000000000006</v>
      </c>
      <c r="I41">
        <v>23.2</v>
      </c>
      <c r="J41">
        <v>7245</v>
      </c>
      <c r="K41">
        <v>23.2</v>
      </c>
      <c r="L41">
        <v>35.299999999999997</v>
      </c>
      <c r="M41">
        <v>2555</v>
      </c>
      <c r="N41">
        <v>8.18</v>
      </c>
      <c r="O41">
        <v>10.8</v>
      </c>
      <c r="P41">
        <v>784</v>
      </c>
      <c r="Q41">
        <v>2.5099999999999998</v>
      </c>
      <c r="R41">
        <v>87.8</v>
      </c>
      <c r="S41">
        <v>688</v>
      </c>
      <c r="T41">
        <v>2.2000000000000002</v>
      </c>
      <c r="U41">
        <v>5741</v>
      </c>
      <c r="V41">
        <v>53.7</v>
      </c>
      <c r="W41">
        <v>3887</v>
      </c>
      <c r="X41">
        <v>12.4</v>
      </c>
      <c r="Y41">
        <v>0.56999999999999995</v>
      </c>
      <c r="Z41">
        <v>22</v>
      </c>
      <c r="AA41">
        <v>7.0000000000000007E-2</v>
      </c>
      <c r="AB41">
        <v>0.41</v>
      </c>
      <c r="AC41">
        <v>16</v>
      </c>
      <c r="AD41">
        <v>5.0999999999999997E-2</v>
      </c>
      <c r="AE41">
        <v>4.16</v>
      </c>
      <c r="AF41">
        <v>1298</v>
      </c>
      <c r="AG41">
        <v>4.16</v>
      </c>
      <c r="AH41">
        <v>4</v>
      </c>
      <c r="AI41" s="22" t="s">
        <v>201</v>
      </c>
      <c r="AK41">
        <v>1.8</v>
      </c>
      <c r="AL41">
        <v>46</v>
      </c>
      <c r="AM41">
        <v>0.15</v>
      </c>
      <c r="AN41">
        <v>0.26</v>
      </c>
      <c r="AO41">
        <v>80</v>
      </c>
      <c r="AP41">
        <v>3.13</v>
      </c>
      <c r="AQ41">
        <v>7.75</v>
      </c>
      <c r="AR41">
        <v>2421</v>
      </c>
      <c r="AS41">
        <v>94.8</v>
      </c>
      <c r="AT41" s="7"/>
      <c r="AU41">
        <f t="shared" si="2"/>
        <v>0.56999999999999995</v>
      </c>
      <c r="AV41" s="25">
        <f t="shared" si="3"/>
        <v>70.463134968932167</v>
      </c>
      <c r="AW41" s="7">
        <f t="shared" si="4"/>
        <v>35.299999999999997</v>
      </c>
      <c r="AX41" s="25">
        <f t="shared" si="5"/>
        <v>8183.3322657100762</v>
      </c>
      <c r="AY41" s="19">
        <f t="shared" si="18"/>
        <v>3.131115459882583</v>
      </c>
      <c r="AZ41" s="25">
        <f t="shared" si="7"/>
        <v>256.22958170520786</v>
      </c>
      <c r="BA41">
        <f t="shared" si="16"/>
        <v>1.8</v>
      </c>
      <c r="BB41" s="25">
        <f t="shared" si="19"/>
        <v>147.33200948049452</v>
      </c>
      <c r="BC41" s="7">
        <f t="shared" si="10"/>
        <v>9.4962042788129732</v>
      </c>
      <c r="BD41" s="25">
        <f t="shared" si="11"/>
        <v>2203.5744026647876</v>
      </c>
      <c r="BE41" s="7">
        <v>3.5205479452054793</v>
      </c>
      <c r="BG41" s="7">
        <f t="shared" si="12"/>
        <v>98.496204278812968</v>
      </c>
    </row>
    <row r="42" spans="1:59" x14ac:dyDescent="0.3">
      <c r="A42" t="s">
        <v>135</v>
      </c>
      <c r="B42" s="5" t="str">
        <f t="shared" si="17"/>
        <v>44932_C1.fcs</v>
      </c>
      <c r="C42" s="3" t="str">
        <f t="shared" si="15"/>
        <v>44932</v>
      </c>
      <c r="D42">
        <v>83.6</v>
      </c>
      <c r="E42">
        <v>13615</v>
      </c>
      <c r="F42">
        <v>31.7</v>
      </c>
      <c r="G42">
        <v>4317</v>
      </c>
      <c r="H42">
        <v>31.7</v>
      </c>
      <c r="I42">
        <v>64.2</v>
      </c>
      <c r="J42">
        <v>8746</v>
      </c>
      <c r="K42">
        <v>64.2</v>
      </c>
      <c r="L42">
        <v>25.2</v>
      </c>
      <c r="M42">
        <v>2201</v>
      </c>
      <c r="N42">
        <v>16.2</v>
      </c>
      <c r="O42">
        <v>16.7</v>
      </c>
      <c r="P42">
        <v>1461</v>
      </c>
      <c r="Q42">
        <v>10.7</v>
      </c>
      <c r="R42">
        <v>92.6</v>
      </c>
      <c r="S42">
        <v>1353</v>
      </c>
      <c r="T42">
        <v>9.94</v>
      </c>
      <c r="U42">
        <v>3076</v>
      </c>
      <c r="V42">
        <v>57.8</v>
      </c>
      <c r="W42">
        <v>5057</v>
      </c>
      <c r="X42">
        <v>37.1</v>
      </c>
      <c r="Y42">
        <v>1.21</v>
      </c>
      <c r="Z42">
        <v>61</v>
      </c>
      <c r="AA42">
        <v>0.45</v>
      </c>
      <c r="AB42">
        <v>0.34</v>
      </c>
      <c r="AC42">
        <v>17</v>
      </c>
      <c r="AD42">
        <v>0.12</v>
      </c>
      <c r="AE42">
        <v>3.32</v>
      </c>
      <c r="AF42">
        <v>452</v>
      </c>
      <c r="AG42">
        <v>3.32</v>
      </c>
      <c r="AH42">
        <v>4</v>
      </c>
      <c r="AI42" s="22" t="s">
        <v>201</v>
      </c>
      <c r="AK42">
        <v>2.5</v>
      </c>
      <c r="AL42">
        <v>55</v>
      </c>
      <c r="AM42">
        <v>0.4</v>
      </c>
      <c r="AN42">
        <v>0.92</v>
      </c>
      <c r="AO42">
        <v>125</v>
      </c>
      <c r="AP42">
        <v>5.68</v>
      </c>
      <c r="AQ42">
        <v>14.7</v>
      </c>
      <c r="AR42">
        <v>2001</v>
      </c>
      <c r="AS42">
        <v>90.9</v>
      </c>
      <c r="AT42" s="7"/>
      <c r="AU42">
        <f t="shared" si="2"/>
        <v>1.21</v>
      </c>
      <c r="AV42" s="25">
        <f t="shared" si="3"/>
        <v>448.03525523319865</v>
      </c>
      <c r="AW42" s="7">
        <f t="shared" si="4"/>
        <v>25.2</v>
      </c>
      <c r="AX42" s="25">
        <f t="shared" si="5"/>
        <v>16165.993389643776</v>
      </c>
      <c r="AY42" s="19">
        <f t="shared" si="18"/>
        <v>5.679236710586097</v>
      </c>
      <c r="AZ42" s="25">
        <f t="shared" si="7"/>
        <v>918.1050312155711</v>
      </c>
      <c r="BA42">
        <f t="shared" si="16"/>
        <v>2.5</v>
      </c>
      <c r="BB42" s="25">
        <f t="shared" si="19"/>
        <v>403.96621373485129</v>
      </c>
      <c r="BC42" s="7">
        <f t="shared" si="10"/>
        <v>15.469929110450492</v>
      </c>
      <c r="BD42" s="25">
        <f t="shared" si="11"/>
        <v>9937.5688578773406</v>
      </c>
      <c r="BE42" s="7">
        <v>3.547945205479452</v>
      </c>
      <c r="BG42" s="7">
        <f t="shared" si="12"/>
        <v>98.469929110450494</v>
      </c>
    </row>
    <row r="43" spans="1:59" x14ac:dyDescent="0.3">
      <c r="A43" t="s">
        <v>136</v>
      </c>
      <c r="B43" s="5" t="str">
        <f t="shared" si="17"/>
        <v>45173_C1.fcs</v>
      </c>
      <c r="C43" s="3" t="str">
        <f t="shared" si="15"/>
        <v>45173</v>
      </c>
      <c r="D43">
        <v>56.5</v>
      </c>
      <c r="E43">
        <v>8966</v>
      </c>
      <c r="F43">
        <v>34.9</v>
      </c>
      <c r="G43">
        <v>3125</v>
      </c>
      <c r="H43">
        <v>34.9</v>
      </c>
      <c r="I43">
        <v>59.7</v>
      </c>
      <c r="J43">
        <v>5356</v>
      </c>
      <c r="K43">
        <v>59.7</v>
      </c>
      <c r="L43">
        <v>44.3</v>
      </c>
      <c r="M43">
        <v>2372</v>
      </c>
      <c r="N43">
        <v>26.5</v>
      </c>
      <c r="O43">
        <v>9.3699999999999992</v>
      </c>
      <c r="P43">
        <v>502</v>
      </c>
      <c r="Q43">
        <v>5.6</v>
      </c>
      <c r="R43">
        <v>90.6</v>
      </c>
      <c r="S43">
        <v>455</v>
      </c>
      <c r="T43">
        <v>5.07</v>
      </c>
      <c r="U43">
        <v>8543</v>
      </c>
      <c r="V43">
        <v>46.2</v>
      </c>
      <c r="W43">
        <v>2476</v>
      </c>
      <c r="X43">
        <v>27.6</v>
      </c>
      <c r="Y43">
        <v>2.58</v>
      </c>
      <c r="Z43">
        <v>64</v>
      </c>
      <c r="AA43">
        <v>0.71</v>
      </c>
      <c r="AB43">
        <v>3.43</v>
      </c>
      <c r="AC43">
        <v>85</v>
      </c>
      <c r="AD43">
        <v>0.95</v>
      </c>
      <c r="AE43">
        <v>4.91</v>
      </c>
      <c r="AF43">
        <v>440</v>
      </c>
      <c r="AG43">
        <v>4.91</v>
      </c>
      <c r="AH43">
        <v>4</v>
      </c>
      <c r="AI43" s="22" t="s">
        <v>201</v>
      </c>
      <c r="AK43">
        <v>2.11</v>
      </c>
      <c r="AL43">
        <v>50</v>
      </c>
      <c r="AM43">
        <v>0.56000000000000005</v>
      </c>
      <c r="AN43">
        <v>0.7</v>
      </c>
      <c r="AO43">
        <v>63</v>
      </c>
      <c r="AP43">
        <v>2.66</v>
      </c>
      <c r="AQ43">
        <v>25.1</v>
      </c>
      <c r="AR43">
        <v>2249</v>
      </c>
      <c r="AS43">
        <v>94.8</v>
      </c>
      <c r="AT43" s="7"/>
      <c r="AU43">
        <f t="shared" si="2"/>
        <v>2.58</v>
      </c>
      <c r="AV43" s="25">
        <f t="shared" si="3"/>
        <v>713.80771804595133</v>
      </c>
      <c r="AW43" s="7">
        <f t="shared" si="4"/>
        <v>44.3</v>
      </c>
      <c r="AX43" s="25">
        <f t="shared" si="5"/>
        <v>26455.498550078071</v>
      </c>
      <c r="AY43" s="19">
        <f t="shared" si="18"/>
        <v>2.6559865092748733</v>
      </c>
      <c r="AZ43" s="25">
        <f t="shared" si="7"/>
        <v>702.65447245148334</v>
      </c>
      <c r="BA43">
        <f t="shared" si="16"/>
        <v>2.11</v>
      </c>
      <c r="BB43" s="25">
        <f t="shared" si="19"/>
        <v>557.66227972339948</v>
      </c>
      <c r="BC43" s="7">
        <f t="shared" si="10"/>
        <v>8.4951456310679614</v>
      </c>
      <c r="BD43" s="25">
        <f t="shared" si="11"/>
        <v>5074.7267454829353</v>
      </c>
      <c r="BE43" s="7">
        <v>3.3945205479452056</v>
      </c>
      <c r="BG43" s="7">
        <f t="shared" si="12"/>
        <v>98.99514563106797</v>
      </c>
    </row>
    <row r="44" spans="1:59" x14ac:dyDescent="0.3">
      <c r="A44" t="s">
        <v>137</v>
      </c>
      <c r="B44" s="5" t="str">
        <f t="shared" si="17"/>
        <v>45100_C1.fcs</v>
      </c>
      <c r="C44" s="3" t="str">
        <f t="shared" si="15"/>
        <v>45100</v>
      </c>
      <c r="D44">
        <v>90.9</v>
      </c>
      <c r="E44">
        <v>26751</v>
      </c>
      <c r="F44">
        <v>59</v>
      </c>
      <c r="G44">
        <v>15783</v>
      </c>
      <c r="H44">
        <v>59</v>
      </c>
      <c r="I44">
        <v>35.4</v>
      </c>
      <c r="J44">
        <v>9460</v>
      </c>
      <c r="K44">
        <v>35.4</v>
      </c>
      <c r="L44">
        <v>31</v>
      </c>
      <c r="M44">
        <v>2928</v>
      </c>
      <c r="N44">
        <v>10.9</v>
      </c>
      <c r="O44">
        <v>15.2</v>
      </c>
      <c r="P44">
        <v>1439</v>
      </c>
      <c r="Q44">
        <v>5.38</v>
      </c>
      <c r="R44">
        <v>88</v>
      </c>
      <c r="S44">
        <v>1266</v>
      </c>
      <c r="T44">
        <v>4.7300000000000004</v>
      </c>
      <c r="U44">
        <v>2391</v>
      </c>
      <c r="V44">
        <v>53.4</v>
      </c>
      <c r="W44">
        <v>5055</v>
      </c>
      <c r="X44">
        <v>18.899999999999999</v>
      </c>
      <c r="Y44">
        <v>1.86</v>
      </c>
      <c r="Z44">
        <v>94</v>
      </c>
      <c r="AA44">
        <v>0.35</v>
      </c>
      <c r="AB44">
        <v>0.53</v>
      </c>
      <c r="AC44">
        <v>27</v>
      </c>
      <c r="AD44">
        <v>0.1</v>
      </c>
      <c r="AE44">
        <v>5.32</v>
      </c>
      <c r="AF44">
        <v>1422</v>
      </c>
      <c r="AG44">
        <v>5.32</v>
      </c>
      <c r="AH44">
        <v>4</v>
      </c>
      <c r="AI44" s="22" t="s">
        <v>201</v>
      </c>
      <c r="AK44">
        <v>1.3</v>
      </c>
      <c r="AL44">
        <v>38</v>
      </c>
      <c r="AM44">
        <v>0.14000000000000001</v>
      </c>
      <c r="AN44">
        <v>0.77</v>
      </c>
      <c r="AO44">
        <v>205</v>
      </c>
      <c r="AP44">
        <v>7</v>
      </c>
      <c r="AQ44">
        <v>9.92</v>
      </c>
      <c r="AR44">
        <v>2654</v>
      </c>
      <c r="AS44">
        <v>90.6</v>
      </c>
      <c r="AT44" s="7"/>
      <c r="AU44">
        <f t="shared" si="2"/>
        <v>1.86</v>
      </c>
      <c r="AV44" s="25">
        <f t="shared" si="3"/>
        <v>351.38873313147172</v>
      </c>
      <c r="AW44" s="7">
        <f t="shared" si="4"/>
        <v>31</v>
      </c>
      <c r="AX44" s="25">
        <f t="shared" si="5"/>
        <v>10945.385219244141</v>
      </c>
      <c r="AY44" s="19">
        <f t="shared" si="18"/>
        <v>7.0013661202185791</v>
      </c>
      <c r="AZ44" s="25">
        <f t="shared" si="7"/>
        <v>766.32649246757126</v>
      </c>
      <c r="BA44">
        <f t="shared" si="16"/>
        <v>1.3</v>
      </c>
      <c r="BB44" s="25">
        <f t="shared" si="19"/>
        <v>142.05076445740346</v>
      </c>
      <c r="BC44" s="7">
        <f t="shared" si="10"/>
        <v>13.382663847780126</v>
      </c>
      <c r="BD44" s="25">
        <f t="shared" si="11"/>
        <v>4732.5333632387574</v>
      </c>
      <c r="BE44" s="7">
        <v>3.4575342465753423</v>
      </c>
      <c r="BG44" s="7">
        <f t="shared" si="12"/>
        <v>97.782663847780128</v>
      </c>
    </row>
    <row r="45" spans="1:59" x14ac:dyDescent="0.3">
      <c r="A45" t="s">
        <v>138</v>
      </c>
      <c r="B45" s="5" t="str">
        <f t="shared" si="17"/>
        <v>45086_C1.fcs</v>
      </c>
      <c r="C45" s="3" t="str">
        <f t="shared" si="15"/>
        <v>45086</v>
      </c>
      <c r="D45">
        <v>90.2</v>
      </c>
      <c r="E45">
        <v>15358</v>
      </c>
      <c r="F45">
        <v>35.9</v>
      </c>
      <c r="G45">
        <v>5506</v>
      </c>
      <c r="H45">
        <v>35.9</v>
      </c>
      <c r="I45">
        <v>61</v>
      </c>
      <c r="J45">
        <v>9372</v>
      </c>
      <c r="K45">
        <v>61</v>
      </c>
      <c r="L45">
        <v>26.5</v>
      </c>
      <c r="M45">
        <v>2479</v>
      </c>
      <c r="N45">
        <v>16.100000000000001</v>
      </c>
      <c r="O45">
        <v>15.3</v>
      </c>
      <c r="P45">
        <v>1436</v>
      </c>
      <c r="Q45">
        <v>9.35</v>
      </c>
      <c r="R45">
        <v>93.8</v>
      </c>
      <c r="S45">
        <v>1347</v>
      </c>
      <c r="T45">
        <v>8.77</v>
      </c>
      <c r="U45">
        <v>7153</v>
      </c>
      <c r="V45">
        <v>58.2</v>
      </c>
      <c r="W45">
        <v>5450</v>
      </c>
      <c r="X45">
        <v>35.5</v>
      </c>
      <c r="Y45">
        <v>1.1000000000000001</v>
      </c>
      <c r="Z45">
        <v>60</v>
      </c>
      <c r="AA45">
        <v>0.39</v>
      </c>
      <c r="AB45">
        <v>1.08</v>
      </c>
      <c r="AC45">
        <v>59</v>
      </c>
      <c r="AD45">
        <v>0.38</v>
      </c>
      <c r="AE45">
        <v>2.91</v>
      </c>
      <c r="AF45">
        <v>447</v>
      </c>
      <c r="AG45">
        <v>2.91</v>
      </c>
      <c r="AH45">
        <v>4</v>
      </c>
      <c r="AI45" s="22" t="s">
        <v>201</v>
      </c>
      <c r="AK45">
        <v>1.37</v>
      </c>
      <c r="AL45">
        <v>34</v>
      </c>
      <c r="AM45">
        <v>0.22</v>
      </c>
      <c r="AN45">
        <v>0.64</v>
      </c>
      <c r="AO45">
        <v>98</v>
      </c>
      <c r="AP45">
        <v>3.95</v>
      </c>
      <c r="AQ45">
        <v>15.2</v>
      </c>
      <c r="AR45">
        <v>2329</v>
      </c>
      <c r="AS45">
        <v>93.9</v>
      </c>
      <c r="AT45" s="7"/>
      <c r="AU45">
        <f t="shared" si="2"/>
        <v>1.1000000000000001</v>
      </c>
      <c r="AV45" s="25">
        <f t="shared" si="3"/>
        <v>390.67586925380908</v>
      </c>
      <c r="AW45" s="7">
        <f t="shared" si="4"/>
        <v>26.5</v>
      </c>
      <c r="AX45" s="25">
        <f t="shared" si="5"/>
        <v>16141.424664669879</v>
      </c>
      <c r="AY45" s="19">
        <f t="shared" si="18"/>
        <v>3.9532069382815651</v>
      </c>
      <c r="AZ45" s="25">
        <f t="shared" si="7"/>
        <v>638.10391978122152</v>
      </c>
      <c r="BA45">
        <f t="shared" si="16"/>
        <v>1.37</v>
      </c>
      <c r="BB45" s="25">
        <f t="shared" si="19"/>
        <v>221.38299257715849</v>
      </c>
      <c r="BC45" s="7">
        <f t="shared" si="10"/>
        <v>14.37259923175416</v>
      </c>
      <c r="BD45" s="25">
        <f t="shared" si="11"/>
        <v>8770.6732647480148</v>
      </c>
      <c r="BE45" s="7">
        <v>3.4684931506849317</v>
      </c>
      <c r="BG45" s="7">
        <f t="shared" si="12"/>
        <v>99.072599231754168</v>
      </c>
    </row>
    <row r="46" spans="1:59" x14ac:dyDescent="0.3">
      <c r="A46" t="s">
        <v>139</v>
      </c>
      <c r="B46" s="5" t="str">
        <f t="shared" si="17"/>
        <v>44910_C1.fcs</v>
      </c>
      <c r="C46" s="3" t="str">
        <f t="shared" si="15"/>
        <v>44910</v>
      </c>
      <c r="D46">
        <v>80.099999999999994</v>
      </c>
      <c r="E46">
        <v>10615</v>
      </c>
      <c r="F46">
        <v>17.399999999999999</v>
      </c>
      <c r="G46">
        <v>1843</v>
      </c>
      <c r="H46">
        <v>17.399999999999999</v>
      </c>
      <c r="I46">
        <v>81</v>
      </c>
      <c r="J46">
        <v>8597</v>
      </c>
      <c r="K46">
        <v>81</v>
      </c>
      <c r="L46">
        <v>14.4</v>
      </c>
      <c r="M46">
        <v>1234</v>
      </c>
      <c r="N46">
        <v>11.6</v>
      </c>
      <c r="O46">
        <v>11.7</v>
      </c>
      <c r="P46">
        <v>1005</v>
      </c>
      <c r="Q46">
        <v>9.4700000000000006</v>
      </c>
      <c r="R46">
        <v>94.4</v>
      </c>
      <c r="S46">
        <v>949</v>
      </c>
      <c r="T46">
        <v>8.94</v>
      </c>
      <c r="U46">
        <v>7239</v>
      </c>
      <c r="V46">
        <v>73.400000000000006</v>
      </c>
      <c r="W46">
        <v>6306</v>
      </c>
      <c r="X46">
        <v>59.4</v>
      </c>
      <c r="Y46">
        <v>1.27</v>
      </c>
      <c r="Z46">
        <v>80</v>
      </c>
      <c r="AA46">
        <v>0.75</v>
      </c>
      <c r="AB46">
        <v>9.5000000000000001E-2</v>
      </c>
      <c r="AC46">
        <v>6</v>
      </c>
      <c r="AD46">
        <v>5.7000000000000002E-2</v>
      </c>
      <c r="AE46">
        <v>1.4</v>
      </c>
      <c r="AF46">
        <v>149</v>
      </c>
      <c r="AG46">
        <v>1.4</v>
      </c>
      <c r="AH46">
        <v>4</v>
      </c>
      <c r="AI46" s="22" t="s">
        <v>201</v>
      </c>
      <c r="AK46">
        <v>1.54</v>
      </c>
      <c r="AL46">
        <v>19</v>
      </c>
      <c r="AM46">
        <v>0.18</v>
      </c>
      <c r="AN46">
        <v>0.38</v>
      </c>
      <c r="AO46">
        <v>40</v>
      </c>
      <c r="AP46">
        <v>3.24</v>
      </c>
      <c r="AQ46">
        <v>11</v>
      </c>
      <c r="AR46">
        <v>1163</v>
      </c>
      <c r="AS46">
        <v>94.2</v>
      </c>
      <c r="AT46" s="7"/>
      <c r="AU46">
        <f t="shared" si="2"/>
        <v>1.27</v>
      </c>
      <c r="AV46" s="25">
        <f t="shared" si="3"/>
        <v>753.65049458313706</v>
      </c>
      <c r="AW46" s="7">
        <f t="shared" si="4"/>
        <v>14.4</v>
      </c>
      <c r="AX46" s="25">
        <f t="shared" si="5"/>
        <v>11625.058878944888</v>
      </c>
      <c r="AY46" s="19">
        <f t="shared" si="18"/>
        <v>3.2414910858995136</v>
      </c>
      <c r="AZ46" s="25">
        <f t="shared" si="7"/>
        <v>376.82524729156853</v>
      </c>
      <c r="BA46">
        <f t="shared" si="16"/>
        <v>1.54</v>
      </c>
      <c r="BB46" s="25">
        <f t="shared" si="19"/>
        <v>178.99199246349505</v>
      </c>
      <c r="BC46" s="7">
        <f t="shared" si="10"/>
        <v>11.038734442247296</v>
      </c>
      <c r="BD46" s="25">
        <f t="shared" si="11"/>
        <v>8940.1789919924631</v>
      </c>
      <c r="BE46" s="7">
        <v>3.5616438356164384</v>
      </c>
      <c r="BG46" s="7">
        <f t="shared" si="12"/>
        <v>98.838734442247301</v>
      </c>
    </row>
    <row r="47" spans="1:59" x14ac:dyDescent="0.3">
      <c r="B47" s="5"/>
      <c r="C47" s="11"/>
    </row>
    <row r="48" spans="1:59" x14ac:dyDescent="0.3">
      <c r="C48" s="28"/>
      <c r="D48" s="9" t="s">
        <v>248</v>
      </c>
      <c r="E48" s="9"/>
      <c r="F48" s="9" t="s">
        <v>244</v>
      </c>
      <c r="G48" s="9"/>
      <c r="H48" s="9"/>
      <c r="I48" s="9"/>
      <c r="J48" s="9"/>
      <c r="AT48" s="36" t="str">
        <f>D48</f>
        <v>Multicolor Cocktail (Fortessa)</v>
      </c>
    </row>
    <row r="49" spans="1:61" s="1" customFormat="1" ht="165.75" customHeight="1" x14ac:dyDescent="0.3">
      <c r="A49" s="1" t="s">
        <v>0</v>
      </c>
      <c r="D49" s="12" t="s">
        <v>140</v>
      </c>
      <c r="E49" s="12" t="s">
        <v>141</v>
      </c>
      <c r="F49" s="12" t="s">
        <v>142</v>
      </c>
      <c r="G49" s="12" t="s">
        <v>143</v>
      </c>
      <c r="H49" s="12" t="s">
        <v>144</v>
      </c>
      <c r="I49" s="12" t="s">
        <v>217</v>
      </c>
      <c r="J49" s="12" t="s">
        <v>145</v>
      </c>
      <c r="K49" s="12" t="s">
        <v>146</v>
      </c>
      <c r="L49" s="12" t="s">
        <v>147</v>
      </c>
      <c r="M49" s="12" t="s">
        <v>148</v>
      </c>
      <c r="N49" s="12" t="s">
        <v>149</v>
      </c>
      <c r="O49" s="12" t="s">
        <v>150</v>
      </c>
      <c r="P49" s="12" t="s">
        <v>151</v>
      </c>
      <c r="Q49" s="12" t="s">
        <v>152</v>
      </c>
      <c r="R49" s="12" t="s">
        <v>153</v>
      </c>
      <c r="S49" s="12" t="s">
        <v>154</v>
      </c>
      <c r="T49" s="12" t="s">
        <v>155</v>
      </c>
      <c r="U49" s="12" t="s">
        <v>156</v>
      </c>
      <c r="V49" s="12" t="s">
        <v>157</v>
      </c>
      <c r="W49" s="12" t="s">
        <v>158</v>
      </c>
      <c r="X49" s="12" t="s">
        <v>159</v>
      </c>
      <c r="Y49" s="12" t="s">
        <v>160</v>
      </c>
      <c r="Z49" s="12" t="s">
        <v>161</v>
      </c>
      <c r="AA49" s="1" t="s">
        <v>162</v>
      </c>
      <c r="AB49" s="1" t="s">
        <v>163</v>
      </c>
      <c r="AC49" s="1" t="s">
        <v>164</v>
      </c>
      <c r="AD49" s="1" t="s">
        <v>165</v>
      </c>
      <c r="AE49" s="1" t="s">
        <v>166</v>
      </c>
      <c r="AF49" s="1" t="s">
        <v>167</v>
      </c>
      <c r="AG49" s="1" t="s">
        <v>168</v>
      </c>
      <c r="AH49" s="1" t="s">
        <v>169</v>
      </c>
      <c r="AJ49" s="1" t="s">
        <v>170</v>
      </c>
      <c r="AK49" s="23" t="s">
        <v>171</v>
      </c>
      <c r="AL49" s="1" t="s">
        <v>172</v>
      </c>
      <c r="AM49" s="1" t="s">
        <v>173</v>
      </c>
      <c r="AN49" s="1" t="s">
        <v>174</v>
      </c>
      <c r="AO49" s="1" t="s">
        <v>175</v>
      </c>
      <c r="AP49" s="1" t="s">
        <v>176</v>
      </c>
      <c r="AQ49" s="1" t="s">
        <v>209</v>
      </c>
      <c r="AR49" s="1" t="s">
        <v>210</v>
      </c>
      <c r="AU49" s="1" t="str">
        <f t="shared" ref="AU49:BG49" si="20">AU2</f>
        <v>Act T,%</v>
      </c>
      <c r="AV49" s="1" t="str">
        <f t="shared" si="20"/>
        <v>CTL, per 100k Leuko</v>
      </c>
      <c r="AW49" s="1" t="str">
        <f t="shared" si="20"/>
        <v>B cells % of Lympho</v>
      </c>
      <c r="AX49" s="1" t="str">
        <f t="shared" si="20"/>
        <v>B-cells, per 100k Leuko</v>
      </c>
      <c r="AY49" s="1" t="str">
        <f t="shared" si="20"/>
        <v>Plasma B cells % of B cells</v>
      </c>
      <c r="AZ49" s="1" t="str">
        <f t="shared" si="20"/>
        <v>Plasma B cells, per 100k Leuko</v>
      </c>
      <c r="BA49" s="1" t="str">
        <f t="shared" si="20"/>
        <v>B NK-like % of B cells</v>
      </c>
      <c r="BB49" s="1" t="str">
        <f t="shared" si="20"/>
        <v>NK-like B-cells, per 100k Leuko</v>
      </c>
      <c r="BC49" s="1" t="str">
        <f t="shared" si="20"/>
        <v>NK cells, % of Lympho</v>
      </c>
      <c r="BD49" s="1" t="str">
        <f t="shared" si="20"/>
        <v>NK cells, per 100k Leuko</v>
      </c>
      <c r="BE49" s="1" t="str">
        <f t="shared" si="20"/>
        <v>Age, years</v>
      </c>
      <c r="BG49" s="1" t="str">
        <f t="shared" si="20"/>
        <v>T-sum check</v>
      </c>
      <c r="BI49"/>
    </row>
    <row r="50" spans="1:61" x14ac:dyDescent="0.3">
      <c r="A50" t="s">
        <v>177</v>
      </c>
      <c r="B50" s="5" t="str">
        <f>RIGHT(A50,11)</f>
        <v>Human_N.fcs</v>
      </c>
      <c r="C50" s="3" t="str">
        <f>LEFT(B50,7)</f>
        <v>Human_N</v>
      </c>
      <c r="D50" s="13">
        <v>28734</v>
      </c>
      <c r="E50" s="13">
        <v>39.799999999999997</v>
      </c>
      <c r="F50" s="13">
        <v>11441</v>
      </c>
      <c r="G50" s="13">
        <v>47.3</v>
      </c>
      <c r="H50" s="13">
        <v>13600</v>
      </c>
      <c r="I50">
        <v>13242</v>
      </c>
      <c r="J50" s="13">
        <v>12.6</v>
      </c>
      <c r="K50" s="13">
        <v>3634</v>
      </c>
      <c r="L50" s="13">
        <v>80.599999999999994</v>
      </c>
      <c r="M50" s="13">
        <v>10673</v>
      </c>
      <c r="N50" s="13">
        <v>37.1</v>
      </c>
      <c r="O50" s="13">
        <v>15.6</v>
      </c>
      <c r="P50" s="13">
        <v>1669</v>
      </c>
      <c r="Q50" s="13">
        <v>5.81</v>
      </c>
      <c r="R50" s="13">
        <v>7.59</v>
      </c>
      <c r="S50" s="13">
        <v>810</v>
      </c>
      <c r="T50" s="13">
        <v>2.82</v>
      </c>
      <c r="U50" s="13">
        <v>1.67</v>
      </c>
      <c r="V50" s="13">
        <v>178</v>
      </c>
      <c r="W50" s="13">
        <v>0.62</v>
      </c>
      <c r="X50" s="13">
        <v>74.599999999999994</v>
      </c>
      <c r="Y50" s="13">
        <v>7958</v>
      </c>
      <c r="Z50" s="13">
        <v>27.7</v>
      </c>
      <c r="AA50">
        <v>27.5</v>
      </c>
      <c r="AB50">
        <v>706</v>
      </c>
      <c r="AC50">
        <v>2.46</v>
      </c>
      <c r="AD50">
        <v>97.6</v>
      </c>
      <c r="AE50">
        <v>689</v>
      </c>
      <c r="AF50">
        <v>2.4</v>
      </c>
      <c r="AG50">
        <v>58.8</v>
      </c>
      <c r="AH50">
        <v>10</v>
      </c>
      <c r="AJ50">
        <v>3.5000000000000003E-2</v>
      </c>
      <c r="AK50" s="22">
        <v>41.2</v>
      </c>
      <c r="AL50">
        <v>7</v>
      </c>
      <c r="AM50">
        <v>2.4E-2</v>
      </c>
      <c r="AN50">
        <v>93.6</v>
      </c>
      <c r="AO50">
        <v>1740</v>
      </c>
      <c r="AP50">
        <v>6.06</v>
      </c>
      <c r="AQ50">
        <v>2.23</v>
      </c>
      <c r="AR50">
        <v>238</v>
      </c>
      <c r="AT50" s="7"/>
      <c r="AU50" s="25"/>
      <c r="AW50" s="25"/>
      <c r="AY50" s="25"/>
    </row>
    <row r="51" spans="1:61" x14ac:dyDescent="0.3">
      <c r="A51" t="s">
        <v>178</v>
      </c>
      <c r="B51" s="5" t="str">
        <f>RIGHT(A51,10)</f>
        <v>43476f.fcs</v>
      </c>
      <c r="C51" s="3" t="str">
        <f t="shared" ref="C51" si="21">LEFT(B51,5)</f>
        <v>43476</v>
      </c>
      <c r="D51" s="13">
        <v>244330</v>
      </c>
      <c r="E51" s="13">
        <v>67.7</v>
      </c>
      <c r="F51" s="13">
        <v>165416</v>
      </c>
      <c r="G51" s="13">
        <v>24.7</v>
      </c>
      <c r="H51" s="13">
        <v>60282</v>
      </c>
      <c r="I51">
        <v>59916</v>
      </c>
      <c r="J51" s="13">
        <v>7.16</v>
      </c>
      <c r="K51" s="13">
        <v>17490</v>
      </c>
      <c r="L51" s="13">
        <v>53.3</v>
      </c>
      <c r="M51" s="13">
        <v>31923</v>
      </c>
      <c r="N51" s="13">
        <v>13.1</v>
      </c>
      <c r="O51" s="13">
        <v>29.4</v>
      </c>
      <c r="P51" s="13">
        <v>9387</v>
      </c>
      <c r="Q51" s="13">
        <v>3.84</v>
      </c>
      <c r="R51" s="13">
        <v>2.4900000000000002</v>
      </c>
      <c r="S51" s="13">
        <v>795</v>
      </c>
      <c r="T51" s="13">
        <v>0.33</v>
      </c>
      <c r="U51" s="13">
        <v>4.46</v>
      </c>
      <c r="V51" s="13">
        <v>1423</v>
      </c>
      <c r="W51" s="13">
        <v>0.57999999999999996</v>
      </c>
      <c r="X51" s="13">
        <v>63.1</v>
      </c>
      <c r="Y51" s="13">
        <v>20147</v>
      </c>
      <c r="Z51" s="13">
        <v>8.25</v>
      </c>
      <c r="AA51">
        <v>34.700000000000003</v>
      </c>
      <c r="AB51">
        <v>9711</v>
      </c>
      <c r="AC51">
        <v>3.97</v>
      </c>
      <c r="AD51">
        <v>85.7</v>
      </c>
      <c r="AE51">
        <v>8321</v>
      </c>
      <c r="AF51">
        <v>3.41</v>
      </c>
      <c r="AG51">
        <v>70.7</v>
      </c>
      <c r="AH51">
        <v>983</v>
      </c>
      <c r="AI51" s="22" t="s">
        <v>200</v>
      </c>
      <c r="AJ51">
        <v>0.4</v>
      </c>
      <c r="AK51" s="22">
        <v>29</v>
      </c>
      <c r="AL51">
        <v>403</v>
      </c>
      <c r="AM51">
        <v>0.16</v>
      </c>
      <c r="AN51">
        <v>96.3</v>
      </c>
      <c r="AO51">
        <v>17578</v>
      </c>
      <c r="AP51">
        <v>7.19</v>
      </c>
      <c r="AQ51">
        <v>0.35</v>
      </c>
      <c r="AR51">
        <v>112</v>
      </c>
      <c r="AT51" s="7"/>
      <c r="AU51">
        <f t="shared" ref="AU51:AU71" si="22">AQ51</f>
        <v>0.35</v>
      </c>
      <c r="AV51" s="25">
        <f t="shared" ref="AV51:AV71" si="23">AR51*100000/D51</f>
        <v>45.839643105635822</v>
      </c>
      <c r="AW51" s="27">
        <f t="shared" ref="AW51:AW69" si="24">AB51/I51*100</f>
        <v>16.207690767073903</v>
      </c>
      <c r="AX51" s="25">
        <f t="shared" ref="AX51:AX71" si="25">AB51*100000/D51</f>
        <v>3974.5426267752628</v>
      </c>
      <c r="AY51" s="19">
        <f t="shared" ref="AY51:AY71" si="26">AL50/AB50*100</f>
        <v>0.99150141643059486</v>
      </c>
      <c r="AZ51" s="25">
        <f t="shared" ref="AZ51:AZ71" si="27">AL51*100000/D51</f>
        <v>164.94085867474317</v>
      </c>
      <c r="BA51" s="19">
        <f t="shared" ref="BA51:BA71" si="28">AH50/AB50*100</f>
        <v>1.41643059490085</v>
      </c>
      <c r="BB51" s="25">
        <f t="shared" ref="BB51:BB71" si="29">AH51*100000/D51</f>
        <v>402.32472475750012</v>
      </c>
      <c r="BC51" s="7">
        <f>AO51/I51*100</f>
        <v>29.337739501969423</v>
      </c>
      <c r="BD51" s="25">
        <f>AO51*100000/D51</f>
        <v>7194.36827241845</v>
      </c>
      <c r="BE51" s="7">
        <v>5.6575342465753424</v>
      </c>
      <c r="BG51" s="7">
        <f t="shared" ref="BG51:BG71" si="30">BC51+AW51+L51</f>
        <v>98.84543026904332</v>
      </c>
    </row>
    <row r="52" spans="1:61" x14ac:dyDescent="0.3">
      <c r="A52" t="s">
        <v>179</v>
      </c>
      <c r="B52" s="5" t="str">
        <f t="shared" ref="B52:B71" si="31">RIGHT(A52,10)</f>
        <v>43665m.fcs</v>
      </c>
      <c r="C52" s="3" t="str">
        <f t="shared" ref="C52:C71" si="32">LEFT(B52,5)</f>
        <v>43665</v>
      </c>
      <c r="D52" s="13">
        <v>114864</v>
      </c>
      <c r="E52" s="13">
        <v>51.9</v>
      </c>
      <c r="F52" s="13">
        <v>59570</v>
      </c>
      <c r="G52" s="13">
        <v>39.9</v>
      </c>
      <c r="H52" s="13">
        <v>45780</v>
      </c>
      <c r="I52">
        <v>45622</v>
      </c>
      <c r="J52" s="13">
        <v>7.95</v>
      </c>
      <c r="K52" s="13">
        <v>9128</v>
      </c>
      <c r="L52" s="13">
        <v>56.1</v>
      </c>
      <c r="M52" s="13">
        <v>25613</v>
      </c>
      <c r="N52" s="13">
        <v>22.3</v>
      </c>
      <c r="O52" s="13">
        <v>39.700000000000003</v>
      </c>
      <c r="P52" s="13">
        <v>10175</v>
      </c>
      <c r="Q52" s="13">
        <v>8.86</v>
      </c>
      <c r="R52" s="13">
        <v>4.1399999999999997</v>
      </c>
      <c r="S52" s="13">
        <v>1061</v>
      </c>
      <c r="T52" s="13">
        <v>0.92</v>
      </c>
      <c r="U52" s="13">
        <v>1.02</v>
      </c>
      <c r="V52" s="13">
        <v>262</v>
      </c>
      <c r="W52" s="13">
        <v>0.23</v>
      </c>
      <c r="X52" s="13">
        <v>54.6</v>
      </c>
      <c r="Y52" s="13">
        <v>13979</v>
      </c>
      <c r="Z52" s="13">
        <v>12.2</v>
      </c>
      <c r="AA52">
        <v>42.6</v>
      </c>
      <c r="AB52">
        <v>8520</v>
      </c>
      <c r="AC52">
        <v>7.42</v>
      </c>
      <c r="AD52">
        <v>89.4</v>
      </c>
      <c r="AE52">
        <v>7615</v>
      </c>
      <c r="AF52">
        <v>6.63</v>
      </c>
      <c r="AG52">
        <v>63.8</v>
      </c>
      <c r="AH52">
        <v>577</v>
      </c>
      <c r="AI52" s="22" t="s">
        <v>201</v>
      </c>
      <c r="AJ52">
        <v>0.5</v>
      </c>
      <c r="AK52" s="22">
        <v>36</v>
      </c>
      <c r="AL52">
        <v>326</v>
      </c>
      <c r="AM52">
        <v>0.28000000000000003</v>
      </c>
      <c r="AN52">
        <v>93.8</v>
      </c>
      <c r="AO52">
        <v>10760</v>
      </c>
      <c r="AP52">
        <v>9.3699999999999992</v>
      </c>
      <c r="AQ52">
        <v>1.32</v>
      </c>
      <c r="AR52">
        <v>339</v>
      </c>
      <c r="AT52" s="7"/>
      <c r="AU52">
        <f t="shared" si="22"/>
        <v>1.32</v>
      </c>
      <c r="AV52" s="25">
        <f t="shared" si="23"/>
        <v>295.13163393230258</v>
      </c>
      <c r="AW52" s="27">
        <f t="shared" si="24"/>
        <v>18.675200561132787</v>
      </c>
      <c r="AX52" s="25">
        <f t="shared" si="25"/>
        <v>7417.4676138737987</v>
      </c>
      <c r="AY52" s="19">
        <f t="shared" si="26"/>
        <v>4.1499330655957163</v>
      </c>
      <c r="AZ52" s="25">
        <f t="shared" si="27"/>
        <v>283.81390165761246</v>
      </c>
      <c r="BA52" s="19">
        <f t="shared" si="28"/>
        <v>10.122541447842652</v>
      </c>
      <c r="BB52" s="25">
        <f t="shared" si="29"/>
        <v>502.33319403816688</v>
      </c>
      <c r="BC52" s="7">
        <f t="shared" ref="BC52:BC71" si="33">AO52/I52*100</f>
        <v>23.585112445749857</v>
      </c>
      <c r="BD52" s="25">
        <f t="shared" ref="BD52:BD71" si="34">AO52*100000/D52</f>
        <v>9367.5999442819339</v>
      </c>
      <c r="BE52" s="7">
        <v>5.2657534246575342</v>
      </c>
      <c r="BG52" s="7">
        <f t="shared" si="30"/>
        <v>98.360313006882649</v>
      </c>
    </row>
    <row r="53" spans="1:61" x14ac:dyDescent="0.3">
      <c r="A53" t="s">
        <v>180</v>
      </c>
      <c r="B53" s="5" t="str">
        <f t="shared" si="31"/>
        <v>43895f.fcs</v>
      </c>
      <c r="C53" s="3" t="str">
        <f t="shared" si="32"/>
        <v>43895</v>
      </c>
      <c r="D53" s="13">
        <v>188980</v>
      </c>
      <c r="E53" s="13">
        <v>52.8</v>
      </c>
      <c r="F53" s="13">
        <v>99846</v>
      </c>
      <c r="G53" s="13">
        <v>40.200000000000003</v>
      </c>
      <c r="H53" s="13">
        <v>76053</v>
      </c>
      <c r="I53">
        <v>75574</v>
      </c>
      <c r="J53" s="13">
        <v>6.73</v>
      </c>
      <c r="K53" s="13">
        <v>12719</v>
      </c>
      <c r="L53" s="13">
        <v>60</v>
      </c>
      <c r="M53" s="13">
        <v>45380</v>
      </c>
      <c r="N53" s="13">
        <v>24</v>
      </c>
      <c r="O53" s="13">
        <v>42.4</v>
      </c>
      <c r="P53" s="13">
        <v>19228</v>
      </c>
      <c r="Q53" s="13">
        <v>10.199999999999999</v>
      </c>
      <c r="R53" s="13">
        <v>2.92</v>
      </c>
      <c r="S53" s="13">
        <v>1327</v>
      </c>
      <c r="T53" s="13">
        <v>0.7</v>
      </c>
      <c r="U53" s="13">
        <v>1.95</v>
      </c>
      <c r="V53" s="13">
        <v>887</v>
      </c>
      <c r="W53" s="13">
        <v>0.47</v>
      </c>
      <c r="X53" s="13">
        <v>52.3</v>
      </c>
      <c r="Y53" s="13">
        <v>23739</v>
      </c>
      <c r="Z53" s="13">
        <v>12.6</v>
      </c>
      <c r="AA53">
        <v>42.4</v>
      </c>
      <c r="AB53">
        <v>12811</v>
      </c>
      <c r="AC53">
        <v>6.78</v>
      </c>
      <c r="AD53">
        <v>88.8</v>
      </c>
      <c r="AE53">
        <v>11378</v>
      </c>
      <c r="AF53">
        <v>6.02</v>
      </c>
      <c r="AG53">
        <v>70.400000000000006</v>
      </c>
      <c r="AH53">
        <v>1009</v>
      </c>
      <c r="AI53" s="22" t="s">
        <v>200</v>
      </c>
      <c r="AJ53">
        <v>0.53</v>
      </c>
      <c r="AK53" s="22">
        <v>29.3</v>
      </c>
      <c r="AL53">
        <v>420</v>
      </c>
      <c r="AM53">
        <v>0.22</v>
      </c>
      <c r="AN53">
        <v>88.5</v>
      </c>
      <c r="AO53">
        <v>15359</v>
      </c>
      <c r="AP53">
        <v>8.1300000000000008</v>
      </c>
      <c r="AQ53">
        <v>2.0299999999999998</v>
      </c>
      <c r="AR53">
        <v>923</v>
      </c>
      <c r="AT53" s="7"/>
      <c r="AU53">
        <f t="shared" si="22"/>
        <v>2.0299999999999998</v>
      </c>
      <c r="AV53" s="25">
        <f t="shared" si="23"/>
        <v>488.41147211345117</v>
      </c>
      <c r="AW53" s="27">
        <f t="shared" si="24"/>
        <v>16.951597110117238</v>
      </c>
      <c r="AX53" s="25">
        <f t="shared" si="25"/>
        <v>6779.0242353688218</v>
      </c>
      <c r="AY53" s="19">
        <f t="shared" si="26"/>
        <v>3.8262910798122065</v>
      </c>
      <c r="AZ53" s="25">
        <f t="shared" si="27"/>
        <v>222.24574028997779</v>
      </c>
      <c r="BA53" s="19">
        <f t="shared" si="28"/>
        <v>6.772300469483568</v>
      </c>
      <c r="BB53" s="25">
        <f t="shared" si="29"/>
        <v>533.91893322044666</v>
      </c>
      <c r="BC53" s="7">
        <f t="shared" si="33"/>
        <v>20.323127001349668</v>
      </c>
      <c r="BD53" s="25">
        <f t="shared" si="34"/>
        <v>8127.3150597946869</v>
      </c>
      <c r="BE53" s="7">
        <v>5.095890410958904</v>
      </c>
      <c r="BG53" s="7">
        <f t="shared" si="30"/>
        <v>97.274724111466909</v>
      </c>
    </row>
    <row r="54" spans="1:61" x14ac:dyDescent="0.3">
      <c r="A54" t="s">
        <v>181</v>
      </c>
      <c r="B54" s="5" t="str">
        <f t="shared" si="31"/>
        <v>43925m.fcs</v>
      </c>
      <c r="C54" s="3" t="str">
        <f t="shared" si="32"/>
        <v>43925</v>
      </c>
      <c r="D54" s="13">
        <v>109486</v>
      </c>
      <c r="E54" s="13">
        <v>51.2</v>
      </c>
      <c r="F54" s="13">
        <v>56066</v>
      </c>
      <c r="G54" s="13">
        <v>39.4</v>
      </c>
      <c r="H54" s="13">
        <v>43087</v>
      </c>
      <c r="I54">
        <v>42838</v>
      </c>
      <c r="J54" s="13">
        <v>9.0399999999999991</v>
      </c>
      <c r="K54" s="13">
        <v>9894</v>
      </c>
      <c r="L54" s="13">
        <v>68.099999999999994</v>
      </c>
      <c r="M54" s="13">
        <v>29158</v>
      </c>
      <c r="N54" s="13">
        <v>26.6</v>
      </c>
      <c r="O54" s="13">
        <v>53.1</v>
      </c>
      <c r="P54" s="13">
        <v>15473</v>
      </c>
      <c r="Q54" s="13">
        <v>14.1</v>
      </c>
      <c r="R54" s="13">
        <v>2.25</v>
      </c>
      <c r="S54" s="13">
        <v>655</v>
      </c>
      <c r="T54" s="13">
        <v>0.6</v>
      </c>
      <c r="U54" s="13">
        <v>8.24</v>
      </c>
      <c r="V54" s="13">
        <v>2403</v>
      </c>
      <c r="W54" s="13">
        <v>2.19</v>
      </c>
      <c r="X54" s="13">
        <v>35.6</v>
      </c>
      <c r="Y54" s="13">
        <v>10373</v>
      </c>
      <c r="Z54" s="13">
        <v>9.4700000000000006</v>
      </c>
      <c r="AA54">
        <v>46.1</v>
      </c>
      <c r="AB54">
        <v>6300</v>
      </c>
      <c r="AC54">
        <v>5.75</v>
      </c>
      <c r="AD54">
        <v>96.5</v>
      </c>
      <c r="AE54">
        <v>6078</v>
      </c>
      <c r="AF54">
        <v>5.55</v>
      </c>
      <c r="AG54">
        <v>64.900000000000006</v>
      </c>
      <c r="AH54">
        <v>144</v>
      </c>
      <c r="AI54" s="22" t="s">
        <v>201</v>
      </c>
      <c r="AJ54">
        <v>0.13</v>
      </c>
      <c r="AK54" s="22">
        <v>34.700000000000003</v>
      </c>
      <c r="AL54">
        <v>77</v>
      </c>
      <c r="AM54">
        <v>7.0000000000000007E-2</v>
      </c>
      <c r="AN54">
        <v>90.3</v>
      </c>
      <c r="AO54">
        <v>6659</v>
      </c>
      <c r="AP54">
        <v>6.08</v>
      </c>
      <c r="AQ54">
        <v>0.36</v>
      </c>
      <c r="AR54">
        <v>105</v>
      </c>
      <c r="AT54" s="7"/>
      <c r="AU54">
        <f t="shared" si="22"/>
        <v>0.36</v>
      </c>
      <c r="AV54" s="25">
        <f t="shared" si="23"/>
        <v>95.902672487806655</v>
      </c>
      <c r="AW54" s="27">
        <f>AB54/I54*100</f>
        <v>14.70656893412391</v>
      </c>
      <c r="AX54" s="25">
        <f t="shared" si="25"/>
        <v>5754.1603492683998</v>
      </c>
      <c r="AY54" s="19">
        <f t="shared" si="26"/>
        <v>3.2784325969869648</v>
      </c>
      <c r="AZ54" s="25">
        <f t="shared" si="27"/>
        <v>70.328626491058216</v>
      </c>
      <c r="BA54" s="19">
        <f t="shared" si="28"/>
        <v>7.8760440246663022</v>
      </c>
      <c r="BB54" s="25">
        <f t="shared" si="29"/>
        <v>131.52366512613486</v>
      </c>
      <c r="BC54" s="7">
        <f t="shared" si="33"/>
        <v>15.544609925766842</v>
      </c>
      <c r="BD54" s="25">
        <f t="shared" si="34"/>
        <v>6082.0561532981383</v>
      </c>
      <c r="BE54" s="7">
        <v>5.087671232876712</v>
      </c>
      <c r="BG54" s="7">
        <f t="shared" si="30"/>
        <v>98.351178859890751</v>
      </c>
    </row>
    <row r="55" spans="1:61" x14ac:dyDescent="0.3">
      <c r="A55" t="s">
        <v>182</v>
      </c>
      <c r="B55" s="5" t="str">
        <f t="shared" si="31"/>
        <v>44035f.fcs</v>
      </c>
      <c r="C55" s="3" t="str">
        <f t="shared" si="32"/>
        <v>44035</v>
      </c>
      <c r="D55" s="13">
        <v>105507</v>
      </c>
      <c r="E55" s="13">
        <v>62.4</v>
      </c>
      <c r="F55" s="13">
        <v>65844</v>
      </c>
      <c r="G55" s="13">
        <v>32.4</v>
      </c>
      <c r="H55" s="13">
        <v>34201</v>
      </c>
      <c r="I55">
        <v>34102</v>
      </c>
      <c r="J55" s="13">
        <v>5.07</v>
      </c>
      <c r="K55" s="13">
        <v>5353</v>
      </c>
      <c r="L55" s="13">
        <v>57.5</v>
      </c>
      <c r="M55" s="13">
        <v>19611</v>
      </c>
      <c r="N55" s="13">
        <v>18.600000000000001</v>
      </c>
      <c r="O55" s="13">
        <v>54.5</v>
      </c>
      <c r="P55" s="13">
        <v>10688</v>
      </c>
      <c r="Q55" s="13">
        <v>10.1</v>
      </c>
      <c r="R55" s="13">
        <v>4.01</v>
      </c>
      <c r="S55" s="13">
        <v>787</v>
      </c>
      <c r="T55" s="13">
        <v>0.75</v>
      </c>
      <c r="U55" s="13">
        <v>2.12</v>
      </c>
      <c r="V55" s="13">
        <v>415</v>
      </c>
      <c r="W55" s="13">
        <v>0.39</v>
      </c>
      <c r="X55" s="13">
        <v>38.4</v>
      </c>
      <c r="Y55" s="13">
        <v>7523</v>
      </c>
      <c r="Z55" s="13">
        <v>7.13</v>
      </c>
      <c r="AA55">
        <v>66</v>
      </c>
      <c r="AB55">
        <v>9560</v>
      </c>
      <c r="AC55">
        <v>9.06</v>
      </c>
      <c r="AD55">
        <v>89.8</v>
      </c>
      <c r="AE55">
        <v>8586</v>
      </c>
      <c r="AF55">
        <v>8.14</v>
      </c>
      <c r="AG55">
        <v>64.7</v>
      </c>
      <c r="AH55">
        <v>630</v>
      </c>
      <c r="AI55" s="22" t="s">
        <v>200</v>
      </c>
      <c r="AJ55">
        <v>0.6</v>
      </c>
      <c r="AK55" s="22">
        <v>35.299999999999997</v>
      </c>
      <c r="AL55">
        <v>344</v>
      </c>
      <c r="AM55">
        <v>0.33</v>
      </c>
      <c r="AN55">
        <v>88</v>
      </c>
      <c r="AO55">
        <v>4324</v>
      </c>
      <c r="AP55">
        <v>4.0999999999999996</v>
      </c>
      <c r="AQ55">
        <v>1.23</v>
      </c>
      <c r="AR55">
        <v>242</v>
      </c>
      <c r="AT55" s="7"/>
      <c r="AU55">
        <f t="shared" si="22"/>
        <v>1.23</v>
      </c>
      <c r="AV55" s="25">
        <f t="shared" si="23"/>
        <v>229.36866748177846</v>
      </c>
      <c r="AW55" s="27">
        <f t="shared" si="24"/>
        <v>28.033546419564836</v>
      </c>
      <c r="AX55" s="25">
        <f t="shared" si="25"/>
        <v>9061.0101699413317</v>
      </c>
      <c r="AY55" s="19">
        <f t="shared" si="26"/>
        <v>1.2222222222222223</v>
      </c>
      <c r="AZ55" s="25">
        <f t="shared" si="27"/>
        <v>326.04471741211484</v>
      </c>
      <c r="BA55" s="19">
        <f t="shared" si="28"/>
        <v>2.2857142857142856</v>
      </c>
      <c r="BB55" s="25">
        <f t="shared" si="29"/>
        <v>597.11677898148935</v>
      </c>
      <c r="BC55" s="7">
        <f t="shared" si="33"/>
        <v>12.679608234121165</v>
      </c>
      <c r="BD55" s="25">
        <f t="shared" si="34"/>
        <v>4098.3062735173971</v>
      </c>
      <c r="BE55" s="7">
        <v>5.0328767123287674</v>
      </c>
      <c r="BG55" s="7">
        <f t="shared" si="30"/>
        <v>98.213154653686004</v>
      </c>
    </row>
    <row r="56" spans="1:61" x14ac:dyDescent="0.3">
      <c r="A56" t="s">
        <v>183</v>
      </c>
      <c r="B56" s="5" t="str">
        <f t="shared" si="31"/>
        <v>44086m.fcs</v>
      </c>
      <c r="C56" s="3" t="str">
        <f t="shared" si="32"/>
        <v>44086</v>
      </c>
      <c r="D56" s="13">
        <v>118069</v>
      </c>
      <c r="E56" s="13">
        <v>70.099999999999994</v>
      </c>
      <c r="F56" s="13">
        <v>82712</v>
      </c>
      <c r="G56" s="13">
        <v>22.1</v>
      </c>
      <c r="H56" s="13">
        <v>26050</v>
      </c>
      <c r="I56">
        <v>25864</v>
      </c>
      <c r="J56" s="13">
        <v>7.65</v>
      </c>
      <c r="K56" s="13">
        <v>9033</v>
      </c>
      <c r="L56" s="13">
        <v>55.2</v>
      </c>
      <c r="M56" s="13">
        <v>14279</v>
      </c>
      <c r="N56" s="13">
        <v>12.1</v>
      </c>
      <c r="O56" s="13">
        <v>30</v>
      </c>
      <c r="P56" s="13">
        <v>4280</v>
      </c>
      <c r="Q56" s="13">
        <v>3.62</v>
      </c>
      <c r="R56" s="13">
        <v>3.19</v>
      </c>
      <c r="S56" s="13">
        <v>455</v>
      </c>
      <c r="T56" s="13">
        <v>0.39</v>
      </c>
      <c r="U56" s="13">
        <v>1.65</v>
      </c>
      <c r="V56" s="13">
        <v>236</v>
      </c>
      <c r="W56" s="13">
        <v>0.2</v>
      </c>
      <c r="X56" s="13">
        <v>64.599999999999994</v>
      </c>
      <c r="Y56" s="13">
        <v>9226</v>
      </c>
      <c r="Z56" s="13">
        <v>7.81</v>
      </c>
      <c r="AA56">
        <v>43.7</v>
      </c>
      <c r="AB56">
        <v>5068</v>
      </c>
      <c r="AC56">
        <v>4.29</v>
      </c>
      <c r="AD56">
        <v>94.3</v>
      </c>
      <c r="AE56">
        <v>4780</v>
      </c>
      <c r="AF56">
        <v>4.05</v>
      </c>
      <c r="AG56">
        <v>54.9</v>
      </c>
      <c r="AH56">
        <v>158</v>
      </c>
      <c r="AI56" s="22" t="s">
        <v>201</v>
      </c>
      <c r="AJ56">
        <v>0.13</v>
      </c>
      <c r="AK56" s="22">
        <v>44.4</v>
      </c>
      <c r="AL56">
        <v>128</v>
      </c>
      <c r="AM56">
        <v>0.11</v>
      </c>
      <c r="AN56">
        <v>82.6</v>
      </c>
      <c r="AO56">
        <v>5377</v>
      </c>
      <c r="AP56">
        <v>4.55</v>
      </c>
      <c r="AQ56">
        <v>1.44</v>
      </c>
      <c r="AR56">
        <v>205</v>
      </c>
      <c r="AT56" s="7"/>
      <c r="AU56">
        <f t="shared" si="22"/>
        <v>1.44</v>
      </c>
      <c r="AV56" s="25">
        <f t="shared" si="23"/>
        <v>173.6272857396946</v>
      </c>
      <c r="AW56" s="27">
        <f t="shared" si="24"/>
        <v>19.594803587998761</v>
      </c>
      <c r="AX56" s="25">
        <f t="shared" si="25"/>
        <v>4292.4052884330349</v>
      </c>
      <c r="AY56" s="19">
        <f t="shared" si="26"/>
        <v>3.5983263598326363</v>
      </c>
      <c r="AZ56" s="25">
        <f t="shared" si="27"/>
        <v>108.41118329112638</v>
      </c>
      <c r="BA56" s="19">
        <f t="shared" si="28"/>
        <v>6.5899581589958167</v>
      </c>
      <c r="BB56" s="25">
        <f t="shared" si="29"/>
        <v>133.82005437498412</v>
      </c>
      <c r="BC56" s="7">
        <f t="shared" si="33"/>
        <v>20.789514382926075</v>
      </c>
      <c r="BD56" s="25">
        <f t="shared" si="34"/>
        <v>4554.1166605967701</v>
      </c>
      <c r="BE56" s="7">
        <v>4.9972602739726026</v>
      </c>
      <c r="BG56" s="7">
        <f t="shared" si="30"/>
        <v>95.584317970924843</v>
      </c>
    </row>
    <row r="57" spans="1:61" x14ac:dyDescent="0.3">
      <c r="A57" t="s">
        <v>184</v>
      </c>
      <c r="B57" s="5" t="str">
        <f t="shared" si="31"/>
        <v>44185f.fcs</v>
      </c>
      <c r="C57" s="3" t="str">
        <f t="shared" si="32"/>
        <v>44185</v>
      </c>
      <c r="D57" s="13">
        <v>43670</v>
      </c>
      <c r="E57" s="13">
        <v>55.6</v>
      </c>
      <c r="F57" s="13">
        <v>24295</v>
      </c>
      <c r="G57" s="13">
        <v>40.6</v>
      </c>
      <c r="H57" s="13">
        <v>17711</v>
      </c>
      <c r="I57">
        <v>17518</v>
      </c>
      <c r="J57" s="13">
        <v>3.54</v>
      </c>
      <c r="K57" s="13">
        <v>1544</v>
      </c>
      <c r="L57" s="13">
        <v>58.1</v>
      </c>
      <c r="M57" s="13">
        <v>10183</v>
      </c>
      <c r="N57" s="13">
        <v>23.3</v>
      </c>
      <c r="O57" s="13">
        <v>41.9</v>
      </c>
      <c r="P57" s="13">
        <v>4269</v>
      </c>
      <c r="Q57" s="13">
        <v>9.7799999999999994</v>
      </c>
      <c r="R57" s="13">
        <v>4.38</v>
      </c>
      <c r="S57" s="13">
        <v>446</v>
      </c>
      <c r="T57" s="13">
        <v>1.02</v>
      </c>
      <c r="U57" s="13">
        <v>4.79</v>
      </c>
      <c r="V57" s="13">
        <v>488</v>
      </c>
      <c r="W57" s="13">
        <v>1.1200000000000001</v>
      </c>
      <c r="X57" s="13">
        <v>47.8</v>
      </c>
      <c r="Y57" s="13">
        <v>4869</v>
      </c>
      <c r="Z57" s="13">
        <v>11.1</v>
      </c>
      <c r="AA57">
        <v>38</v>
      </c>
      <c r="AB57">
        <v>2790</v>
      </c>
      <c r="AC57">
        <v>6.39</v>
      </c>
      <c r="AD57">
        <v>84.7</v>
      </c>
      <c r="AE57">
        <v>2363</v>
      </c>
      <c r="AF57">
        <v>5.41</v>
      </c>
      <c r="AG57">
        <v>66.5</v>
      </c>
      <c r="AH57">
        <v>284</v>
      </c>
      <c r="AI57" s="22" t="s">
        <v>200</v>
      </c>
      <c r="AJ57">
        <v>0.65</v>
      </c>
      <c r="AK57" s="22">
        <v>33.5</v>
      </c>
      <c r="AL57">
        <v>143</v>
      </c>
      <c r="AM57">
        <v>0.33</v>
      </c>
      <c r="AN57">
        <v>89.3</v>
      </c>
      <c r="AO57">
        <v>4051</v>
      </c>
      <c r="AP57">
        <v>9.2799999999999994</v>
      </c>
      <c r="AQ57">
        <v>2.87</v>
      </c>
      <c r="AR57">
        <v>292</v>
      </c>
      <c r="AT57" s="7"/>
      <c r="AU57">
        <f t="shared" si="22"/>
        <v>2.87</v>
      </c>
      <c r="AV57" s="25">
        <f t="shared" si="23"/>
        <v>668.65124799633611</v>
      </c>
      <c r="AW57" s="27">
        <f t="shared" si="24"/>
        <v>15.926475625071355</v>
      </c>
      <c r="AX57" s="25">
        <f t="shared" si="25"/>
        <v>6388.8252805129378</v>
      </c>
      <c r="AY57" s="19">
        <f t="shared" si="26"/>
        <v>2.5256511444356748</v>
      </c>
      <c r="AZ57" s="25">
        <f t="shared" si="27"/>
        <v>327.45591939546597</v>
      </c>
      <c r="BA57" s="19">
        <f t="shared" si="28"/>
        <v>3.117600631412786</v>
      </c>
      <c r="BB57" s="25">
        <f t="shared" si="29"/>
        <v>650.33203572246396</v>
      </c>
      <c r="BC57" s="7">
        <f t="shared" si="33"/>
        <v>23.124785934467404</v>
      </c>
      <c r="BD57" s="25">
        <f t="shared" si="34"/>
        <v>9276.3911151820466</v>
      </c>
      <c r="BE57" s="8">
        <v>4.9150684931506845</v>
      </c>
      <c r="BG57" s="7">
        <f t="shared" si="30"/>
        <v>97.151261559538767</v>
      </c>
    </row>
    <row r="58" spans="1:61" x14ac:dyDescent="0.3">
      <c r="A58" t="s">
        <v>185</v>
      </c>
      <c r="B58" s="5" t="str">
        <f t="shared" si="31"/>
        <v>44263f.fcs</v>
      </c>
      <c r="C58" s="3" t="str">
        <f t="shared" si="32"/>
        <v>44263</v>
      </c>
      <c r="D58" s="13">
        <v>54271</v>
      </c>
      <c r="E58" s="13">
        <v>72.900000000000006</v>
      </c>
      <c r="F58" s="13">
        <v>39565</v>
      </c>
      <c r="G58" s="13">
        <v>22.6</v>
      </c>
      <c r="H58" s="13">
        <v>12264</v>
      </c>
      <c r="I58">
        <v>12215</v>
      </c>
      <c r="J58" s="13">
        <v>4.22</v>
      </c>
      <c r="K58" s="13">
        <v>2290</v>
      </c>
      <c r="L58" s="13">
        <v>66.599999999999994</v>
      </c>
      <c r="M58" s="13">
        <v>8133</v>
      </c>
      <c r="N58" s="13">
        <v>15</v>
      </c>
      <c r="O58" s="13">
        <v>35.799999999999997</v>
      </c>
      <c r="P58" s="13">
        <v>2908</v>
      </c>
      <c r="Q58" s="13">
        <v>5.36</v>
      </c>
      <c r="R58" s="13">
        <v>2.94</v>
      </c>
      <c r="S58" s="13">
        <v>239</v>
      </c>
      <c r="T58" s="13">
        <v>0.44</v>
      </c>
      <c r="U58" s="13">
        <v>2.42</v>
      </c>
      <c r="V58" s="13">
        <v>197</v>
      </c>
      <c r="W58" s="13">
        <v>0.36</v>
      </c>
      <c r="X58" s="13">
        <v>58.1</v>
      </c>
      <c r="Y58" s="13">
        <v>4724</v>
      </c>
      <c r="Z58" s="13">
        <v>8.6999999999999993</v>
      </c>
      <c r="AA58">
        <v>46.2</v>
      </c>
      <c r="AB58">
        <v>1885</v>
      </c>
      <c r="AC58">
        <v>3.47</v>
      </c>
      <c r="AD58">
        <v>84.2</v>
      </c>
      <c r="AE58">
        <v>1587</v>
      </c>
      <c r="AF58">
        <v>2.92</v>
      </c>
      <c r="AG58">
        <v>61.7</v>
      </c>
      <c r="AH58">
        <v>184</v>
      </c>
      <c r="AI58" s="22" t="s">
        <v>200</v>
      </c>
      <c r="AJ58">
        <v>0.34</v>
      </c>
      <c r="AK58" s="22">
        <v>37.6</v>
      </c>
      <c r="AL58">
        <v>112</v>
      </c>
      <c r="AM58">
        <v>0.21</v>
      </c>
      <c r="AN58">
        <v>94.3</v>
      </c>
      <c r="AO58">
        <v>2069</v>
      </c>
      <c r="AP58">
        <v>3.81</v>
      </c>
      <c r="AQ58">
        <v>1.1599999999999999</v>
      </c>
      <c r="AR58">
        <v>94</v>
      </c>
      <c r="AT58" s="7"/>
      <c r="AU58">
        <f t="shared" si="22"/>
        <v>1.1599999999999999</v>
      </c>
      <c r="AV58" s="25">
        <f t="shared" si="23"/>
        <v>173.20484236516739</v>
      </c>
      <c r="AW58" s="27">
        <f t="shared" si="24"/>
        <v>15.431846090871879</v>
      </c>
      <c r="AX58" s="25">
        <f t="shared" si="25"/>
        <v>3473.3098708334101</v>
      </c>
      <c r="AY58" s="19">
        <f t="shared" si="26"/>
        <v>5.1254480286738353</v>
      </c>
      <c r="AZ58" s="25">
        <f t="shared" si="27"/>
        <v>206.37172707339096</v>
      </c>
      <c r="BA58" s="19">
        <f t="shared" si="28"/>
        <v>10.179211469534049</v>
      </c>
      <c r="BB58" s="25">
        <f t="shared" si="29"/>
        <v>339.03926590628515</v>
      </c>
      <c r="BC58" s="7">
        <f t="shared" si="33"/>
        <v>16.938190749079002</v>
      </c>
      <c r="BD58" s="25">
        <f t="shared" si="34"/>
        <v>3812.349136739695</v>
      </c>
      <c r="BE58" s="7">
        <v>4.8767123287671232</v>
      </c>
      <c r="BG58" s="7">
        <f t="shared" si="30"/>
        <v>98.970036839950879</v>
      </c>
    </row>
    <row r="59" spans="1:61" x14ac:dyDescent="0.3">
      <c r="A59" t="s">
        <v>186</v>
      </c>
      <c r="B59" s="5" t="str">
        <f t="shared" si="31"/>
        <v>44391f.fcs</v>
      </c>
      <c r="C59" s="3" t="str">
        <f t="shared" si="32"/>
        <v>44391</v>
      </c>
      <c r="D59" s="13">
        <v>145738</v>
      </c>
      <c r="E59" s="13">
        <v>63.4</v>
      </c>
      <c r="F59" s="13">
        <v>92402</v>
      </c>
      <c r="G59" s="13">
        <v>31.4</v>
      </c>
      <c r="H59" s="13">
        <v>45791</v>
      </c>
      <c r="I59">
        <v>45657</v>
      </c>
      <c r="J59" s="13">
        <v>4.96</v>
      </c>
      <c r="K59" s="13">
        <v>7228</v>
      </c>
      <c r="L59" s="13">
        <v>68.7</v>
      </c>
      <c r="M59" s="13">
        <v>31386</v>
      </c>
      <c r="N59" s="13">
        <v>21.5</v>
      </c>
      <c r="O59" s="13">
        <v>35.4</v>
      </c>
      <c r="P59" s="13">
        <v>11122</v>
      </c>
      <c r="Q59" s="13">
        <v>7.63</v>
      </c>
      <c r="R59" s="13">
        <v>4.57</v>
      </c>
      <c r="S59" s="13">
        <v>1435</v>
      </c>
      <c r="T59" s="13">
        <v>0.98</v>
      </c>
      <c r="U59" s="13">
        <v>1.48</v>
      </c>
      <c r="V59" s="13">
        <v>463</v>
      </c>
      <c r="W59" s="13">
        <v>0.32</v>
      </c>
      <c r="X59" s="13">
        <v>58.1</v>
      </c>
      <c r="Y59" s="13">
        <v>18227</v>
      </c>
      <c r="Z59" s="13">
        <v>12.5</v>
      </c>
      <c r="AA59">
        <v>52.5</v>
      </c>
      <c r="AB59">
        <v>7493</v>
      </c>
      <c r="AC59">
        <v>5.14</v>
      </c>
      <c r="AD59">
        <v>95.1</v>
      </c>
      <c r="AE59">
        <v>7125</v>
      </c>
      <c r="AF59">
        <v>4.8899999999999997</v>
      </c>
      <c r="AG59">
        <v>52.2</v>
      </c>
      <c r="AH59">
        <v>192</v>
      </c>
      <c r="AI59" s="22" t="s">
        <v>200</v>
      </c>
      <c r="AJ59">
        <v>0.13</v>
      </c>
      <c r="AK59" s="22">
        <v>47.6</v>
      </c>
      <c r="AL59">
        <v>175</v>
      </c>
      <c r="AM59">
        <v>0.12</v>
      </c>
      <c r="AN59">
        <v>93.9</v>
      </c>
      <c r="AO59">
        <v>6356</v>
      </c>
      <c r="AP59">
        <v>4.3600000000000003</v>
      </c>
      <c r="AQ59">
        <v>1.91</v>
      </c>
      <c r="AR59">
        <v>598</v>
      </c>
      <c r="AT59" s="7"/>
      <c r="AU59">
        <f t="shared" si="22"/>
        <v>1.91</v>
      </c>
      <c r="AV59" s="25">
        <f t="shared" si="23"/>
        <v>410.32537841880634</v>
      </c>
      <c r="AW59" s="27">
        <f t="shared" si="24"/>
        <v>16.411503164903522</v>
      </c>
      <c r="AX59" s="25">
        <f t="shared" si="25"/>
        <v>5141.4181613580531</v>
      </c>
      <c r="AY59" s="19">
        <f t="shared" si="26"/>
        <v>5.9416445623342176</v>
      </c>
      <c r="AZ59" s="25">
        <f t="shared" si="27"/>
        <v>120.0784970289149</v>
      </c>
      <c r="BA59" s="19">
        <f t="shared" si="28"/>
        <v>9.7612732095490724</v>
      </c>
      <c r="BB59" s="25">
        <f t="shared" si="29"/>
        <v>131.74326531172377</v>
      </c>
      <c r="BC59" s="7">
        <f t="shared" si="33"/>
        <v>13.921194997481217</v>
      </c>
      <c r="BD59" s="25">
        <f t="shared" si="34"/>
        <v>4361.2510120901889</v>
      </c>
      <c r="BE59" s="7">
        <v>4.7013698630136984</v>
      </c>
      <c r="BG59" s="7">
        <f t="shared" si="30"/>
        <v>99.032698162384747</v>
      </c>
    </row>
    <row r="60" spans="1:61" x14ac:dyDescent="0.3">
      <c r="A60" t="s">
        <v>187</v>
      </c>
      <c r="B60" s="5" t="str">
        <f t="shared" si="31"/>
        <v>44399f.fcs</v>
      </c>
      <c r="C60" s="3" t="str">
        <f t="shared" si="32"/>
        <v>44399</v>
      </c>
      <c r="D60" s="13">
        <v>89710</v>
      </c>
      <c r="E60" s="13">
        <v>56.1</v>
      </c>
      <c r="F60" s="13">
        <v>50295</v>
      </c>
      <c r="G60" s="13">
        <v>39.799999999999997</v>
      </c>
      <c r="H60" s="13">
        <v>35724</v>
      </c>
      <c r="I60">
        <v>35283</v>
      </c>
      <c r="J60" s="13">
        <v>3.83</v>
      </c>
      <c r="K60" s="13">
        <v>3434</v>
      </c>
      <c r="L60" s="13">
        <v>71.099999999999994</v>
      </c>
      <c r="M60" s="13">
        <v>25072</v>
      </c>
      <c r="N60" s="13">
        <v>27.9</v>
      </c>
      <c r="O60" s="13">
        <v>35.700000000000003</v>
      </c>
      <c r="P60" s="13">
        <v>8961</v>
      </c>
      <c r="Q60" s="13">
        <v>9.99</v>
      </c>
      <c r="R60" s="13">
        <v>3.85</v>
      </c>
      <c r="S60" s="13">
        <v>965</v>
      </c>
      <c r="T60" s="13">
        <v>1.08</v>
      </c>
      <c r="U60" s="13">
        <v>4.47</v>
      </c>
      <c r="V60" s="13">
        <v>1120</v>
      </c>
      <c r="W60" s="13">
        <v>1.25</v>
      </c>
      <c r="X60" s="13">
        <v>55</v>
      </c>
      <c r="Y60" s="13">
        <v>13798</v>
      </c>
      <c r="Z60" s="13">
        <v>15.4</v>
      </c>
      <c r="AA60">
        <v>42.4</v>
      </c>
      <c r="AB60">
        <v>4332</v>
      </c>
      <c r="AC60">
        <v>4.83</v>
      </c>
      <c r="AD60">
        <v>83.2</v>
      </c>
      <c r="AE60">
        <v>3604</v>
      </c>
      <c r="AF60">
        <v>4.0199999999999996</v>
      </c>
      <c r="AG60">
        <v>71</v>
      </c>
      <c r="AH60">
        <v>517</v>
      </c>
      <c r="AI60" s="22" t="s">
        <v>200</v>
      </c>
      <c r="AJ60">
        <v>0.57999999999999996</v>
      </c>
      <c r="AK60" s="22">
        <v>28.7</v>
      </c>
      <c r="AL60">
        <v>209</v>
      </c>
      <c r="AM60">
        <v>0.23</v>
      </c>
      <c r="AN60">
        <v>84.6</v>
      </c>
      <c r="AO60">
        <v>4949</v>
      </c>
      <c r="AP60">
        <v>5.52</v>
      </c>
      <c r="AQ60">
        <v>0.88</v>
      </c>
      <c r="AR60">
        <v>220</v>
      </c>
      <c r="AT60" s="7"/>
      <c r="AU60">
        <f t="shared" si="22"/>
        <v>0.88</v>
      </c>
      <c r="AV60" s="25">
        <f t="shared" si="23"/>
        <v>245.23464496711625</v>
      </c>
      <c r="AW60" s="27">
        <f t="shared" si="24"/>
        <v>12.277867528271406</v>
      </c>
      <c r="AX60" s="25">
        <f t="shared" si="25"/>
        <v>4828.8930999888526</v>
      </c>
      <c r="AY60" s="19">
        <f t="shared" si="26"/>
        <v>2.3355131456025626</v>
      </c>
      <c r="AZ60" s="25">
        <f t="shared" si="27"/>
        <v>232.97291271876045</v>
      </c>
      <c r="BA60" s="19">
        <f t="shared" si="28"/>
        <v>2.5623915654610969</v>
      </c>
      <c r="BB60" s="25">
        <f t="shared" si="29"/>
        <v>576.30141567272324</v>
      </c>
      <c r="BC60" s="7">
        <f t="shared" si="33"/>
        <v>14.026585040954567</v>
      </c>
      <c r="BD60" s="25">
        <f t="shared" si="34"/>
        <v>5516.6648088284473</v>
      </c>
      <c r="BE60" s="7">
        <v>4.6904109589041099</v>
      </c>
      <c r="BG60" s="7">
        <f t="shared" si="30"/>
        <v>97.404452569225967</v>
      </c>
    </row>
    <row r="61" spans="1:61" x14ac:dyDescent="0.3">
      <c r="A61" t="s">
        <v>188</v>
      </c>
      <c r="B61" s="5" t="str">
        <f t="shared" si="31"/>
        <v>44425m.fcs</v>
      </c>
      <c r="C61" s="3" t="str">
        <f t="shared" si="32"/>
        <v>44425</v>
      </c>
      <c r="D61" s="13">
        <v>246818</v>
      </c>
      <c r="E61" s="13">
        <v>70.599999999999994</v>
      </c>
      <c r="F61" s="13">
        <v>174214</v>
      </c>
      <c r="G61" s="13">
        <v>24.2</v>
      </c>
      <c r="H61" s="13">
        <v>59747</v>
      </c>
      <c r="I61">
        <v>59420</v>
      </c>
      <c r="J61" s="13">
        <v>4.87</v>
      </c>
      <c r="K61" s="13">
        <v>12031</v>
      </c>
      <c r="L61" s="13">
        <v>42.6</v>
      </c>
      <c r="M61" s="13">
        <v>25295</v>
      </c>
      <c r="N61" s="13">
        <v>10.199999999999999</v>
      </c>
      <c r="O61" s="13">
        <v>52.8</v>
      </c>
      <c r="P61" s="13">
        <v>13359</v>
      </c>
      <c r="Q61" s="13">
        <v>5.41</v>
      </c>
      <c r="R61" s="13">
        <v>6.37</v>
      </c>
      <c r="S61" s="13">
        <v>1612</v>
      </c>
      <c r="T61" s="13">
        <v>0.65</v>
      </c>
      <c r="U61" s="13">
        <v>1.53</v>
      </c>
      <c r="V61" s="13">
        <v>388</v>
      </c>
      <c r="W61" s="13">
        <v>0.16</v>
      </c>
      <c r="X61" s="13">
        <v>38.700000000000003</v>
      </c>
      <c r="Y61" s="13">
        <v>9789</v>
      </c>
      <c r="Z61" s="13">
        <v>3.97</v>
      </c>
      <c r="AA61">
        <v>31</v>
      </c>
      <c r="AB61">
        <v>10582</v>
      </c>
      <c r="AC61">
        <v>4.29</v>
      </c>
      <c r="AD61">
        <v>89.2</v>
      </c>
      <c r="AE61">
        <v>9436</v>
      </c>
      <c r="AF61">
        <v>3.82</v>
      </c>
      <c r="AG61">
        <v>69.599999999999994</v>
      </c>
      <c r="AH61">
        <v>798</v>
      </c>
      <c r="AI61" s="22" t="s">
        <v>201</v>
      </c>
      <c r="AJ61">
        <v>0.32</v>
      </c>
      <c r="AK61" s="22">
        <v>29.7</v>
      </c>
      <c r="AL61">
        <v>340</v>
      </c>
      <c r="AM61">
        <v>0.14000000000000001</v>
      </c>
      <c r="AN61">
        <v>96.2</v>
      </c>
      <c r="AO61">
        <v>22637</v>
      </c>
      <c r="AP61">
        <v>9.17</v>
      </c>
      <c r="AQ61">
        <v>2.4300000000000002</v>
      </c>
      <c r="AR61">
        <v>614</v>
      </c>
      <c r="AT61" s="7"/>
      <c r="AU61">
        <f t="shared" si="22"/>
        <v>2.4300000000000002</v>
      </c>
      <c r="AV61" s="25">
        <f t="shared" si="23"/>
        <v>248.76629743373661</v>
      </c>
      <c r="AW61" s="27">
        <f t="shared" si="24"/>
        <v>17.808818579602828</v>
      </c>
      <c r="AX61" s="25">
        <f t="shared" si="25"/>
        <v>4287.3696407879488</v>
      </c>
      <c r="AY61" s="19">
        <f t="shared" si="26"/>
        <v>4.8245614035087714</v>
      </c>
      <c r="AZ61" s="25">
        <f t="shared" si="27"/>
        <v>137.75332431184111</v>
      </c>
      <c r="BA61" s="19">
        <f t="shared" si="28"/>
        <v>11.93444136657433</v>
      </c>
      <c r="BB61" s="25">
        <f t="shared" si="29"/>
        <v>323.31515529661533</v>
      </c>
      <c r="BC61" s="7">
        <f t="shared" si="33"/>
        <v>38.096600471221805</v>
      </c>
      <c r="BD61" s="25">
        <f t="shared" si="34"/>
        <v>9171.5353013151398</v>
      </c>
      <c r="BE61" s="7">
        <v>4.6712328767123283</v>
      </c>
      <c r="BG61" s="7">
        <f t="shared" si="30"/>
        <v>98.505419050824628</v>
      </c>
    </row>
    <row r="62" spans="1:61" x14ac:dyDescent="0.3">
      <c r="A62" t="s">
        <v>189</v>
      </c>
      <c r="B62" s="5" t="str">
        <f t="shared" si="31"/>
        <v>44506m.fcs</v>
      </c>
      <c r="C62" s="3" t="str">
        <f t="shared" si="32"/>
        <v>44506</v>
      </c>
      <c r="D62" s="13">
        <v>102816</v>
      </c>
      <c r="E62" s="13">
        <v>30.7</v>
      </c>
      <c r="F62" s="13">
        <v>31518</v>
      </c>
      <c r="G62" s="13">
        <v>63.6</v>
      </c>
      <c r="H62" s="13">
        <v>65379</v>
      </c>
      <c r="I62">
        <v>64587</v>
      </c>
      <c r="J62" s="13">
        <v>5.34</v>
      </c>
      <c r="K62" s="13">
        <v>5494</v>
      </c>
      <c r="L62" s="13">
        <v>61.9</v>
      </c>
      <c r="M62" s="13">
        <v>39954</v>
      </c>
      <c r="N62" s="13">
        <v>38.9</v>
      </c>
      <c r="O62" s="13">
        <v>44.4</v>
      </c>
      <c r="P62" s="13">
        <v>17731</v>
      </c>
      <c r="Q62" s="13">
        <v>17.2</v>
      </c>
      <c r="R62" s="13">
        <v>4.84</v>
      </c>
      <c r="S62" s="13">
        <v>1934</v>
      </c>
      <c r="T62" s="13">
        <v>1.88</v>
      </c>
      <c r="U62" s="13">
        <v>2.13</v>
      </c>
      <c r="V62" s="13">
        <v>852</v>
      </c>
      <c r="W62" s="13">
        <v>0.83</v>
      </c>
      <c r="X62" s="13">
        <v>48.1</v>
      </c>
      <c r="Y62" s="13">
        <v>19235</v>
      </c>
      <c r="Z62" s="13">
        <v>18.7</v>
      </c>
      <c r="AA62">
        <v>50.4</v>
      </c>
      <c r="AB62">
        <v>12415</v>
      </c>
      <c r="AC62">
        <v>12.1</v>
      </c>
      <c r="AD62">
        <v>86.7</v>
      </c>
      <c r="AE62">
        <v>10762</v>
      </c>
      <c r="AF62">
        <v>10.5</v>
      </c>
      <c r="AG62">
        <v>69.8</v>
      </c>
      <c r="AH62">
        <v>1153</v>
      </c>
      <c r="AI62" s="22" t="s">
        <v>201</v>
      </c>
      <c r="AJ62">
        <v>1.1200000000000001</v>
      </c>
      <c r="AK62" s="22">
        <v>29.9</v>
      </c>
      <c r="AL62">
        <v>494</v>
      </c>
      <c r="AM62">
        <v>0.48</v>
      </c>
      <c r="AN62">
        <v>84.6</v>
      </c>
      <c r="AO62">
        <v>10303</v>
      </c>
      <c r="AP62">
        <v>10</v>
      </c>
      <c r="AQ62">
        <v>1.21</v>
      </c>
      <c r="AR62">
        <v>485</v>
      </c>
      <c r="AT62" s="7"/>
      <c r="AU62">
        <f t="shared" si="22"/>
        <v>1.21</v>
      </c>
      <c r="AV62" s="25">
        <f t="shared" si="23"/>
        <v>471.71646436352319</v>
      </c>
      <c r="AW62" s="27">
        <f t="shared" si="24"/>
        <v>19.222134485267933</v>
      </c>
      <c r="AX62" s="25">
        <f t="shared" si="25"/>
        <v>12074.968876439465</v>
      </c>
      <c r="AY62" s="19">
        <f t="shared" si="26"/>
        <v>3.2130032130032129</v>
      </c>
      <c r="AZ62" s="25">
        <f t="shared" si="27"/>
        <v>480.46996576408338</v>
      </c>
      <c r="BA62" s="19">
        <f t="shared" si="28"/>
        <v>7.5411075411075421</v>
      </c>
      <c r="BB62" s="25">
        <f t="shared" si="29"/>
        <v>1121.4207905384376</v>
      </c>
      <c r="BC62" s="7">
        <f t="shared" si="33"/>
        <v>15.952126588942047</v>
      </c>
      <c r="BD62" s="25">
        <f t="shared" si="34"/>
        <v>10020.813881107999</v>
      </c>
      <c r="BE62" s="7">
        <v>4.5479452054794525</v>
      </c>
      <c r="BG62" s="7">
        <f t="shared" si="30"/>
        <v>97.074261074209971</v>
      </c>
    </row>
    <row r="63" spans="1:61" x14ac:dyDescent="0.3">
      <c r="A63" t="s">
        <v>190</v>
      </c>
      <c r="B63" s="5" t="str">
        <f t="shared" si="31"/>
        <v>44527m.fcs</v>
      </c>
      <c r="C63" s="3" t="str">
        <f t="shared" si="32"/>
        <v>44527</v>
      </c>
      <c r="D63" s="13">
        <v>135516</v>
      </c>
      <c r="E63" s="13">
        <v>39.4</v>
      </c>
      <c r="F63" s="13">
        <v>53337</v>
      </c>
      <c r="G63" s="13">
        <v>55</v>
      </c>
      <c r="H63" s="13">
        <v>74477</v>
      </c>
      <c r="I63">
        <v>74258</v>
      </c>
      <c r="J63" s="13">
        <v>5.25</v>
      </c>
      <c r="K63" s="13">
        <v>7113</v>
      </c>
      <c r="L63" s="13">
        <v>50.8</v>
      </c>
      <c r="M63" s="13">
        <v>37759</v>
      </c>
      <c r="N63" s="13">
        <v>27.9</v>
      </c>
      <c r="O63" s="13">
        <v>59.6</v>
      </c>
      <c r="P63" s="13">
        <v>22493</v>
      </c>
      <c r="Q63" s="13">
        <v>16.600000000000001</v>
      </c>
      <c r="R63" s="13">
        <v>4.67</v>
      </c>
      <c r="S63" s="13">
        <v>1763</v>
      </c>
      <c r="T63" s="13">
        <v>1.3</v>
      </c>
      <c r="U63" s="13">
        <v>4.3899999999999997</v>
      </c>
      <c r="V63" s="13">
        <v>1659</v>
      </c>
      <c r="W63" s="13">
        <v>1.22</v>
      </c>
      <c r="X63" s="13">
        <v>30.9</v>
      </c>
      <c r="Y63" s="13">
        <v>11658</v>
      </c>
      <c r="Z63" s="13">
        <v>8.6</v>
      </c>
      <c r="AA63">
        <v>53.3</v>
      </c>
      <c r="AB63">
        <v>19444</v>
      </c>
      <c r="AC63">
        <v>14.3</v>
      </c>
      <c r="AD63">
        <v>95.2</v>
      </c>
      <c r="AE63">
        <v>18513</v>
      </c>
      <c r="AF63">
        <v>13.7</v>
      </c>
      <c r="AG63">
        <v>59.2</v>
      </c>
      <c r="AH63">
        <v>551</v>
      </c>
      <c r="AI63" s="22" t="s">
        <v>201</v>
      </c>
      <c r="AJ63">
        <v>0.41</v>
      </c>
      <c r="AK63" s="22">
        <v>40.700000000000003</v>
      </c>
      <c r="AL63">
        <v>379</v>
      </c>
      <c r="AM63">
        <v>0.28000000000000003</v>
      </c>
      <c r="AN63">
        <v>92.1</v>
      </c>
      <c r="AO63">
        <v>15681</v>
      </c>
      <c r="AP63">
        <v>11.6</v>
      </c>
      <c r="AQ63">
        <v>2.5</v>
      </c>
      <c r="AR63">
        <v>943</v>
      </c>
      <c r="AT63" s="7"/>
      <c r="AU63">
        <f t="shared" si="22"/>
        <v>2.5</v>
      </c>
      <c r="AV63" s="25">
        <f t="shared" si="23"/>
        <v>695.8587915818058</v>
      </c>
      <c r="AW63" s="27">
        <f t="shared" si="24"/>
        <v>26.184384174095719</v>
      </c>
      <c r="AX63" s="25">
        <f t="shared" si="25"/>
        <v>14348.121255054753</v>
      </c>
      <c r="AY63" s="19">
        <f t="shared" si="26"/>
        <v>3.9790575916230364</v>
      </c>
      <c r="AZ63" s="25">
        <f t="shared" si="27"/>
        <v>279.67177307476607</v>
      </c>
      <c r="BA63" s="19">
        <f t="shared" si="28"/>
        <v>9.2871526379379787</v>
      </c>
      <c r="BB63" s="25">
        <f t="shared" si="29"/>
        <v>406.59405531450159</v>
      </c>
      <c r="BC63" s="7">
        <f t="shared" si="33"/>
        <v>21.116916695844218</v>
      </c>
      <c r="BD63" s="25">
        <f t="shared" si="34"/>
        <v>11571.32737093775</v>
      </c>
      <c r="BE63" s="7">
        <v>4.4986301369863018</v>
      </c>
      <c r="BG63" s="7">
        <f t="shared" si="30"/>
        <v>98.101300869939934</v>
      </c>
    </row>
    <row r="64" spans="1:61" x14ac:dyDescent="0.3">
      <c r="A64" t="s">
        <v>191</v>
      </c>
      <c r="B64" s="5" t="str">
        <f t="shared" si="31"/>
        <v>44872m.fcs</v>
      </c>
      <c r="C64" s="3" t="str">
        <f t="shared" si="32"/>
        <v>44872</v>
      </c>
      <c r="D64" s="13">
        <v>213456</v>
      </c>
      <c r="E64" s="13">
        <v>63.4</v>
      </c>
      <c r="F64" s="13">
        <v>135427</v>
      </c>
      <c r="G64" s="13">
        <v>29.9</v>
      </c>
      <c r="H64" s="13">
        <v>63799</v>
      </c>
      <c r="I64">
        <v>63592</v>
      </c>
      <c r="J64" s="13">
        <v>6.37</v>
      </c>
      <c r="K64" s="13">
        <v>13589</v>
      </c>
      <c r="L64" s="13">
        <v>54.6</v>
      </c>
      <c r="M64" s="13">
        <v>34696</v>
      </c>
      <c r="N64" s="13">
        <v>16.3</v>
      </c>
      <c r="O64" s="13">
        <v>49.1</v>
      </c>
      <c r="P64" s="13">
        <v>17024</v>
      </c>
      <c r="Q64" s="13">
        <v>7.98</v>
      </c>
      <c r="R64" s="13">
        <v>14.6</v>
      </c>
      <c r="S64" s="13">
        <v>5053</v>
      </c>
      <c r="T64" s="13">
        <v>2.37</v>
      </c>
      <c r="U64" s="13">
        <v>1.24</v>
      </c>
      <c r="V64" s="13">
        <v>430</v>
      </c>
      <c r="W64" s="13">
        <v>0.2</v>
      </c>
      <c r="X64" s="13">
        <v>34.6</v>
      </c>
      <c r="Y64" s="13">
        <v>12011</v>
      </c>
      <c r="Z64" s="13">
        <v>5.63</v>
      </c>
      <c r="AA64">
        <v>32</v>
      </c>
      <c r="AB64">
        <v>9233</v>
      </c>
      <c r="AC64">
        <v>4.33</v>
      </c>
      <c r="AD64">
        <v>88.1</v>
      </c>
      <c r="AE64">
        <v>8130</v>
      </c>
      <c r="AF64">
        <v>3.81</v>
      </c>
      <c r="AG64">
        <v>48.9</v>
      </c>
      <c r="AH64">
        <v>539</v>
      </c>
      <c r="AI64" s="22" t="s">
        <v>201</v>
      </c>
      <c r="AJ64">
        <v>0.25</v>
      </c>
      <c r="AK64" s="22">
        <v>50.9</v>
      </c>
      <c r="AL64">
        <v>561</v>
      </c>
      <c r="AM64">
        <v>0.26</v>
      </c>
      <c r="AN64">
        <v>89</v>
      </c>
      <c r="AO64">
        <v>17480</v>
      </c>
      <c r="AP64">
        <v>8.19</v>
      </c>
      <c r="AQ64">
        <v>2.6</v>
      </c>
      <c r="AR64">
        <v>902</v>
      </c>
      <c r="AT64" s="7"/>
      <c r="AU64">
        <f t="shared" si="22"/>
        <v>2.6</v>
      </c>
      <c r="AV64" s="25">
        <f t="shared" si="23"/>
        <v>422.5695225245484</v>
      </c>
      <c r="AW64" s="27">
        <f t="shared" si="24"/>
        <v>14.519121902126052</v>
      </c>
      <c r="AX64" s="25">
        <f t="shared" si="25"/>
        <v>4325.4815980811036</v>
      </c>
      <c r="AY64" s="19">
        <f t="shared" si="26"/>
        <v>1.9491874099979427</v>
      </c>
      <c r="AZ64" s="25">
        <f t="shared" si="27"/>
        <v>262.81762986282888</v>
      </c>
      <c r="BA64" s="19">
        <f t="shared" si="28"/>
        <v>2.8337790578070359</v>
      </c>
      <c r="BB64" s="25">
        <f t="shared" si="29"/>
        <v>252.51105614271793</v>
      </c>
      <c r="BC64" s="7">
        <f t="shared" si="33"/>
        <v>27.487734306202039</v>
      </c>
      <c r="BD64" s="25">
        <f t="shared" si="34"/>
        <v>8189.0413012517802</v>
      </c>
      <c r="BE64" s="7">
        <v>7.13972602739726</v>
      </c>
      <c r="BG64" s="7">
        <f t="shared" si="30"/>
        <v>96.606856208328082</v>
      </c>
    </row>
    <row r="65" spans="1:59" x14ac:dyDescent="0.3">
      <c r="A65" t="s">
        <v>192</v>
      </c>
      <c r="B65" s="5" t="str">
        <f t="shared" si="31"/>
        <v>45043m.fcs</v>
      </c>
      <c r="C65" s="3" t="str">
        <f t="shared" si="32"/>
        <v>45043</v>
      </c>
      <c r="D65" s="13">
        <v>142549</v>
      </c>
      <c r="E65" s="13">
        <v>59.9</v>
      </c>
      <c r="F65" s="13">
        <v>85452</v>
      </c>
      <c r="G65" s="13">
        <v>33.4</v>
      </c>
      <c r="H65" s="13">
        <v>47656</v>
      </c>
      <c r="I65">
        <v>47406</v>
      </c>
      <c r="J65" s="13">
        <v>6.14</v>
      </c>
      <c r="K65" s="13">
        <v>8751</v>
      </c>
      <c r="L65" s="13">
        <v>58.1</v>
      </c>
      <c r="M65" s="13">
        <v>27547</v>
      </c>
      <c r="N65" s="13">
        <v>19.3</v>
      </c>
      <c r="O65" s="13">
        <v>29.7</v>
      </c>
      <c r="P65" s="13">
        <v>8171</v>
      </c>
      <c r="Q65" s="13">
        <v>5.73</v>
      </c>
      <c r="R65" s="13">
        <v>8.98</v>
      </c>
      <c r="S65" s="13">
        <v>2474</v>
      </c>
      <c r="T65" s="13">
        <v>1.74</v>
      </c>
      <c r="U65" s="13">
        <v>0.76</v>
      </c>
      <c r="V65" s="13">
        <v>209</v>
      </c>
      <c r="W65" s="13">
        <v>0.15</v>
      </c>
      <c r="X65" s="13">
        <v>60.1</v>
      </c>
      <c r="Y65" s="13">
        <v>16561</v>
      </c>
      <c r="Z65" s="13">
        <v>11.6</v>
      </c>
      <c r="AA65">
        <v>36.700000000000003</v>
      </c>
      <c r="AB65">
        <v>7288</v>
      </c>
      <c r="AC65">
        <v>5.1100000000000003</v>
      </c>
      <c r="AD65">
        <v>91.9</v>
      </c>
      <c r="AE65">
        <v>6701</v>
      </c>
      <c r="AF65">
        <v>4.7</v>
      </c>
      <c r="AG65">
        <v>58.4</v>
      </c>
      <c r="AH65">
        <v>343</v>
      </c>
      <c r="AI65" s="22" t="s">
        <v>201</v>
      </c>
      <c r="AJ65">
        <v>0.24</v>
      </c>
      <c r="AK65" s="22">
        <v>40.200000000000003</v>
      </c>
      <c r="AL65">
        <v>236</v>
      </c>
      <c r="AM65">
        <v>0.17</v>
      </c>
      <c r="AN65">
        <v>84.8</v>
      </c>
      <c r="AO65">
        <v>10651</v>
      </c>
      <c r="AP65">
        <v>7.47</v>
      </c>
      <c r="AQ65">
        <v>1.27</v>
      </c>
      <c r="AR65">
        <v>351</v>
      </c>
      <c r="AT65" s="7"/>
      <c r="AU65">
        <f t="shared" si="22"/>
        <v>1.27</v>
      </c>
      <c r="AV65" s="25">
        <f t="shared" si="23"/>
        <v>246.2311205269767</v>
      </c>
      <c r="AW65" s="27">
        <f t="shared" si="24"/>
        <v>15.373581403197909</v>
      </c>
      <c r="AX65" s="25">
        <f t="shared" si="25"/>
        <v>5112.6279384632653</v>
      </c>
      <c r="AY65" s="19">
        <f t="shared" si="26"/>
        <v>6.0760316256904581</v>
      </c>
      <c r="AZ65" s="25">
        <f t="shared" si="27"/>
        <v>165.55710667910682</v>
      </c>
      <c r="BA65" s="19">
        <f t="shared" si="28"/>
        <v>5.8377558756633814</v>
      </c>
      <c r="BB65" s="25">
        <f t="shared" si="29"/>
        <v>240.61901521582053</v>
      </c>
      <c r="BC65" s="7">
        <f t="shared" si="33"/>
        <v>22.467620132472682</v>
      </c>
      <c r="BD65" s="25">
        <f t="shared" si="34"/>
        <v>7471.8167086405374</v>
      </c>
      <c r="BE65" s="7">
        <v>4.0383561643835613</v>
      </c>
      <c r="BG65" s="7">
        <f t="shared" si="30"/>
        <v>95.941201535670587</v>
      </c>
    </row>
    <row r="66" spans="1:59" x14ac:dyDescent="0.3">
      <c r="A66" t="s">
        <v>193</v>
      </c>
      <c r="B66" s="5" t="str">
        <f t="shared" si="31"/>
        <v>45271m.fcs</v>
      </c>
      <c r="C66" s="3" t="str">
        <f t="shared" si="32"/>
        <v>45271</v>
      </c>
      <c r="D66" s="13">
        <v>118102</v>
      </c>
      <c r="E66" s="13">
        <v>68.7</v>
      </c>
      <c r="F66" s="13">
        <v>81092</v>
      </c>
      <c r="G66" s="13">
        <v>24.5</v>
      </c>
      <c r="H66" s="13">
        <v>28917</v>
      </c>
      <c r="I66">
        <v>28730</v>
      </c>
      <c r="J66" s="13">
        <v>6.42</v>
      </c>
      <c r="K66" s="13">
        <v>7577</v>
      </c>
      <c r="L66" s="13">
        <v>48.1</v>
      </c>
      <c r="M66" s="13">
        <v>13832</v>
      </c>
      <c r="N66" s="13">
        <v>11.7</v>
      </c>
      <c r="O66" s="13">
        <v>36.799999999999997</v>
      </c>
      <c r="P66" s="13">
        <v>5097</v>
      </c>
      <c r="Q66" s="13">
        <v>4.32</v>
      </c>
      <c r="R66" s="13">
        <v>8.99</v>
      </c>
      <c r="S66" s="13">
        <v>1243</v>
      </c>
      <c r="T66" s="13">
        <v>1.05</v>
      </c>
      <c r="U66" s="13">
        <v>0.83</v>
      </c>
      <c r="V66" s="13">
        <v>115</v>
      </c>
      <c r="W66" s="13">
        <v>9.7000000000000003E-2</v>
      </c>
      <c r="X66" s="13">
        <v>52.6</v>
      </c>
      <c r="Y66" s="13">
        <v>7273</v>
      </c>
      <c r="Z66" s="13">
        <v>6.16</v>
      </c>
      <c r="AA66">
        <v>39.5</v>
      </c>
      <c r="AB66">
        <v>5881</v>
      </c>
      <c r="AC66">
        <v>4.9800000000000004</v>
      </c>
      <c r="AD66">
        <v>91.3</v>
      </c>
      <c r="AE66">
        <v>5370</v>
      </c>
      <c r="AF66">
        <v>4.55</v>
      </c>
      <c r="AG66">
        <v>66.5</v>
      </c>
      <c r="AH66">
        <v>340</v>
      </c>
      <c r="AI66" s="22" t="s">
        <v>201</v>
      </c>
      <c r="AJ66">
        <v>0.28999999999999998</v>
      </c>
      <c r="AK66" s="22">
        <v>33.299999999999997</v>
      </c>
      <c r="AL66">
        <v>170</v>
      </c>
      <c r="AM66">
        <v>0.14000000000000001</v>
      </c>
      <c r="AN66">
        <v>86.7</v>
      </c>
      <c r="AO66">
        <v>7789</v>
      </c>
      <c r="AP66">
        <v>6.6</v>
      </c>
      <c r="AQ66">
        <v>1.4</v>
      </c>
      <c r="AR66">
        <v>194</v>
      </c>
      <c r="AT66" s="7"/>
      <c r="AU66">
        <f t="shared" si="22"/>
        <v>1.4</v>
      </c>
      <c r="AV66" s="25">
        <f t="shared" si="23"/>
        <v>164.26478806455438</v>
      </c>
      <c r="AW66" s="27">
        <f t="shared" si="24"/>
        <v>20.469892098851375</v>
      </c>
      <c r="AX66" s="25">
        <f t="shared" si="25"/>
        <v>4979.5939103486817</v>
      </c>
      <c r="AY66" s="19">
        <f t="shared" si="26"/>
        <v>3.2381997804610316</v>
      </c>
      <c r="AZ66" s="25">
        <f t="shared" si="27"/>
        <v>143.94337098440332</v>
      </c>
      <c r="BA66" s="19">
        <f t="shared" si="28"/>
        <v>4.7063666300768388</v>
      </c>
      <c r="BB66" s="25">
        <f t="shared" si="29"/>
        <v>287.88674196880663</v>
      </c>
      <c r="BC66" s="7">
        <f t="shared" si="33"/>
        <v>27.111033762617474</v>
      </c>
      <c r="BD66" s="25">
        <f t="shared" si="34"/>
        <v>6595.1465682206908</v>
      </c>
      <c r="BE66" s="7">
        <v>3.7945205479452055</v>
      </c>
      <c r="BG66" s="7">
        <f t="shared" si="30"/>
        <v>95.68092586146885</v>
      </c>
    </row>
    <row r="67" spans="1:59" x14ac:dyDescent="0.3">
      <c r="A67" t="s">
        <v>194</v>
      </c>
      <c r="B67" s="5" t="str">
        <f t="shared" si="31"/>
        <v>45387f.fcs</v>
      </c>
      <c r="C67" s="3" t="str">
        <f t="shared" si="32"/>
        <v>45387</v>
      </c>
      <c r="D67" s="13">
        <v>102151</v>
      </c>
      <c r="E67" s="13">
        <v>54.9</v>
      </c>
      <c r="F67" s="13">
        <v>56100</v>
      </c>
      <c r="G67" s="13">
        <v>40.299999999999997</v>
      </c>
      <c r="H67" s="13">
        <v>41186</v>
      </c>
      <c r="I67">
        <v>40923</v>
      </c>
      <c r="J67" s="13">
        <v>4.47</v>
      </c>
      <c r="K67" s="13">
        <v>4568</v>
      </c>
      <c r="L67" s="13">
        <v>58.4</v>
      </c>
      <c r="M67" s="13">
        <v>23891</v>
      </c>
      <c r="N67" s="13">
        <v>23.4</v>
      </c>
      <c r="O67" s="13">
        <v>28.1</v>
      </c>
      <c r="P67" s="13">
        <v>6720</v>
      </c>
      <c r="Q67" s="13">
        <v>6.58</v>
      </c>
      <c r="R67" s="13">
        <v>5.45</v>
      </c>
      <c r="S67" s="13">
        <v>1302</v>
      </c>
      <c r="T67" s="13">
        <v>1.27</v>
      </c>
      <c r="U67" s="13">
        <v>1.56</v>
      </c>
      <c r="V67" s="13">
        <v>372</v>
      </c>
      <c r="W67" s="13">
        <v>0.36</v>
      </c>
      <c r="X67" s="13">
        <v>64</v>
      </c>
      <c r="Y67" s="13">
        <v>15291</v>
      </c>
      <c r="Z67" s="13">
        <v>15</v>
      </c>
      <c r="AA67">
        <v>42.1</v>
      </c>
      <c r="AB67">
        <v>7178</v>
      </c>
      <c r="AC67">
        <v>7.03</v>
      </c>
      <c r="AD67">
        <v>84.6</v>
      </c>
      <c r="AE67">
        <v>6070</v>
      </c>
      <c r="AF67">
        <v>5.94</v>
      </c>
      <c r="AG67">
        <v>72.3</v>
      </c>
      <c r="AH67">
        <v>801</v>
      </c>
      <c r="AI67" s="22" t="s">
        <v>200</v>
      </c>
      <c r="AJ67">
        <v>0.78</v>
      </c>
      <c r="AK67" s="22">
        <v>27.2</v>
      </c>
      <c r="AL67">
        <v>301</v>
      </c>
      <c r="AM67">
        <v>0.28999999999999998</v>
      </c>
      <c r="AN67">
        <v>90.9</v>
      </c>
      <c r="AO67">
        <v>8941</v>
      </c>
      <c r="AP67">
        <v>8.75</v>
      </c>
      <c r="AQ67">
        <v>0.94</v>
      </c>
      <c r="AR67">
        <v>224</v>
      </c>
      <c r="AT67" s="7"/>
      <c r="AU67">
        <f t="shared" si="22"/>
        <v>0.94</v>
      </c>
      <c r="AV67" s="25">
        <f t="shared" si="23"/>
        <v>219.28321798122388</v>
      </c>
      <c r="AW67" s="27">
        <f t="shared" si="24"/>
        <v>17.54025853432055</v>
      </c>
      <c r="AX67" s="25">
        <f t="shared" si="25"/>
        <v>7026.8524047733254</v>
      </c>
      <c r="AY67" s="19">
        <f t="shared" si="26"/>
        <v>2.8906648529161707</v>
      </c>
      <c r="AZ67" s="25">
        <f t="shared" si="27"/>
        <v>294.66182416226957</v>
      </c>
      <c r="BA67" s="19">
        <f t="shared" si="28"/>
        <v>5.7813297058323414</v>
      </c>
      <c r="BB67" s="25">
        <f t="shared" si="29"/>
        <v>784.13329287035856</v>
      </c>
      <c r="BC67" s="7">
        <f t="shared" si="33"/>
        <v>21.848349339002517</v>
      </c>
      <c r="BD67" s="25">
        <f t="shared" si="34"/>
        <v>8752.7288034380472</v>
      </c>
      <c r="BE67" s="7">
        <v>3.5753424657534247</v>
      </c>
      <c r="BG67" s="7">
        <f t="shared" si="30"/>
        <v>97.788607873323059</v>
      </c>
    </row>
    <row r="68" spans="1:59" x14ac:dyDescent="0.3">
      <c r="A68" t="s">
        <v>195</v>
      </c>
      <c r="B68" s="5" t="str">
        <f t="shared" si="31"/>
        <v>45389f.fcs</v>
      </c>
      <c r="C68" s="3" t="str">
        <f t="shared" si="32"/>
        <v>45389</v>
      </c>
      <c r="D68" s="13">
        <v>136529</v>
      </c>
      <c r="E68" s="13">
        <v>49.5</v>
      </c>
      <c r="F68" s="13">
        <v>67553</v>
      </c>
      <c r="G68" s="13">
        <v>41.2</v>
      </c>
      <c r="H68" s="13">
        <v>56194</v>
      </c>
      <c r="I68">
        <v>55409</v>
      </c>
      <c r="J68" s="13">
        <v>8.98</v>
      </c>
      <c r="K68" s="13">
        <v>12262</v>
      </c>
      <c r="L68" s="13">
        <v>65.599999999999994</v>
      </c>
      <c r="M68" s="13">
        <v>36332</v>
      </c>
      <c r="N68" s="13">
        <v>26.6</v>
      </c>
      <c r="O68" s="13">
        <v>34</v>
      </c>
      <c r="P68" s="13">
        <v>12344</v>
      </c>
      <c r="Q68" s="13">
        <v>9.0399999999999991</v>
      </c>
      <c r="R68" s="13">
        <v>12.5</v>
      </c>
      <c r="S68" s="13">
        <v>4540</v>
      </c>
      <c r="T68" s="13">
        <v>3.33</v>
      </c>
      <c r="U68" s="13">
        <v>0.87</v>
      </c>
      <c r="V68" s="13">
        <v>315</v>
      </c>
      <c r="W68" s="13">
        <v>0.23</v>
      </c>
      <c r="X68" s="13">
        <v>52.4</v>
      </c>
      <c r="Y68" s="13">
        <v>19032</v>
      </c>
      <c r="Z68" s="13">
        <v>13.9</v>
      </c>
      <c r="AA68">
        <v>60.7</v>
      </c>
      <c r="AB68">
        <v>11588</v>
      </c>
      <c r="AC68">
        <v>8.49</v>
      </c>
      <c r="AD68">
        <v>91.3</v>
      </c>
      <c r="AE68">
        <v>10575</v>
      </c>
      <c r="AF68">
        <v>7.75</v>
      </c>
      <c r="AG68">
        <v>67.8</v>
      </c>
      <c r="AH68">
        <v>687</v>
      </c>
      <c r="AI68" s="22" t="s">
        <v>200</v>
      </c>
      <c r="AJ68">
        <v>0.5</v>
      </c>
      <c r="AK68" s="22">
        <v>31.2</v>
      </c>
      <c r="AL68">
        <v>316</v>
      </c>
      <c r="AM68">
        <v>0.23</v>
      </c>
      <c r="AN68">
        <v>93</v>
      </c>
      <c r="AO68">
        <v>6950</v>
      </c>
      <c r="AP68">
        <v>5.09</v>
      </c>
      <c r="AQ68">
        <v>3.62</v>
      </c>
      <c r="AR68">
        <v>1316</v>
      </c>
      <c r="AT68" s="7"/>
      <c r="AU68">
        <f t="shared" si="22"/>
        <v>3.62</v>
      </c>
      <c r="AV68" s="25">
        <f t="shared" si="23"/>
        <v>963.89777995883662</v>
      </c>
      <c r="AW68" s="27">
        <f t="shared" si="24"/>
        <v>20.913569997653809</v>
      </c>
      <c r="AX68" s="25">
        <f t="shared" si="25"/>
        <v>8487.5740685129167</v>
      </c>
      <c r="AY68" s="19">
        <f t="shared" si="26"/>
        <v>4.1933686263583176</v>
      </c>
      <c r="AZ68" s="25">
        <f t="shared" si="27"/>
        <v>231.45265840956867</v>
      </c>
      <c r="BA68" s="19">
        <f t="shared" si="28"/>
        <v>11.159097241571468</v>
      </c>
      <c r="BB68" s="25">
        <f t="shared" si="29"/>
        <v>503.18979850434704</v>
      </c>
      <c r="BC68" s="7">
        <f t="shared" si="33"/>
        <v>12.543088667905936</v>
      </c>
      <c r="BD68" s="25">
        <f t="shared" si="34"/>
        <v>5090.4935947674121</v>
      </c>
      <c r="BE68" s="7">
        <v>3.5726027397260274</v>
      </c>
      <c r="BG68" s="7">
        <f t="shared" si="30"/>
        <v>99.056658665559738</v>
      </c>
    </row>
    <row r="69" spans="1:59" x14ac:dyDescent="0.3">
      <c r="A69" t="s">
        <v>196</v>
      </c>
      <c r="B69" s="5" t="str">
        <f t="shared" si="31"/>
        <v>45398f.fcs</v>
      </c>
      <c r="C69" s="3" t="str">
        <f t="shared" si="32"/>
        <v>45398</v>
      </c>
      <c r="D69" s="13">
        <v>99235</v>
      </c>
      <c r="E69" s="13">
        <v>63.8</v>
      </c>
      <c r="F69" s="13">
        <v>63345</v>
      </c>
      <c r="G69" s="13">
        <v>31.2</v>
      </c>
      <c r="H69" s="13">
        <v>30941</v>
      </c>
      <c r="I69">
        <v>30845</v>
      </c>
      <c r="J69" s="13">
        <v>4.41</v>
      </c>
      <c r="K69" s="13">
        <v>4377</v>
      </c>
      <c r="L69" s="13">
        <v>56</v>
      </c>
      <c r="M69" s="13">
        <v>17264</v>
      </c>
      <c r="N69" s="13">
        <v>17.399999999999999</v>
      </c>
      <c r="O69" s="13">
        <v>43.3</v>
      </c>
      <c r="P69" s="13">
        <v>7468</v>
      </c>
      <c r="Q69" s="13">
        <v>7.53</v>
      </c>
      <c r="R69" s="13">
        <v>3.74</v>
      </c>
      <c r="S69" s="13">
        <v>646</v>
      </c>
      <c r="T69" s="13">
        <v>0.65</v>
      </c>
      <c r="U69" s="13">
        <v>2.52</v>
      </c>
      <c r="V69" s="13">
        <v>435</v>
      </c>
      <c r="W69" s="13">
        <v>0.44</v>
      </c>
      <c r="X69" s="13">
        <v>49.6</v>
      </c>
      <c r="Y69" s="13">
        <v>8567</v>
      </c>
      <c r="Z69" s="13">
        <v>8.6300000000000008</v>
      </c>
      <c r="AA69">
        <v>29.9</v>
      </c>
      <c r="AB69">
        <v>4054</v>
      </c>
      <c r="AC69">
        <v>4.09</v>
      </c>
      <c r="AD69">
        <v>80.3</v>
      </c>
      <c r="AE69">
        <v>3255</v>
      </c>
      <c r="AF69">
        <v>3.28</v>
      </c>
      <c r="AG69">
        <v>64</v>
      </c>
      <c r="AH69">
        <v>511</v>
      </c>
      <c r="AI69" s="22" t="s">
        <v>200</v>
      </c>
      <c r="AJ69">
        <v>0.51</v>
      </c>
      <c r="AK69" s="22">
        <v>35.299999999999997</v>
      </c>
      <c r="AL69">
        <v>282</v>
      </c>
      <c r="AM69">
        <v>0.28000000000000003</v>
      </c>
      <c r="AN69">
        <v>90.8</v>
      </c>
      <c r="AO69">
        <v>8637</v>
      </c>
      <c r="AP69">
        <v>8.6999999999999993</v>
      </c>
      <c r="AQ69">
        <v>1.44</v>
      </c>
      <c r="AR69">
        <v>249</v>
      </c>
      <c r="AT69" s="7"/>
      <c r="AU69">
        <f t="shared" si="22"/>
        <v>1.44</v>
      </c>
      <c r="AV69" s="25">
        <f t="shared" si="23"/>
        <v>250.91953443845418</v>
      </c>
      <c r="AW69" s="27">
        <f t="shared" si="24"/>
        <v>13.143135029988654</v>
      </c>
      <c r="AX69" s="25">
        <f t="shared" si="25"/>
        <v>4085.2521791706554</v>
      </c>
      <c r="AY69" s="19">
        <f t="shared" si="26"/>
        <v>2.7269589230238176</v>
      </c>
      <c r="AZ69" s="25">
        <f t="shared" si="27"/>
        <v>284.17393056885169</v>
      </c>
      <c r="BA69" s="19">
        <f t="shared" si="28"/>
        <v>5.9285467725233003</v>
      </c>
      <c r="BB69" s="25">
        <f t="shared" si="29"/>
        <v>514.93928553433773</v>
      </c>
      <c r="BC69" s="7">
        <f t="shared" si="33"/>
        <v>28.001296806613713</v>
      </c>
      <c r="BD69" s="25">
        <f t="shared" si="34"/>
        <v>8703.5824054013192</v>
      </c>
      <c r="BE69" s="7">
        <v>3.56986301369863</v>
      </c>
      <c r="BG69" s="7">
        <f t="shared" si="30"/>
        <v>97.144431836602365</v>
      </c>
    </row>
    <row r="70" spans="1:59" x14ac:dyDescent="0.3">
      <c r="A70" t="s">
        <v>197</v>
      </c>
      <c r="B70" s="5" t="str">
        <f t="shared" si="31"/>
        <v>45578f.fcs</v>
      </c>
      <c r="C70" s="3" t="str">
        <f t="shared" si="32"/>
        <v>45578</v>
      </c>
      <c r="D70" s="13">
        <v>135553</v>
      </c>
      <c r="E70" s="13">
        <v>41.3</v>
      </c>
      <c r="F70" s="13">
        <v>55977</v>
      </c>
      <c r="G70" s="13">
        <v>53.9</v>
      </c>
      <c r="H70" s="13">
        <v>73102</v>
      </c>
      <c r="I70">
        <v>72868</v>
      </c>
      <c r="J70" s="13">
        <v>4.59</v>
      </c>
      <c r="K70" s="13">
        <v>6221</v>
      </c>
      <c r="L70" s="13">
        <v>52.1</v>
      </c>
      <c r="M70" s="13">
        <v>37999</v>
      </c>
      <c r="N70" s="13">
        <v>28</v>
      </c>
      <c r="O70" s="13">
        <v>22.9</v>
      </c>
      <c r="P70" s="13">
        <v>8684</v>
      </c>
      <c r="Q70" s="13">
        <v>6.41</v>
      </c>
      <c r="R70" s="13">
        <v>2.21</v>
      </c>
      <c r="S70" s="13">
        <v>839</v>
      </c>
      <c r="T70" s="13">
        <v>0.62</v>
      </c>
      <c r="U70" s="13">
        <v>1.35</v>
      </c>
      <c r="V70" s="13">
        <v>512</v>
      </c>
      <c r="W70" s="13">
        <v>0.38</v>
      </c>
      <c r="X70" s="13">
        <v>73.2</v>
      </c>
      <c r="Y70" s="13">
        <v>27832</v>
      </c>
      <c r="Z70" s="13">
        <v>20.5</v>
      </c>
      <c r="AA70">
        <v>60.2</v>
      </c>
      <c r="AB70">
        <v>20975</v>
      </c>
      <c r="AC70">
        <v>15.5</v>
      </c>
      <c r="AD70">
        <v>92.9</v>
      </c>
      <c r="AE70">
        <v>19485</v>
      </c>
      <c r="AF70">
        <v>14.4</v>
      </c>
      <c r="AG70">
        <v>74.400000000000006</v>
      </c>
      <c r="AH70">
        <v>1108</v>
      </c>
      <c r="AI70" s="22" t="s">
        <v>200</v>
      </c>
      <c r="AJ70">
        <v>0.82</v>
      </c>
      <c r="AK70" s="22">
        <v>25.3</v>
      </c>
      <c r="AL70">
        <v>377</v>
      </c>
      <c r="AM70">
        <v>0.28000000000000003</v>
      </c>
      <c r="AN70">
        <v>93.9</v>
      </c>
      <c r="AO70">
        <v>13016</v>
      </c>
      <c r="AP70">
        <v>9.6</v>
      </c>
      <c r="AQ70">
        <v>1.01</v>
      </c>
      <c r="AR70">
        <v>384</v>
      </c>
      <c r="AT70" s="7"/>
      <c r="AU70">
        <f t="shared" si="22"/>
        <v>1.01</v>
      </c>
      <c r="AV70" s="25">
        <f t="shared" si="23"/>
        <v>283.28402912513923</v>
      </c>
      <c r="AW70" s="27">
        <f>AB70/I70*100</f>
        <v>28.784926167865184</v>
      </c>
      <c r="AX70" s="25">
        <f t="shared" si="25"/>
        <v>15473.652372134884</v>
      </c>
      <c r="AY70" s="19">
        <f t="shared" si="26"/>
        <v>6.9560927479033055</v>
      </c>
      <c r="AZ70" s="25">
        <f t="shared" si="27"/>
        <v>278.11999734421221</v>
      </c>
      <c r="BA70" s="19">
        <f t="shared" si="28"/>
        <v>12.604834731129749</v>
      </c>
      <c r="BB70" s="25">
        <f t="shared" si="29"/>
        <v>817.3924590381622</v>
      </c>
      <c r="BC70" s="7">
        <f t="shared" si="33"/>
        <v>17.86243618598013</v>
      </c>
      <c r="BD70" s="25">
        <f t="shared" si="34"/>
        <v>9602.1482372208648</v>
      </c>
      <c r="BE70" s="7">
        <v>3.2136986301369861</v>
      </c>
      <c r="BG70" s="7">
        <f t="shared" si="30"/>
        <v>98.747362353845318</v>
      </c>
    </row>
    <row r="71" spans="1:59" x14ac:dyDescent="0.3">
      <c r="A71" t="s">
        <v>198</v>
      </c>
      <c r="B71" s="5" t="str">
        <f t="shared" si="31"/>
        <v>45779m.fcs</v>
      </c>
      <c r="C71" s="3" t="str">
        <f t="shared" si="32"/>
        <v>45779</v>
      </c>
      <c r="D71" s="13">
        <v>116756</v>
      </c>
      <c r="E71" s="13">
        <v>27.9</v>
      </c>
      <c r="F71" s="13">
        <v>32612</v>
      </c>
      <c r="G71" s="13">
        <v>56.6</v>
      </c>
      <c r="H71" s="13">
        <v>66122</v>
      </c>
      <c r="I71">
        <v>65399</v>
      </c>
      <c r="J71" s="13">
        <v>14.5</v>
      </c>
      <c r="K71" s="13">
        <v>16980</v>
      </c>
      <c r="L71" s="13">
        <v>63.4</v>
      </c>
      <c r="M71" s="13">
        <v>41452</v>
      </c>
      <c r="N71" s="13">
        <v>35.5</v>
      </c>
      <c r="O71" s="13">
        <v>42.8</v>
      </c>
      <c r="P71" s="13">
        <v>17738</v>
      </c>
      <c r="Q71" s="13">
        <v>15.2</v>
      </c>
      <c r="R71" s="13">
        <v>7.55</v>
      </c>
      <c r="S71" s="13">
        <v>3129</v>
      </c>
      <c r="T71" s="13">
        <v>2.68</v>
      </c>
      <c r="U71" s="13">
        <v>1.95</v>
      </c>
      <c r="V71" s="13">
        <v>807</v>
      </c>
      <c r="W71" s="13">
        <v>0.69</v>
      </c>
      <c r="X71" s="13">
        <v>47</v>
      </c>
      <c r="Y71" s="13">
        <v>19488</v>
      </c>
      <c r="Z71" s="13">
        <v>16.7</v>
      </c>
      <c r="AA71">
        <v>35.299999999999997</v>
      </c>
      <c r="AB71">
        <v>8447</v>
      </c>
      <c r="AC71">
        <v>7.23</v>
      </c>
      <c r="AD71">
        <v>94.6</v>
      </c>
      <c r="AE71">
        <v>7993</v>
      </c>
      <c r="AF71">
        <v>6.85</v>
      </c>
      <c r="AG71">
        <v>48.5</v>
      </c>
      <c r="AH71">
        <v>220</v>
      </c>
      <c r="AI71" s="22" t="s">
        <v>201</v>
      </c>
      <c r="AJ71">
        <v>0.19</v>
      </c>
      <c r="AK71" s="22">
        <v>51.1</v>
      </c>
      <c r="AL71">
        <v>232</v>
      </c>
      <c r="AM71">
        <v>0.2</v>
      </c>
      <c r="AN71">
        <v>84.4</v>
      </c>
      <c r="AO71">
        <v>13075</v>
      </c>
      <c r="AP71">
        <v>11.2</v>
      </c>
      <c r="AQ71">
        <v>1.02</v>
      </c>
      <c r="AR71">
        <v>424</v>
      </c>
      <c r="AT71" s="7"/>
      <c r="AU71">
        <f t="shared" si="22"/>
        <v>1.02</v>
      </c>
      <c r="AV71" s="25">
        <f t="shared" si="23"/>
        <v>363.15050190140119</v>
      </c>
      <c r="AW71" s="27">
        <f>AB71/I71*100</f>
        <v>12.916099634550987</v>
      </c>
      <c r="AX71" s="25">
        <f t="shared" si="25"/>
        <v>7234.7459659460756</v>
      </c>
      <c r="AY71" s="19">
        <f t="shared" si="26"/>
        <v>1.7973778307508939</v>
      </c>
      <c r="AZ71" s="25">
        <f t="shared" si="27"/>
        <v>198.70499160642709</v>
      </c>
      <c r="BA71" s="19">
        <f t="shared" si="28"/>
        <v>5.2824791418355188</v>
      </c>
      <c r="BB71" s="25">
        <f t="shared" si="29"/>
        <v>188.4271472129912</v>
      </c>
      <c r="BC71" s="7">
        <f t="shared" si="33"/>
        <v>19.992660438233003</v>
      </c>
      <c r="BD71" s="25">
        <f t="shared" si="34"/>
        <v>11198.56795368118</v>
      </c>
      <c r="BE71" s="7">
        <v>3.0684931506849313</v>
      </c>
      <c r="BG71" s="7">
        <f t="shared" si="30"/>
        <v>96.308760072783997</v>
      </c>
    </row>
  </sheetData>
  <mergeCells count="1">
    <mergeCell ref="A1:L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892BD-E50F-497A-94E6-3487AD5B1C58}">
  <dimension ref="A1:AM72"/>
  <sheetViews>
    <sheetView topLeftCell="C1" zoomScale="70" zoomScaleNormal="70" workbookViewId="0">
      <selection activeCell="Z18" sqref="Z18"/>
    </sheetView>
  </sheetViews>
  <sheetFormatPr defaultRowHeight="14.4" x14ac:dyDescent="0.3"/>
  <cols>
    <col min="1" max="1" width="3.44140625" style="5" hidden="1" customWidth="1"/>
    <col min="2" max="2" width="6.5546875" style="5" hidden="1" customWidth="1"/>
    <col min="3" max="3" width="9.6640625" style="4" bestFit="1" customWidth="1"/>
    <col min="6" max="6" width="10.6640625" customWidth="1"/>
    <col min="23" max="23" width="9.6640625" customWidth="1"/>
    <col min="24" max="24" width="9.6640625" style="19" customWidth="1"/>
    <col min="26" max="26" width="9.109375" style="22"/>
    <col min="27" max="27" width="4.44140625" customWidth="1"/>
    <col min="29" max="29" width="9.109375" style="7"/>
    <col min="30" max="30" width="9.109375" style="41"/>
    <col min="31" max="31" width="11.88671875" customWidth="1"/>
    <col min="33" max="33" width="9.109375" style="25"/>
    <col min="34" max="34" width="9.109375" style="7"/>
    <col min="35" max="35" width="9.109375" style="25"/>
    <col min="37" max="37" width="9.109375" style="25"/>
  </cols>
  <sheetData>
    <row r="1" spans="1:39" x14ac:dyDescent="0.3">
      <c r="A1" s="43" t="s">
        <v>246</v>
      </c>
      <c r="B1" s="43"/>
      <c r="C1" s="43"/>
      <c r="D1" s="43"/>
      <c r="E1" s="43"/>
      <c r="F1" s="43"/>
      <c r="G1" s="43"/>
      <c r="H1" s="43"/>
      <c r="I1" s="43"/>
      <c r="J1" s="43"/>
      <c r="L1" s="36" t="str">
        <f>A1</f>
        <v>Old (Accuri)</v>
      </c>
      <c r="X1" s="37" t="str">
        <f>A1</f>
        <v>Old (Accuri)</v>
      </c>
      <c r="AC1"/>
      <c r="AE1" s="36" t="str">
        <f>A1</f>
        <v>Old (Accuri)</v>
      </c>
      <c r="AF1" s="30" t="s">
        <v>214</v>
      </c>
      <c r="AG1" s="30"/>
      <c r="AH1" s="30"/>
      <c r="AI1" s="30"/>
      <c r="AJ1" s="30"/>
      <c r="AK1" s="30"/>
    </row>
    <row r="2" spans="1:39" s="1" customFormat="1" ht="57.6" x14ac:dyDescent="0.3">
      <c r="A2" s="6" t="s">
        <v>0</v>
      </c>
      <c r="B2" s="6"/>
      <c r="C2" s="2" t="s">
        <v>87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3</v>
      </c>
      <c r="I2" s="1" t="s">
        <v>5</v>
      </c>
      <c r="J2" s="1" t="s">
        <v>6</v>
      </c>
      <c r="K2" s="1" t="s">
        <v>7</v>
      </c>
      <c r="L2" s="1" t="s">
        <v>8</v>
      </c>
      <c r="M2" s="1" t="s">
        <v>9</v>
      </c>
      <c r="N2" s="1" t="s">
        <v>10</v>
      </c>
      <c r="O2" s="1" t="s">
        <v>11</v>
      </c>
      <c r="P2" s="1" t="s">
        <v>12</v>
      </c>
      <c r="Q2" s="1" t="s">
        <v>13</v>
      </c>
      <c r="R2" s="1" t="s">
        <v>14</v>
      </c>
      <c r="S2" s="1" t="s">
        <v>15</v>
      </c>
      <c r="T2" s="1" t="s">
        <v>16</v>
      </c>
      <c r="U2" s="1" t="s">
        <v>17</v>
      </c>
      <c r="V2" s="1" t="s">
        <v>18</v>
      </c>
      <c r="W2" s="1" t="s">
        <v>19</v>
      </c>
      <c r="X2" s="20" t="s">
        <v>199</v>
      </c>
      <c r="Y2" s="1" t="s">
        <v>67</v>
      </c>
      <c r="Z2" s="23" t="s">
        <v>68</v>
      </c>
      <c r="AC2" s="8"/>
      <c r="AD2" s="41" t="str">
        <f t="shared" ref="AD2:AD24" si="0">C2</f>
        <v>Monkey #</v>
      </c>
      <c r="AF2" s="1" t="s">
        <v>202</v>
      </c>
      <c r="AG2" s="26" t="s">
        <v>203</v>
      </c>
      <c r="AH2" s="8" t="s">
        <v>205</v>
      </c>
      <c r="AI2" s="26" t="s">
        <v>204</v>
      </c>
      <c r="AJ2" s="1" t="s">
        <v>206</v>
      </c>
      <c r="AK2" s="26" t="s">
        <v>207</v>
      </c>
      <c r="AM2" s="8" t="s">
        <v>215</v>
      </c>
    </row>
    <row r="3" spans="1:39" x14ac:dyDescent="0.3">
      <c r="A3" s="5" t="s">
        <v>20</v>
      </c>
      <c r="B3" s="5" t="str">
        <f>RIGHT(A3,25)</f>
        <v>32379_07-06-2022_С2.fcs ]</v>
      </c>
      <c r="C3" s="3" t="str">
        <f>LEFT(B3,5)</f>
        <v>32379</v>
      </c>
      <c r="D3">
        <v>95.1</v>
      </c>
      <c r="E3">
        <v>27568</v>
      </c>
      <c r="F3">
        <v>36.5</v>
      </c>
      <c r="G3">
        <v>10064</v>
      </c>
      <c r="H3">
        <v>36.5</v>
      </c>
      <c r="I3">
        <v>59.1</v>
      </c>
      <c r="J3">
        <v>5944</v>
      </c>
      <c r="K3">
        <v>21.6</v>
      </c>
      <c r="L3">
        <v>45.2</v>
      </c>
      <c r="M3">
        <v>2687</v>
      </c>
      <c r="N3">
        <v>9.75</v>
      </c>
      <c r="O3">
        <v>1.33</v>
      </c>
      <c r="P3">
        <v>79</v>
      </c>
      <c r="Q3">
        <v>0.28999999999999998</v>
      </c>
      <c r="R3">
        <v>16.100000000000001</v>
      </c>
      <c r="S3">
        <v>956</v>
      </c>
      <c r="T3">
        <v>3.47</v>
      </c>
      <c r="U3">
        <v>37.1</v>
      </c>
      <c r="V3">
        <v>2206</v>
      </c>
      <c r="W3">
        <v>8</v>
      </c>
      <c r="X3" s="19">
        <f>U3/L3</f>
        <v>0.82079646017699115</v>
      </c>
      <c r="Y3">
        <v>1</v>
      </c>
      <c r="Z3" s="22" t="s">
        <v>201</v>
      </c>
      <c r="AD3" s="41" t="str">
        <f t="shared" si="0"/>
        <v>32379</v>
      </c>
      <c r="AF3">
        <f t="shared" ref="AF3:AF25" si="1">U3</f>
        <v>37.1</v>
      </c>
      <c r="AG3" s="25">
        <f t="shared" ref="AG3:AG25" si="2">V3*100000/E3</f>
        <v>8002.0313406848518</v>
      </c>
      <c r="AH3" s="7">
        <f t="shared" ref="AH3:AH25" si="3">L3</f>
        <v>45.2</v>
      </c>
      <c r="AI3" s="25">
        <f t="shared" ref="AI3:AI25" si="4">M3*100000/E3</f>
        <v>9746.8078932095177</v>
      </c>
      <c r="AJ3">
        <f t="shared" ref="AJ3:AJ25" si="5">R3</f>
        <v>16.100000000000001</v>
      </c>
      <c r="AK3" s="25">
        <f t="shared" ref="AK3:AK25" si="6">S3*100000/E3</f>
        <v>3467.7887405687752</v>
      </c>
      <c r="AM3" s="7">
        <v>26.038356164383561</v>
      </c>
    </row>
    <row r="4" spans="1:39" x14ac:dyDescent="0.3">
      <c r="A4" s="5" t="s">
        <v>21</v>
      </c>
      <c r="B4" s="5" t="str">
        <f t="shared" ref="B4:B19" si="7">RIGHT(A4,25)</f>
        <v>31912_07-06-2022_С2.fcs ]</v>
      </c>
      <c r="C4" s="3" t="str">
        <f t="shared" ref="C4:C25" si="8">LEFT(B4,5)</f>
        <v>31912</v>
      </c>
      <c r="D4">
        <v>97.4</v>
      </c>
      <c r="E4">
        <v>20341</v>
      </c>
      <c r="F4">
        <v>49.6</v>
      </c>
      <c r="G4">
        <v>10096</v>
      </c>
      <c r="H4">
        <v>49.6</v>
      </c>
      <c r="I4">
        <v>85.9</v>
      </c>
      <c r="J4">
        <v>8669</v>
      </c>
      <c r="K4">
        <v>42.6</v>
      </c>
      <c r="L4">
        <v>75.099999999999994</v>
      </c>
      <c r="M4">
        <v>6512</v>
      </c>
      <c r="N4">
        <v>32</v>
      </c>
      <c r="O4">
        <v>0.83</v>
      </c>
      <c r="P4">
        <v>72</v>
      </c>
      <c r="Q4">
        <v>0.35</v>
      </c>
      <c r="R4">
        <v>7.73</v>
      </c>
      <c r="S4">
        <v>670</v>
      </c>
      <c r="T4">
        <v>3.29</v>
      </c>
      <c r="U4">
        <v>16.100000000000001</v>
      </c>
      <c r="V4">
        <v>1394</v>
      </c>
      <c r="W4">
        <v>6.85</v>
      </c>
      <c r="X4" s="19">
        <f t="shared" ref="X4:X46" si="9">U4/L4</f>
        <v>0.21438082556591215</v>
      </c>
      <c r="Y4">
        <v>1</v>
      </c>
      <c r="Z4" s="22" t="s">
        <v>201</v>
      </c>
      <c r="AD4" s="41" t="str">
        <f t="shared" si="0"/>
        <v>31912</v>
      </c>
      <c r="AF4">
        <f t="shared" si="1"/>
        <v>16.100000000000001</v>
      </c>
      <c r="AG4" s="25">
        <f t="shared" si="2"/>
        <v>6853.1537289218822</v>
      </c>
      <c r="AH4" s="7">
        <f t="shared" si="3"/>
        <v>75.099999999999994</v>
      </c>
      <c r="AI4" s="25">
        <f t="shared" si="4"/>
        <v>32014.158595939236</v>
      </c>
      <c r="AJ4">
        <f t="shared" si="5"/>
        <v>7.73</v>
      </c>
      <c r="AK4" s="25">
        <f t="shared" si="6"/>
        <v>3293.840027530603</v>
      </c>
      <c r="AM4" s="7">
        <v>26.978082191780821</v>
      </c>
    </row>
    <row r="5" spans="1:39" x14ac:dyDescent="0.3">
      <c r="A5" s="5" t="s">
        <v>22</v>
      </c>
      <c r="B5" s="5" t="str">
        <f t="shared" si="7"/>
        <v>31738_07-06-2022_С2.fcs ]</v>
      </c>
      <c r="C5" s="3" t="str">
        <f t="shared" si="8"/>
        <v>31738</v>
      </c>
      <c r="D5">
        <v>85.3</v>
      </c>
      <c r="E5">
        <v>16957</v>
      </c>
      <c r="F5">
        <v>60</v>
      </c>
      <c r="G5">
        <v>10167</v>
      </c>
      <c r="H5">
        <v>60</v>
      </c>
      <c r="I5">
        <v>73.5</v>
      </c>
      <c r="J5">
        <v>7468</v>
      </c>
      <c r="K5">
        <v>44</v>
      </c>
      <c r="L5">
        <v>48</v>
      </c>
      <c r="M5">
        <v>3583</v>
      </c>
      <c r="N5">
        <v>21.1</v>
      </c>
      <c r="O5">
        <v>0.43</v>
      </c>
      <c r="P5">
        <v>32</v>
      </c>
      <c r="Q5">
        <v>0.19</v>
      </c>
      <c r="R5">
        <v>20.9</v>
      </c>
      <c r="S5">
        <v>1563</v>
      </c>
      <c r="T5">
        <v>9.2200000000000006</v>
      </c>
      <c r="U5">
        <v>30.5</v>
      </c>
      <c r="V5">
        <v>2276</v>
      </c>
      <c r="W5">
        <v>13.4</v>
      </c>
      <c r="X5" s="19">
        <f t="shared" si="9"/>
        <v>0.63541666666666663</v>
      </c>
      <c r="Y5">
        <v>1</v>
      </c>
      <c r="Z5" s="22" t="s">
        <v>201</v>
      </c>
      <c r="AD5" s="41" t="str">
        <f t="shared" si="0"/>
        <v>31738</v>
      </c>
      <c r="AF5">
        <f t="shared" si="1"/>
        <v>30.5</v>
      </c>
      <c r="AG5" s="25">
        <f t="shared" si="2"/>
        <v>13422.18552810049</v>
      </c>
      <c r="AH5" s="7">
        <f t="shared" si="3"/>
        <v>48</v>
      </c>
      <c r="AI5" s="25">
        <f t="shared" si="4"/>
        <v>21129.916848499146</v>
      </c>
      <c r="AJ5">
        <f t="shared" si="5"/>
        <v>20.9</v>
      </c>
      <c r="AK5" s="25">
        <f t="shared" si="6"/>
        <v>9217.4323288317501</v>
      </c>
      <c r="AM5" s="7">
        <v>28.506849315068493</v>
      </c>
    </row>
    <row r="6" spans="1:39" x14ac:dyDescent="0.3">
      <c r="A6" s="5" t="s">
        <v>23</v>
      </c>
      <c r="B6" s="5" t="str">
        <f t="shared" si="7"/>
        <v>32809_07-06-2022_С2.fcs ]</v>
      </c>
      <c r="C6" s="3" t="str">
        <f t="shared" si="8"/>
        <v>32809</v>
      </c>
      <c r="D6">
        <v>93.8</v>
      </c>
      <c r="E6">
        <v>17340</v>
      </c>
      <c r="F6">
        <v>59.4</v>
      </c>
      <c r="G6">
        <v>10301</v>
      </c>
      <c r="H6">
        <v>59.4</v>
      </c>
      <c r="I6">
        <v>34.6</v>
      </c>
      <c r="J6">
        <v>3566</v>
      </c>
      <c r="K6">
        <v>20.6</v>
      </c>
      <c r="L6">
        <v>31.1</v>
      </c>
      <c r="M6">
        <v>1110</v>
      </c>
      <c r="N6">
        <v>6.4</v>
      </c>
      <c r="O6">
        <v>2.08</v>
      </c>
      <c r="P6">
        <v>74</v>
      </c>
      <c r="Q6">
        <v>0.43</v>
      </c>
      <c r="R6">
        <v>21.7</v>
      </c>
      <c r="S6">
        <v>774</v>
      </c>
      <c r="T6">
        <v>4.46</v>
      </c>
      <c r="U6">
        <v>44.5</v>
      </c>
      <c r="V6">
        <v>1587</v>
      </c>
      <c r="W6">
        <v>9.15</v>
      </c>
      <c r="X6" s="19">
        <f t="shared" si="9"/>
        <v>1.4308681672025723</v>
      </c>
      <c r="Y6">
        <v>1</v>
      </c>
      <c r="Z6" s="22" t="s">
        <v>201</v>
      </c>
      <c r="AD6" s="41" t="str">
        <f t="shared" si="0"/>
        <v>32809</v>
      </c>
      <c r="AF6">
        <f t="shared" si="1"/>
        <v>44.5</v>
      </c>
      <c r="AG6" s="25">
        <f t="shared" si="2"/>
        <v>9152.249134948097</v>
      </c>
      <c r="AH6" s="7">
        <f t="shared" si="3"/>
        <v>31.1</v>
      </c>
      <c r="AI6" s="25">
        <f t="shared" si="4"/>
        <v>6401.3840830449826</v>
      </c>
      <c r="AJ6">
        <f t="shared" si="5"/>
        <v>21.7</v>
      </c>
      <c r="AK6" s="25">
        <f t="shared" si="6"/>
        <v>4463.667820069204</v>
      </c>
      <c r="AM6" s="7">
        <v>25.082191780821919</v>
      </c>
    </row>
    <row r="7" spans="1:39" x14ac:dyDescent="0.3">
      <c r="A7" s="5" t="s">
        <v>24</v>
      </c>
      <c r="B7" s="5" t="str">
        <f t="shared" si="7"/>
        <v>36147_07-06-2022_С2.fcs ]</v>
      </c>
      <c r="C7" s="3" t="str">
        <f t="shared" si="8"/>
        <v>36147</v>
      </c>
      <c r="D7">
        <v>95.5</v>
      </c>
      <c r="E7">
        <v>18875</v>
      </c>
      <c r="F7">
        <v>53.8</v>
      </c>
      <c r="G7">
        <v>10146</v>
      </c>
      <c r="H7">
        <v>53.8</v>
      </c>
      <c r="I7">
        <v>70.599999999999994</v>
      </c>
      <c r="J7">
        <v>7164</v>
      </c>
      <c r="K7">
        <v>38</v>
      </c>
      <c r="L7">
        <v>47.8</v>
      </c>
      <c r="M7">
        <v>3421</v>
      </c>
      <c r="N7">
        <v>18.100000000000001</v>
      </c>
      <c r="O7">
        <v>0.56000000000000005</v>
      </c>
      <c r="P7">
        <v>40</v>
      </c>
      <c r="Q7">
        <v>0.21</v>
      </c>
      <c r="R7">
        <v>20.399999999999999</v>
      </c>
      <c r="S7">
        <v>1463</v>
      </c>
      <c r="T7">
        <v>7.75</v>
      </c>
      <c r="U7">
        <v>31.2</v>
      </c>
      <c r="V7">
        <v>2234</v>
      </c>
      <c r="W7">
        <v>11.8</v>
      </c>
      <c r="X7" s="19">
        <f t="shared" si="9"/>
        <v>0.65271966527196656</v>
      </c>
      <c r="Y7">
        <v>1</v>
      </c>
      <c r="Z7" s="22" t="s">
        <v>201</v>
      </c>
      <c r="AD7" s="41" t="str">
        <f t="shared" si="0"/>
        <v>36147</v>
      </c>
      <c r="AF7">
        <f t="shared" si="1"/>
        <v>31.2</v>
      </c>
      <c r="AG7" s="25">
        <f t="shared" si="2"/>
        <v>11835.761589403974</v>
      </c>
      <c r="AH7" s="7">
        <f t="shared" si="3"/>
        <v>47.8</v>
      </c>
      <c r="AI7" s="25">
        <f t="shared" si="4"/>
        <v>18124.503311258279</v>
      </c>
      <c r="AJ7">
        <f t="shared" si="5"/>
        <v>20.399999999999999</v>
      </c>
      <c r="AK7" s="25">
        <f t="shared" si="6"/>
        <v>7750.9933774834435</v>
      </c>
      <c r="AM7" s="7">
        <v>17.063013698630137</v>
      </c>
    </row>
    <row r="8" spans="1:39" x14ac:dyDescent="0.3">
      <c r="A8" s="5" t="s">
        <v>25</v>
      </c>
      <c r="B8" s="5" t="str">
        <f t="shared" si="7"/>
        <v>33260_07-06-2022_С2.fcs ]</v>
      </c>
      <c r="C8" s="3" t="str">
        <f t="shared" si="8"/>
        <v>33260</v>
      </c>
      <c r="D8">
        <v>96.6</v>
      </c>
      <c r="E8">
        <v>22799</v>
      </c>
      <c r="F8">
        <v>44.2</v>
      </c>
      <c r="G8">
        <v>10073</v>
      </c>
      <c r="H8">
        <v>44.2</v>
      </c>
      <c r="I8">
        <v>69.599999999999994</v>
      </c>
      <c r="J8">
        <v>7009</v>
      </c>
      <c r="K8">
        <v>30.7</v>
      </c>
      <c r="L8">
        <v>60</v>
      </c>
      <c r="M8">
        <v>4206</v>
      </c>
      <c r="N8">
        <v>18.399999999999999</v>
      </c>
      <c r="O8">
        <v>1.1000000000000001</v>
      </c>
      <c r="P8">
        <v>77</v>
      </c>
      <c r="Q8">
        <v>0.34</v>
      </c>
      <c r="R8">
        <v>16.399999999999999</v>
      </c>
      <c r="S8">
        <v>1146</v>
      </c>
      <c r="T8">
        <v>5.03</v>
      </c>
      <c r="U8">
        <v>22.2</v>
      </c>
      <c r="V8">
        <v>1554</v>
      </c>
      <c r="W8">
        <v>6.82</v>
      </c>
      <c r="X8" s="19">
        <f t="shared" si="9"/>
        <v>0.37</v>
      </c>
      <c r="Y8">
        <v>1</v>
      </c>
      <c r="Z8" s="22" t="s">
        <v>201</v>
      </c>
      <c r="AD8" s="41" t="str">
        <f t="shared" si="0"/>
        <v>33260</v>
      </c>
      <c r="AF8">
        <f t="shared" si="1"/>
        <v>22.2</v>
      </c>
      <c r="AG8" s="25">
        <f t="shared" si="2"/>
        <v>6816.0884249309183</v>
      </c>
      <c r="AH8" s="7">
        <f t="shared" si="3"/>
        <v>60</v>
      </c>
      <c r="AI8" s="25">
        <f t="shared" si="4"/>
        <v>18448.177551647001</v>
      </c>
      <c r="AJ8">
        <f t="shared" si="5"/>
        <v>16.399999999999999</v>
      </c>
      <c r="AK8" s="25">
        <f t="shared" si="6"/>
        <v>5026.5362515899824</v>
      </c>
      <c r="AM8" s="7">
        <v>24.06027397260274</v>
      </c>
    </row>
    <row r="9" spans="1:39" x14ac:dyDescent="0.3">
      <c r="A9" s="5" t="s">
        <v>26</v>
      </c>
      <c r="B9" s="5" t="str">
        <f t="shared" si="7"/>
        <v>32474_07-06-2022_С2.fcs ]</v>
      </c>
      <c r="C9" s="3" t="str">
        <f t="shared" si="8"/>
        <v>32474</v>
      </c>
      <c r="D9">
        <v>83.2</v>
      </c>
      <c r="E9">
        <v>27428</v>
      </c>
      <c r="F9">
        <v>37.200000000000003</v>
      </c>
      <c r="G9">
        <v>10212</v>
      </c>
      <c r="H9">
        <v>37.200000000000003</v>
      </c>
      <c r="I9">
        <v>72.2</v>
      </c>
      <c r="J9">
        <v>7370</v>
      </c>
      <c r="K9">
        <v>26.9</v>
      </c>
      <c r="L9">
        <v>30.9</v>
      </c>
      <c r="M9">
        <v>2276</v>
      </c>
      <c r="N9">
        <v>8.3000000000000007</v>
      </c>
      <c r="O9">
        <v>1.1399999999999999</v>
      </c>
      <c r="P9">
        <v>84</v>
      </c>
      <c r="Q9">
        <v>0.31</v>
      </c>
      <c r="R9">
        <v>5.29</v>
      </c>
      <c r="S9">
        <v>390</v>
      </c>
      <c r="T9">
        <v>1.42</v>
      </c>
      <c r="U9">
        <v>62.5</v>
      </c>
      <c r="V9">
        <v>4604</v>
      </c>
      <c r="W9">
        <v>16.8</v>
      </c>
      <c r="X9" s="19">
        <f t="shared" si="9"/>
        <v>2.0226537216828482</v>
      </c>
      <c r="Y9">
        <v>1</v>
      </c>
      <c r="Z9" s="22" t="s">
        <v>201</v>
      </c>
      <c r="AD9" s="41" t="str">
        <f t="shared" si="0"/>
        <v>32474</v>
      </c>
      <c r="AF9">
        <f t="shared" si="1"/>
        <v>62.5</v>
      </c>
      <c r="AG9" s="25">
        <f t="shared" si="2"/>
        <v>16785.766370132711</v>
      </c>
      <c r="AH9" s="7">
        <f t="shared" si="3"/>
        <v>30.9</v>
      </c>
      <c r="AI9" s="25">
        <f t="shared" si="4"/>
        <v>8298.0895435321563</v>
      </c>
      <c r="AJ9">
        <f t="shared" si="5"/>
        <v>5.29</v>
      </c>
      <c r="AK9" s="25">
        <f t="shared" si="6"/>
        <v>1421.9046230129795</v>
      </c>
      <c r="AM9" s="7">
        <v>25.923287671232877</v>
      </c>
    </row>
    <row r="10" spans="1:39" x14ac:dyDescent="0.3">
      <c r="A10" s="5" t="s">
        <v>27</v>
      </c>
      <c r="B10" s="5" t="str">
        <f t="shared" si="7"/>
        <v>31150_07-06-2022_С2.fcs ]</v>
      </c>
      <c r="C10" s="3" t="str">
        <f t="shared" si="8"/>
        <v>31150</v>
      </c>
      <c r="D10">
        <v>93.3</v>
      </c>
      <c r="E10">
        <v>17959</v>
      </c>
      <c r="F10">
        <v>57.3</v>
      </c>
      <c r="G10">
        <v>10293</v>
      </c>
      <c r="H10">
        <v>57.3</v>
      </c>
      <c r="I10">
        <v>45.6</v>
      </c>
      <c r="J10">
        <v>4697</v>
      </c>
      <c r="K10">
        <v>26.2</v>
      </c>
      <c r="L10">
        <v>40.299999999999997</v>
      </c>
      <c r="M10">
        <v>1893</v>
      </c>
      <c r="N10">
        <v>10.5</v>
      </c>
      <c r="O10">
        <v>2.17</v>
      </c>
      <c r="P10">
        <v>102</v>
      </c>
      <c r="Q10">
        <v>0.56999999999999995</v>
      </c>
      <c r="R10">
        <v>5.24</v>
      </c>
      <c r="S10">
        <v>246</v>
      </c>
      <c r="T10">
        <v>1.37</v>
      </c>
      <c r="U10">
        <v>52</v>
      </c>
      <c r="V10">
        <v>2444</v>
      </c>
      <c r="W10">
        <v>13.6</v>
      </c>
      <c r="X10" s="19">
        <f t="shared" si="9"/>
        <v>1.2903225806451615</v>
      </c>
      <c r="Y10">
        <v>1</v>
      </c>
      <c r="Z10" s="22" t="s">
        <v>201</v>
      </c>
      <c r="AD10" s="41" t="str">
        <f t="shared" si="0"/>
        <v>31150</v>
      </c>
      <c r="AF10">
        <f t="shared" si="1"/>
        <v>52</v>
      </c>
      <c r="AG10" s="25">
        <f t="shared" si="2"/>
        <v>13608.775544295338</v>
      </c>
      <c r="AH10" s="7">
        <f t="shared" si="3"/>
        <v>40.299999999999997</v>
      </c>
      <c r="AI10" s="25">
        <f t="shared" si="4"/>
        <v>10540.675984186202</v>
      </c>
      <c r="AJ10">
        <f t="shared" si="5"/>
        <v>5.24</v>
      </c>
      <c r="AK10" s="25">
        <f t="shared" si="6"/>
        <v>1369.7867364552592</v>
      </c>
      <c r="AM10" s="7">
        <v>30.169863013698631</v>
      </c>
    </row>
    <row r="11" spans="1:39" x14ac:dyDescent="0.3">
      <c r="A11" s="5" t="s">
        <v>28</v>
      </c>
      <c r="B11" s="5" t="str">
        <f t="shared" si="7"/>
        <v>32230_07-06-2022_С2.fcs ]</v>
      </c>
      <c r="C11" s="3" t="str">
        <f t="shared" si="8"/>
        <v>32230</v>
      </c>
      <c r="D11">
        <v>84.6</v>
      </c>
      <c r="E11">
        <v>25427</v>
      </c>
      <c r="F11">
        <v>39.700000000000003</v>
      </c>
      <c r="G11">
        <v>10099</v>
      </c>
      <c r="H11">
        <v>39.700000000000003</v>
      </c>
      <c r="I11">
        <v>62.3</v>
      </c>
      <c r="J11">
        <v>6296</v>
      </c>
      <c r="K11">
        <v>24.8</v>
      </c>
      <c r="L11">
        <v>46.2</v>
      </c>
      <c r="M11">
        <v>2906</v>
      </c>
      <c r="N11">
        <v>11.4</v>
      </c>
      <c r="O11">
        <v>1.68</v>
      </c>
      <c r="P11">
        <v>106</v>
      </c>
      <c r="Q11">
        <v>0.42</v>
      </c>
      <c r="R11">
        <v>9.58</v>
      </c>
      <c r="S11">
        <v>603</v>
      </c>
      <c r="T11">
        <v>2.37</v>
      </c>
      <c r="U11">
        <v>42.5</v>
      </c>
      <c r="V11">
        <v>2674</v>
      </c>
      <c r="W11">
        <v>10.5</v>
      </c>
      <c r="X11" s="19">
        <f t="shared" si="9"/>
        <v>0.91991341991341991</v>
      </c>
      <c r="Y11">
        <v>1</v>
      </c>
      <c r="Z11" s="22" t="s">
        <v>201</v>
      </c>
      <c r="AD11" s="41" t="str">
        <f t="shared" si="0"/>
        <v>32230</v>
      </c>
      <c r="AF11">
        <f t="shared" si="1"/>
        <v>42.5</v>
      </c>
      <c r="AG11" s="25">
        <f t="shared" si="2"/>
        <v>10516.380225744288</v>
      </c>
      <c r="AH11" s="7">
        <f t="shared" si="3"/>
        <v>46.2</v>
      </c>
      <c r="AI11" s="25">
        <f t="shared" si="4"/>
        <v>11428.796161560545</v>
      </c>
      <c r="AJ11">
        <f t="shared" si="5"/>
        <v>9.58</v>
      </c>
      <c r="AK11" s="25">
        <f t="shared" si="6"/>
        <v>2371.4948676603613</v>
      </c>
      <c r="AM11" s="7">
        <v>26.216438356164385</v>
      </c>
    </row>
    <row r="12" spans="1:39" x14ac:dyDescent="0.3">
      <c r="A12" s="5" t="s">
        <v>29</v>
      </c>
      <c r="B12" s="5" t="str">
        <f t="shared" si="7"/>
        <v>32985_07-06-2022_С2.fcs ]</v>
      </c>
      <c r="C12" s="3" t="str">
        <f t="shared" si="8"/>
        <v>32985</v>
      </c>
      <c r="D12">
        <v>93.6</v>
      </c>
      <c r="E12">
        <v>18908</v>
      </c>
      <c r="F12">
        <v>53.4</v>
      </c>
      <c r="G12">
        <v>10098</v>
      </c>
      <c r="H12">
        <v>53.4</v>
      </c>
      <c r="I12">
        <v>74</v>
      </c>
      <c r="J12">
        <v>7471</v>
      </c>
      <c r="K12">
        <v>39.5</v>
      </c>
      <c r="L12">
        <v>57.8</v>
      </c>
      <c r="M12">
        <v>4320</v>
      </c>
      <c r="N12">
        <v>22.8</v>
      </c>
      <c r="O12">
        <v>1.97</v>
      </c>
      <c r="P12">
        <v>147</v>
      </c>
      <c r="Q12">
        <v>0.78</v>
      </c>
      <c r="R12">
        <v>10.3</v>
      </c>
      <c r="S12">
        <v>767</v>
      </c>
      <c r="T12">
        <v>4.0599999999999996</v>
      </c>
      <c r="U12">
        <v>29.8</v>
      </c>
      <c r="V12">
        <v>2228</v>
      </c>
      <c r="W12">
        <v>11.8</v>
      </c>
      <c r="X12" s="19">
        <f t="shared" si="9"/>
        <v>0.51557093425605538</v>
      </c>
      <c r="Y12">
        <v>1</v>
      </c>
      <c r="Z12" s="22" t="s">
        <v>201</v>
      </c>
      <c r="AD12" s="41" t="str">
        <f t="shared" si="0"/>
        <v>32985</v>
      </c>
      <c r="AF12">
        <f t="shared" si="1"/>
        <v>29.8</v>
      </c>
      <c r="AG12" s="25">
        <f t="shared" si="2"/>
        <v>11783.37211762217</v>
      </c>
      <c r="AH12" s="7">
        <f t="shared" si="3"/>
        <v>57.8</v>
      </c>
      <c r="AI12" s="25">
        <f t="shared" si="4"/>
        <v>22847.471969536706</v>
      </c>
      <c r="AJ12">
        <f t="shared" si="5"/>
        <v>10.3</v>
      </c>
      <c r="AK12" s="25">
        <f t="shared" si="6"/>
        <v>4056.4840279246878</v>
      </c>
      <c r="AM12" s="7">
        <v>24.838356164383562</v>
      </c>
    </row>
    <row r="13" spans="1:39" x14ac:dyDescent="0.3">
      <c r="A13" s="5" t="s">
        <v>30</v>
      </c>
      <c r="B13" s="5" t="str">
        <f t="shared" si="7"/>
        <v>33217_07-06-2022_С2.fcs ]</v>
      </c>
      <c r="C13" s="3" t="str">
        <f t="shared" si="8"/>
        <v>33217</v>
      </c>
      <c r="D13">
        <v>89.1</v>
      </c>
      <c r="E13">
        <v>14934</v>
      </c>
      <c r="F13">
        <v>67.8</v>
      </c>
      <c r="G13">
        <v>10122</v>
      </c>
      <c r="H13">
        <v>67.8</v>
      </c>
      <c r="I13">
        <v>60.8</v>
      </c>
      <c r="J13">
        <v>6157</v>
      </c>
      <c r="K13">
        <v>41.2</v>
      </c>
      <c r="L13">
        <v>44.4</v>
      </c>
      <c r="M13">
        <v>2733</v>
      </c>
      <c r="N13">
        <v>18.3</v>
      </c>
      <c r="O13">
        <v>0.96</v>
      </c>
      <c r="P13">
        <v>59</v>
      </c>
      <c r="Q13">
        <v>0.4</v>
      </c>
      <c r="R13">
        <v>16.899999999999999</v>
      </c>
      <c r="S13">
        <v>1041</v>
      </c>
      <c r="T13">
        <v>6.97</v>
      </c>
      <c r="U13">
        <v>37.5</v>
      </c>
      <c r="V13">
        <v>2309</v>
      </c>
      <c r="W13">
        <v>15.5</v>
      </c>
      <c r="X13" s="19">
        <f t="shared" si="9"/>
        <v>0.84459459459459463</v>
      </c>
      <c r="Y13">
        <v>1</v>
      </c>
      <c r="Z13" s="22" t="s">
        <v>201</v>
      </c>
      <c r="AD13" s="41" t="str">
        <f t="shared" si="0"/>
        <v>33217</v>
      </c>
      <c r="AF13">
        <f t="shared" si="1"/>
        <v>37.5</v>
      </c>
      <c r="AG13" s="25">
        <f t="shared" si="2"/>
        <v>15461.363331994107</v>
      </c>
      <c r="AH13" s="7">
        <f t="shared" si="3"/>
        <v>44.4</v>
      </c>
      <c r="AI13" s="25">
        <f t="shared" si="4"/>
        <v>18300.522298111693</v>
      </c>
      <c r="AJ13">
        <f t="shared" si="5"/>
        <v>16.899999999999999</v>
      </c>
      <c r="AK13" s="25">
        <f t="shared" si="6"/>
        <v>6970.6709521896346</v>
      </c>
      <c r="AM13" s="7">
        <v>24.106849315068494</v>
      </c>
    </row>
    <row r="14" spans="1:39" x14ac:dyDescent="0.3">
      <c r="A14" s="5" t="s">
        <v>31</v>
      </c>
      <c r="B14" s="5" t="str">
        <f t="shared" si="7"/>
        <v>35861_08-06-2022_C2.fcs ]</v>
      </c>
      <c r="C14" s="3" t="str">
        <f t="shared" si="8"/>
        <v>35861</v>
      </c>
      <c r="D14">
        <v>98.9</v>
      </c>
      <c r="E14">
        <v>15719</v>
      </c>
      <c r="F14">
        <v>66.3</v>
      </c>
      <c r="G14">
        <v>10415</v>
      </c>
      <c r="H14">
        <v>66.3</v>
      </c>
      <c r="I14">
        <v>50.3</v>
      </c>
      <c r="J14">
        <v>5243</v>
      </c>
      <c r="K14">
        <v>33.4</v>
      </c>
      <c r="L14">
        <v>53.2</v>
      </c>
      <c r="M14">
        <v>2788</v>
      </c>
      <c r="N14">
        <v>17.7</v>
      </c>
      <c r="O14">
        <v>1.39</v>
      </c>
      <c r="P14">
        <v>73</v>
      </c>
      <c r="Q14">
        <v>0.46</v>
      </c>
      <c r="R14">
        <v>9.35</v>
      </c>
      <c r="S14">
        <v>490</v>
      </c>
      <c r="T14">
        <v>3.12</v>
      </c>
      <c r="U14">
        <v>35.9</v>
      </c>
      <c r="V14">
        <v>1881</v>
      </c>
      <c r="W14">
        <v>12</v>
      </c>
      <c r="X14" s="19">
        <f t="shared" si="9"/>
        <v>0.67481203007518786</v>
      </c>
      <c r="Y14">
        <v>1</v>
      </c>
      <c r="Z14" s="22" t="s">
        <v>201</v>
      </c>
      <c r="AD14" s="41" t="str">
        <f t="shared" si="0"/>
        <v>35861</v>
      </c>
      <c r="AF14">
        <f t="shared" si="1"/>
        <v>35.9</v>
      </c>
      <c r="AG14" s="25">
        <f t="shared" si="2"/>
        <v>11966.410076976907</v>
      </c>
      <c r="AH14" s="7">
        <f t="shared" si="3"/>
        <v>53.2</v>
      </c>
      <c r="AI14" s="25">
        <f t="shared" si="4"/>
        <v>17736.497232648388</v>
      </c>
      <c r="AJ14">
        <f t="shared" si="5"/>
        <v>9.35</v>
      </c>
      <c r="AK14" s="25">
        <f t="shared" si="6"/>
        <v>3117.2466441885617</v>
      </c>
      <c r="AM14" s="7">
        <v>17.695890410958903</v>
      </c>
    </row>
    <row r="15" spans="1:39" x14ac:dyDescent="0.3">
      <c r="A15" s="5" t="s">
        <v>32</v>
      </c>
      <c r="B15" s="5" t="str">
        <f t="shared" si="7"/>
        <v>35108_08-06-2022_C2.fcs ]</v>
      </c>
      <c r="C15" s="3" t="str">
        <f t="shared" si="8"/>
        <v>35108</v>
      </c>
      <c r="D15">
        <v>97.9</v>
      </c>
      <c r="E15">
        <v>22548</v>
      </c>
      <c r="F15">
        <v>45.1</v>
      </c>
      <c r="G15">
        <v>10163</v>
      </c>
      <c r="H15">
        <v>45.1</v>
      </c>
      <c r="I15">
        <v>78.3</v>
      </c>
      <c r="J15">
        <v>7957</v>
      </c>
      <c r="K15">
        <v>35.299999999999997</v>
      </c>
      <c r="L15">
        <v>41.3</v>
      </c>
      <c r="M15">
        <v>3289</v>
      </c>
      <c r="N15">
        <v>14.6</v>
      </c>
      <c r="O15">
        <v>0.59</v>
      </c>
      <c r="P15">
        <v>47</v>
      </c>
      <c r="Q15">
        <v>0.21</v>
      </c>
      <c r="R15">
        <v>17.7</v>
      </c>
      <c r="S15">
        <v>1410</v>
      </c>
      <c r="T15">
        <v>6.25</v>
      </c>
      <c r="U15">
        <v>40.200000000000003</v>
      </c>
      <c r="V15">
        <v>3195</v>
      </c>
      <c r="W15">
        <v>14.2</v>
      </c>
      <c r="X15" s="19">
        <f t="shared" si="9"/>
        <v>0.97336561743341421</v>
      </c>
      <c r="Y15">
        <v>1</v>
      </c>
      <c r="Z15" s="22" t="s">
        <v>201</v>
      </c>
      <c r="AD15" s="41" t="str">
        <f t="shared" si="0"/>
        <v>35108</v>
      </c>
      <c r="AF15">
        <f t="shared" si="1"/>
        <v>40.200000000000003</v>
      </c>
      <c r="AG15" s="25">
        <f t="shared" si="2"/>
        <v>14169.771154869612</v>
      </c>
      <c r="AH15" s="7">
        <f t="shared" si="3"/>
        <v>41.3</v>
      </c>
      <c r="AI15" s="25">
        <f t="shared" si="4"/>
        <v>14586.659570693631</v>
      </c>
      <c r="AJ15">
        <f t="shared" si="5"/>
        <v>17.7</v>
      </c>
      <c r="AK15" s="25">
        <f t="shared" si="6"/>
        <v>6253.3262373602984</v>
      </c>
      <c r="AM15" s="7">
        <v>18.093150684931508</v>
      </c>
    </row>
    <row r="16" spans="1:39" x14ac:dyDescent="0.3">
      <c r="A16" s="5" t="s">
        <v>33</v>
      </c>
      <c r="B16" s="5" t="str">
        <f t="shared" si="7"/>
        <v>34260_08-06-2022_C2.fcs ]</v>
      </c>
      <c r="C16" s="3" t="str">
        <f t="shared" si="8"/>
        <v>34260</v>
      </c>
      <c r="D16">
        <v>94.7</v>
      </c>
      <c r="E16">
        <v>19049</v>
      </c>
      <c r="F16">
        <v>54.2</v>
      </c>
      <c r="G16">
        <v>10321</v>
      </c>
      <c r="H16">
        <v>54.2</v>
      </c>
      <c r="I16">
        <v>69.099999999999994</v>
      </c>
      <c r="J16">
        <v>7131</v>
      </c>
      <c r="K16">
        <v>37.4</v>
      </c>
      <c r="L16">
        <v>44.9</v>
      </c>
      <c r="M16">
        <v>3199</v>
      </c>
      <c r="N16">
        <v>16.8</v>
      </c>
      <c r="O16">
        <v>0.88</v>
      </c>
      <c r="P16">
        <v>63</v>
      </c>
      <c r="Q16">
        <v>0.33</v>
      </c>
      <c r="R16">
        <v>12.7</v>
      </c>
      <c r="S16">
        <v>904</v>
      </c>
      <c r="T16">
        <v>4.75</v>
      </c>
      <c r="U16">
        <v>41.3</v>
      </c>
      <c r="V16">
        <v>2945</v>
      </c>
      <c r="W16">
        <v>15.5</v>
      </c>
      <c r="X16" s="19">
        <f t="shared" si="9"/>
        <v>0.91982182628062359</v>
      </c>
      <c r="Y16">
        <v>1</v>
      </c>
      <c r="Z16" s="22" t="s">
        <v>201</v>
      </c>
      <c r="AD16" s="41" t="str">
        <f t="shared" si="0"/>
        <v>34260</v>
      </c>
      <c r="AF16">
        <f t="shared" si="1"/>
        <v>41.3</v>
      </c>
      <c r="AG16" s="25">
        <f t="shared" si="2"/>
        <v>15460.129140637304</v>
      </c>
      <c r="AH16" s="7">
        <f t="shared" si="3"/>
        <v>44.9</v>
      </c>
      <c r="AI16" s="25">
        <f t="shared" si="4"/>
        <v>16793.532468896006</v>
      </c>
      <c r="AJ16">
        <f t="shared" si="5"/>
        <v>12.7</v>
      </c>
      <c r="AK16" s="25">
        <f t="shared" si="6"/>
        <v>4745.655939944354</v>
      </c>
      <c r="AM16" s="7">
        <v>21.167123287671235</v>
      </c>
    </row>
    <row r="17" spans="1:39" x14ac:dyDescent="0.3">
      <c r="A17" s="5" t="s">
        <v>34</v>
      </c>
      <c r="B17" s="5" t="str">
        <f t="shared" si="7"/>
        <v>34920_08-06-2022_C2.fcs ]</v>
      </c>
      <c r="C17" s="3" t="str">
        <f t="shared" si="8"/>
        <v>34920</v>
      </c>
      <c r="D17">
        <v>94</v>
      </c>
      <c r="E17">
        <v>15315</v>
      </c>
      <c r="F17">
        <v>66.599999999999994</v>
      </c>
      <c r="G17">
        <v>10198</v>
      </c>
      <c r="H17">
        <v>66.599999999999994</v>
      </c>
      <c r="I17">
        <v>44</v>
      </c>
      <c r="J17">
        <v>4487</v>
      </c>
      <c r="K17">
        <v>29.3</v>
      </c>
      <c r="L17">
        <v>47.9</v>
      </c>
      <c r="M17">
        <v>2151</v>
      </c>
      <c r="N17">
        <v>14</v>
      </c>
      <c r="O17">
        <v>1.49</v>
      </c>
      <c r="P17">
        <v>67</v>
      </c>
      <c r="Q17">
        <v>0.44</v>
      </c>
      <c r="R17">
        <v>3.45</v>
      </c>
      <c r="S17">
        <v>155</v>
      </c>
      <c r="T17">
        <v>1.01</v>
      </c>
      <c r="U17">
        <v>46.8</v>
      </c>
      <c r="V17">
        <v>2100</v>
      </c>
      <c r="W17">
        <v>13.7</v>
      </c>
      <c r="X17" s="19">
        <f t="shared" si="9"/>
        <v>0.97703549060542794</v>
      </c>
      <c r="Y17">
        <v>1</v>
      </c>
      <c r="Z17" s="22" t="s">
        <v>201</v>
      </c>
      <c r="AD17" s="41" t="str">
        <f t="shared" si="0"/>
        <v>34920</v>
      </c>
      <c r="AF17">
        <f t="shared" si="1"/>
        <v>46.8</v>
      </c>
      <c r="AG17" s="25">
        <f t="shared" si="2"/>
        <v>13712.047012732615</v>
      </c>
      <c r="AH17" s="7">
        <f t="shared" si="3"/>
        <v>47.9</v>
      </c>
      <c r="AI17" s="25">
        <f t="shared" si="4"/>
        <v>14045.053868756122</v>
      </c>
      <c r="AJ17">
        <f t="shared" si="5"/>
        <v>3.45</v>
      </c>
      <c r="AK17" s="25">
        <f t="shared" si="6"/>
        <v>1012.0796604635977</v>
      </c>
      <c r="AM17" s="7">
        <v>19.715068493150685</v>
      </c>
    </row>
    <row r="18" spans="1:39" x14ac:dyDescent="0.3">
      <c r="A18" s="5" t="s">
        <v>35</v>
      </c>
      <c r="B18" s="5" t="str">
        <f t="shared" si="7"/>
        <v>34855_08-06-2022_C2.fcs ]</v>
      </c>
      <c r="C18" s="3" t="str">
        <f t="shared" si="8"/>
        <v>34855</v>
      </c>
      <c r="D18">
        <v>93.4</v>
      </c>
      <c r="E18">
        <v>21411</v>
      </c>
      <c r="F18">
        <v>50.7</v>
      </c>
      <c r="G18">
        <v>10853</v>
      </c>
      <c r="H18">
        <v>50.7</v>
      </c>
      <c r="I18">
        <v>68.5</v>
      </c>
      <c r="J18">
        <v>7430</v>
      </c>
      <c r="K18">
        <v>34.700000000000003</v>
      </c>
      <c r="L18">
        <v>46.4</v>
      </c>
      <c r="M18">
        <v>3444</v>
      </c>
      <c r="N18">
        <v>16.100000000000001</v>
      </c>
      <c r="O18">
        <v>1.17</v>
      </c>
      <c r="P18">
        <v>87</v>
      </c>
      <c r="Q18">
        <v>0.41</v>
      </c>
      <c r="R18">
        <v>13.3</v>
      </c>
      <c r="S18">
        <v>985</v>
      </c>
      <c r="T18">
        <v>4.5999999999999996</v>
      </c>
      <c r="U18">
        <v>38.799999999999997</v>
      </c>
      <c r="V18">
        <v>2884</v>
      </c>
      <c r="W18">
        <v>13.5</v>
      </c>
      <c r="X18" s="19">
        <f t="shared" si="9"/>
        <v>0.83620689655172409</v>
      </c>
      <c r="Y18">
        <v>1</v>
      </c>
      <c r="Z18" s="22" t="s">
        <v>201</v>
      </c>
      <c r="AD18" s="41" t="str">
        <f t="shared" si="0"/>
        <v>34855</v>
      </c>
      <c r="AF18">
        <f t="shared" si="1"/>
        <v>38.799999999999997</v>
      </c>
      <c r="AG18" s="25">
        <f t="shared" si="2"/>
        <v>13469.711830367569</v>
      </c>
      <c r="AH18" s="7">
        <f t="shared" si="3"/>
        <v>46.4</v>
      </c>
      <c r="AI18" s="25">
        <f t="shared" si="4"/>
        <v>16085.18985568166</v>
      </c>
      <c r="AJ18">
        <f t="shared" si="5"/>
        <v>13.3</v>
      </c>
      <c r="AK18" s="25">
        <f t="shared" si="6"/>
        <v>4600.439026668535</v>
      </c>
      <c r="AM18" s="7">
        <v>19.832876712328765</v>
      </c>
    </row>
    <row r="19" spans="1:39" x14ac:dyDescent="0.3">
      <c r="A19" s="5" t="s">
        <v>36</v>
      </c>
      <c r="B19" s="5" t="str">
        <f t="shared" si="7"/>
        <v>36157_08-06-2022_C2.fcs ]</v>
      </c>
      <c r="C19" s="3" t="str">
        <f t="shared" si="8"/>
        <v>36157</v>
      </c>
      <c r="D19">
        <v>97.7</v>
      </c>
      <c r="E19">
        <v>19071</v>
      </c>
      <c r="F19">
        <v>55.3</v>
      </c>
      <c r="G19">
        <v>10537</v>
      </c>
      <c r="H19">
        <v>55.3</v>
      </c>
      <c r="I19">
        <v>79.8</v>
      </c>
      <c r="J19">
        <v>8407</v>
      </c>
      <c r="K19">
        <v>44.1</v>
      </c>
      <c r="L19">
        <v>42.7</v>
      </c>
      <c r="M19">
        <v>3589</v>
      </c>
      <c r="N19">
        <v>18.8</v>
      </c>
      <c r="O19">
        <v>2.06</v>
      </c>
      <c r="P19">
        <v>173</v>
      </c>
      <c r="Q19">
        <v>0.91</v>
      </c>
      <c r="R19">
        <v>11.9</v>
      </c>
      <c r="S19">
        <v>997</v>
      </c>
      <c r="T19">
        <v>5.23</v>
      </c>
      <c r="U19">
        <v>43.2</v>
      </c>
      <c r="V19">
        <v>3634</v>
      </c>
      <c r="W19">
        <v>19.100000000000001</v>
      </c>
      <c r="X19" s="19">
        <f t="shared" si="9"/>
        <v>1.0117096018735363</v>
      </c>
      <c r="Y19">
        <v>1</v>
      </c>
      <c r="Z19" s="22" t="s">
        <v>201</v>
      </c>
      <c r="AD19" s="41" t="str">
        <f t="shared" si="0"/>
        <v>36157</v>
      </c>
      <c r="AF19">
        <f t="shared" si="1"/>
        <v>43.2</v>
      </c>
      <c r="AG19" s="25">
        <f t="shared" si="2"/>
        <v>19055.109852655864</v>
      </c>
      <c r="AH19" s="7">
        <f t="shared" si="3"/>
        <v>42.7</v>
      </c>
      <c r="AI19" s="25">
        <f t="shared" si="4"/>
        <v>18819.149493996119</v>
      </c>
      <c r="AJ19">
        <f t="shared" si="5"/>
        <v>11.9</v>
      </c>
      <c r="AK19" s="25">
        <f t="shared" si="6"/>
        <v>5227.8328351947985</v>
      </c>
      <c r="AM19" s="7">
        <v>20.443835616438356</v>
      </c>
    </row>
    <row r="20" spans="1:39" x14ac:dyDescent="0.3">
      <c r="A20" s="5" t="s">
        <v>37</v>
      </c>
      <c r="B20" s="5" t="str">
        <f>RIGHT(A20,24)</f>
        <v>35901 16-08-22 IIk.fcs ]</v>
      </c>
      <c r="C20" s="3" t="str">
        <f t="shared" si="8"/>
        <v>35901</v>
      </c>
      <c r="D20">
        <v>97.9</v>
      </c>
      <c r="E20">
        <v>29610</v>
      </c>
      <c r="F20">
        <v>38.9</v>
      </c>
      <c r="G20">
        <v>11526</v>
      </c>
      <c r="H20">
        <v>38.9</v>
      </c>
      <c r="I20">
        <v>48.9</v>
      </c>
      <c r="J20">
        <v>5632</v>
      </c>
      <c r="K20">
        <v>19</v>
      </c>
      <c r="L20">
        <v>54.1</v>
      </c>
      <c r="M20">
        <v>3045</v>
      </c>
      <c r="N20">
        <v>10.3</v>
      </c>
      <c r="O20">
        <v>1.72</v>
      </c>
      <c r="P20">
        <v>97</v>
      </c>
      <c r="Q20">
        <v>0.33</v>
      </c>
      <c r="R20">
        <v>2.0099999999999998</v>
      </c>
      <c r="S20">
        <v>113</v>
      </c>
      <c r="T20">
        <v>0.38</v>
      </c>
      <c r="U20">
        <v>41.5</v>
      </c>
      <c r="V20">
        <v>2340</v>
      </c>
      <c r="W20">
        <v>7.9</v>
      </c>
      <c r="X20" s="19">
        <f t="shared" si="9"/>
        <v>0.7670979667282809</v>
      </c>
      <c r="Y20">
        <v>2</v>
      </c>
      <c r="Z20" s="22" t="s">
        <v>200</v>
      </c>
      <c r="AD20" s="41" t="str">
        <f t="shared" si="0"/>
        <v>35901</v>
      </c>
      <c r="AF20">
        <f t="shared" si="1"/>
        <v>41.5</v>
      </c>
      <c r="AG20" s="25">
        <f t="shared" si="2"/>
        <v>7902.7355623100302</v>
      </c>
      <c r="AH20" s="7">
        <f t="shared" si="3"/>
        <v>54.1</v>
      </c>
      <c r="AI20" s="25">
        <f t="shared" si="4"/>
        <v>10283.687943262412</v>
      </c>
      <c r="AJ20">
        <f t="shared" si="5"/>
        <v>2.0099999999999998</v>
      </c>
      <c r="AK20" s="25">
        <f t="shared" si="6"/>
        <v>381.62782843633909</v>
      </c>
      <c r="AM20" s="7">
        <v>26.230136986301371</v>
      </c>
    </row>
    <row r="21" spans="1:39" x14ac:dyDescent="0.3">
      <c r="A21" s="5" t="s">
        <v>38</v>
      </c>
      <c r="B21" s="5" t="str">
        <f t="shared" ref="B21:B25" si="10">RIGHT(A21,24)</f>
        <v>35386 16-08-22 IIk.fcs ]</v>
      </c>
      <c r="C21" s="3" t="str">
        <f t="shared" si="8"/>
        <v>35386</v>
      </c>
      <c r="D21">
        <v>99</v>
      </c>
      <c r="E21">
        <v>34959</v>
      </c>
      <c r="F21">
        <v>31.3</v>
      </c>
      <c r="G21">
        <v>10958</v>
      </c>
      <c r="H21">
        <v>31.3</v>
      </c>
      <c r="I21">
        <v>49.5</v>
      </c>
      <c r="J21">
        <v>5424</v>
      </c>
      <c r="K21">
        <v>15.5</v>
      </c>
      <c r="L21">
        <v>57.4</v>
      </c>
      <c r="M21">
        <v>3116</v>
      </c>
      <c r="N21">
        <v>8.91</v>
      </c>
      <c r="O21">
        <v>6.93</v>
      </c>
      <c r="P21">
        <v>376</v>
      </c>
      <c r="Q21">
        <v>1.08</v>
      </c>
      <c r="R21">
        <v>6.43</v>
      </c>
      <c r="S21">
        <v>349</v>
      </c>
      <c r="T21">
        <v>1</v>
      </c>
      <c r="U21">
        <v>28.6</v>
      </c>
      <c r="V21">
        <v>1551</v>
      </c>
      <c r="W21">
        <v>4.4400000000000004</v>
      </c>
      <c r="X21" s="19">
        <f t="shared" si="9"/>
        <v>0.49825783972125437</v>
      </c>
      <c r="Y21">
        <v>2</v>
      </c>
      <c r="Z21" s="22" t="s">
        <v>200</v>
      </c>
      <c r="AD21" s="41" t="str">
        <f t="shared" si="0"/>
        <v>35386</v>
      </c>
      <c r="AF21">
        <f t="shared" si="1"/>
        <v>28.6</v>
      </c>
      <c r="AG21" s="25">
        <f t="shared" si="2"/>
        <v>4436.6257616064531</v>
      </c>
      <c r="AH21" s="7">
        <f t="shared" si="3"/>
        <v>57.4</v>
      </c>
      <c r="AI21" s="25">
        <f t="shared" si="4"/>
        <v>8913.2984353099346</v>
      </c>
      <c r="AJ21">
        <f t="shared" si="5"/>
        <v>6.43</v>
      </c>
      <c r="AK21" s="25">
        <f t="shared" si="6"/>
        <v>998.31230870448235</v>
      </c>
      <c r="AM21" s="7">
        <v>27.169863013698631</v>
      </c>
    </row>
    <row r="22" spans="1:39" x14ac:dyDescent="0.3">
      <c r="A22" s="5" t="s">
        <v>39</v>
      </c>
      <c r="B22" s="5" t="str">
        <f t="shared" si="10"/>
        <v>34723 16-08-22 IIk.fcs ]</v>
      </c>
      <c r="C22" s="3" t="str">
        <f t="shared" si="8"/>
        <v>34723</v>
      </c>
      <c r="D22">
        <v>97.8</v>
      </c>
      <c r="E22">
        <v>19086</v>
      </c>
      <c r="F22">
        <v>55.6</v>
      </c>
      <c r="G22">
        <v>10607</v>
      </c>
      <c r="H22">
        <v>55.6</v>
      </c>
      <c r="I22">
        <v>76.900000000000006</v>
      </c>
      <c r="J22">
        <v>8156</v>
      </c>
      <c r="K22">
        <v>42.7</v>
      </c>
      <c r="L22">
        <v>54.1</v>
      </c>
      <c r="M22">
        <v>4416</v>
      </c>
      <c r="N22">
        <v>23.1</v>
      </c>
      <c r="O22">
        <v>2.1</v>
      </c>
      <c r="P22">
        <v>171</v>
      </c>
      <c r="Q22">
        <v>0.9</v>
      </c>
      <c r="R22">
        <v>18.3</v>
      </c>
      <c r="S22">
        <v>1494</v>
      </c>
      <c r="T22">
        <v>7.83</v>
      </c>
      <c r="U22">
        <v>24.9</v>
      </c>
      <c r="V22">
        <v>2027</v>
      </c>
      <c r="W22">
        <v>10.6</v>
      </c>
      <c r="X22" s="19">
        <f t="shared" si="9"/>
        <v>0.46025878003696852</v>
      </c>
      <c r="Y22">
        <v>2</v>
      </c>
      <c r="Z22" s="22" t="s">
        <v>200</v>
      </c>
      <c r="AD22" s="41" t="str">
        <f t="shared" si="0"/>
        <v>34723</v>
      </c>
      <c r="AF22">
        <f t="shared" si="1"/>
        <v>24.9</v>
      </c>
      <c r="AG22" s="25">
        <f t="shared" si="2"/>
        <v>10620.349994760558</v>
      </c>
      <c r="AH22" s="7">
        <f t="shared" si="3"/>
        <v>54.1</v>
      </c>
      <c r="AI22" s="25">
        <f t="shared" si="4"/>
        <v>23137.378182961333</v>
      </c>
      <c r="AJ22">
        <f t="shared" si="5"/>
        <v>18.3</v>
      </c>
      <c r="AK22" s="25">
        <f t="shared" si="6"/>
        <v>7827.7271298333853</v>
      </c>
      <c r="AM22" s="7">
        <v>28.698630136986303</v>
      </c>
    </row>
    <row r="23" spans="1:39" x14ac:dyDescent="0.3">
      <c r="A23" s="5" t="s">
        <v>40</v>
      </c>
      <c r="B23" s="5" t="str">
        <f t="shared" si="10"/>
        <v>32232 16-08-22 IIk.fcs ]</v>
      </c>
      <c r="C23" s="3" t="str">
        <f t="shared" si="8"/>
        <v>32232</v>
      </c>
      <c r="D23">
        <v>96.7</v>
      </c>
      <c r="E23">
        <v>25850</v>
      </c>
      <c r="F23">
        <v>41.4</v>
      </c>
      <c r="G23">
        <v>10706</v>
      </c>
      <c r="H23">
        <v>41.4</v>
      </c>
      <c r="I23">
        <v>48.8</v>
      </c>
      <c r="J23">
        <v>5221</v>
      </c>
      <c r="K23">
        <v>20.2</v>
      </c>
      <c r="L23">
        <v>56.3</v>
      </c>
      <c r="M23">
        <v>2940</v>
      </c>
      <c r="N23">
        <v>11.4</v>
      </c>
      <c r="O23">
        <v>1.55</v>
      </c>
      <c r="P23">
        <v>81</v>
      </c>
      <c r="Q23">
        <v>0.31</v>
      </c>
      <c r="R23">
        <v>12.8</v>
      </c>
      <c r="S23">
        <v>667</v>
      </c>
      <c r="T23">
        <v>2.58</v>
      </c>
      <c r="U23">
        <v>28.8</v>
      </c>
      <c r="V23">
        <v>1503</v>
      </c>
      <c r="W23">
        <v>5.81</v>
      </c>
      <c r="X23" s="19">
        <f t="shared" si="9"/>
        <v>0.51154529307282415</v>
      </c>
      <c r="Y23">
        <v>2</v>
      </c>
      <c r="Z23" s="22" t="s">
        <v>200</v>
      </c>
      <c r="AD23" s="41" t="str">
        <f t="shared" si="0"/>
        <v>32232</v>
      </c>
      <c r="AF23">
        <f t="shared" si="1"/>
        <v>28.8</v>
      </c>
      <c r="AG23" s="25">
        <f t="shared" si="2"/>
        <v>5814.3133462282394</v>
      </c>
      <c r="AH23" s="7">
        <f t="shared" si="3"/>
        <v>56.3</v>
      </c>
      <c r="AI23" s="25">
        <f t="shared" si="4"/>
        <v>11373.30754352031</v>
      </c>
      <c r="AJ23">
        <f t="shared" si="5"/>
        <v>12.8</v>
      </c>
      <c r="AK23" s="25">
        <f t="shared" si="6"/>
        <v>2580.2707930367505</v>
      </c>
      <c r="AM23" s="7">
        <v>25.273972602739725</v>
      </c>
    </row>
    <row r="24" spans="1:39" ht="14.25" customHeight="1" x14ac:dyDescent="0.3">
      <c r="A24" s="5" t="s">
        <v>41</v>
      </c>
      <c r="B24" s="5" t="str">
        <f t="shared" si="10"/>
        <v>35387 16-08-22 IIk.fcs ]</v>
      </c>
      <c r="C24" s="3" t="str">
        <f t="shared" si="8"/>
        <v>35387</v>
      </c>
      <c r="D24">
        <v>99.1</v>
      </c>
      <c r="E24">
        <v>24511</v>
      </c>
      <c r="F24">
        <v>43</v>
      </c>
      <c r="G24">
        <v>10540</v>
      </c>
      <c r="H24">
        <v>43</v>
      </c>
      <c r="I24">
        <v>68</v>
      </c>
      <c r="J24">
        <v>7168</v>
      </c>
      <c r="K24">
        <v>29.2</v>
      </c>
      <c r="L24">
        <v>58.1</v>
      </c>
      <c r="M24">
        <v>4164</v>
      </c>
      <c r="N24">
        <v>17</v>
      </c>
      <c r="O24">
        <v>3.43</v>
      </c>
      <c r="P24">
        <v>246</v>
      </c>
      <c r="Q24">
        <v>1</v>
      </c>
      <c r="R24">
        <v>3.74</v>
      </c>
      <c r="S24">
        <v>268</v>
      </c>
      <c r="T24">
        <v>1.0900000000000001</v>
      </c>
      <c r="U24">
        <v>34.200000000000003</v>
      </c>
      <c r="V24">
        <v>2455</v>
      </c>
      <c r="W24">
        <v>10</v>
      </c>
      <c r="X24" s="19">
        <f t="shared" si="9"/>
        <v>0.58864027538726338</v>
      </c>
      <c r="Y24">
        <v>2</v>
      </c>
      <c r="Z24" s="22" t="s">
        <v>200</v>
      </c>
      <c r="AD24" s="41" t="str">
        <f t="shared" si="0"/>
        <v>35387</v>
      </c>
      <c r="AF24">
        <f t="shared" si="1"/>
        <v>34.200000000000003</v>
      </c>
      <c r="AG24" s="25">
        <f t="shared" si="2"/>
        <v>10015.911223532292</v>
      </c>
      <c r="AH24" s="7">
        <f t="shared" si="3"/>
        <v>58.1</v>
      </c>
      <c r="AI24" s="25">
        <f t="shared" si="4"/>
        <v>16988.290971400595</v>
      </c>
      <c r="AJ24">
        <f t="shared" si="5"/>
        <v>3.74</v>
      </c>
      <c r="AK24" s="25">
        <f t="shared" si="6"/>
        <v>1093.3866427318346</v>
      </c>
      <c r="AM24" s="7">
        <v>17.254794520547946</v>
      </c>
    </row>
    <row r="25" spans="1:39" x14ac:dyDescent="0.3">
      <c r="A25" s="5" t="s">
        <v>42</v>
      </c>
      <c r="B25" s="5" t="str">
        <f t="shared" si="10"/>
        <v>36354 16-08-22 IIk.fcs ]</v>
      </c>
      <c r="C25" s="3" t="str">
        <f t="shared" si="8"/>
        <v>36354</v>
      </c>
      <c r="D25">
        <v>99.3</v>
      </c>
      <c r="E25">
        <v>40456</v>
      </c>
      <c r="F25">
        <v>26.1</v>
      </c>
      <c r="G25">
        <v>10557</v>
      </c>
      <c r="H25">
        <v>26.1</v>
      </c>
      <c r="I25">
        <v>72.900000000000006</v>
      </c>
      <c r="J25">
        <v>7692</v>
      </c>
      <c r="K25">
        <v>19</v>
      </c>
      <c r="L25">
        <v>56.7</v>
      </c>
      <c r="M25">
        <v>4358</v>
      </c>
      <c r="N25">
        <v>10.8</v>
      </c>
      <c r="O25">
        <v>2.89</v>
      </c>
      <c r="P25">
        <v>222</v>
      </c>
      <c r="Q25">
        <v>0.55000000000000004</v>
      </c>
      <c r="R25">
        <v>9.93</v>
      </c>
      <c r="S25">
        <v>764</v>
      </c>
      <c r="T25">
        <v>1.89</v>
      </c>
      <c r="U25">
        <v>30</v>
      </c>
      <c r="V25">
        <v>2310</v>
      </c>
      <c r="W25">
        <v>5.71</v>
      </c>
      <c r="X25" s="19">
        <f t="shared" si="9"/>
        <v>0.52910052910052907</v>
      </c>
      <c r="Y25">
        <v>2</v>
      </c>
      <c r="Z25" s="22" t="s">
        <v>200</v>
      </c>
      <c r="AD25" s="41" t="str">
        <f t="shared" ref="AD25" si="11">C25</f>
        <v>36354</v>
      </c>
      <c r="AF25">
        <f t="shared" si="1"/>
        <v>30</v>
      </c>
      <c r="AG25" s="25">
        <f t="shared" si="2"/>
        <v>5709.9070595214553</v>
      </c>
      <c r="AH25" s="7">
        <f t="shared" si="3"/>
        <v>56.7</v>
      </c>
      <c r="AI25" s="25">
        <f t="shared" si="4"/>
        <v>10772.196954716235</v>
      </c>
      <c r="AJ25">
        <f t="shared" si="5"/>
        <v>9.93</v>
      </c>
      <c r="AK25" s="25">
        <f t="shared" si="6"/>
        <v>1888.47142574649</v>
      </c>
      <c r="AM25" s="7">
        <v>24.252054794520546</v>
      </c>
    </row>
    <row r="27" spans="1:39" x14ac:dyDescent="0.3">
      <c r="A27" s="9" t="s">
        <v>247</v>
      </c>
      <c r="B27" s="9"/>
      <c r="C27" s="9"/>
      <c r="D27" s="9"/>
      <c r="E27" s="9"/>
      <c r="F27" s="9"/>
      <c r="G27" s="9"/>
      <c r="H27" s="9"/>
      <c r="I27" s="9"/>
      <c r="J27" s="9"/>
      <c r="L27" s="37" t="str">
        <f>X27</f>
        <v>Young (Accuri)</v>
      </c>
      <c r="X27" s="37" t="str">
        <f>A27</f>
        <v>Young (Accuri)</v>
      </c>
      <c r="AE27" s="37" t="str">
        <f>X27</f>
        <v>Young (Accuri)</v>
      </c>
      <c r="AJ27" s="25"/>
    </row>
    <row r="28" spans="1:39" ht="43.2" x14ac:dyDescent="0.3">
      <c r="A28" s="5" t="s">
        <v>0</v>
      </c>
      <c r="B28" s="6"/>
      <c r="C28" s="2" t="s">
        <v>87</v>
      </c>
      <c r="D28" s="1" t="s">
        <v>1</v>
      </c>
      <c r="E28" s="1" t="s">
        <v>2</v>
      </c>
      <c r="F28" s="1" t="s">
        <v>3</v>
      </c>
      <c r="G28" s="1" t="s">
        <v>3</v>
      </c>
      <c r="H28" s="1" t="s">
        <v>3</v>
      </c>
      <c r="I28" s="1" t="s">
        <v>5</v>
      </c>
      <c r="J28" s="1" t="s">
        <v>6</v>
      </c>
      <c r="K28" s="1" t="s">
        <v>7</v>
      </c>
      <c r="L28" s="1" t="s">
        <v>8</v>
      </c>
      <c r="M28" s="1" t="s">
        <v>9</v>
      </c>
      <c r="N28" s="1" t="s">
        <v>10</v>
      </c>
      <c r="O28" s="1" t="s">
        <v>11</v>
      </c>
      <c r="P28" s="1" t="s">
        <v>12</v>
      </c>
      <c r="Q28" s="1" t="s">
        <v>13</v>
      </c>
      <c r="R28" s="1" t="s">
        <v>14</v>
      </c>
      <c r="S28" s="1" t="s">
        <v>15</v>
      </c>
      <c r="T28" s="1" t="s">
        <v>16</v>
      </c>
      <c r="U28" s="1" t="s">
        <v>17</v>
      </c>
      <c r="V28" s="1" t="s">
        <v>18</v>
      </c>
      <c r="W28" s="1" t="s">
        <v>19</v>
      </c>
      <c r="X28" s="19" t="str">
        <f>X2</f>
        <v>Th/CTL</v>
      </c>
      <c r="Y28" t="s">
        <v>67</v>
      </c>
      <c r="Z28" s="22" t="s">
        <v>68</v>
      </c>
      <c r="AB28" s="1"/>
      <c r="AC28" s="8"/>
      <c r="AD28" s="41" t="str">
        <f t="shared" ref="AD28:AD45" si="12">C28</f>
        <v>Monkey #</v>
      </c>
      <c r="AF28" s="1" t="str">
        <f t="shared" ref="AF28:AM28" si="13">AF2</f>
        <v>Th, %</v>
      </c>
      <c r="AG28" s="1" t="str">
        <f t="shared" si="13"/>
        <v>Th, per 100k Leuko</v>
      </c>
      <c r="AH28" s="1" t="str">
        <f t="shared" si="13"/>
        <v>CTL, %</v>
      </c>
      <c r="AI28" s="1" t="str">
        <f t="shared" si="13"/>
        <v>CTL, per 100k Leuko</v>
      </c>
      <c r="AJ28" s="1" t="str">
        <f t="shared" si="13"/>
        <v>DP-T,%</v>
      </c>
      <c r="AK28" s="1" t="str">
        <f t="shared" si="13"/>
        <v>DP-T, per 100k Leuko</v>
      </c>
      <c r="AL28" s="1"/>
      <c r="AM28" s="1" t="str">
        <f t="shared" si="13"/>
        <v>Age, years</v>
      </c>
    </row>
    <row r="29" spans="1:39" x14ac:dyDescent="0.3">
      <c r="A29" s="5" t="s">
        <v>69</v>
      </c>
      <c r="B29" s="5" t="str">
        <f>RIGHT(A29,14)</f>
        <v>45176_C2.fcs ]</v>
      </c>
      <c r="C29" s="3" t="str">
        <f t="shared" ref="C29:C46" si="14">LEFT(B29,5)</f>
        <v>45176</v>
      </c>
      <c r="D29">
        <v>73.7</v>
      </c>
      <c r="E29">
        <v>11691</v>
      </c>
      <c r="F29">
        <v>63.8</v>
      </c>
      <c r="G29">
        <v>7462</v>
      </c>
      <c r="H29">
        <v>63.8</v>
      </c>
      <c r="I29">
        <v>59.7</v>
      </c>
      <c r="J29">
        <v>4455</v>
      </c>
      <c r="K29">
        <v>38.1</v>
      </c>
      <c r="L29">
        <v>53.7</v>
      </c>
      <c r="M29">
        <v>2394</v>
      </c>
      <c r="N29">
        <v>20.5</v>
      </c>
      <c r="O29">
        <v>1.32</v>
      </c>
      <c r="P29">
        <v>59</v>
      </c>
      <c r="Q29">
        <v>0.5</v>
      </c>
      <c r="R29">
        <v>2.4</v>
      </c>
      <c r="S29">
        <v>107</v>
      </c>
      <c r="T29">
        <v>0.92</v>
      </c>
      <c r="U29">
        <v>42.3</v>
      </c>
      <c r="V29">
        <v>1886</v>
      </c>
      <c r="W29">
        <v>16.100000000000001</v>
      </c>
      <c r="X29" s="19">
        <f t="shared" si="9"/>
        <v>0.7877094972067038</v>
      </c>
      <c r="Y29">
        <v>4</v>
      </c>
      <c r="Z29" s="22" t="s">
        <v>201</v>
      </c>
      <c r="AD29" s="41" t="str">
        <f t="shared" si="12"/>
        <v>45176</v>
      </c>
      <c r="AF29">
        <f t="shared" ref="AF29:AF46" si="15">U29</f>
        <v>42.3</v>
      </c>
      <c r="AG29" s="25">
        <f t="shared" ref="AG29:AG46" si="16">V29*100000/E29</f>
        <v>16132.067402275254</v>
      </c>
      <c r="AH29" s="7">
        <f t="shared" ref="AH29:AH46" si="17">L29</f>
        <v>53.7</v>
      </c>
      <c r="AI29" s="25">
        <f t="shared" ref="AI29:AI46" si="18">M29*100000/E29</f>
        <v>20477.290223248652</v>
      </c>
      <c r="AJ29">
        <f t="shared" ref="AJ29:AJ46" si="19">R29</f>
        <v>2.4</v>
      </c>
      <c r="AK29" s="25">
        <f t="shared" ref="AK29:AK46" si="20">S29*100000/E29</f>
        <v>915.23394063809769</v>
      </c>
      <c r="AM29" s="7">
        <v>3.3917808219178083</v>
      </c>
    </row>
    <row r="30" spans="1:39" x14ac:dyDescent="0.3">
      <c r="A30" s="5" t="s">
        <v>70</v>
      </c>
      <c r="B30" s="5" t="str">
        <f t="shared" ref="B30:B46" si="21">RIGHT(A30,14)</f>
        <v>45122_C2.fcs ]</v>
      </c>
      <c r="C30" s="3" t="str">
        <f t="shared" si="14"/>
        <v>45122</v>
      </c>
      <c r="D30">
        <v>87.4</v>
      </c>
      <c r="E30">
        <v>14772</v>
      </c>
      <c r="F30">
        <v>61.5</v>
      </c>
      <c r="G30">
        <v>9080</v>
      </c>
      <c r="H30">
        <v>61.5</v>
      </c>
      <c r="I30">
        <v>63.9</v>
      </c>
      <c r="J30">
        <v>5806</v>
      </c>
      <c r="K30">
        <v>39.299999999999997</v>
      </c>
      <c r="L30">
        <v>38.9</v>
      </c>
      <c r="M30">
        <v>2257</v>
      </c>
      <c r="N30">
        <v>15.3</v>
      </c>
      <c r="O30">
        <v>1.57</v>
      </c>
      <c r="P30">
        <v>91</v>
      </c>
      <c r="Q30">
        <v>0.62</v>
      </c>
      <c r="R30">
        <v>2.76</v>
      </c>
      <c r="S30">
        <v>160</v>
      </c>
      <c r="T30">
        <v>1.08</v>
      </c>
      <c r="U30">
        <v>56.6</v>
      </c>
      <c r="V30">
        <v>3288</v>
      </c>
      <c r="W30">
        <v>22.3</v>
      </c>
      <c r="X30" s="19">
        <f t="shared" si="9"/>
        <v>1.4550128534704372</v>
      </c>
      <c r="Y30">
        <v>4</v>
      </c>
      <c r="Z30" s="22" t="s">
        <v>201</v>
      </c>
      <c r="AD30" s="41" t="str">
        <f t="shared" si="12"/>
        <v>45122</v>
      </c>
      <c r="AF30">
        <f t="shared" si="15"/>
        <v>56.6</v>
      </c>
      <c r="AG30" s="25">
        <f t="shared" si="16"/>
        <v>22258.326563769293</v>
      </c>
      <c r="AH30" s="7">
        <f t="shared" si="17"/>
        <v>38.9</v>
      </c>
      <c r="AI30" s="25">
        <f t="shared" si="18"/>
        <v>15278.906038451123</v>
      </c>
      <c r="AJ30">
        <f t="shared" si="19"/>
        <v>2.76</v>
      </c>
      <c r="AK30" s="25">
        <f t="shared" si="20"/>
        <v>1083.1302464121311</v>
      </c>
      <c r="AM30" s="7">
        <v>3.4356164383561643</v>
      </c>
    </row>
    <row r="31" spans="1:39" x14ac:dyDescent="0.3">
      <c r="A31" s="5" t="s">
        <v>71</v>
      </c>
      <c r="B31" s="5" t="str">
        <f t="shared" si="21"/>
        <v>45038_C2.fcs ]</v>
      </c>
      <c r="C31" s="3" t="str">
        <f t="shared" si="14"/>
        <v>45038</v>
      </c>
      <c r="D31">
        <v>18.600000000000001</v>
      </c>
      <c r="E31">
        <v>2995</v>
      </c>
      <c r="F31">
        <v>50.6</v>
      </c>
      <c r="G31">
        <v>1515</v>
      </c>
      <c r="H31">
        <v>50.6</v>
      </c>
      <c r="I31">
        <v>49.5</v>
      </c>
      <c r="J31">
        <v>750</v>
      </c>
      <c r="K31">
        <v>25</v>
      </c>
      <c r="L31">
        <v>36.700000000000003</v>
      </c>
      <c r="M31">
        <v>275</v>
      </c>
      <c r="N31">
        <v>9.18</v>
      </c>
      <c r="O31">
        <v>3.33</v>
      </c>
      <c r="P31">
        <v>25</v>
      </c>
      <c r="Q31">
        <v>0.83</v>
      </c>
      <c r="R31">
        <v>1.47</v>
      </c>
      <c r="S31">
        <v>11</v>
      </c>
      <c r="T31">
        <v>0.37</v>
      </c>
      <c r="U31">
        <v>58.4</v>
      </c>
      <c r="V31">
        <v>438</v>
      </c>
      <c r="W31">
        <v>14.6</v>
      </c>
      <c r="X31" s="19">
        <f t="shared" si="9"/>
        <v>1.5912806539509534</v>
      </c>
      <c r="Y31">
        <v>4</v>
      </c>
      <c r="Z31" s="22" t="s">
        <v>201</v>
      </c>
      <c r="AD31" s="41" t="str">
        <f t="shared" si="12"/>
        <v>45038</v>
      </c>
      <c r="AF31">
        <f t="shared" si="15"/>
        <v>58.4</v>
      </c>
      <c r="AG31" s="25">
        <f t="shared" si="16"/>
        <v>14624.373956594323</v>
      </c>
      <c r="AH31" s="7">
        <f t="shared" si="17"/>
        <v>36.700000000000003</v>
      </c>
      <c r="AI31" s="25">
        <f t="shared" si="18"/>
        <v>9181.9699499165272</v>
      </c>
      <c r="AJ31">
        <f t="shared" si="19"/>
        <v>1.47</v>
      </c>
      <c r="AK31" s="25">
        <f t="shared" si="20"/>
        <v>367.27879799666113</v>
      </c>
      <c r="AM31" s="7">
        <v>3.4986301369863013</v>
      </c>
    </row>
    <row r="32" spans="1:39" x14ac:dyDescent="0.3">
      <c r="A32" s="5" t="s">
        <v>72</v>
      </c>
      <c r="B32" s="5" t="str">
        <f t="shared" si="21"/>
        <v>44930_C2.fcs ]</v>
      </c>
      <c r="C32" s="3" t="str">
        <f t="shared" si="14"/>
        <v>44930</v>
      </c>
      <c r="D32">
        <v>65.7</v>
      </c>
      <c r="E32">
        <v>11798</v>
      </c>
      <c r="F32">
        <v>56.9</v>
      </c>
      <c r="G32">
        <v>6712</v>
      </c>
      <c r="H32">
        <v>56.9</v>
      </c>
      <c r="I32">
        <v>55.9</v>
      </c>
      <c r="J32">
        <v>3752</v>
      </c>
      <c r="K32">
        <v>31.8</v>
      </c>
      <c r="L32">
        <v>42.2</v>
      </c>
      <c r="M32">
        <v>1584</v>
      </c>
      <c r="N32">
        <v>13.4</v>
      </c>
      <c r="O32">
        <v>1.73</v>
      </c>
      <c r="P32">
        <v>65</v>
      </c>
      <c r="Q32">
        <v>0.55000000000000004</v>
      </c>
      <c r="R32">
        <v>3.81</v>
      </c>
      <c r="S32">
        <v>143</v>
      </c>
      <c r="T32">
        <v>1.21</v>
      </c>
      <c r="U32">
        <v>52</v>
      </c>
      <c r="V32">
        <v>1951</v>
      </c>
      <c r="W32">
        <v>16.5</v>
      </c>
      <c r="X32" s="19">
        <f t="shared" si="9"/>
        <v>1.2322274881516586</v>
      </c>
      <c r="Y32">
        <v>4</v>
      </c>
      <c r="Z32" s="22" t="s">
        <v>201</v>
      </c>
      <c r="AD32" s="41" t="str">
        <f t="shared" si="12"/>
        <v>44930</v>
      </c>
      <c r="AF32">
        <f t="shared" si="15"/>
        <v>52</v>
      </c>
      <c r="AG32" s="25">
        <f t="shared" si="16"/>
        <v>16536.701135785726</v>
      </c>
      <c r="AH32" s="7">
        <f t="shared" si="17"/>
        <v>42.2</v>
      </c>
      <c r="AI32" s="25">
        <f t="shared" si="18"/>
        <v>13426.0044075267</v>
      </c>
      <c r="AJ32">
        <f t="shared" si="19"/>
        <v>3.81</v>
      </c>
      <c r="AK32" s="25">
        <f t="shared" si="20"/>
        <v>1212.0698423461604</v>
      </c>
      <c r="AM32" s="7">
        <v>3.547945205479452</v>
      </c>
    </row>
    <row r="33" spans="1:39" x14ac:dyDescent="0.3">
      <c r="A33" s="5" t="s">
        <v>73</v>
      </c>
      <c r="B33" s="5" t="str">
        <f t="shared" si="21"/>
        <v>44857_C2.fcs ]</v>
      </c>
      <c r="C33" s="3" t="str">
        <f t="shared" si="14"/>
        <v>44857</v>
      </c>
      <c r="D33">
        <v>26.7</v>
      </c>
      <c r="E33">
        <v>5168</v>
      </c>
      <c r="F33">
        <v>67.5</v>
      </c>
      <c r="G33">
        <v>3487</v>
      </c>
      <c r="H33">
        <v>67.5</v>
      </c>
      <c r="I33">
        <v>68</v>
      </c>
      <c r="J33">
        <v>2372</v>
      </c>
      <c r="K33">
        <v>45.9</v>
      </c>
      <c r="L33">
        <v>36.799999999999997</v>
      </c>
      <c r="M33">
        <v>874</v>
      </c>
      <c r="N33">
        <v>16.899999999999999</v>
      </c>
      <c r="O33">
        <v>2.0699999999999998</v>
      </c>
      <c r="P33">
        <v>49</v>
      </c>
      <c r="Q33">
        <v>0.95</v>
      </c>
      <c r="R33">
        <v>2.95</v>
      </c>
      <c r="S33">
        <v>70</v>
      </c>
      <c r="T33">
        <v>1.35</v>
      </c>
      <c r="U33">
        <v>57.8</v>
      </c>
      <c r="V33">
        <v>1371</v>
      </c>
      <c r="W33">
        <v>26.5</v>
      </c>
      <c r="X33" s="19">
        <f t="shared" si="9"/>
        <v>1.5706521739130435</v>
      </c>
      <c r="Y33">
        <v>4</v>
      </c>
      <c r="Z33" s="22" t="s">
        <v>201</v>
      </c>
      <c r="AD33" s="41" t="str">
        <f t="shared" si="12"/>
        <v>44857</v>
      </c>
      <c r="AF33">
        <f t="shared" si="15"/>
        <v>57.8</v>
      </c>
      <c r="AG33" s="25">
        <f t="shared" si="16"/>
        <v>26528.637770897833</v>
      </c>
      <c r="AH33" s="7">
        <f t="shared" si="17"/>
        <v>36.799999999999997</v>
      </c>
      <c r="AI33" s="25">
        <f t="shared" si="18"/>
        <v>16911.764705882353</v>
      </c>
      <c r="AJ33">
        <f t="shared" si="19"/>
        <v>2.95</v>
      </c>
      <c r="AK33" s="25">
        <f t="shared" si="20"/>
        <v>1354.4891640866872</v>
      </c>
      <c r="AM33" s="7">
        <v>3.6054794520547944</v>
      </c>
    </row>
    <row r="34" spans="1:39" x14ac:dyDescent="0.3">
      <c r="A34" s="5" t="s">
        <v>74</v>
      </c>
      <c r="B34" s="5" t="str">
        <f t="shared" si="21"/>
        <v>44861_C2.fcs ]</v>
      </c>
      <c r="C34" s="3" t="str">
        <f t="shared" si="14"/>
        <v>44861</v>
      </c>
      <c r="D34">
        <v>83.5</v>
      </c>
      <c r="E34">
        <v>15317</v>
      </c>
      <c r="F34">
        <v>55.6</v>
      </c>
      <c r="G34">
        <v>8509</v>
      </c>
      <c r="H34">
        <v>55.6</v>
      </c>
      <c r="I34">
        <v>63.1</v>
      </c>
      <c r="J34">
        <v>5371</v>
      </c>
      <c r="K34">
        <v>35.1</v>
      </c>
      <c r="L34">
        <v>46.6</v>
      </c>
      <c r="M34">
        <v>2501</v>
      </c>
      <c r="N34">
        <v>16.3</v>
      </c>
      <c r="O34">
        <v>2.33</v>
      </c>
      <c r="P34">
        <v>125</v>
      </c>
      <c r="Q34">
        <v>0.82</v>
      </c>
      <c r="R34">
        <v>2.4</v>
      </c>
      <c r="S34">
        <v>129</v>
      </c>
      <c r="T34">
        <v>0.84</v>
      </c>
      <c r="U34">
        <v>48.5</v>
      </c>
      <c r="V34">
        <v>2604</v>
      </c>
      <c r="W34">
        <v>17</v>
      </c>
      <c r="X34" s="19">
        <f t="shared" si="9"/>
        <v>1.0407725321888412</v>
      </c>
      <c r="Y34">
        <v>4</v>
      </c>
      <c r="Z34" s="22" t="s">
        <v>201</v>
      </c>
      <c r="AD34" s="41" t="str">
        <f t="shared" si="12"/>
        <v>44861</v>
      </c>
      <c r="AF34">
        <f t="shared" si="15"/>
        <v>48.5</v>
      </c>
      <c r="AG34" s="25">
        <f t="shared" si="16"/>
        <v>17000.718156296924</v>
      </c>
      <c r="AH34" s="7">
        <f t="shared" si="17"/>
        <v>46.6</v>
      </c>
      <c r="AI34" s="25">
        <f t="shared" si="18"/>
        <v>16328.262714630802</v>
      </c>
      <c r="AJ34">
        <f t="shared" si="19"/>
        <v>2.4</v>
      </c>
      <c r="AK34" s="25">
        <f t="shared" si="20"/>
        <v>842.20147548475552</v>
      </c>
      <c r="AM34" s="7">
        <v>3.5972602739726027</v>
      </c>
    </row>
    <row r="35" spans="1:39" x14ac:dyDescent="0.3">
      <c r="A35" s="5" t="s">
        <v>75</v>
      </c>
      <c r="B35" s="5" t="str">
        <f t="shared" si="21"/>
        <v>45004_C2.fcs ]</v>
      </c>
      <c r="C35" s="3" t="str">
        <f t="shared" si="14"/>
        <v>45004</v>
      </c>
      <c r="D35">
        <v>80.3</v>
      </c>
      <c r="E35">
        <v>16017</v>
      </c>
      <c r="F35">
        <v>51.5</v>
      </c>
      <c r="G35">
        <v>8253</v>
      </c>
      <c r="H35">
        <v>51.5</v>
      </c>
      <c r="I35">
        <v>51.5</v>
      </c>
      <c r="J35">
        <v>4251</v>
      </c>
      <c r="K35">
        <v>26.5</v>
      </c>
      <c r="L35">
        <v>44.9</v>
      </c>
      <c r="M35">
        <v>1907</v>
      </c>
      <c r="N35">
        <v>11.9</v>
      </c>
      <c r="O35">
        <v>2.4700000000000002</v>
      </c>
      <c r="P35">
        <v>105</v>
      </c>
      <c r="Q35">
        <v>0.66</v>
      </c>
      <c r="R35">
        <v>2.35</v>
      </c>
      <c r="S35">
        <v>100</v>
      </c>
      <c r="T35">
        <v>0.62</v>
      </c>
      <c r="U35">
        <v>49.9</v>
      </c>
      <c r="V35">
        <v>2123</v>
      </c>
      <c r="W35">
        <v>13.3</v>
      </c>
      <c r="X35" s="19">
        <f t="shared" si="9"/>
        <v>1.111358574610245</v>
      </c>
      <c r="Y35">
        <v>4</v>
      </c>
      <c r="Z35" s="22" t="s">
        <v>201</v>
      </c>
      <c r="AD35" s="41" t="str">
        <f t="shared" si="12"/>
        <v>45004</v>
      </c>
      <c r="AF35">
        <f t="shared" si="15"/>
        <v>49.9</v>
      </c>
      <c r="AG35" s="25">
        <f t="shared" si="16"/>
        <v>13254.666916401324</v>
      </c>
      <c r="AH35" s="7">
        <f t="shared" si="17"/>
        <v>44.9</v>
      </c>
      <c r="AI35" s="25">
        <f t="shared" si="18"/>
        <v>11906.099768995442</v>
      </c>
      <c r="AJ35">
        <f t="shared" si="19"/>
        <v>2.35</v>
      </c>
      <c r="AK35" s="25">
        <f t="shared" si="20"/>
        <v>624.33664231753767</v>
      </c>
      <c r="AM35" s="7">
        <v>3.5205479452054793</v>
      </c>
    </row>
    <row r="36" spans="1:39" x14ac:dyDescent="0.3">
      <c r="A36" s="5" t="s">
        <v>76</v>
      </c>
      <c r="B36" s="5" t="str">
        <f t="shared" si="21"/>
        <v>45241_C2.fcs ]</v>
      </c>
      <c r="C36" s="3" t="str">
        <f t="shared" si="14"/>
        <v>45241</v>
      </c>
      <c r="D36">
        <v>76.3</v>
      </c>
      <c r="E36">
        <v>13227</v>
      </c>
      <c r="F36">
        <v>59.5</v>
      </c>
      <c r="G36">
        <v>7867</v>
      </c>
      <c r="H36">
        <v>59.5</v>
      </c>
      <c r="I36">
        <v>53.2</v>
      </c>
      <c r="J36">
        <v>4184</v>
      </c>
      <c r="K36">
        <v>31.6</v>
      </c>
      <c r="L36">
        <v>34.200000000000003</v>
      </c>
      <c r="M36">
        <v>1433</v>
      </c>
      <c r="N36">
        <v>10.8</v>
      </c>
      <c r="O36">
        <v>2.75</v>
      </c>
      <c r="P36">
        <v>115</v>
      </c>
      <c r="Q36">
        <v>0.87</v>
      </c>
      <c r="R36">
        <v>5.52</v>
      </c>
      <c r="S36">
        <v>231</v>
      </c>
      <c r="T36">
        <v>1.75</v>
      </c>
      <c r="U36">
        <v>56.9</v>
      </c>
      <c r="V36">
        <v>2379</v>
      </c>
      <c r="W36">
        <v>18</v>
      </c>
      <c r="X36" s="19">
        <f t="shared" si="9"/>
        <v>1.6637426900584793</v>
      </c>
      <c r="Y36">
        <v>4</v>
      </c>
      <c r="Z36" s="22" t="s">
        <v>201</v>
      </c>
      <c r="AD36" s="41" t="str">
        <f t="shared" si="12"/>
        <v>45241</v>
      </c>
      <c r="AF36">
        <f t="shared" si="15"/>
        <v>56.9</v>
      </c>
      <c r="AG36" s="25">
        <f t="shared" si="16"/>
        <v>17985.937854388751</v>
      </c>
      <c r="AH36" s="7">
        <f t="shared" si="17"/>
        <v>34.200000000000003</v>
      </c>
      <c r="AI36" s="25">
        <f t="shared" si="18"/>
        <v>10833.900355333786</v>
      </c>
      <c r="AJ36">
        <f t="shared" si="19"/>
        <v>5.52</v>
      </c>
      <c r="AK36" s="25">
        <f t="shared" si="20"/>
        <v>1746.4277613971421</v>
      </c>
      <c r="AM36" s="7">
        <v>3.3041095890410959</v>
      </c>
    </row>
    <row r="37" spans="1:39" x14ac:dyDescent="0.3">
      <c r="A37" s="5" t="s">
        <v>77</v>
      </c>
      <c r="B37" s="5" t="str">
        <f t="shared" si="21"/>
        <v>44767_C2.fcs ]</v>
      </c>
      <c r="C37" s="3" t="str">
        <f t="shared" si="14"/>
        <v>44767</v>
      </c>
      <c r="D37">
        <v>85.1</v>
      </c>
      <c r="E37">
        <v>16248</v>
      </c>
      <c r="F37">
        <v>53</v>
      </c>
      <c r="G37">
        <v>8615</v>
      </c>
      <c r="H37">
        <v>53</v>
      </c>
      <c r="I37">
        <v>48.4</v>
      </c>
      <c r="J37">
        <v>4169</v>
      </c>
      <c r="K37">
        <v>25.7</v>
      </c>
      <c r="L37">
        <v>41</v>
      </c>
      <c r="M37">
        <v>1710</v>
      </c>
      <c r="N37">
        <v>10.5</v>
      </c>
      <c r="O37">
        <v>2.2799999999999998</v>
      </c>
      <c r="P37">
        <v>95</v>
      </c>
      <c r="Q37">
        <v>0.57999999999999996</v>
      </c>
      <c r="R37">
        <v>7.96</v>
      </c>
      <c r="S37">
        <v>332</v>
      </c>
      <c r="T37">
        <v>2.04</v>
      </c>
      <c r="U37">
        <v>48.5</v>
      </c>
      <c r="V37">
        <v>2022</v>
      </c>
      <c r="W37">
        <v>12.4</v>
      </c>
      <c r="X37" s="19">
        <f t="shared" si="9"/>
        <v>1.1829268292682926</v>
      </c>
      <c r="Y37">
        <v>4</v>
      </c>
      <c r="Z37" s="22" t="s">
        <v>201</v>
      </c>
      <c r="AD37" s="41" t="str">
        <f t="shared" si="12"/>
        <v>44767</v>
      </c>
      <c r="AF37">
        <f t="shared" si="15"/>
        <v>48.5</v>
      </c>
      <c r="AG37" s="25">
        <f t="shared" si="16"/>
        <v>12444.608567208272</v>
      </c>
      <c r="AH37" s="7">
        <f t="shared" si="17"/>
        <v>41</v>
      </c>
      <c r="AI37" s="25">
        <f t="shared" si="18"/>
        <v>10524.37223042836</v>
      </c>
      <c r="AJ37">
        <f t="shared" si="19"/>
        <v>7.96</v>
      </c>
      <c r="AK37" s="25">
        <f t="shared" si="20"/>
        <v>2043.3284096504185</v>
      </c>
      <c r="AM37" s="8">
        <v>3.6328767123287671</v>
      </c>
    </row>
    <row r="38" spans="1:39" x14ac:dyDescent="0.3">
      <c r="A38" s="5" t="s">
        <v>78</v>
      </c>
      <c r="B38" s="5" t="str">
        <f t="shared" si="21"/>
        <v>45267_C2.fcs ]</v>
      </c>
      <c r="C38" s="3" t="str">
        <f t="shared" si="14"/>
        <v>45267</v>
      </c>
      <c r="D38">
        <v>13.4</v>
      </c>
      <c r="E38">
        <v>2190</v>
      </c>
      <c r="F38">
        <v>52.9</v>
      </c>
      <c r="G38">
        <v>1159</v>
      </c>
      <c r="H38">
        <v>52.9</v>
      </c>
      <c r="I38">
        <v>51</v>
      </c>
      <c r="J38">
        <v>591</v>
      </c>
      <c r="K38">
        <v>27</v>
      </c>
      <c r="L38">
        <v>42.6</v>
      </c>
      <c r="M38">
        <v>252</v>
      </c>
      <c r="N38">
        <v>11.5</v>
      </c>
      <c r="O38">
        <v>2.0299999999999998</v>
      </c>
      <c r="P38">
        <v>12</v>
      </c>
      <c r="Q38">
        <v>0.55000000000000004</v>
      </c>
      <c r="R38">
        <v>5.58</v>
      </c>
      <c r="S38">
        <v>33</v>
      </c>
      <c r="T38">
        <v>1.51</v>
      </c>
      <c r="U38">
        <v>49.1</v>
      </c>
      <c r="V38">
        <v>290</v>
      </c>
      <c r="W38">
        <v>13.2</v>
      </c>
      <c r="X38" s="19">
        <f t="shared" si="9"/>
        <v>1.1525821596244132</v>
      </c>
      <c r="Y38">
        <v>4</v>
      </c>
      <c r="Z38" s="22" t="s">
        <v>201</v>
      </c>
      <c r="AD38" s="41" t="str">
        <f t="shared" si="12"/>
        <v>45267</v>
      </c>
      <c r="AF38">
        <f t="shared" si="15"/>
        <v>49.1</v>
      </c>
      <c r="AG38" s="25">
        <f t="shared" si="16"/>
        <v>13242.009132420091</v>
      </c>
      <c r="AH38" s="7">
        <f t="shared" si="17"/>
        <v>42.6</v>
      </c>
      <c r="AI38" s="25">
        <f t="shared" si="18"/>
        <v>11506.849315068494</v>
      </c>
      <c r="AJ38">
        <f t="shared" si="19"/>
        <v>5.58</v>
      </c>
      <c r="AK38" s="25">
        <f t="shared" si="20"/>
        <v>1506.8493150684931</v>
      </c>
      <c r="AM38" s="7">
        <v>3.2630136986301368</v>
      </c>
    </row>
    <row r="39" spans="1:39" x14ac:dyDescent="0.3">
      <c r="A39" s="5" t="s">
        <v>79</v>
      </c>
      <c r="B39" s="5" t="str">
        <f t="shared" si="21"/>
        <v>44905_C2.fcs ]</v>
      </c>
      <c r="C39" s="3" t="str">
        <f t="shared" si="14"/>
        <v>44905</v>
      </c>
      <c r="D39">
        <v>59.8</v>
      </c>
      <c r="E39">
        <v>9487</v>
      </c>
      <c r="F39">
        <v>62.4</v>
      </c>
      <c r="G39">
        <v>5922</v>
      </c>
      <c r="H39">
        <v>62.4</v>
      </c>
      <c r="I39">
        <v>49.5</v>
      </c>
      <c r="J39">
        <v>2931</v>
      </c>
      <c r="K39">
        <v>30.9</v>
      </c>
      <c r="L39">
        <v>40.799999999999997</v>
      </c>
      <c r="M39">
        <v>1196</v>
      </c>
      <c r="N39">
        <v>12.6</v>
      </c>
      <c r="O39">
        <v>3.72</v>
      </c>
      <c r="P39">
        <v>109</v>
      </c>
      <c r="Q39">
        <v>1.1499999999999999</v>
      </c>
      <c r="R39">
        <v>3.82</v>
      </c>
      <c r="S39">
        <v>112</v>
      </c>
      <c r="T39">
        <v>1.18</v>
      </c>
      <c r="U39">
        <v>51.2</v>
      </c>
      <c r="V39">
        <v>1500</v>
      </c>
      <c r="W39">
        <v>15.8</v>
      </c>
      <c r="X39" s="19">
        <f t="shared" si="9"/>
        <v>1.2549019607843139</v>
      </c>
      <c r="Y39">
        <v>4</v>
      </c>
      <c r="Z39" s="22" t="s">
        <v>201</v>
      </c>
      <c r="AD39" s="41" t="str">
        <f t="shared" si="12"/>
        <v>44905</v>
      </c>
      <c r="AF39">
        <f t="shared" si="15"/>
        <v>51.2</v>
      </c>
      <c r="AG39" s="25">
        <f t="shared" si="16"/>
        <v>15811.109939917782</v>
      </c>
      <c r="AH39" s="7">
        <f t="shared" si="17"/>
        <v>40.799999999999997</v>
      </c>
      <c r="AI39" s="25">
        <f t="shared" si="18"/>
        <v>12606.724992094445</v>
      </c>
      <c r="AJ39">
        <f t="shared" si="19"/>
        <v>3.82</v>
      </c>
      <c r="AK39" s="25">
        <f t="shared" si="20"/>
        <v>1180.5628755138612</v>
      </c>
      <c r="AM39" s="7">
        <v>3.5643835616438357</v>
      </c>
    </row>
    <row r="40" spans="1:39" x14ac:dyDescent="0.3">
      <c r="A40" s="5" t="s">
        <v>80</v>
      </c>
      <c r="B40" s="5" t="str">
        <f t="shared" si="21"/>
        <v>45243_C2.fcs ]</v>
      </c>
      <c r="C40" s="3" t="str">
        <f t="shared" si="14"/>
        <v>45243</v>
      </c>
      <c r="D40">
        <v>68.8</v>
      </c>
      <c r="E40">
        <v>11910</v>
      </c>
      <c r="F40">
        <v>56.5</v>
      </c>
      <c r="G40">
        <v>6731</v>
      </c>
      <c r="H40">
        <v>56.5</v>
      </c>
      <c r="I40">
        <v>67.900000000000006</v>
      </c>
      <c r="J40">
        <v>4573</v>
      </c>
      <c r="K40">
        <v>38.4</v>
      </c>
      <c r="L40">
        <v>41.7</v>
      </c>
      <c r="M40">
        <v>1906</v>
      </c>
      <c r="N40">
        <v>16</v>
      </c>
      <c r="O40">
        <v>1.44</v>
      </c>
      <c r="P40">
        <v>66</v>
      </c>
      <c r="Q40">
        <v>0.55000000000000004</v>
      </c>
      <c r="R40">
        <v>2.5099999999999998</v>
      </c>
      <c r="S40">
        <v>115</v>
      </c>
      <c r="T40">
        <v>0.97</v>
      </c>
      <c r="U40">
        <v>54</v>
      </c>
      <c r="V40">
        <v>2469</v>
      </c>
      <c r="W40">
        <v>20.7</v>
      </c>
      <c r="X40" s="19">
        <f t="shared" si="9"/>
        <v>1.2949640287769784</v>
      </c>
      <c r="Y40">
        <v>4</v>
      </c>
      <c r="Z40" s="22" t="s">
        <v>201</v>
      </c>
      <c r="AD40" s="41" t="str">
        <f t="shared" si="12"/>
        <v>45243</v>
      </c>
      <c r="AF40">
        <f t="shared" si="15"/>
        <v>54</v>
      </c>
      <c r="AG40" s="25">
        <f t="shared" si="16"/>
        <v>20730.478589420654</v>
      </c>
      <c r="AH40" s="7">
        <f t="shared" si="17"/>
        <v>41.7</v>
      </c>
      <c r="AI40" s="25">
        <f t="shared" si="18"/>
        <v>16003.35852225021</v>
      </c>
      <c r="AJ40">
        <f t="shared" si="19"/>
        <v>2.5099999999999998</v>
      </c>
      <c r="AK40" s="25">
        <f t="shared" si="20"/>
        <v>965.57514693534847</v>
      </c>
      <c r="AM40" s="7">
        <v>3.3041095890410959</v>
      </c>
    </row>
    <row r="41" spans="1:39" x14ac:dyDescent="0.3">
      <c r="A41" s="5" t="s">
        <v>81</v>
      </c>
      <c r="B41" s="5" t="str">
        <f t="shared" si="21"/>
        <v>45002_C2.fcs ]</v>
      </c>
      <c r="C41" s="3" t="str">
        <f t="shared" si="14"/>
        <v>45002</v>
      </c>
      <c r="D41">
        <v>70.900000000000006</v>
      </c>
      <c r="E41">
        <v>20469</v>
      </c>
      <c r="F41">
        <v>24.1</v>
      </c>
      <c r="G41">
        <v>4925</v>
      </c>
      <c r="H41">
        <v>24.1</v>
      </c>
      <c r="I41">
        <v>53.9</v>
      </c>
      <c r="J41">
        <v>2656</v>
      </c>
      <c r="K41">
        <v>13</v>
      </c>
      <c r="L41">
        <v>48.5</v>
      </c>
      <c r="M41">
        <v>1287</v>
      </c>
      <c r="N41">
        <v>6.29</v>
      </c>
      <c r="O41">
        <v>1.17</v>
      </c>
      <c r="P41">
        <v>31</v>
      </c>
      <c r="Q41">
        <v>0.15</v>
      </c>
      <c r="R41">
        <v>5.08</v>
      </c>
      <c r="S41">
        <v>135</v>
      </c>
      <c r="T41">
        <v>0.66</v>
      </c>
      <c r="U41">
        <v>45</v>
      </c>
      <c r="V41">
        <v>1195</v>
      </c>
      <c r="W41">
        <v>5.84</v>
      </c>
      <c r="X41" s="19">
        <f t="shared" si="9"/>
        <v>0.92783505154639179</v>
      </c>
      <c r="Y41">
        <v>4</v>
      </c>
      <c r="Z41" s="22" t="s">
        <v>201</v>
      </c>
      <c r="AD41" s="41" t="str">
        <f t="shared" si="12"/>
        <v>45002</v>
      </c>
      <c r="AF41">
        <f t="shared" si="15"/>
        <v>45</v>
      </c>
      <c r="AG41" s="25">
        <f t="shared" si="16"/>
        <v>5838.0966339342422</v>
      </c>
      <c r="AH41" s="7">
        <f t="shared" si="17"/>
        <v>48.5</v>
      </c>
      <c r="AI41" s="25">
        <f t="shared" si="18"/>
        <v>6287.5567931994719</v>
      </c>
      <c r="AJ41">
        <f t="shared" si="19"/>
        <v>5.08</v>
      </c>
      <c r="AK41" s="25">
        <f t="shared" si="20"/>
        <v>659.53392935658803</v>
      </c>
      <c r="AM41" s="7">
        <v>3.5205479452054793</v>
      </c>
    </row>
    <row r="42" spans="1:39" x14ac:dyDescent="0.3">
      <c r="A42" s="5" t="s">
        <v>82</v>
      </c>
      <c r="B42" s="5" t="str">
        <f t="shared" si="21"/>
        <v>44932_C2.fcs ]</v>
      </c>
      <c r="C42" s="3" t="str">
        <f t="shared" si="14"/>
        <v>44932</v>
      </c>
      <c r="D42">
        <v>80.5</v>
      </c>
      <c r="E42">
        <v>14087</v>
      </c>
      <c r="F42">
        <v>59.3</v>
      </c>
      <c r="G42">
        <v>8356</v>
      </c>
      <c r="H42">
        <v>59.3</v>
      </c>
      <c r="I42">
        <v>58.4</v>
      </c>
      <c r="J42">
        <v>4882</v>
      </c>
      <c r="K42">
        <v>34.700000000000003</v>
      </c>
      <c r="L42">
        <v>47.1</v>
      </c>
      <c r="M42">
        <v>2300</v>
      </c>
      <c r="N42">
        <v>16.3</v>
      </c>
      <c r="O42">
        <v>2.48</v>
      </c>
      <c r="P42">
        <v>121</v>
      </c>
      <c r="Q42">
        <v>0.86</v>
      </c>
      <c r="R42">
        <v>3.15</v>
      </c>
      <c r="S42">
        <v>154</v>
      </c>
      <c r="T42">
        <v>1.0900000000000001</v>
      </c>
      <c r="U42">
        <v>46.8</v>
      </c>
      <c r="V42">
        <v>2287</v>
      </c>
      <c r="W42">
        <v>16.2</v>
      </c>
      <c r="X42" s="19">
        <f t="shared" si="9"/>
        <v>0.99363057324840753</v>
      </c>
      <c r="Y42">
        <v>4</v>
      </c>
      <c r="Z42" s="22" t="s">
        <v>201</v>
      </c>
      <c r="AD42" s="41" t="str">
        <f t="shared" si="12"/>
        <v>44932</v>
      </c>
      <c r="AF42">
        <f t="shared" si="15"/>
        <v>46.8</v>
      </c>
      <c r="AG42" s="25">
        <f t="shared" si="16"/>
        <v>16234.826435720877</v>
      </c>
      <c r="AH42" s="7">
        <f t="shared" si="17"/>
        <v>47.1</v>
      </c>
      <c r="AI42" s="25">
        <f t="shared" si="18"/>
        <v>16327.110101512033</v>
      </c>
      <c r="AJ42">
        <f t="shared" si="19"/>
        <v>3.15</v>
      </c>
      <c r="AK42" s="25">
        <f t="shared" si="20"/>
        <v>1093.2065024490664</v>
      </c>
      <c r="AM42" s="7">
        <v>3.547945205479452</v>
      </c>
    </row>
    <row r="43" spans="1:39" x14ac:dyDescent="0.3">
      <c r="A43" s="5" t="s">
        <v>83</v>
      </c>
      <c r="B43" s="5" t="str">
        <f t="shared" si="21"/>
        <v>45173_C2.fcs ]</v>
      </c>
      <c r="C43" s="3" t="str">
        <f t="shared" si="14"/>
        <v>45173</v>
      </c>
      <c r="D43">
        <v>21.9</v>
      </c>
      <c r="E43">
        <v>3437</v>
      </c>
      <c r="F43">
        <v>61.2</v>
      </c>
      <c r="G43">
        <v>2104</v>
      </c>
      <c r="H43">
        <v>61.2</v>
      </c>
      <c r="I43">
        <v>47.9</v>
      </c>
      <c r="J43">
        <v>1007</v>
      </c>
      <c r="K43">
        <v>29.3</v>
      </c>
      <c r="L43">
        <v>55.5</v>
      </c>
      <c r="M43">
        <v>559</v>
      </c>
      <c r="N43">
        <v>16.3</v>
      </c>
      <c r="O43">
        <v>2.68</v>
      </c>
      <c r="P43">
        <v>27</v>
      </c>
      <c r="Q43">
        <v>0.79</v>
      </c>
      <c r="R43">
        <v>4.37</v>
      </c>
      <c r="S43">
        <v>44</v>
      </c>
      <c r="T43">
        <v>1.28</v>
      </c>
      <c r="U43">
        <v>37</v>
      </c>
      <c r="V43">
        <v>373</v>
      </c>
      <c r="W43">
        <v>10.9</v>
      </c>
      <c r="X43" s="19">
        <f t="shared" si="9"/>
        <v>0.66666666666666663</v>
      </c>
      <c r="Y43">
        <v>4</v>
      </c>
      <c r="Z43" s="22" t="s">
        <v>201</v>
      </c>
      <c r="AD43" s="41" t="str">
        <f t="shared" si="12"/>
        <v>45173</v>
      </c>
      <c r="AF43">
        <f t="shared" si="15"/>
        <v>37</v>
      </c>
      <c r="AG43" s="25">
        <f t="shared" si="16"/>
        <v>10852.487634565028</v>
      </c>
      <c r="AH43" s="7">
        <f t="shared" si="17"/>
        <v>55.5</v>
      </c>
      <c r="AI43" s="25">
        <f t="shared" si="18"/>
        <v>16264.183881291825</v>
      </c>
      <c r="AJ43">
        <f t="shared" si="19"/>
        <v>4.37</v>
      </c>
      <c r="AK43" s="25">
        <f t="shared" si="20"/>
        <v>1280.1862089031131</v>
      </c>
      <c r="AM43" s="7">
        <v>3.3945205479452056</v>
      </c>
    </row>
    <row r="44" spans="1:39" x14ac:dyDescent="0.3">
      <c r="A44" s="5" t="s">
        <v>84</v>
      </c>
      <c r="B44" s="5" t="str">
        <f t="shared" si="21"/>
        <v>45100_C2.fcs ]</v>
      </c>
      <c r="C44" s="3" t="str">
        <f t="shared" si="14"/>
        <v>45100</v>
      </c>
      <c r="D44">
        <v>78.599999999999994</v>
      </c>
      <c r="E44">
        <v>19568</v>
      </c>
      <c r="F44">
        <v>35</v>
      </c>
      <c r="G44">
        <v>6845</v>
      </c>
      <c r="H44">
        <v>35</v>
      </c>
      <c r="I44">
        <v>53.3</v>
      </c>
      <c r="J44">
        <v>3645</v>
      </c>
      <c r="K44">
        <v>18.600000000000001</v>
      </c>
      <c r="L44">
        <v>52.1</v>
      </c>
      <c r="M44">
        <v>1900</v>
      </c>
      <c r="N44">
        <v>9.7100000000000009</v>
      </c>
      <c r="O44">
        <v>1.07</v>
      </c>
      <c r="P44">
        <v>39</v>
      </c>
      <c r="Q44">
        <v>0.2</v>
      </c>
      <c r="R44">
        <v>2.8</v>
      </c>
      <c r="S44">
        <v>102</v>
      </c>
      <c r="T44">
        <v>0.52</v>
      </c>
      <c r="U44">
        <v>43.5</v>
      </c>
      <c r="V44">
        <v>1586</v>
      </c>
      <c r="W44">
        <v>8.11</v>
      </c>
      <c r="X44" s="19">
        <f t="shared" si="9"/>
        <v>0.83493282149712089</v>
      </c>
      <c r="Y44">
        <v>4</v>
      </c>
      <c r="Z44" s="22" t="s">
        <v>201</v>
      </c>
      <c r="AD44" s="41" t="str">
        <f t="shared" si="12"/>
        <v>45100</v>
      </c>
      <c r="AF44">
        <f t="shared" si="15"/>
        <v>43.5</v>
      </c>
      <c r="AG44" s="25">
        <f t="shared" si="16"/>
        <v>8105.0695012264923</v>
      </c>
      <c r="AH44" s="7">
        <f t="shared" si="17"/>
        <v>52.1</v>
      </c>
      <c r="AI44" s="25">
        <f t="shared" si="18"/>
        <v>9709.7301717089122</v>
      </c>
      <c r="AJ44">
        <f t="shared" si="19"/>
        <v>2.8</v>
      </c>
      <c r="AK44" s="25">
        <f t="shared" si="20"/>
        <v>521.25919869174163</v>
      </c>
      <c r="AM44" s="7">
        <v>3.4575342465753423</v>
      </c>
    </row>
    <row r="45" spans="1:39" x14ac:dyDescent="0.3">
      <c r="A45" s="5" t="s">
        <v>85</v>
      </c>
      <c r="B45" s="5" t="str">
        <f t="shared" si="21"/>
        <v>45086_C2.fcs ]</v>
      </c>
      <c r="C45" s="3" t="str">
        <f t="shared" si="14"/>
        <v>45086</v>
      </c>
      <c r="D45">
        <v>73.2</v>
      </c>
      <c r="E45">
        <v>12030</v>
      </c>
      <c r="F45">
        <v>60.9</v>
      </c>
      <c r="G45">
        <v>7331</v>
      </c>
      <c r="H45">
        <v>60.9</v>
      </c>
      <c r="I45">
        <v>58.8</v>
      </c>
      <c r="J45">
        <v>4311</v>
      </c>
      <c r="K45">
        <v>35.799999999999997</v>
      </c>
      <c r="L45">
        <v>50.8</v>
      </c>
      <c r="M45">
        <v>2188</v>
      </c>
      <c r="N45">
        <v>18.2</v>
      </c>
      <c r="O45">
        <v>1.76</v>
      </c>
      <c r="P45">
        <v>76</v>
      </c>
      <c r="Q45">
        <v>0.63</v>
      </c>
      <c r="R45">
        <v>4.6399999999999997</v>
      </c>
      <c r="S45">
        <v>200</v>
      </c>
      <c r="T45">
        <v>1.66</v>
      </c>
      <c r="U45">
        <v>42.6</v>
      </c>
      <c r="V45">
        <v>1836</v>
      </c>
      <c r="W45">
        <v>15.3</v>
      </c>
      <c r="X45" s="19">
        <f t="shared" si="9"/>
        <v>0.8385826771653544</v>
      </c>
      <c r="Y45">
        <v>4</v>
      </c>
      <c r="Z45" s="22" t="s">
        <v>201</v>
      </c>
      <c r="AD45" s="41" t="str">
        <f t="shared" si="12"/>
        <v>45086</v>
      </c>
      <c r="AF45">
        <f t="shared" si="15"/>
        <v>42.6</v>
      </c>
      <c r="AG45" s="25">
        <f t="shared" si="16"/>
        <v>15261.845386533665</v>
      </c>
      <c r="AH45" s="7">
        <f t="shared" si="17"/>
        <v>50.8</v>
      </c>
      <c r="AI45" s="25">
        <f t="shared" si="18"/>
        <v>18187.863674147964</v>
      </c>
      <c r="AJ45">
        <f t="shared" si="19"/>
        <v>4.6399999999999997</v>
      </c>
      <c r="AK45" s="25">
        <f t="shared" si="20"/>
        <v>1662.5103906899419</v>
      </c>
      <c r="AM45" s="7">
        <v>3.4684931506849317</v>
      </c>
    </row>
    <row r="46" spans="1:39" x14ac:dyDescent="0.3">
      <c r="A46" s="5" t="s">
        <v>86</v>
      </c>
      <c r="B46" s="5" t="str">
        <f t="shared" si="21"/>
        <v>44910_C2.fcs ]</v>
      </c>
      <c r="C46" s="3" t="str">
        <f t="shared" si="14"/>
        <v>44910</v>
      </c>
      <c r="D46">
        <v>87.6</v>
      </c>
      <c r="E46">
        <v>11789</v>
      </c>
      <c r="F46">
        <v>78</v>
      </c>
      <c r="G46">
        <v>9194</v>
      </c>
      <c r="H46">
        <v>78</v>
      </c>
      <c r="I46">
        <v>73.7</v>
      </c>
      <c r="J46">
        <v>6778</v>
      </c>
      <c r="K46">
        <v>57.5</v>
      </c>
      <c r="L46">
        <v>18.899999999999999</v>
      </c>
      <c r="M46">
        <v>1280</v>
      </c>
      <c r="N46">
        <v>10.9</v>
      </c>
      <c r="O46">
        <v>0.62</v>
      </c>
      <c r="P46">
        <v>42</v>
      </c>
      <c r="Q46">
        <v>0.36</v>
      </c>
      <c r="R46">
        <v>59.1</v>
      </c>
      <c r="S46">
        <v>4004</v>
      </c>
      <c r="T46">
        <v>34</v>
      </c>
      <c r="U46">
        <v>21</v>
      </c>
      <c r="V46">
        <v>1426</v>
      </c>
      <c r="W46">
        <v>12.1</v>
      </c>
      <c r="X46" s="19">
        <f t="shared" si="9"/>
        <v>1.1111111111111112</v>
      </c>
      <c r="Y46">
        <v>4</v>
      </c>
      <c r="Z46" s="22" t="s">
        <v>201</v>
      </c>
      <c r="AD46" s="41" t="str">
        <f>C46</f>
        <v>44910</v>
      </c>
      <c r="AF46">
        <f t="shared" si="15"/>
        <v>21</v>
      </c>
      <c r="AG46" s="25">
        <f t="shared" si="16"/>
        <v>12096.021715158198</v>
      </c>
      <c r="AH46" s="7">
        <f t="shared" si="17"/>
        <v>18.899999999999999</v>
      </c>
      <c r="AI46" s="25">
        <f t="shared" si="18"/>
        <v>10857.579099160233</v>
      </c>
      <c r="AJ46">
        <f t="shared" si="19"/>
        <v>59.1</v>
      </c>
      <c r="AK46" s="25">
        <f t="shared" si="20"/>
        <v>33963.864619560605</v>
      </c>
      <c r="AM46" s="7">
        <v>3.5616438356164384</v>
      </c>
    </row>
    <row r="47" spans="1:39" x14ac:dyDescent="0.3">
      <c r="C47" s="3"/>
    </row>
    <row r="48" spans="1:39" x14ac:dyDescent="0.3">
      <c r="C48" s="28"/>
      <c r="D48" s="9" t="s">
        <v>248</v>
      </c>
      <c r="E48" s="9"/>
      <c r="F48" s="9"/>
      <c r="G48" s="9"/>
      <c r="X48" s="37" t="str">
        <f>D48</f>
        <v>Multicolor Cocktail (Fortessa)</v>
      </c>
      <c r="AE48" s="36" t="str">
        <f>D48</f>
        <v>Multicolor Cocktail (Fortessa)</v>
      </c>
    </row>
    <row r="49" spans="1:39" ht="158.4" x14ac:dyDescent="0.3">
      <c r="A49" s="1" t="s">
        <v>0</v>
      </c>
      <c r="B49" s="1"/>
      <c r="C49" s="1"/>
      <c r="D49" s="1" t="s">
        <v>140</v>
      </c>
      <c r="E49" s="1" t="s">
        <v>141</v>
      </c>
      <c r="F49" s="1" t="s">
        <v>142</v>
      </c>
      <c r="G49" s="1" t="s">
        <v>143</v>
      </c>
      <c r="H49" s="1" t="s">
        <v>144</v>
      </c>
      <c r="I49" s="1" t="s">
        <v>145</v>
      </c>
      <c r="J49" s="1" t="s">
        <v>146</v>
      </c>
      <c r="K49" s="1" t="s">
        <v>147</v>
      </c>
      <c r="L49" s="1" t="s">
        <v>148</v>
      </c>
      <c r="M49" s="1" t="s">
        <v>149</v>
      </c>
      <c r="N49" s="14" t="s">
        <v>150</v>
      </c>
      <c r="O49" s="14" t="s">
        <v>151</v>
      </c>
      <c r="P49" s="14" t="s">
        <v>152</v>
      </c>
      <c r="Q49" s="14" t="s">
        <v>153</v>
      </c>
      <c r="R49" s="14" t="s">
        <v>154</v>
      </c>
      <c r="S49" s="14" t="s">
        <v>155</v>
      </c>
      <c r="T49" s="14" t="s">
        <v>156</v>
      </c>
      <c r="U49" s="14" t="s">
        <v>157</v>
      </c>
      <c r="V49" s="14" t="s">
        <v>158</v>
      </c>
      <c r="W49" s="14" t="s">
        <v>159</v>
      </c>
      <c r="X49" s="19" t="str">
        <f>X28</f>
        <v>Th/CTL</v>
      </c>
      <c r="Z49" s="24" t="s">
        <v>68</v>
      </c>
      <c r="AB49" s="14" t="s">
        <v>160</v>
      </c>
      <c r="AC49" s="14" t="s">
        <v>161</v>
      </c>
      <c r="AD49" s="42" t="s">
        <v>88</v>
      </c>
      <c r="AF49" s="1" t="str">
        <f t="shared" ref="AF49:AM49" si="22">AF2</f>
        <v>Th, %</v>
      </c>
      <c r="AG49" s="1" t="str">
        <f t="shared" si="22"/>
        <v>Th, per 100k Leuko</v>
      </c>
      <c r="AH49" s="1" t="str">
        <f t="shared" si="22"/>
        <v>CTL, %</v>
      </c>
      <c r="AI49" s="1" t="str">
        <f t="shared" si="22"/>
        <v>CTL, per 100k Leuko</v>
      </c>
      <c r="AJ49" s="1" t="str">
        <f t="shared" si="22"/>
        <v>DP-T,%</v>
      </c>
      <c r="AK49" s="1" t="str">
        <f t="shared" si="22"/>
        <v>DP-T, per 100k Leuko</v>
      </c>
      <c r="AL49" s="1"/>
      <c r="AM49" s="1" t="str">
        <f t="shared" si="22"/>
        <v>Age, years</v>
      </c>
    </row>
    <row r="50" spans="1:39" x14ac:dyDescent="0.3">
      <c r="A50" t="s">
        <v>177</v>
      </c>
      <c r="B50" s="5" t="str">
        <f>RIGHT(A50,11)</f>
        <v>Human_N.fcs</v>
      </c>
      <c r="C50" s="3" t="str">
        <f>LEFT(B50,7)</f>
        <v>Human_N</v>
      </c>
      <c r="D50">
        <v>28734</v>
      </c>
      <c r="E50">
        <v>39.799999999999997</v>
      </c>
      <c r="F50">
        <v>11441</v>
      </c>
      <c r="G50">
        <v>47.3</v>
      </c>
      <c r="H50">
        <v>13600</v>
      </c>
      <c r="I50">
        <v>12.6</v>
      </c>
      <c r="J50">
        <v>3634</v>
      </c>
      <c r="K50">
        <v>80.599999999999994</v>
      </c>
      <c r="L50">
        <v>10673</v>
      </c>
      <c r="M50">
        <v>37.1</v>
      </c>
      <c r="N50" s="15">
        <v>15.6</v>
      </c>
      <c r="O50" s="15">
        <v>1669</v>
      </c>
      <c r="P50" s="15">
        <v>5.81</v>
      </c>
      <c r="Q50" s="15">
        <v>7.59</v>
      </c>
      <c r="R50" s="15">
        <v>810</v>
      </c>
      <c r="S50" s="15">
        <v>2.82</v>
      </c>
      <c r="T50" s="15">
        <v>1.67</v>
      </c>
      <c r="U50" s="15">
        <v>178</v>
      </c>
      <c r="V50" s="15">
        <v>0.62</v>
      </c>
      <c r="W50" s="15">
        <v>74.599999999999994</v>
      </c>
      <c r="X50" s="21"/>
      <c r="AB50" s="15">
        <v>7958</v>
      </c>
      <c r="AC50" s="15">
        <v>27.7</v>
      </c>
      <c r="AD50" s="41" t="s">
        <v>89</v>
      </c>
      <c r="AG50"/>
      <c r="AH50"/>
      <c r="AI50"/>
    </row>
    <row r="51" spans="1:39" x14ac:dyDescent="0.3">
      <c r="A51" t="s">
        <v>178</v>
      </c>
      <c r="B51" s="5" t="str">
        <f>RIGHT(A51,10)</f>
        <v>43476f.fcs</v>
      </c>
      <c r="C51" s="3" t="str">
        <f t="shared" ref="C51:C71" si="23">LEFT(B51,5)</f>
        <v>43476</v>
      </c>
      <c r="D51">
        <v>244330</v>
      </c>
      <c r="E51">
        <v>67.7</v>
      </c>
      <c r="F51">
        <v>165416</v>
      </c>
      <c r="G51">
        <v>24.7</v>
      </c>
      <c r="H51">
        <v>60282</v>
      </c>
      <c r="I51">
        <v>7.16</v>
      </c>
      <c r="J51">
        <v>17490</v>
      </c>
      <c r="K51">
        <v>53.3</v>
      </c>
      <c r="L51">
        <v>31923</v>
      </c>
      <c r="M51">
        <v>13.1</v>
      </c>
      <c r="N51" s="15">
        <v>29.4</v>
      </c>
      <c r="O51" s="15">
        <v>9387</v>
      </c>
      <c r="P51" s="15">
        <v>3.84</v>
      </c>
      <c r="Q51" s="15">
        <v>2.4900000000000002</v>
      </c>
      <c r="R51" s="15">
        <v>795</v>
      </c>
      <c r="S51" s="15">
        <v>0.33</v>
      </c>
      <c r="T51" s="15">
        <v>4.46</v>
      </c>
      <c r="U51" s="15">
        <v>1423</v>
      </c>
      <c r="V51" s="15">
        <v>0.57999999999999996</v>
      </c>
      <c r="W51" s="15">
        <v>63.1</v>
      </c>
      <c r="X51" s="21">
        <f t="shared" ref="X51:X71" si="24">W51/N51</f>
        <v>2.1462585034013606</v>
      </c>
      <c r="Z51" s="22" t="str">
        <f t="shared" ref="Z51:Z71" si="25">LEFT(RIGHT(A51,5),1)</f>
        <v>f</v>
      </c>
      <c r="AB51" s="15">
        <v>20147</v>
      </c>
      <c r="AC51" s="15">
        <v>8.25</v>
      </c>
      <c r="AD51" s="41" t="str">
        <f>C51</f>
        <v>43476</v>
      </c>
      <c r="AF51">
        <f t="shared" ref="AF51:AF71" si="26">W51</f>
        <v>63.1</v>
      </c>
      <c r="AG51" s="25">
        <f t="shared" ref="AG51:AG71" si="27">AB51*100000/D51</f>
        <v>8245.8150861539725</v>
      </c>
      <c r="AH51" s="7">
        <f t="shared" ref="AH51:AH71" si="28">N51</f>
        <v>29.4</v>
      </c>
      <c r="AI51" s="25">
        <f t="shared" ref="AI51:AI71" si="29">O51*100000/D51</f>
        <v>3841.935087791102</v>
      </c>
      <c r="AJ51">
        <f t="shared" ref="AJ51:AJ71" si="30">T50</f>
        <v>1.67</v>
      </c>
      <c r="AK51" s="25">
        <f t="shared" ref="AK51:AK71" si="31">U51*100000/D51</f>
        <v>582.40903695821225</v>
      </c>
      <c r="AM51" s="7">
        <v>5.6575342465753424</v>
      </c>
    </row>
    <row r="52" spans="1:39" x14ac:dyDescent="0.3">
      <c r="A52" t="s">
        <v>179</v>
      </c>
      <c r="B52" s="5" t="str">
        <f t="shared" ref="B52:B71" si="32">RIGHT(A52,10)</f>
        <v>43665m.fcs</v>
      </c>
      <c r="C52" s="3" t="str">
        <f t="shared" si="23"/>
        <v>43665</v>
      </c>
      <c r="D52">
        <v>114864</v>
      </c>
      <c r="E52">
        <v>51.9</v>
      </c>
      <c r="F52">
        <v>59570</v>
      </c>
      <c r="G52">
        <v>39.9</v>
      </c>
      <c r="H52">
        <v>45780</v>
      </c>
      <c r="I52">
        <v>7.95</v>
      </c>
      <c r="J52">
        <v>9128</v>
      </c>
      <c r="K52">
        <v>56.1</v>
      </c>
      <c r="L52">
        <v>25613</v>
      </c>
      <c r="M52">
        <v>22.3</v>
      </c>
      <c r="N52" s="15">
        <v>39.700000000000003</v>
      </c>
      <c r="O52" s="15">
        <v>10175</v>
      </c>
      <c r="P52" s="15">
        <v>8.86</v>
      </c>
      <c r="Q52" s="15">
        <v>4.1399999999999997</v>
      </c>
      <c r="R52" s="15">
        <v>1061</v>
      </c>
      <c r="S52" s="15">
        <v>0.92</v>
      </c>
      <c r="T52" s="15">
        <v>1.02</v>
      </c>
      <c r="U52" s="15">
        <v>262</v>
      </c>
      <c r="V52" s="15">
        <v>0.23</v>
      </c>
      <c r="W52" s="15">
        <v>54.6</v>
      </c>
      <c r="X52" s="21">
        <f t="shared" si="24"/>
        <v>1.3753148614609572</v>
      </c>
      <c r="Z52" s="22" t="str">
        <f t="shared" si="25"/>
        <v>m</v>
      </c>
      <c r="AB52" s="15">
        <v>13979</v>
      </c>
      <c r="AC52" s="15">
        <v>12.2</v>
      </c>
      <c r="AD52" s="41" t="str">
        <f t="shared" ref="AD52:AD71" si="33">C52</f>
        <v>43665</v>
      </c>
      <c r="AF52">
        <f t="shared" si="26"/>
        <v>54.6</v>
      </c>
      <c r="AG52" s="25">
        <f t="shared" si="27"/>
        <v>12170.044574453266</v>
      </c>
      <c r="AH52" s="7">
        <f t="shared" si="28"/>
        <v>39.700000000000003</v>
      </c>
      <c r="AI52" s="25">
        <f t="shared" si="29"/>
        <v>8858.30199192088</v>
      </c>
      <c r="AJ52">
        <f t="shared" si="30"/>
        <v>4.46</v>
      </c>
      <c r="AK52" s="25">
        <f t="shared" si="31"/>
        <v>228.09583507452291</v>
      </c>
      <c r="AM52" s="7">
        <v>5.2657534246575342</v>
      </c>
    </row>
    <row r="53" spans="1:39" x14ac:dyDescent="0.3">
      <c r="A53" t="s">
        <v>180</v>
      </c>
      <c r="B53" s="5" t="str">
        <f t="shared" si="32"/>
        <v>43895f.fcs</v>
      </c>
      <c r="C53" s="3" t="str">
        <f t="shared" si="23"/>
        <v>43895</v>
      </c>
      <c r="D53">
        <v>188980</v>
      </c>
      <c r="E53">
        <v>52.8</v>
      </c>
      <c r="F53">
        <v>99846</v>
      </c>
      <c r="G53">
        <v>40.200000000000003</v>
      </c>
      <c r="H53">
        <v>76053</v>
      </c>
      <c r="I53">
        <v>6.73</v>
      </c>
      <c r="J53">
        <v>12719</v>
      </c>
      <c r="K53">
        <v>60</v>
      </c>
      <c r="L53">
        <v>45380</v>
      </c>
      <c r="M53">
        <v>24</v>
      </c>
      <c r="N53" s="15">
        <v>42.4</v>
      </c>
      <c r="O53" s="15">
        <v>19228</v>
      </c>
      <c r="P53" s="15">
        <v>10.199999999999999</v>
      </c>
      <c r="Q53" s="15">
        <v>2.92</v>
      </c>
      <c r="R53" s="15">
        <v>1327</v>
      </c>
      <c r="S53" s="15">
        <v>0.7</v>
      </c>
      <c r="T53" s="15">
        <v>1.95</v>
      </c>
      <c r="U53" s="15">
        <v>887</v>
      </c>
      <c r="V53" s="15">
        <v>0.47</v>
      </c>
      <c r="W53" s="15">
        <v>52.3</v>
      </c>
      <c r="X53" s="21">
        <f t="shared" si="24"/>
        <v>1.2334905660377358</v>
      </c>
      <c r="Z53" s="22" t="str">
        <f t="shared" si="25"/>
        <v>f</v>
      </c>
      <c r="AB53" s="15">
        <v>23739</v>
      </c>
      <c r="AC53" s="15">
        <v>12.6</v>
      </c>
      <c r="AD53" s="41" t="str">
        <f t="shared" si="33"/>
        <v>43895</v>
      </c>
      <c r="AF53">
        <f t="shared" si="26"/>
        <v>52.3</v>
      </c>
      <c r="AG53" s="25">
        <f t="shared" si="27"/>
        <v>12561.646735104245</v>
      </c>
      <c r="AH53" s="7">
        <f t="shared" si="28"/>
        <v>42.4</v>
      </c>
      <c r="AI53" s="25">
        <f t="shared" si="29"/>
        <v>10174.621653084983</v>
      </c>
      <c r="AJ53">
        <f t="shared" si="30"/>
        <v>1.02</v>
      </c>
      <c r="AK53" s="25">
        <f t="shared" si="31"/>
        <v>469.36183723145308</v>
      </c>
      <c r="AM53" s="7">
        <v>5.095890410958904</v>
      </c>
    </row>
    <row r="54" spans="1:39" x14ac:dyDescent="0.3">
      <c r="A54" t="s">
        <v>181</v>
      </c>
      <c r="B54" s="5" t="str">
        <f t="shared" si="32"/>
        <v>43925m.fcs</v>
      </c>
      <c r="C54" s="3" t="str">
        <f t="shared" si="23"/>
        <v>43925</v>
      </c>
      <c r="D54">
        <v>109486</v>
      </c>
      <c r="E54">
        <v>51.2</v>
      </c>
      <c r="F54">
        <v>56066</v>
      </c>
      <c r="G54">
        <v>39.4</v>
      </c>
      <c r="H54">
        <v>43087</v>
      </c>
      <c r="I54">
        <v>9.0399999999999991</v>
      </c>
      <c r="J54">
        <v>9894</v>
      </c>
      <c r="K54">
        <v>68.099999999999994</v>
      </c>
      <c r="L54">
        <v>29158</v>
      </c>
      <c r="M54">
        <v>26.6</v>
      </c>
      <c r="N54" s="15">
        <v>53.1</v>
      </c>
      <c r="O54" s="15">
        <v>15473</v>
      </c>
      <c r="P54" s="15">
        <v>14.1</v>
      </c>
      <c r="Q54" s="15">
        <v>2.25</v>
      </c>
      <c r="R54" s="15">
        <v>655</v>
      </c>
      <c r="S54" s="15">
        <v>0.6</v>
      </c>
      <c r="T54" s="15">
        <v>8.24</v>
      </c>
      <c r="U54" s="15">
        <v>2403</v>
      </c>
      <c r="V54" s="15">
        <v>2.19</v>
      </c>
      <c r="W54" s="15">
        <v>35.6</v>
      </c>
      <c r="X54" s="21">
        <f t="shared" si="24"/>
        <v>0.6704331450094162</v>
      </c>
      <c r="Z54" s="22" t="str">
        <f t="shared" si="25"/>
        <v>m</v>
      </c>
      <c r="AB54" s="15">
        <v>10373</v>
      </c>
      <c r="AC54" s="15">
        <v>9.4700000000000006</v>
      </c>
      <c r="AD54" s="41" t="str">
        <f t="shared" si="33"/>
        <v>43925</v>
      </c>
      <c r="AF54">
        <f t="shared" si="26"/>
        <v>35.6</v>
      </c>
      <c r="AG54" s="25">
        <f t="shared" si="27"/>
        <v>9474.2706830096995</v>
      </c>
      <c r="AH54" s="7">
        <f t="shared" si="28"/>
        <v>53.1</v>
      </c>
      <c r="AI54" s="25">
        <f t="shared" si="29"/>
        <v>14132.400489560308</v>
      </c>
      <c r="AJ54">
        <f t="shared" si="30"/>
        <v>1.95</v>
      </c>
      <c r="AK54" s="25">
        <f t="shared" si="31"/>
        <v>2194.8011617923753</v>
      </c>
      <c r="AM54" s="7">
        <v>5.087671232876712</v>
      </c>
    </row>
    <row r="55" spans="1:39" x14ac:dyDescent="0.3">
      <c r="A55" t="s">
        <v>182</v>
      </c>
      <c r="B55" s="5" t="str">
        <f t="shared" si="32"/>
        <v>44035f.fcs</v>
      </c>
      <c r="C55" s="3" t="str">
        <f t="shared" si="23"/>
        <v>44035</v>
      </c>
      <c r="D55">
        <v>105507</v>
      </c>
      <c r="E55">
        <v>62.4</v>
      </c>
      <c r="F55">
        <v>65844</v>
      </c>
      <c r="G55">
        <v>32.4</v>
      </c>
      <c r="H55">
        <v>34201</v>
      </c>
      <c r="I55">
        <v>5.07</v>
      </c>
      <c r="J55">
        <v>5353</v>
      </c>
      <c r="K55">
        <v>57.5</v>
      </c>
      <c r="L55">
        <v>19611</v>
      </c>
      <c r="M55">
        <v>18.600000000000001</v>
      </c>
      <c r="N55" s="15">
        <v>54.5</v>
      </c>
      <c r="O55" s="15">
        <v>10688</v>
      </c>
      <c r="P55" s="15">
        <v>10.1</v>
      </c>
      <c r="Q55" s="15">
        <v>4.01</v>
      </c>
      <c r="R55" s="15">
        <v>787</v>
      </c>
      <c r="S55" s="15">
        <v>0.75</v>
      </c>
      <c r="T55" s="15">
        <v>2.12</v>
      </c>
      <c r="U55" s="15">
        <v>415</v>
      </c>
      <c r="V55" s="15">
        <v>0.39</v>
      </c>
      <c r="W55" s="15">
        <v>38.4</v>
      </c>
      <c r="X55" s="21">
        <f t="shared" si="24"/>
        <v>0.70458715596330268</v>
      </c>
      <c r="Z55" s="22" t="str">
        <f t="shared" si="25"/>
        <v>f</v>
      </c>
      <c r="AB55" s="15">
        <v>7523</v>
      </c>
      <c r="AC55" s="15">
        <v>7.13</v>
      </c>
      <c r="AD55" s="41" t="str">
        <f t="shared" si="33"/>
        <v>44035</v>
      </c>
      <c r="AF55">
        <f t="shared" si="26"/>
        <v>38.4</v>
      </c>
      <c r="AG55" s="25">
        <f t="shared" si="27"/>
        <v>7130.3325845678482</v>
      </c>
      <c r="AH55" s="7">
        <f t="shared" si="28"/>
        <v>54.5</v>
      </c>
      <c r="AI55" s="25">
        <f t="shared" si="29"/>
        <v>10130.133545641522</v>
      </c>
      <c r="AJ55">
        <f t="shared" si="30"/>
        <v>8.24</v>
      </c>
      <c r="AK55" s="25">
        <f t="shared" si="31"/>
        <v>393.33883059891758</v>
      </c>
      <c r="AM55" s="7">
        <v>5.0328767123287674</v>
      </c>
    </row>
    <row r="56" spans="1:39" x14ac:dyDescent="0.3">
      <c r="A56" t="s">
        <v>183</v>
      </c>
      <c r="B56" s="5" t="str">
        <f t="shared" si="32"/>
        <v>44086m.fcs</v>
      </c>
      <c r="C56" s="3" t="str">
        <f t="shared" si="23"/>
        <v>44086</v>
      </c>
      <c r="D56">
        <v>118069</v>
      </c>
      <c r="E56">
        <v>70.099999999999994</v>
      </c>
      <c r="F56">
        <v>82712</v>
      </c>
      <c r="G56">
        <v>22.1</v>
      </c>
      <c r="H56">
        <v>26050</v>
      </c>
      <c r="I56">
        <v>7.65</v>
      </c>
      <c r="J56">
        <v>9033</v>
      </c>
      <c r="K56">
        <v>55.2</v>
      </c>
      <c r="L56">
        <v>14279</v>
      </c>
      <c r="M56">
        <v>12.1</v>
      </c>
      <c r="N56" s="15">
        <v>30</v>
      </c>
      <c r="O56" s="15">
        <v>4280</v>
      </c>
      <c r="P56" s="15">
        <v>3.62</v>
      </c>
      <c r="Q56" s="15">
        <v>3.19</v>
      </c>
      <c r="R56" s="15">
        <v>455</v>
      </c>
      <c r="S56" s="15">
        <v>0.39</v>
      </c>
      <c r="T56" s="15">
        <v>1.65</v>
      </c>
      <c r="U56" s="15">
        <v>236</v>
      </c>
      <c r="V56" s="15">
        <v>0.2</v>
      </c>
      <c r="W56" s="15">
        <v>64.599999999999994</v>
      </c>
      <c r="X56" s="21">
        <f t="shared" si="24"/>
        <v>2.1533333333333333</v>
      </c>
      <c r="Z56" s="22" t="str">
        <f t="shared" si="25"/>
        <v>m</v>
      </c>
      <c r="AB56" s="15">
        <v>9226</v>
      </c>
      <c r="AC56" s="15">
        <v>7.81</v>
      </c>
      <c r="AD56" s="41" t="str">
        <f t="shared" si="33"/>
        <v>44086</v>
      </c>
      <c r="AF56">
        <f t="shared" si="26"/>
        <v>64.599999999999994</v>
      </c>
      <c r="AG56" s="25">
        <f t="shared" si="27"/>
        <v>7814.0748206557182</v>
      </c>
      <c r="AH56" s="7">
        <f t="shared" si="28"/>
        <v>30</v>
      </c>
      <c r="AI56" s="25">
        <f t="shared" si="29"/>
        <v>3624.9989412970381</v>
      </c>
      <c r="AJ56">
        <f t="shared" si="30"/>
        <v>2.12</v>
      </c>
      <c r="AK56" s="25">
        <f t="shared" si="31"/>
        <v>199.88311919301427</v>
      </c>
      <c r="AM56" s="7">
        <v>4.9972602739726026</v>
      </c>
    </row>
    <row r="57" spans="1:39" x14ac:dyDescent="0.3">
      <c r="A57" t="s">
        <v>184</v>
      </c>
      <c r="B57" s="5" t="str">
        <f t="shared" si="32"/>
        <v>44185f.fcs</v>
      </c>
      <c r="C57" s="3" t="str">
        <f t="shared" si="23"/>
        <v>44185</v>
      </c>
      <c r="D57">
        <v>43670</v>
      </c>
      <c r="E57">
        <v>55.6</v>
      </c>
      <c r="F57">
        <v>24295</v>
      </c>
      <c r="G57">
        <v>40.6</v>
      </c>
      <c r="H57">
        <v>17711</v>
      </c>
      <c r="I57">
        <v>3.54</v>
      </c>
      <c r="J57">
        <v>1544</v>
      </c>
      <c r="K57">
        <v>58.1</v>
      </c>
      <c r="L57">
        <v>10183</v>
      </c>
      <c r="M57">
        <v>23.3</v>
      </c>
      <c r="N57" s="15">
        <v>41.9</v>
      </c>
      <c r="O57" s="15">
        <v>4269</v>
      </c>
      <c r="P57" s="15">
        <v>9.7799999999999994</v>
      </c>
      <c r="Q57" s="15">
        <v>4.38</v>
      </c>
      <c r="R57" s="15">
        <v>446</v>
      </c>
      <c r="S57" s="15">
        <v>1.02</v>
      </c>
      <c r="T57" s="15">
        <v>4.79</v>
      </c>
      <c r="U57" s="15">
        <v>488</v>
      </c>
      <c r="V57" s="15">
        <v>1.1200000000000001</v>
      </c>
      <c r="W57" s="15">
        <v>47.8</v>
      </c>
      <c r="X57" s="21">
        <f t="shared" si="24"/>
        <v>1.1408114558472553</v>
      </c>
      <c r="Z57" s="22" t="str">
        <f t="shared" si="25"/>
        <v>f</v>
      </c>
      <c r="AB57" s="15">
        <v>4869</v>
      </c>
      <c r="AC57" s="15">
        <v>11.1</v>
      </c>
      <c r="AD57" s="41" t="str">
        <f t="shared" si="33"/>
        <v>44185</v>
      </c>
      <c r="AF57">
        <f t="shared" si="26"/>
        <v>47.8</v>
      </c>
      <c r="AG57" s="25">
        <f t="shared" si="27"/>
        <v>11149.530570185481</v>
      </c>
      <c r="AH57" s="7">
        <f t="shared" si="28"/>
        <v>41.9</v>
      </c>
      <c r="AI57" s="25">
        <f t="shared" si="29"/>
        <v>9775.5896496450659</v>
      </c>
      <c r="AJ57">
        <f t="shared" si="30"/>
        <v>1.65</v>
      </c>
      <c r="AK57" s="25">
        <f t="shared" si="31"/>
        <v>1117.4719487062057</v>
      </c>
      <c r="AM57" s="8">
        <v>4.9150684931506845</v>
      </c>
    </row>
    <row r="58" spans="1:39" x14ac:dyDescent="0.3">
      <c r="A58" t="s">
        <v>185</v>
      </c>
      <c r="B58" s="5" t="str">
        <f t="shared" si="32"/>
        <v>44263f.fcs</v>
      </c>
      <c r="C58" s="3" t="str">
        <f t="shared" si="23"/>
        <v>44263</v>
      </c>
      <c r="D58">
        <v>54271</v>
      </c>
      <c r="E58">
        <v>72.900000000000006</v>
      </c>
      <c r="F58">
        <v>39565</v>
      </c>
      <c r="G58">
        <v>22.6</v>
      </c>
      <c r="H58">
        <v>12264</v>
      </c>
      <c r="I58">
        <v>4.22</v>
      </c>
      <c r="J58">
        <v>2290</v>
      </c>
      <c r="K58">
        <v>66.599999999999994</v>
      </c>
      <c r="L58">
        <v>8133</v>
      </c>
      <c r="M58">
        <v>15</v>
      </c>
      <c r="N58" s="15">
        <v>35.799999999999997</v>
      </c>
      <c r="O58" s="15">
        <v>2908</v>
      </c>
      <c r="P58" s="15">
        <v>5.36</v>
      </c>
      <c r="Q58" s="15">
        <v>2.94</v>
      </c>
      <c r="R58" s="15">
        <v>239</v>
      </c>
      <c r="S58" s="15">
        <v>0.44</v>
      </c>
      <c r="T58" s="15">
        <v>2.42</v>
      </c>
      <c r="U58" s="15">
        <v>197</v>
      </c>
      <c r="V58" s="15">
        <v>0.36</v>
      </c>
      <c r="W58" s="15">
        <v>58.1</v>
      </c>
      <c r="X58" s="21">
        <f t="shared" si="24"/>
        <v>1.6229050279329611</v>
      </c>
      <c r="Z58" s="22" t="str">
        <f t="shared" si="25"/>
        <v>f</v>
      </c>
      <c r="AB58" s="15">
        <v>4724</v>
      </c>
      <c r="AC58" s="15">
        <v>8.6999999999999993</v>
      </c>
      <c r="AD58" s="41" t="str">
        <f t="shared" si="33"/>
        <v>44263</v>
      </c>
      <c r="AE58" s="7"/>
      <c r="AF58">
        <f t="shared" si="26"/>
        <v>58.1</v>
      </c>
      <c r="AG58" s="25">
        <f t="shared" si="27"/>
        <v>8704.4646312026689</v>
      </c>
      <c r="AH58" s="7">
        <f t="shared" si="28"/>
        <v>35.799999999999997</v>
      </c>
      <c r="AI58" s="25">
        <f t="shared" si="29"/>
        <v>5358.294485084115</v>
      </c>
      <c r="AJ58">
        <f t="shared" si="30"/>
        <v>4.79</v>
      </c>
      <c r="AK58" s="25">
        <f t="shared" si="31"/>
        <v>362.9931270844466</v>
      </c>
      <c r="AM58" s="7">
        <v>4.8767123287671232</v>
      </c>
    </row>
    <row r="59" spans="1:39" x14ac:dyDescent="0.3">
      <c r="A59" t="s">
        <v>186</v>
      </c>
      <c r="B59" s="5" t="str">
        <f t="shared" si="32"/>
        <v>44391f.fcs</v>
      </c>
      <c r="C59" s="3" t="str">
        <f t="shared" si="23"/>
        <v>44391</v>
      </c>
      <c r="D59">
        <v>145738</v>
      </c>
      <c r="E59">
        <v>63.4</v>
      </c>
      <c r="F59">
        <v>92402</v>
      </c>
      <c r="G59">
        <v>31.4</v>
      </c>
      <c r="H59">
        <v>45791</v>
      </c>
      <c r="I59">
        <v>4.96</v>
      </c>
      <c r="J59">
        <v>7228</v>
      </c>
      <c r="K59">
        <v>68.7</v>
      </c>
      <c r="L59">
        <v>31386</v>
      </c>
      <c r="M59">
        <v>21.5</v>
      </c>
      <c r="N59" s="15">
        <v>35.4</v>
      </c>
      <c r="O59" s="15">
        <v>11122</v>
      </c>
      <c r="P59" s="15">
        <v>7.63</v>
      </c>
      <c r="Q59" s="15">
        <v>4.57</v>
      </c>
      <c r="R59" s="15">
        <v>1435</v>
      </c>
      <c r="S59" s="15">
        <v>0.98</v>
      </c>
      <c r="T59" s="15">
        <v>1.48</v>
      </c>
      <c r="U59" s="15">
        <v>463</v>
      </c>
      <c r="V59" s="15">
        <v>0.32</v>
      </c>
      <c r="W59" s="15">
        <v>58.1</v>
      </c>
      <c r="X59" s="21">
        <f t="shared" si="24"/>
        <v>1.6412429378531075</v>
      </c>
      <c r="Z59" s="22" t="str">
        <f t="shared" si="25"/>
        <v>f</v>
      </c>
      <c r="AB59" s="15">
        <v>18227</v>
      </c>
      <c r="AC59" s="15">
        <v>12.5</v>
      </c>
      <c r="AD59" s="41" t="str">
        <f t="shared" si="33"/>
        <v>44391</v>
      </c>
      <c r="AF59">
        <f t="shared" si="26"/>
        <v>58.1</v>
      </c>
      <c r="AG59" s="25">
        <f t="shared" si="27"/>
        <v>12506.690087691612</v>
      </c>
      <c r="AH59" s="7">
        <f t="shared" si="28"/>
        <v>35.4</v>
      </c>
      <c r="AI59" s="25">
        <f t="shared" si="29"/>
        <v>7631.5031083176664</v>
      </c>
      <c r="AJ59">
        <f t="shared" si="30"/>
        <v>2.42</v>
      </c>
      <c r="AK59" s="25">
        <f t="shared" si="31"/>
        <v>317.69339499650056</v>
      </c>
      <c r="AM59" s="7">
        <v>4.7013698630136984</v>
      </c>
    </row>
    <row r="60" spans="1:39" x14ac:dyDescent="0.3">
      <c r="A60" t="s">
        <v>187</v>
      </c>
      <c r="B60" s="5" t="str">
        <f t="shared" si="32"/>
        <v>44399f.fcs</v>
      </c>
      <c r="C60" s="3" t="str">
        <f t="shared" si="23"/>
        <v>44399</v>
      </c>
      <c r="D60">
        <v>89710</v>
      </c>
      <c r="E60">
        <v>56.1</v>
      </c>
      <c r="F60">
        <v>50295</v>
      </c>
      <c r="G60">
        <v>39.799999999999997</v>
      </c>
      <c r="H60">
        <v>35724</v>
      </c>
      <c r="I60">
        <v>3.83</v>
      </c>
      <c r="J60">
        <v>3434</v>
      </c>
      <c r="K60">
        <v>71.099999999999994</v>
      </c>
      <c r="L60">
        <v>25072</v>
      </c>
      <c r="M60">
        <v>27.9</v>
      </c>
      <c r="N60" s="15">
        <v>35.700000000000003</v>
      </c>
      <c r="O60" s="15">
        <v>8961</v>
      </c>
      <c r="P60" s="15">
        <v>9.99</v>
      </c>
      <c r="Q60" s="15">
        <v>3.85</v>
      </c>
      <c r="R60" s="15">
        <v>965</v>
      </c>
      <c r="S60" s="15">
        <v>1.08</v>
      </c>
      <c r="T60" s="15">
        <v>4.47</v>
      </c>
      <c r="U60" s="15">
        <v>1120</v>
      </c>
      <c r="V60" s="15">
        <v>1.25</v>
      </c>
      <c r="W60" s="15">
        <v>55</v>
      </c>
      <c r="X60" s="21">
        <f t="shared" si="24"/>
        <v>1.5406162464985993</v>
      </c>
      <c r="Z60" s="22" t="str">
        <f t="shared" si="25"/>
        <v>f</v>
      </c>
      <c r="AB60" s="15">
        <v>13798</v>
      </c>
      <c r="AC60" s="15">
        <v>15.4</v>
      </c>
      <c r="AD60" s="41" t="str">
        <f t="shared" si="33"/>
        <v>44399</v>
      </c>
      <c r="AE60" s="7"/>
      <c r="AF60">
        <f t="shared" si="26"/>
        <v>55</v>
      </c>
      <c r="AG60" s="25">
        <f t="shared" si="27"/>
        <v>15380.671051164865</v>
      </c>
      <c r="AH60" s="7">
        <f t="shared" si="28"/>
        <v>35.700000000000003</v>
      </c>
      <c r="AI60" s="25">
        <f t="shared" si="29"/>
        <v>9988.8529706833124</v>
      </c>
      <c r="AJ60">
        <f t="shared" si="30"/>
        <v>1.48</v>
      </c>
      <c r="AK60" s="25">
        <f t="shared" si="31"/>
        <v>1248.4672834689554</v>
      </c>
      <c r="AM60" s="7">
        <v>4.6904109589041099</v>
      </c>
    </row>
    <row r="61" spans="1:39" x14ac:dyDescent="0.3">
      <c r="A61" t="s">
        <v>188</v>
      </c>
      <c r="B61" s="5" t="str">
        <f t="shared" si="32"/>
        <v>44425m.fcs</v>
      </c>
      <c r="C61" s="3" t="str">
        <f t="shared" si="23"/>
        <v>44425</v>
      </c>
      <c r="D61">
        <v>246818</v>
      </c>
      <c r="E61">
        <v>70.599999999999994</v>
      </c>
      <c r="F61">
        <v>174214</v>
      </c>
      <c r="G61">
        <v>24.2</v>
      </c>
      <c r="H61">
        <v>59747</v>
      </c>
      <c r="I61">
        <v>4.87</v>
      </c>
      <c r="J61">
        <v>12031</v>
      </c>
      <c r="K61">
        <v>42.6</v>
      </c>
      <c r="L61">
        <v>25295</v>
      </c>
      <c r="M61">
        <v>10.199999999999999</v>
      </c>
      <c r="N61" s="15">
        <v>52.8</v>
      </c>
      <c r="O61" s="15">
        <v>13359</v>
      </c>
      <c r="P61" s="15">
        <v>5.41</v>
      </c>
      <c r="Q61" s="15">
        <v>6.37</v>
      </c>
      <c r="R61" s="15">
        <v>1612</v>
      </c>
      <c r="S61" s="15">
        <v>0.65</v>
      </c>
      <c r="T61" s="15">
        <v>1.53</v>
      </c>
      <c r="U61" s="15">
        <v>388</v>
      </c>
      <c r="V61" s="15">
        <v>0.16</v>
      </c>
      <c r="W61" s="15">
        <v>38.700000000000003</v>
      </c>
      <c r="X61" s="21">
        <f t="shared" si="24"/>
        <v>0.73295454545454553</v>
      </c>
      <c r="Z61" s="22" t="str">
        <f t="shared" si="25"/>
        <v>m</v>
      </c>
      <c r="AB61" s="15">
        <v>9789</v>
      </c>
      <c r="AC61" s="15">
        <v>3.97</v>
      </c>
      <c r="AD61" s="41" t="str">
        <f t="shared" si="33"/>
        <v>44425</v>
      </c>
      <c r="AF61">
        <f t="shared" si="26"/>
        <v>38.700000000000003</v>
      </c>
      <c r="AG61" s="25">
        <f t="shared" si="27"/>
        <v>3966.0802696723904</v>
      </c>
      <c r="AH61" s="7">
        <f t="shared" si="28"/>
        <v>52.8</v>
      </c>
      <c r="AI61" s="25">
        <f t="shared" si="29"/>
        <v>5412.4901749467217</v>
      </c>
      <c r="AJ61">
        <f t="shared" si="30"/>
        <v>4.47</v>
      </c>
      <c r="AK61" s="25">
        <f t="shared" si="31"/>
        <v>157.20085244998339</v>
      </c>
      <c r="AM61" s="7">
        <v>4.6712328767123283</v>
      </c>
    </row>
    <row r="62" spans="1:39" x14ac:dyDescent="0.3">
      <c r="A62" t="s">
        <v>189</v>
      </c>
      <c r="B62" s="5" t="str">
        <f t="shared" si="32"/>
        <v>44506m.fcs</v>
      </c>
      <c r="C62" s="3" t="str">
        <f t="shared" si="23"/>
        <v>44506</v>
      </c>
      <c r="D62">
        <v>102816</v>
      </c>
      <c r="E62">
        <v>30.7</v>
      </c>
      <c r="F62">
        <v>31518</v>
      </c>
      <c r="G62">
        <v>63.6</v>
      </c>
      <c r="H62">
        <v>65379</v>
      </c>
      <c r="I62">
        <v>5.34</v>
      </c>
      <c r="J62">
        <v>5494</v>
      </c>
      <c r="K62">
        <v>61.9</v>
      </c>
      <c r="L62">
        <v>39954</v>
      </c>
      <c r="M62">
        <v>38.9</v>
      </c>
      <c r="N62" s="15">
        <v>44.4</v>
      </c>
      <c r="O62" s="15">
        <v>17731</v>
      </c>
      <c r="P62" s="15">
        <v>17.2</v>
      </c>
      <c r="Q62" s="15">
        <v>4.84</v>
      </c>
      <c r="R62" s="15">
        <v>1934</v>
      </c>
      <c r="S62" s="15">
        <v>1.88</v>
      </c>
      <c r="T62" s="15">
        <v>2.13</v>
      </c>
      <c r="U62" s="15">
        <v>852</v>
      </c>
      <c r="V62" s="15">
        <v>0.83</v>
      </c>
      <c r="W62" s="15">
        <v>48.1</v>
      </c>
      <c r="X62" s="21">
        <f t="shared" si="24"/>
        <v>1.0833333333333335</v>
      </c>
      <c r="Z62" s="22" t="str">
        <f t="shared" si="25"/>
        <v>m</v>
      </c>
      <c r="AB62" s="15">
        <v>19235</v>
      </c>
      <c r="AC62" s="15">
        <v>18.7</v>
      </c>
      <c r="AD62" s="41" t="str">
        <f t="shared" si="33"/>
        <v>44506</v>
      </c>
      <c r="AF62">
        <f t="shared" si="26"/>
        <v>48.1</v>
      </c>
      <c r="AG62" s="25">
        <f t="shared" si="27"/>
        <v>18708.177715530655</v>
      </c>
      <c r="AH62" s="7">
        <f t="shared" si="28"/>
        <v>44.4</v>
      </c>
      <c r="AI62" s="25">
        <f t="shared" si="29"/>
        <v>17245.370370370369</v>
      </c>
      <c r="AJ62">
        <f t="shared" si="30"/>
        <v>1.53</v>
      </c>
      <c r="AK62" s="25">
        <f t="shared" si="31"/>
        <v>828.66479925303452</v>
      </c>
      <c r="AM62" s="7">
        <v>4.5479452054794525</v>
      </c>
    </row>
    <row r="63" spans="1:39" x14ac:dyDescent="0.3">
      <c r="A63" t="s">
        <v>190</v>
      </c>
      <c r="B63" s="5" t="str">
        <f t="shared" si="32"/>
        <v>44527m.fcs</v>
      </c>
      <c r="C63" s="3" t="str">
        <f t="shared" si="23"/>
        <v>44527</v>
      </c>
      <c r="D63">
        <v>135516</v>
      </c>
      <c r="E63">
        <v>39.4</v>
      </c>
      <c r="F63">
        <v>53337</v>
      </c>
      <c r="G63">
        <v>55</v>
      </c>
      <c r="H63">
        <v>74477</v>
      </c>
      <c r="I63">
        <v>5.25</v>
      </c>
      <c r="J63">
        <v>7113</v>
      </c>
      <c r="K63">
        <v>50.8</v>
      </c>
      <c r="L63">
        <v>37759</v>
      </c>
      <c r="M63">
        <v>27.9</v>
      </c>
      <c r="N63" s="15">
        <v>59.6</v>
      </c>
      <c r="O63" s="15">
        <v>22493</v>
      </c>
      <c r="P63" s="15">
        <v>16.600000000000001</v>
      </c>
      <c r="Q63" s="15">
        <v>4.67</v>
      </c>
      <c r="R63" s="15">
        <v>1763</v>
      </c>
      <c r="S63" s="15">
        <v>1.3</v>
      </c>
      <c r="T63" s="15">
        <v>4.3899999999999997</v>
      </c>
      <c r="U63" s="15">
        <v>1659</v>
      </c>
      <c r="V63" s="15">
        <v>1.22</v>
      </c>
      <c r="W63" s="15">
        <v>30.9</v>
      </c>
      <c r="X63" s="21">
        <f t="shared" si="24"/>
        <v>0.51845637583892612</v>
      </c>
      <c r="Z63" s="22" t="str">
        <f t="shared" si="25"/>
        <v>m</v>
      </c>
      <c r="AB63" s="15">
        <v>11658</v>
      </c>
      <c r="AC63" s="15">
        <v>8.6</v>
      </c>
      <c r="AD63" s="41" t="str">
        <f t="shared" si="33"/>
        <v>44527</v>
      </c>
      <c r="AF63">
        <f t="shared" si="26"/>
        <v>30.9</v>
      </c>
      <c r="AG63" s="25">
        <f t="shared" si="27"/>
        <v>8602.6742229699812</v>
      </c>
      <c r="AH63" s="7">
        <f t="shared" si="28"/>
        <v>59.6</v>
      </c>
      <c r="AI63" s="25">
        <f t="shared" si="29"/>
        <v>16598.040083827738</v>
      </c>
      <c r="AJ63">
        <f t="shared" si="30"/>
        <v>2.13</v>
      </c>
      <c r="AK63" s="25">
        <f t="shared" si="31"/>
        <v>1224.209687416984</v>
      </c>
      <c r="AM63" s="7">
        <v>4.4986301369863018</v>
      </c>
    </row>
    <row r="64" spans="1:39" x14ac:dyDescent="0.3">
      <c r="A64" t="s">
        <v>191</v>
      </c>
      <c r="B64" s="5" t="str">
        <f t="shared" si="32"/>
        <v>44872m.fcs</v>
      </c>
      <c r="C64" s="3" t="str">
        <f t="shared" si="23"/>
        <v>44872</v>
      </c>
      <c r="D64">
        <v>213456</v>
      </c>
      <c r="E64">
        <v>63.4</v>
      </c>
      <c r="F64">
        <v>135427</v>
      </c>
      <c r="G64">
        <v>29.9</v>
      </c>
      <c r="H64">
        <v>63799</v>
      </c>
      <c r="I64">
        <v>6.37</v>
      </c>
      <c r="J64">
        <v>13589</v>
      </c>
      <c r="K64">
        <v>54.6</v>
      </c>
      <c r="L64">
        <v>34696</v>
      </c>
      <c r="M64">
        <v>16.3</v>
      </c>
      <c r="N64" s="15">
        <v>49.1</v>
      </c>
      <c r="O64" s="15">
        <v>17024</v>
      </c>
      <c r="P64" s="15">
        <v>7.98</v>
      </c>
      <c r="Q64" s="15">
        <v>14.6</v>
      </c>
      <c r="R64" s="15">
        <v>5053</v>
      </c>
      <c r="S64" s="15">
        <v>2.37</v>
      </c>
      <c r="T64" s="15">
        <v>1.24</v>
      </c>
      <c r="U64" s="15">
        <v>430</v>
      </c>
      <c r="V64" s="15">
        <v>0.2</v>
      </c>
      <c r="W64" s="15">
        <v>34.6</v>
      </c>
      <c r="X64" s="21">
        <f t="shared" si="24"/>
        <v>0.70468431771894091</v>
      </c>
      <c r="Z64" s="22" t="str">
        <f t="shared" si="25"/>
        <v>m</v>
      </c>
      <c r="AB64" s="15">
        <v>12011</v>
      </c>
      <c r="AC64" s="15">
        <v>5.63</v>
      </c>
      <c r="AD64" s="41" t="str">
        <f t="shared" si="33"/>
        <v>44872</v>
      </c>
      <c r="AF64">
        <f t="shared" si="26"/>
        <v>34.6</v>
      </c>
      <c r="AG64" s="25">
        <f t="shared" si="27"/>
        <v>5626.9207705569297</v>
      </c>
      <c r="AH64" s="7">
        <f t="shared" si="28"/>
        <v>49.1</v>
      </c>
      <c r="AI64" s="25">
        <f t="shared" si="29"/>
        <v>7975.414136871299</v>
      </c>
      <c r="AJ64">
        <f t="shared" si="30"/>
        <v>4.3899999999999997</v>
      </c>
      <c r="AK64" s="25">
        <f t="shared" si="31"/>
        <v>201.44666816580465</v>
      </c>
      <c r="AM64" s="7">
        <v>7.13972602739726</v>
      </c>
    </row>
    <row r="65" spans="1:39" x14ac:dyDescent="0.3">
      <c r="A65" t="s">
        <v>192</v>
      </c>
      <c r="B65" s="5" t="str">
        <f t="shared" si="32"/>
        <v>45043m.fcs</v>
      </c>
      <c r="C65" s="3" t="str">
        <f t="shared" si="23"/>
        <v>45043</v>
      </c>
      <c r="D65">
        <v>142549</v>
      </c>
      <c r="E65">
        <v>59.9</v>
      </c>
      <c r="F65">
        <v>85452</v>
      </c>
      <c r="G65">
        <v>33.4</v>
      </c>
      <c r="H65">
        <v>47656</v>
      </c>
      <c r="I65">
        <v>6.14</v>
      </c>
      <c r="J65">
        <v>8751</v>
      </c>
      <c r="K65">
        <v>58.1</v>
      </c>
      <c r="L65">
        <v>27547</v>
      </c>
      <c r="M65">
        <v>19.3</v>
      </c>
      <c r="N65" s="15">
        <v>29.7</v>
      </c>
      <c r="O65" s="15">
        <v>8171</v>
      </c>
      <c r="P65" s="15">
        <v>5.73</v>
      </c>
      <c r="Q65" s="15">
        <v>8.98</v>
      </c>
      <c r="R65" s="15">
        <v>2474</v>
      </c>
      <c r="S65" s="15">
        <v>1.74</v>
      </c>
      <c r="T65" s="15">
        <v>0.76</v>
      </c>
      <c r="U65" s="15">
        <v>209</v>
      </c>
      <c r="V65" s="15">
        <v>0.15</v>
      </c>
      <c r="W65" s="15">
        <v>60.1</v>
      </c>
      <c r="X65" s="21">
        <f t="shared" si="24"/>
        <v>2.0235690235690238</v>
      </c>
      <c r="Z65" s="22" t="str">
        <f t="shared" si="25"/>
        <v>m</v>
      </c>
      <c r="AB65" s="15">
        <v>16561</v>
      </c>
      <c r="AC65" s="15">
        <v>11.6</v>
      </c>
      <c r="AD65" s="41" t="str">
        <f t="shared" si="33"/>
        <v>45043</v>
      </c>
      <c r="AF65">
        <f t="shared" si="26"/>
        <v>60.1</v>
      </c>
      <c r="AG65" s="25">
        <f t="shared" si="27"/>
        <v>11617.759507257153</v>
      </c>
      <c r="AH65" s="7">
        <f t="shared" si="28"/>
        <v>29.7</v>
      </c>
      <c r="AI65" s="25">
        <f t="shared" si="29"/>
        <v>5732.0640621821267</v>
      </c>
      <c r="AJ65">
        <f t="shared" si="30"/>
        <v>1.24</v>
      </c>
      <c r="AK65" s="25">
        <f t="shared" si="31"/>
        <v>146.61625125395477</v>
      </c>
      <c r="AM65" s="7">
        <v>4.0383561643835613</v>
      </c>
    </row>
    <row r="66" spans="1:39" x14ac:dyDescent="0.3">
      <c r="A66" t="s">
        <v>193</v>
      </c>
      <c r="B66" s="5" t="str">
        <f t="shared" si="32"/>
        <v>45271m.fcs</v>
      </c>
      <c r="C66" s="3" t="str">
        <f t="shared" si="23"/>
        <v>45271</v>
      </c>
      <c r="D66">
        <v>118102</v>
      </c>
      <c r="E66">
        <v>68.7</v>
      </c>
      <c r="F66">
        <v>81092</v>
      </c>
      <c r="G66">
        <v>24.5</v>
      </c>
      <c r="H66">
        <v>28917</v>
      </c>
      <c r="I66">
        <v>6.42</v>
      </c>
      <c r="J66">
        <v>7577</v>
      </c>
      <c r="K66">
        <v>48.1</v>
      </c>
      <c r="L66">
        <v>13832</v>
      </c>
      <c r="M66">
        <v>11.7</v>
      </c>
      <c r="N66" s="15">
        <v>36.799999999999997</v>
      </c>
      <c r="O66" s="15">
        <v>5097</v>
      </c>
      <c r="P66" s="15">
        <v>4.32</v>
      </c>
      <c r="Q66" s="15">
        <v>8.99</v>
      </c>
      <c r="R66" s="15">
        <v>1243</v>
      </c>
      <c r="S66" s="15">
        <v>1.05</v>
      </c>
      <c r="T66" s="15">
        <v>0.83</v>
      </c>
      <c r="U66" s="15">
        <v>115</v>
      </c>
      <c r="V66" s="15">
        <v>9.7000000000000003E-2</v>
      </c>
      <c r="W66" s="15">
        <v>52.6</v>
      </c>
      <c r="X66" s="21">
        <f t="shared" si="24"/>
        <v>1.4293478260869568</v>
      </c>
      <c r="Z66" s="22" t="str">
        <f t="shared" si="25"/>
        <v>m</v>
      </c>
      <c r="AB66" s="15">
        <v>7273</v>
      </c>
      <c r="AC66" s="15">
        <v>6.16</v>
      </c>
      <c r="AD66" s="41" t="str">
        <f t="shared" si="33"/>
        <v>45271</v>
      </c>
      <c r="AF66">
        <f t="shared" si="26"/>
        <v>52.6</v>
      </c>
      <c r="AG66" s="25">
        <f t="shared" si="27"/>
        <v>6158.2361009974429</v>
      </c>
      <c r="AH66" s="7">
        <f t="shared" si="28"/>
        <v>36.799999999999997</v>
      </c>
      <c r="AI66" s="25">
        <f t="shared" si="29"/>
        <v>4315.7609523970805</v>
      </c>
      <c r="AJ66">
        <f t="shared" si="30"/>
        <v>0.76</v>
      </c>
      <c r="AK66" s="25">
        <f t="shared" si="31"/>
        <v>97.373456842390482</v>
      </c>
      <c r="AM66" s="7">
        <v>3.7945205479452055</v>
      </c>
    </row>
    <row r="67" spans="1:39" x14ac:dyDescent="0.3">
      <c r="A67" t="s">
        <v>194</v>
      </c>
      <c r="B67" s="5" t="str">
        <f t="shared" si="32"/>
        <v>45387f.fcs</v>
      </c>
      <c r="C67" s="3" t="str">
        <f t="shared" si="23"/>
        <v>45387</v>
      </c>
      <c r="D67">
        <v>102151</v>
      </c>
      <c r="E67">
        <v>54.9</v>
      </c>
      <c r="F67">
        <v>56100</v>
      </c>
      <c r="G67">
        <v>40.299999999999997</v>
      </c>
      <c r="H67">
        <v>41186</v>
      </c>
      <c r="I67">
        <v>4.47</v>
      </c>
      <c r="J67">
        <v>4568</v>
      </c>
      <c r="K67">
        <v>58.4</v>
      </c>
      <c r="L67">
        <v>23891</v>
      </c>
      <c r="M67">
        <v>23.4</v>
      </c>
      <c r="N67" s="15">
        <v>28.1</v>
      </c>
      <c r="O67" s="15">
        <v>6720</v>
      </c>
      <c r="P67" s="15">
        <v>6.58</v>
      </c>
      <c r="Q67" s="15">
        <v>5.45</v>
      </c>
      <c r="R67" s="15">
        <v>1302</v>
      </c>
      <c r="S67" s="15">
        <v>1.27</v>
      </c>
      <c r="T67" s="15">
        <v>1.56</v>
      </c>
      <c r="U67" s="15">
        <v>372</v>
      </c>
      <c r="V67" s="15">
        <v>0.36</v>
      </c>
      <c r="W67" s="15">
        <v>64</v>
      </c>
      <c r="X67" s="21">
        <f t="shared" si="24"/>
        <v>2.277580071174377</v>
      </c>
      <c r="Z67" s="22" t="str">
        <f t="shared" si="25"/>
        <v>f</v>
      </c>
      <c r="AB67" s="15">
        <v>15291</v>
      </c>
      <c r="AC67" s="15">
        <v>15</v>
      </c>
      <c r="AD67" s="41" t="str">
        <f t="shared" si="33"/>
        <v>45387</v>
      </c>
      <c r="AF67">
        <f t="shared" si="26"/>
        <v>64</v>
      </c>
      <c r="AG67" s="25">
        <f t="shared" si="27"/>
        <v>14969.016456030778</v>
      </c>
      <c r="AH67" s="7">
        <f t="shared" si="28"/>
        <v>28.1</v>
      </c>
      <c r="AI67" s="25">
        <f t="shared" si="29"/>
        <v>6578.4965394367164</v>
      </c>
      <c r="AJ67">
        <f t="shared" si="30"/>
        <v>0.83</v>
      </c>
      <c r="AK67" s="25">
        <f t="shared" si="31"/>
        <v>364.16677271881821</v>
      </c>
      <c r="AM67" s="7">
        <v>3.5753424657534247</v>
      </c>
    </row>
    <row r="68" spans="1:39" x14ac:dyDescent="0.3">
      <c r="A68" t="s">
        <v>195</v>
      </c>
      <c r="B68" s="5" t="str">
        <f t="shared" si="32"/>
        <v>45389f.fcs</v>
      </c>
      <c r="C68" s="3" t="str">
        <f t="shared" si="23"/>
        <v>45389</v>
      </c>
      <c r="D68">
        <v>136529</v>
      </c>
      <c r="E68">
        <v>49.5</v>
      </c>
      <c r="F68">
        <v>67553</v>
      </c>
      <c r="G68">
        <v>41.2</v>
      </c>
      <c r="H68">
        <v>56194</v>
      </c>
      <c r="I68">
        <v>8.98</v>
      </c>
      <c r="J68">
        <v>12262</v>
      </c>
      <c r="K68">
        <v>65.599999999999994</v>
      </c>
      <c r="L68">
        <v>36332</v>
      </c>
      <c r="M68">
        <v>26.6</v>
      </c>
      <c r="N68" s="15">
        <v>34</v>
      </c>
      <c r="O68" s="15">
        <v>12344</v>
      </c>
      <c r="P68" s="15">
        <v>9.0399999999999991</v>
      </c>
      <c r="Q68" s="15">
        <v>12.5</v>
      </c>
      <c r="R68" s="15">
        <v>4540</v>
      </c>
      <c r="S68" s="15">
        <v>3.33</v>
      </c>
      <c r="T68" s="15">
        <v>0.87</v>
      </c>
      <c r="U68" s="15">
        <v>315</v>
      </c>
      <c r="V68" s="15">
        <v>0.23</v>
      </c>
      <c r="W68" s="15">
        <v>52.4</v>
      </c>
      <c r="X68" s="21">
        <f t="shared" si="24"/>
        <v>1.5411764705882351</v>
      </c>
      <c r="Z68" s="22" t="str">
        <f t="shared" si="25"/>
        <v>f</v>
      </c>
      <c r="AB68" s="15">
        <v>19032</v>
      </c>
      <c r="AC68" s="15">
        <v>13.9</v>
      </c>
      <c r="AD68" s="41" t="str">
        <f t="shared" si="33"/>
        <v>45389</v>
      </c>
      <c r="AF68">
        <f t="shared" si="26"/>
        <v>52.4</v>
      </c>
      <c r="AG68" s="25">
        <f t="shared" si="27"/>
        <v>13939.895553325667</v>
      </c>
      <c r="AH68" s="7">
        <f t="shared" si="28"/>
        <v>34</v>
      </c>
      <c r="AI68" s="25">
        <f t="shared" si="29"/>
        <v>9041.3025804041627</v>
      </c>
      <c r="AJ68">
        <f t="shared" si="30"/>
        <v>1.56</v>
      </c>
      <c r="AK68" s="25">
        <f t="shared" si="31"/>
        <v>230.72021328801941</v>
      </c>
      <c r="AM68" s="7">
        <v>3.5726027397260274</v>
      </c>
    </row>
    <row r="69" spans="1:39" x14ac:dyDescent="0.3">
      <c r="A69" t="s">
        <v>196</v>
      </c>
      <c r="B69" s="5" t="str">
        <f t="shared" si="32"/>
        <v>45398f.fcs</v>
      </c>
      <c r="C69" s="3" t="str">
        <f t="shared" si="23"/>
        <v>45398</v>
      </c>
      <c r="D69">
        <v>99235</v>
      </c>
      <c r="E69">
        <v>63.8</v>
      </c>
      <c r="F69">
        <v>63345</v>
      </c>
      <c r="G69">
        <v>31.2</v>
      </c>
      <c r="H69">
        <v>30941</v>
      </c>
      <c r="I69">
        <v>4.41</v>
      </c>
      <c r="J69">
        <v>4377</v>
      </c>
      <c r="K69">
        <v>56</v>
      </c>
      <c r="L69">
        <v>17264</v>
      </c>
      <c r="M69">
        <v>17.399999999999999</v>
      </c>
      <c r="N69" s="15">
        <v>43.3</v>
      </c>
      <c r="O69" s="15">
        <v>7468</v>
      </c>
      <c r="P69" s="15">
        <v>7.53</v>
      </c>
      <c r="Q69" s="15">
        <v>3.74</v>
      </c>
      <c r="R69" s="15">
        <v>646</v>
      </c>
      <c r="S69" s="15">
        <v>0.65</v>
      </c>
      <c r="T69" s="15">
        <v>2.52</v>
      </c>
      <c r="U69" s="15">
        <v>435</v>
      </c>
      <c r="V69" s="15">
        <v>0.44</v>
      </c>
      <c r="W69" s="15">
        <v>49.6</v>
      </c>
      <c r="X69" s="21">
        <f t="shared" si="24"/>
        <v>1.1454965357967668</v>
      </c>
      <c r="Z69" s="22" t="str">
        <f t="shared" si="25"/>
        <v>f</v>
      </c>
      <c r="AB69" s="15">
        <v>8567</v>
      </c>
      <c r="AC69" s="15">
        <v>8.6300000000000008</v>
      </c>
      <c r="AD69" s="41" t="str">
        <f t="shared" si="33"/>
        <v>45398</v>
      </c>
      <c r="AE69" s="7"/>
      <c r="AF69">
        <f t="shared" si="26"/>
        <v>49.6</v>
      </c>
      <c r="AG69" s="25">
        <f t="shared" si="27"/>
        <v>8633.0427772459316</v>
      </c>
      <c r="AH69" s="7">
        <f t="shared" si="28"/>
        <v>43.3</v>
      </c>
      <c r="AI69" s="25">
        <f t="shared" si="29"/>
        <v>7525.5706152063285</v>
      </c>
      <c r="AJ69">
        <f t="shared" si="30"/>
        <v>0.87</v>
      </c>
      <c r="AK69" s="25">
        <f t="shared" si="31"/>
        <v>438.35340353705851</v>
      </c>
      <c r="AM69" s="7">
        <v>3.56986301369863</v>
      </c>
    </row>
    <row r="70" spans="1:39" x14ac:dyDescent="0.3">
      <c r="A70" t="s">
        <v>197</v>
      </c>
      <c r="B70" s="5" t="str">
        <f t="shared" si="32"/>
        <v>45578f.fcs</v>
      </c>
      <c r="C70" s="3" t="str">
        <f t="shared" si="23"/>
        <v>45578</v>
      </c>
      <c r="D70">
        <v>135553</v>
      </c>
      <c r="E70">
        <v>41.3</v>
      </c>
      <c r="F70">
        <v>55977</v>
      </c>
      <c r="G70">
        <v>53.9</v>
      </c>
      <c r="H70">
        <v>73102</v>
      </c>
      <c r="I70">
        <v>4.59</v>
      </c>
      <c r="J70">
        <v>6221</v>
      </c>
      <c r="K70">
        <v>52.1</v>
      </c>
      <c r="L70">
        <v>37999</v>
      </c>
      <c r="M70">
        <v>28</v>
      </c>
      <c r="N70" s="15">
        <v>22.9</v>
      </c>
      <c r="O70" s="15">
        <v>8684</v>
      </c>
      <c r="P70" s="15">
        <v>6.41</v>
      </c>
      <c r="Q70" s="15">
        <v>2.21</v>
      </c>
      <c r="R70" s="15">
        <v>839</v>
      </c>
      <c r="S70" s="15">
        <v>0.62</v>
      </c>
      <c r="T70" s="15">
        <v>1.35</v>
      </c>
      <c r="U70" s="15">
        <v>512</v>
      </c>
      <c r="V70" s="15">
        <v>0.38</v>
      </c>
      <c r="W70" s="15">
        <v>73.2</v>
      </c>
      <c r="X70" s="21">
        <f t="shared" si="24"/>
        <v>3.196506550218341</v>
      </c>
      <c r="Z70" s="22" t="str">
        <f t="shared" si="25"/>
        <v>f</v>
      </c>
      <c r="AB70" s="15">
        <v>27832</v>
      </c>
      <c r="AC70" s="15">
        <v>20.5</v>
      </c>
      <c r="AD70" s="41" t="str">
        <f t="shared" si="33"/>
        <v>45578</v>
      </c>
      <c r="AF70">
        <f t="shared" si="26"/>
        <v>73.2</v>
      </c>
      <c r="AG70" s="25">
        <f t="shared" si="27"/>
        <v>20532.190360965822</v>
      </c>
      <c r="AH70" s="7">
        <f t="shared" si="28"/>
        <v>22.9</v>
      </c>
      <c r="AI70" s="25">
        <f t="shared" si="29"/>
        <v>6406.3502836528887</v>
      </c>
      <c r="AJ70">
        <f t="shared" si="30"/>
        <v>2.52</v>
      </c>
      <c r="AK70" s="25">
        <f t="shared" si="31"/>
        <v>377.71203883351899</v>
      </c>
      <c r="AM70" s="7">
        <v>3.2136986301369861</v>
      </c>
    </row>
    <row r="71" spans="1:39" x14ac:dyDescent="0.3">
      <c r="A71" t="s">
        <v>198</v>
      </c>
      <c r="B71" s="5" t="str">
        <f t="shared" si="32"/>
        <v>45779m.fcs</v>
      </c>
      <c r="C71" s="3" t="str">
        <f t="shared" si="23"/>
        <v>45779</v>
      </c>
      <c r="D71">
        <v>116756</v>
      </c>
      <c r="E71">
        <v>27.9</v>
      </c>
      <c r="F71">
        <v>32612</v>
      </c>
      <c r="G71">
        <v>56.6</v>
      </c>
      <c r="H71">
        <v>66122</v>
      </c>
      <c r="I71">
        <v>14.5</v>
      </c>
      <c r="J71">
        <v>16980</v>
      </c>
      <c r="K71">
        <v>63.4</v>
      </c>
      <c r="L71">
        <v>41452</v>
      </c>
      <c r="M71">
        <v>35.5</v>
      </c>
      <c r="N71" s="15">
        <v>42.8</v>
      </c>
      <c r="O71" s="15">
        <v>17738</v>
      </c>
      <c r="P71" s="15">
        <v>15.2</v>
      </c>
      <c r="Q71" s="15">
        <v>7.55</v>
      </c>
      <c r="R71" s="15">
        <v>3129</v>
      </c>
      <c r="S71" s="15">
        <v>2.68</v>
      </c>
      <c r="T71" s="15">
        <v>1.95</v>
      </c>
      <c r="U71" s="15">
        <v>807</v>
      </c>
      <c r="V71" s="15">
        <v>0.69</v>
      </c>
      <c r="W71" s="15">
        <v>47</v>
      </c>
      <c r="X71" s="21">
        <f t="shared" si="24"/>
        <v>1.0981308411214954</v>
      </c>
      <c r="Z71" s="22" t="str">
        <f t="shared" si="25"/>
        <v>m</v>
      </c>
      <c r="AB71" s="15">
        <v>19488</v>
      </c>
      <c r="AC71" s="15">
        <v>16.7</v>
      </c>
      <c r="AD71" s="41" t="str">
        <f t="shared" si="33"/>
        <v>45779</v>
      </c>
      <c r="AF71">
        <f t="shared" si="26"/>
        <v>47</v>
      </c>
      <c r="AG71" s="25">
        <f t="shared" si="27"/>
        <v>16691.219294939874</v>
      </c>
      <c r="AH71" s="7">
        <f t="shared" si="28"/>
        <v>42.8</v>
      </c>
      <c r="AI71" s="25">
        <f t="shared" si="29"/>
        <v>15192.366987563808</v>
      </c>
      <c r="AJ71">
        <f t="shared" si="30"/>
        <v>1.35</v>
      </c>
      <c r="AK71" s="25">
        <f t="shared" si="31"/>
        <v>691.18503545856311</v>
      </c>
      <c r="AM71" s="7">
        <v>3.0684931506849313</v>
      </c>
    </row>
    <row r="72" spans="1:39" x14ac:dyDescent="0.3">
      <c r="A72"/>
      <c r="B72"/>
      <c r="C72"/>
      <c r="AC72"/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65688-561B-4B4C-A808-1C2D160E5BE1}">
  <dimension ref="A1:AS64"/>
  <sheetViews>
    <sheetView zoomScale="55" zoomScaleNormal="55" workbookViewId="0">
      <selection activeCell="X29" sqref="X29"/>
    </sheetView>
  </sheetViews>
  <sheetFormatPr defaultRowHeight="14.4" x14ac:dyDescent="0.3"/>
  <cols>
    <col min="2" max="2" width="9.109375" style="31"/>
    <col min="26" max="27" width="9.109375" style="7"/>
    <col min="28" max="28" width="9.109375" style="4"/>
    <col min="29" max="29" width="9.109375" style="25"/>
    <col min="30" max="30" width="9.109375" style="19"/>
    <col min="31" max="31" width="9.109375" style="25"/>
    <col min="32" max="32" width="9.109375" style="19"/>
    <col min="33" max="33" width="9.109375" style="25"/>
    <col min="34" max="34" width="9.109375" style="19"/>
    <col min="35" max="35" width="9.109375" style="25"/>
    <col min="36" max="36" width="9.109375" style="19"/>
    <col min="37" max="37" width="9.109375" style="25"/>
    <col min="39" max="39" width="9.109375" style="25"/>
    <col min="41" max="41" width="9.109375" style="25"/>
    <col min="43" max="43" width="9.109375" style="25"/>
  </cols>
  <sheetData>
    <row r="1" spans="1:45" x14ac:dyDescent="0.3">
      <c r="A1" s="33"/>
      <c r="B1" s="35"/>
      <c r="C1" s="33"/>
      <c r="D1" s="33"/>
      <c r="E1" s="33"/>
      <c r="F1" s="33"/>
      <c r="G1" s="33" t="s">
        <v>251</v>
      </c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4"/>
      <c r="AA1" s="34"/>
      <c r="AB1" s="44" t="s">
        <v>250</v>
      </c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</row>
    <row r="2" spans="1:45" s="1" customFormat="1" ht="57.6" x14ac:dyDescent="0.3">
      <c r="A2" s="1" t="s">
        <v>88</v>
      </c>
      <c r="B2" s="32" t="s">
        <v>215</v>
      </c>
      <c r="C2" s="1" t="s">
        <v>243</v>
      </c>
      <c r="D2" s="1" t="s">
        <v>242</v>
      </c>
      <c r="E2" s="1" t="s">
        <v>241</v>
      </c>
      <c r="F2" s="1" t="s">
        <v>240</v>
      </c>
      <c r="G2" s="1" t="s">
        <v>239</v>
      </c>
      <c r="H2" s="1" t="s">
        <v>238</v>
      </c>
      <c r="I2" s="1" t="s">
        <v>237</v>
      </c>
      <c r="J2" s="1" t="s">
        <v>236</v>
      </c>
      <c r="K2" s="1" t="s">
        <v>235</v>
      </c>
      <c r="L2" s="1" t="s">
        <v>234</v>
      </c>
      <c r="M2" s="1" t="s">
        <v>233</v>
      </c>
      <c r="N2" s="1" t="s">
        <v>232</v>
      </c>
      <c r="O2" s="1" t="s">
        <v>231</v>
      </c>
      <c r="P2" s="1" t="s">
        <v>230</v>
      </c>
      <c r="Q2" s="1" t="s">
        <v>229</v>
      </c>
      <c r="R2" s="1" t="s">
        <v>228</v>
      </c>
      <c r="S2" s="1" t="s">
        <v>227</v>
      </c>
      <c r="T2" s="1" t="s">
        <v>226</v>
      </c>
      <c r="U2" s="1" t="s">
        <v>225</v>
      </c>
      <c r="V2" s="1" t="s">
        <v>224</v>
      </c>
      <c r="W2" s="1" t="s">
        <v>223</v>
      </c>
      <c r="X2" s="1" t="s">
        <v>222</v>
      </c>
      <c r="Y2" s="1" t="s">
        <v>221</v>
      </c>
      <c r="Z2" s="8" t="s">
        <v>220</v>
      </c>
      <c r="AA2" s="8" t="s">
        <v>219</v>
      </c>
      <c r="AB2" s="10" t="s">
        <v>208</v>
      </c>
      <c r="AC2" s="26" t="s">
        <v>204</v>
      </c>
      <c r="AD2" s="20" t="s">
        <v>46</v>
      </c>
      <c r="AE2" s="26" t="s">
        <v>211</v>
      </c>
      <c r="AF2" s="20" t="s">
        <v>90</v>
      </c>
      <c r="AG2" s="26" t="s">
        <v>212</v>
      </c>
      <c r="AH2" s="20" t="s">
        <v>49</v>
      </c>
      <c r="AI2" s="26" t="s">
        <v>213</v>
      </c>
      <c r="AJ2" s="20" t="s">
        <v>216</v>
      </c>
      <c r="AK2" s="26" t="s">
        <v>218</v>
      </c>
      <c r="AL2" s="1" t="s">
        <v>202</v>
      </c>
      <c r="AM2" s="26" t="s">
        <v>203</v>
      </c>
      <c r="AN2" s="1" t="s">
        <v>205</v>
      </c>
      <c r="AO2" s="26" t="s">
        <v>204</v>
      </c>
      <c r="AP2" s="1" t="s">
        <v>206</v>
      </c>
      <c r="AQ2" s="26" t="s">
        <v>207</v>
      </c>
      <c r="AR2" s="26" t="s">
        <v>87</v>
      </c>
      <c r="AS2" s="1" t="s">
        <v>68</v>
      </c>
    </row>
    <row r="3" spans="1:45" x14ac:dyDescent="0.3">
      <c r="A3">
        <v>31150</v>
      </c>
      <c r="B3" s="31">
        <v>30.169863013698631</v>
      </c>
      <c r="C3">
        <v>7.1</v>
      </c>
      <c r="D3">
        <v>29.3</v>
      </c>
      <c r="E3">
        <v>62</v>
      </c>
      <c r="F3">
        <v>5</v>
      </c>
      <c r="G3">
        <v>2.1</v>
      </c>
      <c r="H3">
        <v>1.6</v>
      </c>
      <c r="I3">
        <v>2.1</v>
      </c>
      <c r="J3">
        <v>4.4000000000000004</v>
      </c>
      <c r="K3">
        <v>0.4</v>
      </c>
      <c r="L3">
        <v>0.2</v>
      </c>
      <c r="M3">
        <v>0.1</v>
      </c>
      <c r="N3">
        <v>6.75</v>
      </c>
      <c r="O3">
        <v>155</v>
      </c>
      <c r="P3">
        <v>49.8</v>
      </c>
      <c r="Q3">
        <v>73.8</v>
      </c>
      <c r="R3">
        <v>23</v>
      </c>
      <c r="S3">
        <v>311</v>
      </c>
      <c r="T3">
        <v>12.5</v>
      </c>
      <c r="U3">
        <v>36.9</v>
      </c>
      <c r="V3">
        <v>213</v>
      </c>
      <c r="W3">
        <v>0.16</v>
      </c>
      <c r="X3">
        <v>7.5</v>
      </c>
      <c r="Y3">
        <v>17.7</v>
      </c>
      <c r="Z3" s="7">
        <v>0.47258064516129034</v>
      </c>
      <c r="AA3" s="7">
        <v>0.61290322580645162</v>
      </c>
      <c r="AB3" s="4">
        <v>1.07</v>
      </c>
      <c r="AC3" s="25">
        <v>275.96864996136441</v>
      </c>
      <c r="AD3" s="19">
        <v>35</v>
      </c>
      <c r="AE3" s="25">
        <v>19891.820289215146</v>
      </c>
      <c r="AF3" s="19">
        <v>2.66</v>
      </c>
      <c r="AG3" s="25">
        <v>529.85980792581961</v>
      </c>
      <c r="AH3" s="19">
        <v>0.92</v>
      </c>
      <c r="AI3" s="25">
        <v>182.13930897450049</v>
      </c>
      <c r="AJ3" s="19">
        <v>17.814473045167556</v>
      </c>
      <c r="AK3" s="25">
        <v>10122.530080582846</v>
      </c>
      <c r="AL3">
        <v>52</v>
      </c>
      <c r="AM3" s="25">
        <v>13608.775544295338</v>
      </c>
      <c r="AN3">
        <v>40.299999999999997</v>
      </c>
      <c r="AO3" s="25">
        <v>10540.675984186202</v>
      </c>
      <c r="AP3">
        <v>5.24</v>
      </c>
      <c r="AQ3" s="25">
        <v>1369.7867364552592</v>
      </c>
      <c r="AR3" s="25">
        <v>31150</v>
      </c>
      <c r="AS3" t="s">
        <v>201</v>
      </c>
    </row>
    <row r="4" spans="1:45" x14ac:dyDescent="0.3">
      <c r="A4">
        <v>31738</v>
      </c>
      <c r="B4" s="31">
        <v>28.506849315068493</v>
      </c>
      <c r="C4">
        <v>6.5</v>
      </c>
      <c r="D4">
        <v>52</v>
      </c>
      <c r="E4">
        <v>37.1</v>
      </c>
      <c r="F4">
        <v>9.3000000000000007</v>
      </c>
      <c r="G4">
        <v>0.7</v>
      </c>
      <c r="H4">
        <v>0.9</v>
      </c>
      <c r="I4">
        <v>3.4</v>
      </c>
      <c r="J4">
        <v>2.4</v>
      </c>
      <c r="K4">
        <v>0.6</v>
      </c>
      <c r="L4">
        <v>0.1</v>
      </c>
      <c r="M4">
        <v>0.1</v>
      </c>
      <c r="N4">
        <v>6.72</v>
      </c>
      <c r="O4">
        <v>154</v>
      </c>
      <c r="P4">
        <v>48.6</v>
      </c>
      <c r="Q4">
        <v>72.3</v>
      </c>
      <c r="R4">
        <v>22.9</v>
      </c>
      <c r="S4">
        <v>317</v>
      </c>
      <c r="T4">
        <v>13.3</v>
      </c>
      <c r="U4">
        <v>38.5</v>
      </c>
      <c r="V4">
        <v>195</v>
      </c>
      <c r="W4">
        <v>0.16</v>
      </c>
      <c r="X4">
        <v>8</v>
      </c>
      <c r="Y4">
        <v>17.600000000000001</v>
      </c>
      <c r="Z4" s="7">
        <v>1.4016172506738545</v>
      </c>
      <c r="AA4" s="7">
        <v>1.6954177897574123</v>
      </c>
      <c r="AB4" s="4">
        <v>2.04</v>
      </c>
      <c r="AC4" s="25">
        <v>885.51549652118911</v>
      </c>
      <c r="AD4" s="19">
        <v>11.6</v>
      </c>
      <c r="AE4" s="25">
        <v>6825.3694439652691</v>
      </c>
      <c r="AF4" s="19">
        <v>5.14</v>
      </c>
      <c r="AG4" s="25">
        <v>350.75613823241906</v>
      </c>
      <c r="AH4" s="19">
        <v>16.899999999999999</v>
      </c>
      <c r="AI4" s="25">
        <v>1155.7702259789546</v>
      </c>
      <c r="AJ4" s="19">
        <v>13.722227659782716</v>
      </c>
      <c r="AK4" s="25">
        <v>8061.6410787188779</v>
      </c>
      <c r="AL4">
        <v>30.5</v>
      </c>
      <c r="AM4" s="25">
        <v>13422.18552810049</v>
      </c>
      <c r="AN4">
        <v>48</v>
      </c>
      <c r="AO4" s="25">
        <v>21129.916848499146</v>
      </c>
      <c r="AP4">
        <v>20.9</v>
      </c>
      <c r="AQ4" s="25">
        <v>9217.4323288317501</v>
      </c>
      <c r="AR4" s="25">
        <v>31738</v>
      </c>
      <c r="AS4" t="s">
        <v>201</v>
      </c>
    </row>
    <row r="5" spans="1:45" x14ac:dyDescent="0.3">
      <c r="A5">
        <v>31912</v>
      </c>
      <c r="B5" s="31">
        <v>26.978082191780821</v>
      </c>
      <c r="C5">
        <v>7</v>
      </c>
      <c r="D5">
        <v>31.9</v>
      </c>
      <c r="E5">
        <v>54.7</v>
      </c>
      <c r="F5">
        <v>6.3</v>
      </c>
      <c r="G5">
        <v>6.3</v>
      </c>
      <c r="H5">
        <v>0.8</v>
      </c>
      <c r="I5">
        <v>2.2000000000000002</v>
      </c>
      <c r="J5">
        <v>3.8</v>
      </c>
      <c r="K5">
        <v>0.4</v>
      </c>
      <c r="L5">
        <v>0.4</v>
      </c>
      <c r="M5">
        <v>0.1</v>
      </c>
      <c r="N5">
        <v>7.08</v>
      </c>
      <c r="O5">
        <v>176</v>
      </c>
      <c r="P5">
        <v>54.9</v>
      </c>
      <c r="Q5">
        <v>77.5</v>
      </c>
      <c r="R5">
        <v>24.9</v>
      </c>
      <c r="S5">
        <v>321</v>
      </c>
      <c r="T5">
        <v>12.3</v>
      </c>
      <c r="U5">
        <v>38.1</v>
      </c>
      <c r="V5">
        <v>281</v>
      </c>
      <c r="W5">
        <v>0.22</v>
      </c>
      <c r="X5">
        <v>7.9</v>
      </c>
      <c r="Y5">
        <v>18.899999999999999</v>
      </c>
      <c r="Z5" s="7">
        <v>0.58318098720292499</v>
      </c>
      <c r="AA5" s="7">
        <v>0.82815356489945136</v>
      </c>
      <c r="AB5" s="4">
        <v>0.56999999999999995</v>
      </c>
      <c r="AC5" s="25">
        <v>244.67824810374358</v>
      </c>
      <c r="AD5" s="19">
        <v>7</v>
      </c>
      <c r="AE5" s="25">
        <v>3469.5375581110839</v>
      </c>
      <c r="AF5" s="19">
        <v>7.62</v>
      </c>
      <c r="AG5" s="25">
        <v>264.25250795204306</v>
      </c>
      <c r="AH5" s="19">
        <v>5.36</v>
      </c>
      <c r="AI5" s="25">
        <v>185.95546855884513</v>
      </c>
      <c r="AJ5" s="19">
        <v>6.2617283950617288</v>
      </c>
      <c r="AK5" s="25">
        <v>3102.5201859554686</v>
      </c>
      <c r="AL5">
        <v>16.100000000000001</v>
      </c>
      <c r="AM5" s="25">
        <v>6853.1537289218822</v>
      </c>
      <c r="AN5">
        <v>75.099999999999994</v>
      </c>
      <c r="AO5" s="25">
        <v>32014.158595939236</v>
      </c>
      <c r="AP5">
        <v>7.73</v>
      </c>
      <c r="AQ5" s="25">
        <v>3293.840027530603</v>
      </c>
      <c r="AR5" s="25">
        <v>31912</v>
      </c>
      <c r="AS5" t="s">
        <v>201</v>
      </c>
    </row>
    <row r="6" spans="1:45" x14ac:dyDescent="0.3">
      <c r="A6">
        <v>32230</v>
      </c>
      <c r="B6" s="31">
        <v>26.216438356164385</v>
      </c>
      <c r="C6">
        <v>8.3000000000000007</v>
      </c>
      <c r="D6">
        <v>51</v>
      </c>
      <c r="E6">
        <v>40.799999999999997</v>
      </c>
      <c r="F6">
        <v>4.2</v>
      </c>
      <c r="G6">
        <v>3.6</v>
      </c>
      <c r="H6">
        <v>0.4</v>
      </c>
      <c r="I6">
        <v>4.2</v>
      </c>
      <c r="J6">
        <v>3.4</v>
      </c>
      <c r="K6">
        <v>0.4</v>
      </c>
      <c r="L6">
        <v>0.3</v>
      </c>
      <c r="M6">
        <v>3.32E-2</v>
      </c>
      <c r="N6">
        <v>6.19</v>
      </c>
      <c r="O6">
        <v>145</v>
      </c>
      <c r="P6">
        <v>45.7</v>
      </c>
      <c r="Q6">
        <v>73.8</v>
      </c>
      <c r="R6">
        <v>23.4</v>
      </c>
      <c r="S6">
        <v>317</v>
      </c>
      <c r="T6">
        <v>12.7</v>
      </c>
      <c r="U6">
        <v>37.5</v>
      </c>
      <c r="V6">
        <v>152</v>
      </c>
      <c r="W6">
        <v>0.12</v>
      </c>
      <c r="X6">
        <v>8.1999999999999993</v>
      </c>
      <c r="Y6">
        <v>20.2</v>
      </c>
      <c r="Z6" s="7">
        <v>1.25</v>
      </c>
      <c r="AA6" s="7">
        <v>1.4509803921568629</v>
      </c>
      <c r="AB6" s="4">
        <v>0.56000000000000005</v>
      </c>
      <c r="AC6" s="25">
        <v>135.63262933540011</v>
      </c>
      <c r="AD6" s="19">
        <v>13.7</v>
      </c>
      <c r="AE6" s="25">
        <v>5343.9255958147642</v>
      </c>
      <c r="AF6" s="19">
        <v>5.15</v>
      </c>
      <c r="AG6" s="25">
        <v>275.14047665181164</v>
      </c>
      <c r="AH6" s="19">
        <v>1.52</v>
      </c>
      <c r="AI6" s="25">
        <v>81.379577601240072</v>
      </c>
      <c r="AJ6" s="19">
        <v>22.226632268307203</v>
      </c>
      <c r="AK6" s="25">
        <v>8680.4882774656071</v>
      </c>
      <c r="AL6">
        <v>42.5</v>
      </c>
      <c r="AM6" s="25">
        <v>10516.380225744288</v>
      </c>
      <c r="AN6">
        <v>46.2</v>
      </c>
      <c r="AO6" s="25">
        <v>11428.796161560545</v>
      </c>
      <c r="AP6">
        <v>9.58</v>
      </c>
      <c r="AQ6" s="25">
        <v>2371.4948676603613</v>
      </c>
      <c r="AR6" s="25">
        <v>32230</v>
      </c>
      <c r="AS6" t="s">
        <v>201</v>
      </c>
    </row>
    <row r="7" spans="1:45" x14ac:dyDescent="0.3">
      <c r="A7">
        <v>32232</v>
      </c>
      <c r="B7" s="31">
        <v>25.273972602739725</v>
      </c>
      <c r="C7">
        <v>11</v>
      </c>
      <c r="D7">
        <v>53.2</v>
      </c>
      <c r="E7">
        <v>34.9</v>
      </c>
      <c r="F7">
        <v>6.2</v>
      </c>
      <c r="G7">
        <v>4.8</v>
      </c>
      <c r="H7">
        <v>0.9</v>
      </c>
      <c r="I7">
        <v>5.9</v>
      </c>
      <c r="J7">
        <v>3.8</v>
      </c>
      <c r="K7">
        <v>0.7</v>
      </c>
      <c r="L7">
        <v>0.5</v>
      </c>
      <c r="M7">
        <v>0.1</v>
      </c>
      <c r="N7">
        <v>9.0399999999999991</v>
      </c>
      <c r="O7">
        <v>153</v>
      </c>
      <c r="P7">
        <v>52.3</v>
      </c>
      <c r="Q7">
        <v>57.9</v>
      </c>
      <c r="R7">
        <v>16.899999999999999</v>
      </c>
      <c r="S7">
        <v>293</v>
      </c>
      <c r="T7">
        <v>13.6</v>
      </c>
      <c r="U7">
        <v>31.5</v>
      </c>
      <c r="V7">
        <v>137</v>
      </c>
      <c r="W7">
        <v>0.12</v>
      </c>
      <c r="X7">
        <v>8.8000000000000007</v>
      </c>
      <c r="Y7">
        <v>16.100000000000001</v>
      </c>
      <c r="Z7" s="7">
        <v>1.5243553008595989</v>
      </c>
      <c r="AA7" s="7">
        <v>1.8653295128939831</v>
      </c>
      <c r="AB7" s="4">
        <v>0.97</v>
      </c>
      <c r="AC7" s="25">
        <v>195.64414913252122</v>
      </c>
      <c r="AD7" s="19">
        <v>12.6</v>
      </c>
      <c r="AE7" s="25">
        <v>5289.7748246585452</v>
      </c>
      <c r="AF7" s="19">
        <v>4.82</v>
      </c>
      <c r="AG7" s="25">
        <v>254.70653377630123</v>
      </c>
      <c r="AH7" s="19">
        <v>10.5</v>
      </c>
      <c r="AI7" s="25">
        <v>557.4012550756737</v>
      </c>
      <c r="AJ7" s="19">
        <v>37.220321137141354</v>
      </c>
      <c r="AK7" s="25">
        <v>15658.91472868217</v>
      </c>
      <c r="AL7">
        <v>28.8</v>
      </c>
      <c r="AM7" s="25">
        <v>5814.3133462282394</v>
      </c>
      <c r="AN7">
        <v>56.3</v>
      </c>
      <c r="AO7" s="25">
        <v>11373.30754352031</v>
      </c>
      <c r="AP7">
        <v>12.8</v>
      </c>
      <c r="AQ7" s="25">
        <v>2580.2707930367505</v>
      </c>
      <c r="AR7" s="25">
        <v>32232</v>
      </c>
      <c r="AS7" t="s">
        <v>200</v>
      </c>
    </row>
    <row r="8" spans="1:45" x14ac:dyDescent="0.3">
      <c r="A8">
        <v>32379</v>
      </c>
      <c r="B8" s="31">
        <v>26.038356164383561</v>
      </c>
      <c r="C8">
        <v>11.4</v>
      </c>
      <c r="D8">
        <v>49.6</v>
      </c>
      <c r="E8">
        <v>40.700000000000003</v>
      </c>
      <c r="F8">
        <v>8.3000000000000007</v>
      </c>
      <c r="G8">
        <v>0.9</v>
      </c>
      <c r="H8">
        <v>0.5</v>
      </c>
      <c r="I8">
        <v>5.7</v>
      </c>
      <c r="J8">
        <v>4.5999999999999996</v>
      </c>
      <c r="K8">
        <v>1</v>
      </c>
      <c r="L8">
        <v>0.1</v>
      </c>
      <c r="M8">
        <v>0.1</v>
      </c>
      <c r="N8">
        <v>7.84</v>
      </c>
      <c r="O8">
        <v>179</v>
      </c>
      <c r="P8">
        <v>57.1</v>
      </c>
      <c r="Q8">
        <v>72.8</v>
      </c>
      <c r="R8">
        <v>22.8</v>
      </c>
      <c r="S8">
        <v>313</v>
      </c>
      <c r="T8">
        <v>12.5</v>
      </c>
      <c r="U8">
        <v>36.4</v>
      </c>
      <c r="V8">
        <v>222</v>
      </c>
      <c r="W8">
        <v>0.2</v>
      </c>
      <c r="X8">
        <v>9.1999999999999993</v>
      </c>
      <c r="Y8">
        <v>15.9</v>
      </c>
      <c r="Z8" s="7">
        <v>1.2186732186732185</v>
      </c>
      <c r="AA8" s="7">
        <v>1.4570024570024569</v>
      </c>
      <c r="AB8" s="4">
        <v>0.51</v>
      </c>
      <c r="AC8" s="25">
        <v>102.84538909838875</v>
      </c>
      <c r="AD8" s="19">
        <v>11.5</v>
      </c>
      <c r="AE8" s="25">
        <v>3973.260198834419</v>
      </c>
      <c r="AF8" s="19">
        <v>3.36</v>
      </c>
      <c r="AG8" s="25">
        <v>133.69900582790538</v>
      </c>
      <c r="AH8" s="19">
        <v>2.67</v>
      </c>
      <c r="AI8" s="25">
        <v>106.27356873500172</v>
      </c>
      <c r="AJ8" s="19">
        <v>29.168730803527197</v>
      </c>
      <c r="AK8" s="25">
        <v>10092.560850188549</v>
      </c>
      <c r="AL8">
        <v>37.1</v>
      </c>
      <c r="AM8" s="25">
        <v>8002.0313406848518</v>
      </c>
      <c r="AN8">
        <v>45.2</v>
      </c>
      <c r="AO8" s="25">
        <v>9746.8078932095177</v>
      </c>
      <c r="AP8">
        <v>16.100000000000001</v>
      </c>
      <c r="AQ8" s="25">
        <v>3467.7887405687752</v>
      </c>
      <c r="AR8" s="25">
        <v>32379</v>
      </c>
      <c r="AS8" t="s">
        <v>201</v>
      </c>
    </row>
    <row r="9" spans="1:45" x14ac:dyDescent="0.3">
      <c r="A9">
        <v>32474</v>
      </c>
      <c r="B9" s="31">
        <v>25.923287671232877</v>
      </c>
      <c r="C9">
        <v>7.9</v>
      </c>
      <c r="D9">
        <v>52.7</v>
      </c>
      <c r="E9">
        <v>38.299999999999997</v>
      </c>
      <c r="F9">
        <v>6.8</v>
      </c>
      <c r="G9">
        <v>1.8</v>
      </c>
      <c r="H9">
        <v>0.4</v>
      </c>
      <c r="I9">
        <v>4.2</v>
      </c>
      <c r="J9">
        <v>3</v>
      </c>
      <c r="K9">
        <v>0.5</v>
      </c>
      <c r="L9">
        <v>0.1</v>
      </c>
      <c r="M9">
        <v>3.1600000000000003E-2</v>
      </c>
      <c r="N9">
        <v>7.29</v>
      </c>
      <c r="O9">
        <v>169</v>
      </c>
      <c r="P9">
        <v>53.3</v>
      </c>
      <c r="Q9">
        <v>73.099999999999994</v>
      </c>
      <c r="R9">
        <v>23.2</v>
      </c>
      <c r="S9">
        <v>317</v>
      </c>
      <c r="T9">
        <v>13</v>
      </c>
      <c r="U9">
        <v>38</v>
      </c>
      <c r="V9">
        <v>73</v>
      </c>
      <c r="W9">
        <v>0.06</v>
      </c>
      <c r="X9">
        <v>8.73</v>
      </c>
      <c r="Y9">
        <v>19.600000000000001</v>
      </c>
      <c r="Z9" s="7">
        <v>1.3759791122715406</v>
      </c>
      <c r="AA9" s="7">
        <v>1.6109660574412532</v>
      </c>
      <c r="AB9" s="4">
        <v>3.74</v>
      </c>
      <c r="AC9" s="25">
        <v>903.33365480438488</v>
      </c>
      <c r="AD9" s="19">
        <v>15.1</v>
      </c>
      <c r="AE9" s="25">
        <v>5072.8131931719545</v>
      </c>
      <c r="AF9" s="19">
        <v>19.5</v>
      </c>
      <c r="AG9" s="25">
        <v>990.13083871797346</v>
      </c>
      <c r="AH9" s="19">
        <v>22.2</v>
      </c>
      <c r="AI9" s="25">
        <v>1125.1486803613334</v>
      </c>
      <c r="AJ9" s="19">
        <v>10.346482387945102</v>
      </c>
      <c r="AK9" s="25">
        <v>3465.4579355129072</v>
      </c>
      <c r="AL9">
        <v>62.5</v>
      </c>
      <c r="AM9" s="25">
        <v>16785.766370132711</v>
      </c>
      <c r="AN9">
        <v>30.9</v>
      </c>
      <c r="AO9" s="25">
        <v>8298.0895435321563</v>
      </c>
      <c r="AP9">
        <v>5.29</v>
      </c>
      <c r="AQ9" s="25">
        <v>1421.9046230129795</v>
      </c>
      <c r="AR9" s="25">
        <v>32447</v>
      </c>
      <c r="AS9" t="s">
        <v>201</v>
      </c>
    </row>
    <row r="10" spans="1:45" x14ac:dyDescent="0.3">
      <c r="A10">
        <v>32809</v>
      </c>
      <c r="B10" s="31">
        <v>25.082191780821919</v>
      </c>
      <c r="C10">
        <v>10.7</v>
      </c>
      <c r="D10">
        <v>35.4</v>
      </c>
      <c r="E10">
        <v>55.7</v>
      </c>
      <c r="F10">
        <v>5.7</v>
      </c>
      <c r="G10">
        <v>1.3</v>
      </c>
      <c r="H10">
        <v>1.9</v>
      </c>
      <c r="I10">
        <v>3.8</v>
      </c>
      <c r="J10">
        <v>6</v>
      </c>
      <c r="K10">
        <v>0.6</v>
      </c>
      <c r="L10">
        <v>0.1</v>
      </c>
      <c r="M10">
        <v>0.2</v>
      </c>
      <c r="N10">
        <v>5.77</v>
      </c>
      <c r="O10">
        <v>144</v>
      </c>
      <c r="P10">
        <v>44.7</v>
      </c>
      <c r="Q10">
        <v>77.5</v>
      </c>
      <c r="R10">
        <v>25</v>
      </c>
      <c r="S10">
        <v>322</v>
      </c>
      <c r="T10">
        <v>12.9</v>
      </c>
      <c r="U10">
        <v>40</v>
      </c>
      <c r="V10">
        <v>179</v>
      </c>
      <c r="W10">
        <v>0.16</v>
      </c>
      <c r="X10">
        <v>8.8000000000000007</v>
      </c>
      <c r="Y10">
        <v>17.8</v>
      </c>
      <c r="Z10" s="7">
        <v>0.63554757630161574</v>
      </c>
      <c r="AA10" s="7">
        <v>0.79533213644524225</v>
      </c>
      <c r="AB10" s="4">
        <v>0.79</v>
      </c>
      <c r="AC10" s="25">
        <v>169.45191071637257</v>
      </c>
      <c r="AD10" s="19">
        <v>15.2</v>
      </c>
      <c r="AE10" s="25">
        <v>9173.7758560243074</v>
      </c>
      <c r="AF10" s="19">
        <v>3.69</v>
      </c>
      <c r="AG10" s="25">
        <v>338.90382143274513</v>
      </c>
      <c r="AH10" s="19">
        <v>2.68</v>
      </c>
      <c r="AI10" s="25">
        <v>245.41311207198785</v>
      </c>
      <c r="AJ10" s="19">
        <v>48.550654386815317</v>
      </c>
      <c r="AK10" s="25">
        <v>29262.592029917028</v>
      </c>
      <c r="AL10">
        <v>44.5</v>
      </c>
      <c r="AM10" s="25">
        <v>9152.249134948097</v>
      </c>
      <c r="AN10">
        <v>31.1</v>
      </c>
      <c r="AO10" s="25">
        <v>6401.3840830449826</v>
      </c>
      <c r="AP10">
        <v>21.7</v>
      </c>
      <c r="AQ10" s="25">
        <v>4463.667820069204</v>
      </c>
      <c r="AR10" s="25">
        <v>32809</v>
      </c>
      <c r="AS10" t="s">
        <v>201</v>
      </c>
    </row>
    <row r="11" spans="1:45" x14ac:dyDescent="0.3">
      <c r="A11">
        <v>32985</v>
      </c>
      <c r="B11" s="31">
        <v>24.838356164383562</v>
      </c>
      <c r="C11">
        <v>7.7</v>
      </c>
      <c r="D11">
        <v>32.1</v>
      </c>
      <c r="E11">
        <v>61.1</v>
      </c>
      <c r="F11">
        <v>5</v>
      </c>
      <c r="G11">
        <v>1.4</v>
      </c>
      <c r="H11">
        <v>0.4</v>
      </c>
      <c r="I11">
        <v>2.5</v>
      </c>
      <c r="J11">
        <v>4.7</v>
      </c>
      <c r="K11">
        <v>0.4</v>
      </c>
      <c r="L11">
        <v>0.1</v>
      </c>
      <c r="M11">
        <v>3.0800000000000001E-2</v>
      </c>
      <c r="N11">
        <v>6.23</v>
      </c>
      <c r="O11">
        <v>150</v>
      </c>
      <c r="P11">
        <v>47.8</v>
      </c>
      <c r="Q11">
        <v>76.7</v>
      </c>
      <c r="R11">
        <v>24.1</v>
      </c>
      <c r="S11">
        <v>314</v>
      </c>
      <c r="T11">
        <v>12.1</v>
      </c>
      <c r="U11">
        <v>37.1</v>
      </c>
      <c r="V11">
        <v>245</v>
      </c>
      <c r="W11">
        <v>0.2</v>
      </c>
      <c r="X11">
        <v>8</v>
      </c>
      <c r="Y11">
        <v>17.5</v>
      </c>
      <c r="Z11" s="7">
        <v>0.5253682487725041</v>
      </c>
      <c r="AA11" s="7">
        <v>0.63666121112929619</v>
      </c>
      <c r="AB11" s="4">
        <v>0.42</v>
      </c>
      <c r="AC11" s="25">
        <v>167.61824943690743</v>
      </c>
      <c r="AD11" s="19">
        <v>14.6</v>
      </c>
      <c r="AE11" s="25">
        <v>7710.4394740977423</v>
      </c>
      <c r="AF11" s="19">
        <v>3.19</v>
      </c>
      <c r="AG11" s="25">
        <v>246.18930386045781</v>
      </c>
      <c r="AH11" s="19">
        <v>15.6</v>
      </c>
      <c r="AI11" s="25">
        <v>1204.7561678277723</v>
      </c>
      <c r="AJ11" s="19">
        <v>9.8939228710221077</v>
      </c>
      <c r="AK11" s="25">
        <v>5227.5941543135505</v>
      </c>
      <c r="AL11">
        <v>29.8</v>
      </c>
      <c r="AM11" s="25">
        <v>11783.37211762217</v>
      </c>
      <c r="AN11">
        <v>57.8</v>
      </c>
      <c r="AO11" s="25">
        <v>22847.471969536706</v>
      </c>
      <c r="AP11">
        <v>10.3</v>
      </c>
      <c r="AQ11" s="25">
        <v>4056.4840279246878</v>
      </c>
      <c r="AR11" s="25">
        <v>32985</v>
      </c>
      <c r="AS11" t="s">
        <v>201</v>
      </c>
    </row>
    <row r="12" spans="1:45" x14ac:dyDescent="0.3">
      <c r="A12">
        <v>33217</v>
      </c>
      <c r="B12" s="31">
        <v>24.106849315068494</v>
      </c>
      <c r="C12">
        <v>10.7</v>
      </c>
      <c r="D12">
        <v>46.4</v>
      </c>
      <c r="E12">
        <v>41.8</v>
      </c>
      <c r="F12">
        <v>7.8</v>
      </c>
      <c r="G12">
        <v>3.4</v>
      </c>
      <c r="H12">
        <v>0.6</v>
      </c>
      <c r="I12">
        <v>5</v>
      </c>
      <c r="J12">
        <v>4.5</v>
      </c>
      <c r="K12">
        <v>0.8</v>
      </c>
      <c r="L12">
        <v>0.4</v>
      </c>
      <c r="M12">
        <v>0.1</v>
      </c>
      <c r="N12">
        <v>6.49</v>
      </c>
      <c r="O12">
        <v>153</v>
      </c>
      <c r="P12">
        <v>47.3</v>
      </c>
      <c r="Q12">
        <v>72.900000000000006</v>
      </c>
      <c r="R12">
        <v>23.6</v>
      </c>
      <c r="S12">
        <v>323</v>
      </c>
      <c r="T12">
        <v>13.5</v>
      </c>
      <c r="U12">
        <v>39.4</v>
      </c>
      <c r="V12">
        <v>101</v>
      </c>
      <c r="W12">
        <v>0.09</v>
      </c>
      <c r="X12">
        <v>9.1</v>
      </c>
      <c r="Y12">
        <v>17.7</v>
      </c>
      <c r="Z12" s="7">
        <v>1.1100478468899522</v>
      </c>
      <c r="AA12" s="7">
        <v>1.3923444976076556</v>
      </c>
      <c r="AB12" s="4">
        <v>0.18</v>
      </c>
      <c r="AC12" s="25">
        <v>53.860843167017578</v>
      </c>
      <c r="AD12" s="19">
        <v>8.3000000000000007</v>
      </c>
      <c r="AE12" s="25">
        <v>4088.5276404054252</v>
      </c>
      <c r="AF12" s="19">
        <v>11</v>
      </c>
      <c r="AG12" s="25">
        <v>450.47250648778339</v>
      </c>
      <c r="AH12" s="19">
        <v>6.23</v>
      </c>
      <c r="AI12" s="25">
        <v>254.61489497135582</v>
      </c>
      <c r="AJ12" s="19">
        <v>27.399165507649514</v>
      </c>
      <c r="AK12" s="25">
        <v>13504.382314057681</v>
      </c>
      <c r="AL12">
        <v>37.5</v>
      </c>
      <c r="AM12" s="25">
        <v>15461.363331994107</v>
      </c>
      <c r="AN12">
        <v>44.4</v>
      </c>
      <c r="AO12" s="25">
        <v>18300.522298111693</v>
      </c>
      <c r="AP12">
        <v>16.899999999999999</v>
      </c>
      <c r="AQ12" s="25">
        <v>6970.6709521896346</v>
      </c>
      <c r="AR12" s="25">
        <v>33217</v>
      </c>
      <c r="AS12" t="s">
        <v>201</v>
      </c>
    </row>
    <row r="13" spans="1:45" x14ac:dyDescent="0.3">
      <c r="A13">
        <v>33260</v>
      </c>
      <c r="B13" s="31">
        <v>24.06027397260274</v>
      </c>
      <c r="C13">
        <v>13.3</v>
      </c>
      <c r="D13">
        <v>51</v>
      </c>
      <c r="E13">
        <v>41.5</v>
      </c>
      <c r="F13">
        <v>4</v>
      </c>
      <c r="G13">
        <v>2.8</v>
      </c>
      <c r="H13">
        <v>0.7</v>
      </c>
      <c r="I13">
        <v>6.8</v>
      </c>
      <c r="J13">
        <v>5.5</v>
      </c>
      <c r="K13">
        <v>0.5</v>
      </c>
      <c r="L13">
        <v>0.4</v>
      </c>
      <c r="M13">
        <v>0.1</v>
      </c>
      <c r="N13">
        <v>6.75</v>
      </c>
      <c r="O13">
        <v>155</v>
      </c>
      <c r="P13">
        <v>49.6</v>
      </c>
      <c r="Q13">
        <v>73.5</v>
      </c>
      <c r="R13">
        <v>23</v>
      </c>
      <c r="S13">
        <v>313</v>
      </c>
      <c r="T13">
        <v>13.3</v>
      </c>
      <c r="U13">
        <v>39.1</v>
      </c>
      <c r="V13">
        <v>306</v>
      </c>
      <c r="W13">
        <v>0.26</v>
      </c>
      <c r="X13">
        <v>8.4</v>
      </c>
      <c r="Y13">
        <v>16.600000000000001</v>
      </c>
      <c r="Z13" s="7">
        <v>1.2289156626506024</v>
      </c>
      <c r="AA13" s="7">
        <v>1.4096385542168675</v>
      </c>
      <c r="AB13" s="4">
        <v>1.1100000000000001</v>
      </c>
      <c r="AC13" s="25">
        <v>329.30387661525634</v>
      </c>
      <c r="AD13" s="19">
        <v>21.3</v>
      </c>
      <c r="AE13" s="25">
        <v>8903.7098791162989</v>
      </c>
      <c r="AF13" s="19">
        <v>2.95</v>
      </c>
      <c r="AG13" s="25">
        <v>262.60942059191331</v>
      </c>
      <c r="AH13" s="19">
        <v>0.75</v>
      </c>
      <c r="AI13" s="25">
        <v>66.694456023343065</v>
      </c>
      <c r="AJ13" s="19">
        <v>5.0169559146219829</v>
      </c>
      <c r="AK13" s="25">
        <v>2096.7069612338473</v>
      </c>
      <c r="AL13">
        <v>22.2</v>
      </c>
      <c r="AM13" s="25">
        <v>6816.0884249309183</v>
      </c>
      <c r="AN13">
        <v>60</v>
      </c>
      <c r="AO13" s="25">
        <v>18448.177551647001</v>
      </c>
      <c r="AP13">
        <v>16.399999999999999</v>
      </c>
      <c r="AQ13" s="25">
        <v>5026.5362515899824</v>
      </c>
      <c r="AR13" s="25">
        <v>33260</v>
      </c>
      <c r="AS13" t="s">
        <v>201</v>
      </c>
    </row>
    <row r="14" spans="1:45" x14ac:dyDescent="0.3">
      <c r="A14">
        <v>34260</v>
      </c>
      <c r="B14" s="31">
        <v>21.167123287671235</v>
      </c>
      <c r="C14">
        <v>7.6</v>
      </c>
      <c r="D14">
        <v>38.700000000000003</v>
      </c>
      <c r="E14">
        <v>54.9</v>
      </c>
      <c r="F14">
        <v>3.7</v>
      </c>
      <c r="G14">
        <v>1.9</v>
      </c>
      <c r="H14">
        <v>0.8</v>
      </c>
      <c r="I14">
        <v>2.9</v>
      </c>
      <c r="J14">
        <v>4.2</v>
      </c>
      <c r="K14">
        <v>0.3</v>
      </c>
      <c r="L14">
        <v>0.1</v>
      </c>
      <c r="M14">
        <v>0.1</v>
      </c>
      <c r="N14">
        <v>6.32</v>
      </c>
      <c r="O14">
        <v>146</v>
      </c>
      <c r="P14">
        <v>46</v>
      </c>
      <c r="Q14">
        <v>72.8</v>
      </c>
      <c r="R14">
        <v>23.1</v>
      </c>
      <c r="S14">
        <v>317</v>
      </c>
      <c r="T14">
        <v>12.7</v>
      </c>
      <c r="U14">
        <v>37</v>
      </c>
      <c r="V14">
        <v>292</v>
      </c>
      <c r="W14">
        <v>0.24</v>
      </c>
      <c r="X14">
        <v>8.1999999999999993</v>
      </c>
      <c r="Y14">
        <v>15.5</v>
      </c>
      <c r="Z14" s="7">
        <v>0.70491803278688536</v>
      </c>
      <c r="AA14" s="7">
        <v>0.82149362477231336</v>
      </c>
      <c r="AB14" s="4">
        <v>0.34</v>
      </c>
      <c r="AC14" s="25">
        <v>126.1431725007884</v>
      </c>
      <c r="AD14" s="19">
        <v>9</v>
      </c>
      <c r="AE14" s="25">
        <v>4888.0479344055502</v>
      </c>
      <c r="AF14" s="19">
        <v>8.17</v>
      </c>
      <c r="AG14" s="25">
        <v>399.45337958582991</v>
      </c>
      <c r="AH14" s="19">
        <v>11.4</v>
      </c>
      <c r="AI14" s="25">
        <v>557.13234521181539</v>
      </c>
      <c r="AJ14" s="19">
        <v>21.04295665634675</v>
      </c>
      <c r="AK14" s="25">
        <v>11431.725007883948</v>
      </c>
      <c r="AL14">
        <v>41.3</v>
      </c>
      <c r="AM14" s="25">
        <v>15460.129140637304</v>
      </c>
      <c r="AN14">
        <v>44.9</v>
      </c>
      <c r="AO14" s="25">
        <v>16793.532468896006</v>
      </c>
      <c r="AP14">
        <v>12.7</v>
      </c>
      <c r="AQ14" s="25">
        <v>4745.655939944354</v>
      </c>
      <c r="AR14" s="25">
        <v>34260</v>
      </c>
      <c r="AS14" t="s">
        <v>201</v>
      </c>
    </row>
    <row r="15" spans="1:45" x14ac:dyDescent="0.3">
      <c r="A15">
        <v>34723</v>
      </c>
      <c r="B15" s="31">
        <v>28.698630136986303</v>
      </c>
      <c r="C15">
        <v>7.9</v>
      </c>
      <c r="D15">
        <v>27.8</v>
      </c>
      <c r="E15">
        <v>58.7</v>
      </c>
      <c r="F15">
        <v>6</v>
      </c>
      <c r="G15">
        <v>6</v>
      </c>
      <c r="H15">
        <v>1.5</v>
      </c>
      <c r="I15">
        <v>2.2000000000000002</v>
      </c>
      <c r="J15">
        <v>4.5999999999999996</v>
      </c>
      <c r="K15">
        <v>0.5</v>
      </c>
      <c r="L15">
        <v>0.5</v>
      </c>
      <c r="M15">
        <v>0.1</v>
      </c>
      <c r="N15">
        <v>7.01</v>
      </c>
      <c r="O15">
        <v>124</v>
      </c>
      <c r="P15">
        <v>43.9</v>
      </c>
      <c r="Q15">
        <v>62.6</v>
      </c>
      <c r="R15">
        <v>17.7</v>
      </c>
      <c r="S15">
        <v>282</v>
      </c>
      <c r="T15">
        <v>12.7</v>
      </c>
      <c r="U15">
        <v>31.8</v>
      </c>
      <c r="V15">
        <v>169</v>
      </c>
      <c r="W15">
        <v>0.15</v>
      </c>
      <c r="X15">
        <v>8.8000000000000007</v>
      </c>
      <c r="Y15">
        <v>17.100000000000001</v>
      </c>
      <c r="Z15" s="7">
        <v>0.47359454855195909</v>
      </c>
      <c r="AA15" s="7">
        <v>0.70357751277683123</v>
      </c>
      <c r="AB15" s="4">
        <v>0.87</v>
      </c>
      <c r="AC15" s="25">
        <v>380.20748465591225</v>
      </c>
      <c r="AD15" s="19">
        <v>13.8</v>
      </c>
      <c r="AE15" s="25">
        <v>7913.7472163380589</v>
      </c>
      <c r="AF15" s="19">
        <v>10.1</v>
      </c>
      <c r="AG15" s="25">
        <v>798.43571777741568</v>
      </c>
      <c r="AH15" s="19">
        <v>4.9400000000000004</v>
      </c>
      <c r="AI15" s="25">
        <v>391.07055564608117</v>
      </c>
      <c r="AJ15" s="19">
        <v>6.5016065016065019</v>
      </c>
      <c r="AK15" s="25">
        <v>3736.8964206181086</v>
      </c>
      <c r="AL15">
        <v>24.9</v>
      </c>
      <c r="AM15" s="25">
        <v>10620.349994760558</v>
      </c>
      <c r="AN15">
        <v>54.1</v>
      </c>
      <c r="AO15" s="25">
        <v>23137.378182961333</v>
      </c>
      <c r="AP15">
        <v>18.3</v>
      </c>
      <c r="AQ15" s="25">
        <v>7827.7271298333853</v>
      </c>
      <c r="AR15" s="25">
        <v>34723</v>
      </c>
      <c r="AS15" t="s">
        <v>200</v>
      </c>
    </row>
    <row r="16" spans="1:45" x14ac:dyDescent="0.3">
      <c r="A16">
        <v>34855</v>
      </c>
      <c r="B16" s="31">
        <v>19.832876712328765</v>
      </c>
      <c r="C16">
        <v>6.1</v>
      </c>
      <c r="D16">
        <v>34</v>
      </c>
      <c r="E16">
        <v>57.4</v>
      </c>
      <c r="F16">
        <v>4.5</v>
      </c>
      <c r="G16">
        <v>3.3</v>
      </c>
      <c r="H16">
        <v>0.8</v>
      </c>
      <c r="I16">
        <v>2.1</v>
      </c>
      <c r="J16">
        <v>3.5</v>
      </c>
      <c r="K16">
        <v>0.3</v>
      </c>
      <c r="L16">
        <v>0.2</v>
      </c>
      <c r="M16">
        <v>0.1</v>
      </c>
      <c r="N16">
        <v>6</v>
      </c>
      <c r="O16">
        <v>129</v>
      </c>
      <c r="P16">
        <v>41.6</v>
      </c>
      <c r="Q16">
        <v>69.3</v>
      </c>
      <c r="R16">
        <v>21.5</v>
      </c>
      <c r="S16">
        <v>310</v>
      </c>
      <c r="T16">
        <v>12.2</v>
      </c>
      <c r="U16">
        <v>33.799999999999997</v>
      </c>
      <c r="V16">
        <v>161</v>
      </c>
      <c r="W16">
        <v>0.13</v>
      </c>
      <c r="X16">
        <v>8</v>
      </c>
      <c r="Y16">
        <v>17.100000000000001</v>
      </c>
      <c r="Z16" s="7">
        <v>0.59233449477351918</v>
      </c>
      <c r="AA16" s="7">
        <v>0.7421602787456445</v>
      </c>
      <c r="AB16" s="4">
        <v>0.42</v>
      </c>
      <c r="AC16" s="25">
        <v>147.22644376899697</v>
      </c>
      <c r="AD16" s="19">
        <v>28</v>
      </c>
      <c r="AE16" s="25">
        <v>14328.45744680851</v>
      </c>
      <c r="AF16" s="19">
        <v>5.6</v>
      </c>
      <c r="AG16" s="25">
        <v>802.62158054711244</v>
      </c>
      <c r="AH16" s="19">
        <v>0.8</v>
      </c>
      <c r="AI16" s="25">
        <v>113.98176291793312</v>
      </c>
      <c r="AJ16" s="19">
        <v>1.3445845697329377</v>
      </c>
      <c r="AK16" s="25">
        <v>688.63981762917933</v>
      </c>
      <c r="AL16">
        <v>38.799999999999997</v>
      </c>
      <c r="AM16" s="25">
        <v>13469.711830367569</v>
      </c>
      <c r="AN16">
        <v>46.4</v>
      </c>
      <c r="AO16" s="25">
        <v>16085.18985568166</v>
      </c>
      <c r="AP16">
        <v>13.3</v>
      </c>
      <c r="AQ16" s="25">
        <v>4600.439026668535</v>
      </c>
      <c r="AR16" s="25">
        <v>34855</v>
      </c>
      <c r="AS16" t="s">
        <v>201</v>
      </c>
    </row>
    <row r="17" spans="1:45" x14ac:dyDescent="0.3">
      <c r="A17">
        <v>34920</v>
      </c>
      <c r="B17" s="31">
        <v>19.715068493150685</v>
      </c>
      <c r="C17">
        <v>8.4</v>
      </c>
      <c r="D17">
        <v>43</v>
      </c>
      <c r="E17">
        <v>51.5</v>
      </c>
      <c r="F17">
        <v>3.8</v>
      </c>
      <c r="G17">
        <v>1.2</v>
      </c>
      <c r="H17">
        <v>0.5</v>
      </c>
      <c r="I17">
        <v>3.6</v>
      </c>
      <c r="J17">
        <v>4.3</v>
      </c>
      <c r="K17">
        <v>0.3</v>
      </c>
      <c r="L17">
        <v>0.1</v>
      </c>
      <c r="M17">
        <v>4.2000000000000003E-2</v>
      </c>
      <c r="N17">
        <v>7.31</v>
      </c>
      <c r="O17">
        <v>165</v>
      </c>
      <c r="P17">
        <v>51.7</v>
      </c>
      <c r="Q17">
        <v>70.7</v>
      </c>
      <c r="R17">
        <v>22.6</v>
      </c>
      <c r="S17">
        <v>319</v>
      </c>
      <c r="T17">
        <v>13.5</v>
      </c>
      <c r="U17">
        <v>38.200000000000003</v>
      </c>
      <c r="V17">
        <v>145</v>
      </c>
      <c r="W17">
        <v>0.13</v>
      </c>
      <c r="X17">
        <v>8.8000000000000007</v>
      </c>
      <c r="Y17">
        <v>17.5</v>
      </c>
      <c r="Z17" s="7">
        <v>0.83495145631067957</v>
      </c>
      <c r="AA17" s="7">
        <v>0.94174757281553401</v>
      </c>
      <c r="AB17" s="4">
        <v>0.72</v>
      </c>
      <c r="AC17" s="25">
        <v>214.64985242822647</v>
      </c>
      <c r="AD17" s="19">
        <v>7.79</v>
      </c>
      <c r="AE17" s="25">
        <v>5332.707271263751</v>
      </c>
      <c r="AF17" s="19">
        <v>8.93</v>
      </c>
      <c r="AG17" s="25">
        <v>476.25436007512747</v>
      </c>
      <c r="AH17" s="19">
        <v>18.399999999999999</v>
      </c>
      <c r="AI17" s="25">
        <v>979.33995170378319</v>
      </c>
      <c r="AJ17" s="19">
        <v>46.990786120368554</v>
      </c>
      <c r="AK17" s="25">
        <v>32157.231016903675</v>
      </c>
      <c r="AL17">
        <v>46.8</v>
      </c>
      <c r="AM17" s="25">
        <v>13712.047012732615</v>
      </c>
      <c r="AN17">
        <v>47.9</v>
      </c>
      <c r="AO17" s="25">
        <v>14045.053868756122</v>
      </c>
      <c r="AP17">
        <v>3.45</v>
      </c>
      <c r="AQ17" s="25">
        <v>1012.0796604635977</v>
      </c>
      <c r="AR17" s="25">
        <v>34920</v>
      </c>
      <c r="AS17" t="s">
        <v>201</v>
      </c>
    </row>
    <row r="18" spans="1:45" x14ac:dyDescent="0.3">
      <c r="A18">
        <v>35108</v>
      </c>
      <c r="B18" s="31">
        <v>18.093150684931508</v>
      </c>
      <c r="C18">
        <v>5.9</v>
      </c>
      <c r="D18">
        <v>47.8</v>
      </c>
      <c r="E18">
        <v>44.7</v>
      </c>
      <c r="F18">
        <v>5</v>
      </c>
      <c r="G18">
        <v>1.7</v>
      </c>
      <c r="H18">
        <v>0.8</v>
      </c>
      <c r="I18">
        <v>2.8</v>
      </c>
      <c r="J18">
        <v>2.7</v>
      </c>
      <c r="K18">
        <v>0.3</v>
      </c>
      <c r="L18">
        <v>0.1</v>
      </c>
      <c r="M18">
        <v>0.1</v>
      </c>
      <c r="N18">
        <v>6.35</v>
      </c>
      <c r="O18">
        <v>140</v>
      </c>
      <c r="P18">
        <v>44.6</v>
      </c>
      <c r="Q18">
        <v>70.2</v>
      </c>
      <c r="R18">
        <v>22</v>
      </c>
      <c r="S18">
        <v>314</v>
      </c>
      <c r="T18">
        <v>12.8</v>
      </c>
      <c r="U18">
        <v>35.9</v>
      </c>
      <c r="V18">
        <v>151</v>
      </c>
      <c r="W18">
        <v>0.13</v>
      </c>
      <c r="X18">
        <v>8.8000000000000007</v>
      </c>
      <c r="Y18">
        <v>17.600000000000001</v>
      </c>
      <c r="Z18" s="7">
        <v>1.0693512304250559</v>
      </c>
      <c r="AA18" s="7">
        <v>1.2371364653243846</v>
      </c>
      <c r="AB18" s="4">
        <v>0.34</v>
      </c>
      <c r="AC18" s="25">
        <v>93.257806023763465</v>
      </c>
      <c r="AD18" s="19">
        <v>10.8</v>
      </c>
      <c r="AE18" s="25">
        <v>3778.6681403702682</v>
      </c>
      <c r="AF18" s="19">
        <v>2.4700000000000002</v>
      </c>
      <c r="AG18" s="25">
        <v>93.257806023763465</v>
      </c>
      <c r="AH18" s="19">
        <v>6.12</v>
      </c>
      <c r="AI18" s="25">
        <v>231.41751865156121</v>
      </c>
      <c r="AJ18" s="19">
        <v>9.1715101960397991</v>
      </c>
      <c r="AK18" s="25">
        <v>3215.6673114119922</v>
      </c>
      <c r="AL18">
        <v>40.200000000000003</v>
      </c>
      <c r="AM18" s="25">
        <v>14169.771154869612</v>
      </c>
      <c r="AN18">
        <v>41.3</v>
      </c>
      <c r="AO18" s="25">
        <v>14586.659570693631</v>
      </c>
      <c r="AP18">
        <v>17.7</v>
      </c>
      <c r="AQ18" s="25">
        <v>6253.3262373602984</v>
      </c>
      <c r="AR18" s="25">
        <v>35108</v>
      </c>
      <c r="AS18" t="s">
        <v>201</v>
      </c>
    </row>
    <row r="19" spans="1:45" x14ac:dyDescent="0.3">
      <c r="A19">
        <v>35386</v>
      </c>
      <c r="B19" s="31">
        <v>27.169863013698631</v>
      </c>
      <c r="C19">
        <v>11.6</v>
      </c>
      <c r="D19">
        <v>60</v>
      </c>
      <c r="E19">
        <v>31.1</v>
      </c>
      <c r="F19">
        <v>6.4</v>
      </c>
      <c r="G19">
        <v>1.9</v>
      </c>
      <c r="H19">
        <v>0.6</v>
      </c>
      <c r="I19">
        <v>7</v>
      </c>
      <c r="J19">
        <v>3.6</v>
      </c>
      <c r="K19">
        <v>0.7</v>
      </c>
      <c r="L19">
        <v>0.2</v>
      </c>
      <c r="M19">
        <v>0.1</v>
      </c>
      <c r="N19">
        <v>6.97</v>
      </c>
      <c r="O19">
        <v>134</v>
      </c>
      <c r="P19">
        <v>45.1</v>
      </c>
      <c r="Q19">
        <v>64.7</v>
      </c>
      <c r="R19">
        <v>19.2</v>
      </c>
      <c r="S19">
        <v>297</v>
      </c>
      <c r="T19">
        <v>13.1</v>
      </c>
      <c r="U19">
        <v>33.9</v>
      </c>
      <c r="V19">
        <v>322</v>
      </c>
      <c r="W19">
        <v>0.26</v>
      </c>
      <c r="X19">
        <v>8</v>
      </c>
      <c r="Y19">
        <v>16.7</v>
      </c>
      <c r="Z19" s="7">
        <v>1.9292604501607715</v>
      </c>
      <c r="AA19" s="7">
        <v>2.2154340836012865</v>
      </c>
      <c r="AB19" s="4">
        <v>1.27</v>
      </c>
      <c r="AC19" s="25">
        <v>205.1190582359761</v>
      </c>
      <c r="AD19" s="19">
        <v>15.9</v>
      </c>
      <c r="AE19" s="25">
        <v>5083.3853562828863</v>
      </c>
      <c r="AF19" s="19">
        <v>12.7</v>
      </c>
      <c r="AG19" s="25">
        <v>648.05731442670708</v>
      </c>
      <c r="AH19" s="19">
        <v>1.35</v>
      </c>
      <c r="AI19" s="25">
        <v>68.373019411992033</v>
      </c>
      <c r="AJ19" s="19">
        <v>8.7235825342146907</v>
      </c>
      <c r="AK19" s="25">
        <v>2785.4573560450667</v>
      </c>
      <c r="AL19">
        <v>28.6</v>
      </c>
      <c r="AM19" s="25">
        <v>4436.6257616064531</v>
      </c>
      <c r="AN19">
        <v>57.4</v>
      </c>
      <c r="AO19" s="25">
        <v>8913.2984353099346</v>
      </c>
      <c r="AP19">
        <v>6.43</v>
      </c>
      <c r="AQ19" s="25">
        <v>998.31230870448235</v>
      </c>
      <c r="AR19" s="25">
        <v>35386</v>
      </c>
      <c r="AS19" t="s">
        <v>200</v>
      </c>
    </row>
    <row r="20" spans="1:45" x14ac:dyDescent="0.3">
      <c r="A20">
        <v>35387</v>
      </c>
      <c r="B20" s="31">
        <v>17.254794520547946</v>
      </c>
      <c r="C20">
        <v>14.4</v>
      </c>
      <c r="D20">
        <v>52.4</v>
      </c>
      <c r="E20">
        <v>37</v>
      </c>
      <c r="F20">
        <v>3.9</v>
      </c>
      <c r="G20">
        <v>5.8</v>
      </c>
      <c r="H20">
        <v>0.9</v>
      </c>
      <c r="I20">
        <v>7.5</v>
      </c>
      <c r="J20">
        <v>5.3</v>
      </c>
      <c r="K20">
        <v>0.6</v>
      </c>
      <c r="L20">
        <v>0.8</v>
      </c>
      <c r="M20">
        <v>0.1</v>
      </c>
      <c r="N20">
        <v>6.73</v>
      </c>
      <c r="O20">
        <v>121</v>
      </c>
      <c r="P20">
        <v>41.6</v>
      </c>
      <c r="Q20">
        <v>61.8</v>
      </c>
      <c r="R20">
        <v>18</v>
      </c>
      <c r="S20">
        <v>291</v>
      </c>
      <c r="T20">
        <v>12.4</v>
      </c>
      <c r="U20">
        <v>30.7</v>
      </c>
      <c r="V20">
        <v>339</v>
      </c>
      <c r="W20">
        <v>0.27</v>
      </c>
      <c r="X20">
        <v>7.9</v>
      </c>
      <c r="Y20">
        <v>15.8</v>
      </c>
      <c r="Z20" s="7">
        <v>1.4162162162162162</v>
      </c>
      <c r="AA20" s="7">
        <v>1.7027027027027024</v>
      </c>
      <c r="AB20" s="4">
        <v>1.64</v>
      </c>
      <c r="AC20" s="25">
        <v>567.66575840145322</v>
      </c>
      <c r="AD20" s="19">
        <v>17.3</v>
      </c>
      <c r="AE20" s="25">
        <v>8742.0526793823792</v>
      </c>
      <c r="AF20" s="19">
        <v>10.8</v>
      </c>
      <c r="AG20" s="25">
        <v>944.59582198001817</v>
      </c>
      <c r="AH20" s="19">
        <v>22.6</v>
      </c>
      <c r="AI20" s="25">
        <v>1980.0181653042689</v>
      </c>
      <c r="AJ20" s="19">
        <v>11.403903228707618</v>
      </c>
      <c r="AK20" s="25">
        <v>5758.4014532243418</v>
      </c>
      <c r="AL20">
        <v>34.200000000000003</v>
      </c>
      <c r="AM20" s="25">
        <v>10015.911223532292</v>
      </c>
      <c r="AN20">
        <v>58.1</v>
      </c>
      <c r="AO20" s="25">
        <v>16988.290971400595</v>
      </c>
      <c r="AP20">
        <v>3.74</v>
      </c>
      <c r="AQ20" s="25">
        <v>1093.3866427318346</v>
      </c>
      <c r="AR20" s="25">
        <v>35387</v>
      </c>
      <c r="AS20" t="s">
        <v>200</v>
      </c>
    </row>
    <row r="21" spans="1:45" x14ac:dyDescent="0.3">
      <c r="A21">
        <v>35861</v>
      </c>
      <c r="B21" s="31">
        <v>17.695890410958903</v>
      </c>
      <c r="C21">
        <v>11.5</v>
      </c>
      <c r="D21">
        <v>28.7</v>
      </c>
      <c r="E21">
        <v>66.900000000000006</v>
      </c>
      <c r="F21">
        <v>3.3</v>
      </c>
      <c r="G21">
        <v>0.5</v>
      </c>
      <c r="H21">
        <v>0.6</v>
      </c>
      <c r="I21">
        <v>3.3</v>
      </c>
      <c r="J21">
        <v>7.7</v>
      </c>
      <c r="K21">
        <v>0.4</v>
      </c>
      <c r="L21">
        <v>0.1</v>
      </c>
      <c r="M21">
        <v>0.1</v>
      </c>
      <c r="N21">
        <v>5.52</v>
      </c>
      <c r="O21">
        <v>128</v>
      </c>
      <c r="P21">
        <v>41.4</v>
      </c>
      <c r="Q21">
        <v>75</v>
      </c>
      <c r="R21">
        <v>23.2</v>
      </c>
      <c r="S21">
        <v>309</v>
      </c>
      <c r="T21">
        <v>12.2</v>
      </c>
      <c r="U21">
        <v>36.6</v>
      </c>
      <c r="V21">
        <v>394</v>
      </c>
      <c r="W21">
        <v>0.32</v>
      </c>
      <c r="X21">
        <v>8</v>
      </c>
      <c r="Y21">
        <v>16.7</v>
      </c>
      <c r="Z21" s="7">
        <v>0.42899850523168903</v>
      </c>
      <c r="AA21" s="7">
        <v>0.49476831091180867</v>
      </c>
      <c r="AB21" s="4">
        <v>0.18</v>
      </c>
      <c r="AC21" s="25">
        <v>63.877355477483235</v>
      </c>
      <c r="AD21" s="19">
        <v>14.1</v>
      </c>
      <c r="AE21" s="25">
        <v>9658.2561481954654</v>
      </c>
      <c r="AF21" s="19">
        <v>3.31</v>
      </c>
      <c r="AG21" s="25">
        <v>319.38677738741615</v>
      </c>
      <c r="AH21" s="19">
        <v>0.86</v>
      </c>
      <c r="AI21" s="25">
        <v>83.040562120728197</v>
      </c>
      <c r="AJ21" s="19">
        <v>34.820345310312646</v>
      </c>
      <c r="AK21" s="25">
        <v>23832.641328648995</v>
      </c>
      <c r="AL21">
        <v>35.9</v>
      </c>
      <c r="AM21" s="25">
        <v>11966.410076976907</v>
      </c>
      <c r="AN21">
        <v>53.2</v>
      </c>
      <c r="AO21" s="25">
        <v>17736.497232648388</v>
      </c>
      <c r="AP21">
        <v>9.35</v>
      </c>
      <c r="AQ21" s="25">
        <v>3117.2466441885617</v>
      </c>
      <c r="AR21" s="25">
        <v>35861</v>
      </c>
      <c r="AS21" t="s">
        <v>201</v>
      </c>
    </row>
    <row r="22" spans="1:45" x14ac:dyDescent="0.3">
      <c r="A22">
        <v>35901</v>
      </c>
      <c r="B22" s="31">
        <v>26.230136986301371</v>
      </c>
      <c r="C22">
        <v>9.5</v>
      </c>
      <c r="D22">
        <v>50.1</v>
      </c>
      <c r="E22">
        <v>34.1</v>
      </c>
      <c r="F22">
        <v>9.6999999999999993</v>
      </c>
      <c r="G22">
        <v>3.8</v>
      </c>
      <c r="H22">
        <v>2.2999999999999998</v>
      </c>
      <c r="I22">
        <v>4.8</v>
      </c>
      <c r="J22">
        <v>3.2</v>
      </c>
      <c r="K22">
        <v>0.9</v>
      </c>
      <c r="L22">
        <v>0.4</v>
      </c>
      <c r="M22">
        <v>0.2</v>
      </c>
      <c r="N22">
        <v>6.55</v>
      </c>
      <c r="O22">
        <v>124</v>
      </c>
      <c r="P22">
        <v>42.7</v>
      </c>
      <c r="Q22">
        <v>65.2</v>
      </c>
      <c r="R22">
        <v>18.899999999999999</v>
      </c>
      <c r="S22">
        <v>290</v>
      </c>
      <c r="T22">
        <v>13.2</v>
      </c>
      <c r="U22">
        <v>34.4</v>
      </c>
      <c r="V22">
        <v>106</v>
      </c>
      <c r="W22">
        <v>0.1</v>
      </c>
      <c r="X22">
        <v>9.1</v>
      </c>
      <c r="Y22">
        <v>16.3</v>
      </c>
      <c r="Z22" s="7">
        <v>1.469208211143695</v>
      </c>
      <c r="AA22" s="7">
        <v>1.9325513196480935</v>
      </c>
      <c r="AB22" s="4">
        <v>14.4</v>
      </c>
      <c r="AC22" s="25">
        <v>4292.6323071601519</v>
      </c>
      <c r="AD22" s="19">
        <v>7.96</v>
      </c>
      <c r="AE22" s="25">
        <v>3130.4047042545831</v>
      </c>
      <c r="AF22" s="19">
        <v>3.87</v>
      </c>
      <c r="AG22" s="25">
        <v>121.06537530266344</v>
      </c>
      <c r="AH22" s="19">
        <v>17.2</v>
      </c>
      <c r="AI22" s="25">
        <v>539.6056727775856</v>
      </c>
      <c r="AJ22" s="19">
        <v>15.104624582380868</v>
      </c>
      <c r="AK22" s="25">
        <v>5942.5804219993079</v>
      </c>
      <c r="AL22">
        <v>41.5</v>
      </c>
      <c r="AM22" s="25">
        <v>7902.7355623100302</v>
      </c>
      <c r="AN22">
        <v>54.1</v>
      </c>
      <c r="AO22" s="25">
        <v>10283.687943262412</v>
      </c>
      <c r="AP22">
        <v>2.0099999999999998</v>
      </c>
      <c r="AQ22" s="25">
        <v>381.62782843633909</v>
      </c>
      <c r="AR22" s="25">
        <v>35901</v>
      </c>
      <c r="AS22" t="s">
        <v>200</v>
      </c>
    </row>
    <row r="23" spans="1:45" x14ac:dyDescent="0.3">
      <c r="A23">
        <v>36147</v>
      </c>
      <c r="B23" s="31">
        <v>17.063013698630137</v>
      </c>
      <c r="C23">
        <v>9.1</v>
      </c>
      <c r="D23">
        <v>35.5</v>
      </c>
      <c r="E23">
        <v>56.7</v>
      </c>
      <c r="F23">
        <v>5.6</v>
      </c>
      <c r="G23">
        <v>1.5</v>
      </c>
      <c r="H23">
        <v>0.7</v>
      </c>
      <c r="I23">
        <v>3.2</v>
      </c>
      <c r="J23">
        <v>5.2</v>
      </c>
      <c r="K23">
        <v>0.5</v>
      </c>
      <c r="L23">
        <v>0.1</v>
      </c>
      <c r="M23">
        <v>0.1</v>
      </c>
      <c r="N23">
        <v>7.26</v>
      </c>
      <c r="O23">
        <v>164</v>
      </c>
      <c r="P23">
        <v>52.7</v>
      </c>
      <c r="Q23">
        <v>72.599999999999994</v>
      </c>
      <c r="R23">
        <v>22.6</v>
      </c>
      <c r="S23">
        <v>311</v>
      </c>
      <c r="T23">
        <v>12.2</v>
      </c>
      <c r="U23">
        <v>35.4</v>
      </c>
      <c r="V23">
        <v>281</v>
      </c>
      <c r="W23">
        <v>0.24</v>
      </c>
      <c r="X23">
        <v>8.8000000000000007</v>
      </c>
      <c r="Y23">
        <v>16.3</v>
      </c>
      <c r="Z23" s="7">
        <v>0.62610229276895946</v>
      </c>
      <c r="AA23" s="7">
        <v>0.76366843033509701</v>
      </c>
      <c r="AB23" s="4">
        <v>1</v>
      </c>
      <c r="AC23" s="25">
        <v>405.62315941545813</v>
      </c>
      <c r="AD23" s="19">
        <v>17.7</v>
      </c>
      <c r="AE23" s="25">
        <v>9984.9974995832636</v>
      </c>
      <c r="AF23" s="19">
        <v>6.79</v>
      </c>
      <c r="AG23" s="25">
        <v>677.89075957103967</v>
      </c>
      <c r="AH23" s="19">
        <v>10.4</v>
      </c>
      <c r="AI23" s="25">
        <v>1033.505584264044</v>
      </c>
      <c r="AJ23" s="19">
        <v>9.1766555315386142</v>
      </c>
      <c r="AK23" s="25">
        <v>5189.7538478635324</v>
      </c>
      <c r="AL23">
        <v>31.2</v>
      </c>
      <c r="AM23" s="25">
        <v>11835.761589403974</v>
      </c>
      <c r="AN23">
        <v>47.8</v>
      </c>
      <c r="AO23" s="25">
        <v>18124.503311258279</v>
      </c>
      <c r="AP23">
        <v>20.399999999999999</v>
      </c>
      <c r="AQ23" s="25">
        <v>7750.9933774834435</v>
      </c>
      <c r="AR23" s="25">
        <v>36147</v>
      </c>
      <c r="AS23" t="s">
        <v>201</v>
      </c>
    </row>
    <row r="24" spans="1:45" x14ac:dyDescent="0.3">
      <c r="A24">
        <v>36157</v>
      </c>
      <c r="B24" s="31">
        <v>20.443835616438356</v>
      </c>
      <c r="C24">
        <v>12.2</v>
      </c>
      <c r="D24">
        <v>30.8</v>
      </c>
      <c r="E24">
        <v>51.6</v>
      </c>
      <c r="F24">
        <v>7.1</v>
      </c>
      <c r="G24">
        <v>9.8000000000000007</v>
      </c>
      <c r="H24">
        <v>0.7</v>
      </c>
      <c r="I24">
        <v>3.8</v>
      </c>
      <c r="J24">
        <v>6.3</v>
      </c>
      <c r="K24">
        <v>0.9</v>
      </c>
      <c r="L24">
        <v>1.2</v>
      </c>
      <c r="M24">
        <v>0.1</v>
      </c>
      <c r="N24">
        <v>5.38</v>
      </c>
      <c r="O24">
        <v>134</v>
      </c>
      <c r="P24">
        <v>42.7</v>
      </c>
      <c r="Q24">
        <v>79.400000000000006</v>
      </c>
      <c r="R24">
        <v>24.9</v>
      </c>
      <c r="S24">
        <v>314</v>
      </c>
      <c r="T24">
        <v>12.5</v>
      </c>
      <c r="U24">
        <v>39.700000000000003</v>
      </c>
      <c r="V24">
        <v>169</v>
      </c>
      <c r="W24">
        <v>0.15</v>
      </c>
      <c r="X24">
        <v>8.6</v>
      </c>
      <c r="Y24">
        <v>17.100000000000001</v>
      </c>
      <c r="Z24" s="7">
        <v>0.5968992248062015</v>
      </c>
      <c r="AA24" s="7">
        <v>0.93798449612403112</v>
      </c>
      <c r="AB24" s="4">
        <v>0.53</v>
      </c>
      <c r="AC24" s="25">
        <v>244.53863710466254</v>
      </c>
      <c r="AD24" s="19">
        <v>11.8</v>
      </c>
      <c r="AE24" s="25">
        <v>6732.9638082817082</v>
      </c>
      <c r="AF24" s="19">
        <v>10.6</v>
      </c>
      <c r="AG24" s="25">
        <v>711.87914357135094</v>
      </c>
      <c r="AH24" s="19">
        <v>7.1</v>
      </c>
      <c r="AI24" s="25">
        <v>478.20889033800671</v>
      </c>
      <c r="AJ24" s="19">
        <v>4.7423271823310067</v>
      </c>
      <c r="AK24" s="25">
        <v>2695.3592000869471</v>
      </c>
      <c r="AL24">
        <v>43.2</v>
      </c>
      <c r="AM24" s="25">
        <v>19055.109852655864</v>
      </c>
      <c r="AN24">
        <v>42.7</v>
      </c>
      <c r="AO24" s="25">
        <v>18819.149493996119</v>
      </c>
      <c r="AP24">
        <v>11.9</v>
      </c>
      <c r="AQ24" s="25">
        <v>5227.8328351947985</v>
      </c>
      <c r="AR24" s="25">
        <v>36157</v>
      </c>
      <c r="AS24" t="s">
        <v>201</v>
      </c>
    </row>
    <row r="25" spans="1:45" x14ac:dyDescent="0.3">
      <c r="A25">
        <v>36354</v>
      </c>
      <c r="B25" s="31">
        <v>24.252054794520546</v>
      </c>
      <c r="C25">
        <v>19.3</v>
      </c>
      <c r="D25">
        <v>65.400000000000006</v>
      </c>
      <c r="E25">
        <v>27.9</v>
      </c>
      <c r="F25">
        <v>2.6</v>
      </c>
      <c r="G25">
        <v>3.6</v>
      </c>
      <c r="H25">
        <v>0.5</v>
      </c>
      <c r="I25">
        <v>12.6</v>
      </c>
      <c r="J25">
        <v>5.4</v>
      </c>
      <c r="K25">
        <v>0.5</v>
      </c>
      <c r="L25">
        <v>0.7</v>
      </c>
      <c r="M25">
        <v>0.1</v>
      </c>
      <c r="N25">
        <v>7.34</v>
      </c>
      <c r="O25">
        <v>140</v>
      </c>
      <c r="P25">
        <v>47.6</v>
      </c>
      <c r="Q25">
        <v>64.900000000000006</v>
      </c>
      <c r="R25">
        <v>19.100000000000001</v>
      </c>
      <c r="S25">
        <v>294</v>
      </c>
      <c r="T25">
        <v>12.1</v>
      </c>
      <c r="U25">
        <v>31.4</v>
      </c>
      <c r="V25">
        <v>250</v>
      </c>
      <c r="W25">
        <v>0.21</v>
      </c>
      <c r="X25">
        <v>8.4</v>
      </c>
      <c r="Y25">
        <v>15.9</v>
      </c>
      <c r="Z25" s="7">
        <v>2.3440860215053765</v>
      </c>
      <c r="AA25" s="7">
        <v>2.5842293906810037</v>
      </c>
      <c r="AB25" s="4">
        <v>1.65</v>
      </c>
      <c r="AC25" s="25">
        <v>354.84045722953573</v>
      </c>
      <c r="AD25" s="19">
        <v>16.8</v>
      </c>
      <c r="AE25" s="25">
        <v>5067.9885150874916</v>
      </c>
      <c r="AF25" s="19">
        <v>6.47</v>
      </c>
      <c r="AG25" s="25">
        <v>327.75339942575437</v>
      </c>
      <c r="AH25" s="19">
        <v>19.100000000000001</v>
      </c>
      <c r="AI25" s="25">
        <v>969.71666937537248</v>
      </c>
      <c r="AJ25" s="19">
        <v>10.804267909979377</v>
      </c>
      <c r="AK25" s="25">
        <v>3263.9904653556532</v>
      </c>
      <c r="AL25">
        <v>30</v>
      </c>
      <c r="AM25" s="25">
        <v>5709.9070595214553</v>
      </c>
      <c r="AN25">
        <v>56.7</v>
      </c>
      <c r="AO25" s="25">
        <v>10772.196954716235</v>
      </c>
      <c r="AP25">
        <v>9.93</v>
      </c>
      <c r="AQ25" s="25">
        <v>1888.47142574649</v>
      </c>
      <c r="AR25" s="25">
        <v>36354</v>
      </c>
      <c r="AS25" t="s">
        <v>200</v>
      </c>
    </row>
    <row r="26" spans="1:45" x14ac:dyDescent="0.3">
      <c r="A26">
        <v>43476</v>
      </c>
      <c r="B26" s="31">
        <v>5.6575342465753424</v>
      </c>
      <c r="C26">
        <v>15.2</v>
      </c>
      <c r="D26">
        <v>55.2</v>
      </c>
      <c r="E26">
        <v>38.4</v>
      </c>
      <c r="F26">
        <v>4.7</v>
      </c>
      <c r="G26">
        <v>0.9</v>
      </c>
      <c r="H26">
        <v>0.8</v>
      </c>
      <c r="I26">
        <v>8.4</v>
      </c>
      <c r="J26">
        <v>5.8</v>
      </c>
      <c r="K26">
        <v>0.7</v>
      </c>
      <c r="L26">
        <v>0.1</v>
      </c>
      <c r="M26">
        <v>0.1</v>
      </c>
      <c r="N26">
        <v>6.25</v>
      </c>
      <c r="O26">
        <v>123</v>
      </c>
      <c r="P26">
        <v>41.6</v>
      </c>
      <c r="Q26">
        <v>66.599999999999994</v>
      </c>
      <c r="R26">
        <v>19.7</v>
      </c>
      <c r="S26">
        <v>296</v>
      </c>
      <c r="T26">
        <v>13.5</v>
      </c>
      <c r="U26">
        <v>36</v>
      </c>
      <c r="V26">
        <v>478</v>
      </c>
      <c r="W26">
        <v>0.4</v>
      </c>
      <c r="X26">
        <v>8.4</v>
      </c>
      <c r="Y26">
        <v>16.600000000000001</v>
      </c>
      <c r="Z26" s="7">
        <v>1.4375000000000002</v>
      </c>
      <c r="AA26" s="7">
        <v>1.6041666666666667</v>
      </c>
      <c r="AB26" s="4">
        <v>0.35</v>
      </c>
      <c r="AC26" s="25">
        <v>45.839643105635822</v>
      </c>
      <c r="AD26" s="19">
        <v>16.207690767073903</v>
      </c>
      <c r="AE26" s="25">
        <v>3974.5426267752628</v>
      </c>
      <c r="AF26" s="19">
        <v>0.99150141643059486</v>
      </c>
      <c r="AG26" s="25">
        <v>164.94085867474317</v>
      </c>
      <c r="AH26" s="19">
        <v>1.41643059490085</v>
      </c>
      <c r="AI26" s="25">
        <v>402.32472475750012</v>
      </c>
      <c r="AJ26" s="19">
        <v>29.337739501969423</v>
      </c>
      <c r="AK26" s="25">
        <v>7194.36827241845</v>
      </c>
      <c r="AL26">
        <v>63.1</v>
      </c>
      <c r="AM26" s="25">
        <v>8245.8150861539725</v>
      </c>
      <c r="AN26">
        <v>29.4</v>
      </c>
      <c r="AO26" s="25">
        <v>3841.935087791102</v>
      </c>
      <c r="AP26">
        <v>1.67</v>
      </c>
      <c r="AQ26" s="25">
        <v>582.40903695821225</v>
      </c>
      <c r="AR26" s="25">
        <v>43476</v>
      </c>
      <c r="AS26" t="s">
        <v>200</v>
      </c>
    </row>
    <row r="27" spans="1:45" x14ac:dyDescent="0.3">
      <c r="A27">
        <v>43665</v>
      </c>
      <c r="B27" s="31">
        <v>5.2657534246575342</v>
      </c>
      <c r="C27">
        <v>8.8000000000000007</v>
      </c>
      <c r="D27">
        <v>45.2</v>
      </c>
      <c r="E27">
        <v>48.2</v>
      </c>
      <c r="F27">
        <v>4.5</v>
      </c>
      <c r="G27">
        <v>1.4</v>
      </c>
      <c r="H27">
        <v>0.7</v>
      </c>
      <c r="I27">
        <v>4</v>
      </c>
      <c r="J27">
        <v>4.2</v>
      </c>
      <c r="K27">
        <v>0.4</v>
      </c>
      <c r="L27">
        <v>0.1</v>
      </c>
      <c r="M27">
        <v>0.1</v>
      </c>
      <c r="N27">
        <v>4.93</v>
      </c>
      <c r="O27">
        <v>112</v>
      </c>
      <c r="P27">
        <v>37</v>
      </c>
      <c r="Q27">
        <v>75.099999999999994</v>
      </c>
      <c r="R27">
        <v>22.7</v>
      </c>
      <c r="S27">
        <v>303</v>
      </c>
      <c r="T27">
        <v>12.5</v>
      </c>
      <c r="U27">
        <v>37.5</v>
      </c>
      <c r="V27">
        <v>519</v>
      </c>
      <c r="W27">
        <v>0.4</v>
      </c>
      <c r="X27">
        <v>7.7</v>
      </c>
      <c r="Y27">
        <v>16.2</v>
      </c>
      <c r="Z27" s="7">
        <v>0.93775933609958506</v>
      </c>
      <c r="AA27" s="7">
        <v>1.0746887966804979</v>
      </c>
      <c r="AB27" s="4">
        <v>1.32</v>
      </c>
      <c r="AC27" s="25">
        <v>295.13163393230258</v>
      </c>
      <c r="AD27" s="19">
        <v>18.675200561132787</v>
      </c>
      <c r="AE27" s="25">
        <v>7417.4676138737987</v>
      </c>
      <c r="AF27" s="19">
        <v>4.1499330655957163</v>
      </c>
      <c r="AG27" s="25">
        <v>283.81390165761246</v>
      </c>
      <c r="AH27" s="19">
        <v>10.122541447842652</v>
      </c>
      <c r="AI27" s="25">
        <v>502.33319403816688</v>
      </c>
      <c r="AJ27" s="19">
        <v>23.585112445749857</v>
      </c>
      <c r="AK27" s="25">
        <v>9367.5999442819339</v>
      </c>
      <c r="AL27">
        <v>54.6</v>
      </c>
      <c r="AM27" s="25">
        <v>12170.044574453266</v>
      </c>
      <c r="AN27">
        <v>39.700000000000003</v>
      </c>
      <c r="AO27" s="25">
        <v>8858.30199192088</v>
      </c>
      <c r="AP27">
        <v>4.46</v>
      </c>
      <c r="AQ27" s="25">
        <v>228.09583507452291</v>
      </c>
      <c r="AR27" s="25">
        <v>43665</v>
      </c>
      <c r="AS27" t="s">
        <v>201</v>
      </c>
    </row>
    <row r="28" spans="1:45" x14ac:dyDescent="0.3">
      <c r="A28">
        <v>43895</v>
      </c>
      <c r="B28" s="31">
        <v>5.095890410958904</v>
      </c>
      <c r="C28">
        <v>13.8</v>
      </c>
      <c r="D28">
        <v>37</v>
      </c>
      <c r="E28">
        <v>49.5</v>
      </c>
      <c r="F28">
        <v>4.9000000000000004</v>
      </c>
      <c r="G28">
        <v>7.9</v>
      </c>
      <c r="H28">
        <v>0.7</v>
      </c>
      <c r="I28">
        <v>5.0999999999999996</v>
      </c>
      <c r="J28">
        <v>6.8</v>
      </c>
      <c r="K28">
        <v>0.7</v>
      </c>
      <c r="L28">
        <v>1.1000000000000001</v>
      </c>
      <c r="M28">
        <v>0.1</v>
      </c>
      <c r="N28">
        <v>6.3</v>
      </c>
      <c r="O28">
        <v>114</v>
      </c>
      <c r="P28">
        <v>39.299999999999997</v>
      </c>
      <c r="Q28">
        <v>62.4</v>
      </c>
      <c r="R28">
        <v>18.100000000000001</v>
      </c>
      <c r="S28">
        <v>290</v>
      </c>
      <c r="T28">
        <v>15.6</v>
      </c>
      <c r="U28">
        <v>38.9</v>
      </c>
      <c r="V28">
        <v>344</v>
      </c>
      <c r="W28">
        <v>0.26</v>
      </c>
      <c r="X28">
        <v>7.7</v>
      </c>
      <c r="Y28">
        <v>17.100000000000001</v>
      </c>
      <c r="Z28" s="7">
        <v>0.74747474747474751</v>
      </c>
      <c r="AA28" s="7">
        <v>1.0202020202020201</v>
      </c>
      <c r="AB28" s="4">
        <v>2.0299999999999998</v>
      </c>
      <c r="AC28" s="25">
        <v>488.41147211345117</v>
      </c>
      <c r="AD28" s="19">
        <v>16.951597110117238</v>
      </c>
      <c r="AE28" s="25">
        <v>6779.0242353688218</v>
      </c>
      <c r="AF28" s="19">
        <v>3.8262910798122065</v>
      </c>
      <c r="AG28" s="25">
        <v>222.24574028997779</v>
      </c>
      <c r="AH28" s="19">
        <v>6.772300469483568</v>
      </c>
      <c r="AI28" s="25">
        <v>533.91893322044666</v>
      </c>
      <c r="AJ28" s="19">
        <v>20.323127001349668</v>
      </c>
      <c r="AK28" s="25">
        <v>8127.3150597946869</v>
      </c>
      <c r="AL28">
        <v>52.3</v>
      </c>
      <c r="AM28" s="25">
        <v>12561.646735104245</v>
      </c>
      <c r="AN28">
        <v>42.4</v>
      </c>
      <c r="AO28" s="25">
        <v>10174.621653084983</v>
      </c>
      <c r="AP28">
        <v>1.02</v>
      </c>
      <c r="AQ28" s="25">
        <v>469.36183723145308</v>
      </c>
      <c r="AR28" s="25">
        <v>43895</v>
      </c>
      <c r="AS28" t="s">
        <v>200</v>
      </c>
    </row>
    <row r="29" spans="1:45" x14ac:dyDescent="0.3">
      <c r="A29">
        <v>43925</v>
      </c>
      <c r="B29" s="31">
        <v>5.087671232876712</v>
      </c>
      <c r="C29">
        <v>11.8</v>
      </c>
      <c r="D29">
        <v>43.1</v>
      </c>
      <c r="E29">
        <v>50.7</v>
      </c>
      <c r="F29">
        <v>3.9</v>
      </c>
      <c r="G29">
        <v>1.8</v>
      </c>
      <c r="H29">
        <v>0.5</v>
      </c>
      <c r="I29">
        <v>5.0999999999999996</v>
      </c>
      <c r="J29">
        <v>6</v>
      </c>
      <c r="K29">
        <v>0.5</v>
      </c>
      <c r="L29">
        <v>0.2</v>
      </c>
      <c r="M29">
        <v>0.1</v>
      </c>
      <c r="N29">
        <v>6.02</v>
      </c>
      <c r="O29">
        <v>123</v>
      </c>
      <c r="P29">
        <v>41.7</v>
      </c>
      <c r="Q29">
        <v>69.3</v>
      </c>
      <c r="R29">
        <v>20.399999999999999</v>
      </c>
      <c r="S29">
        <v>295</v>
      </c>
      <c r="T29">
        <v>14.1</v>
      </c>
      <c r="U29">
        <v>39.1</v>
      </c>
      <c r="V29">
        <v>354</v>
      </c>
      <c r="W29">
        <v>0.27</v>
      </c>
      <c r="X29">
        <v>7.7</v>
      </c>
      <c r="Y29">
        <v>17.5</v>
      </c>
      <c r="Z29" s="7">
        <v>0.85009861932938857</v>
      </c>
      <c r="AA29" s="7">
        <v>0.97238658777120301</v>
      </c>
      <c r="AB29" s="4">
        <v>0.36</v>
      </c>
      <c r="AC29" s="25">
        <v>95.902672487806655</v>
      </c>
      <c r="AD29" s="19">
        <v>14.70656893412391</v>
      </c>
      <c r="AE29" s="25">
        <v>5754.1603492683998</v>
      </c>
      <c r="AF29" s="19">
        <v>3.2784325969869648</v>
      </c>
      <c r="AG29" s="25">
        <v>70.328626491058216</v>
      </c>
      <c r="AH29" s="19">
        <v>7.8760440246663022</v>
      </c>
      <c r="AI29" s="25">
        <v>131.52366512613486</v>
      </c>
      <c r="AJ29" s="19">
        <v>15.544609925766842</v>
      </c>
      <c r="AK29" s="25">
        <v>6082.0561532981383</v>
      </c>
      <c r="AL29">
        <v>35.6</v>
      </c>
      <c r="AM29" s="25">
        <v>9474.2706830096995</v>
      </c>
      <c r="AN29">
        <v>53.1</v>
      </c>
      <c r="AO29" s="25">
        <v>14132.400489560308</v>
      </c>
      <c r="AP29">
        <v>1.95</v>
      </c>
      <c r="AQ29" s="25">
        <v>2194.8011617923753</v>
      </c>
      <c r="AR29" s="25">
        <v>43925</v>
      </c>
      <c r="AS29" t="s">
        <v>201</v>
      </c>
    </row>
    <row r="30" spans="1:45" x14ac:dyDescent="0.3">
      <c r="A30">
        <v>44035</v>
      </c>
      <c r="B30" s="31">
        <v>5.0328767123287674</v>
      </c>
      <c r="C30">
        <v>6.8</v>
      </c>
      <c r="D30">
        <v>63</v>
      </c>
      <c r="E30">
        <v>31.7</v>
      </c>
      <c r="F30">
        <v>3.2</v>
      </c>
      <c r="G30">
        <v>1.2</v>
      </c>
      <c r="H30">
        <v>0.9</v>
      </c>
      <c r="I30">
        <v>4.3</v>
      </c>
      <c r="J30">
        <v>2.2000000000000002</v>
      </c>
      <c r="K30">
        <v>0.2</v>
      </c>
      <c r="L30">
        <v>0.1</v>
      </c>
      <c r="M30">
        <v>0.1</v>
      </c>
      <c r="N30">
        <v>5.75</v>
      </c>
      <c r="O30">
        <v>103</v>
      </c>
      <c r="P30">
        <v>37.299999999999997</v>
      </c>
      <c r="Q30">
        <v>64.900000000000006</v>
      </c>
      <c r="R30">
        <v>17.899999999999999</v>
      </c>
      <c r="S30">
        <v>276</v>
      </c>
      <c r="T30">
        <v>14.3</v>
      </c>
      <c r="U30">
        <v>37.1</v>
      </c>
      <c r="V30">
        <v>247</v>
      </c>
      <c r="W30">
        <v>0.2</v>
      </c>
      <c r="X30">
        <v>8.1999999999999993</v>
      </c>
      <c r="Y30">
        <v>18.899999999999999</v>
      </c>
      <c r="Z30" s="7">
        <v>1.9873817034700316</v>
      </c>
      <c r="AA30" s="7">
        <v>2.1545741324921139</v>
      </c>
      <c r="AB30" s="4">
        <v>1.23</v>
      </c>
      <c r="AC30" s="25">
        <v>229.36866748177846</v>
      </c>
      <c r="AD30" s="19">
        <v>28.033546419564836</v>
      </c>
      <c r="AE30" s="25">
        <v>9061.0101699413317</v>
      </c>
      <c r="AF30" s="19">
        <v>1.2222222222222223</v>
      </c>
      <c r="AG30" s="25">
        <v>326.04471741211484</v>
      </c>
      <c r="AH30" s="19">
        <v>2.2857142857142856</v>
      </c>
      <c r="AI30" s="25">
        <v>597.11677898148935</v>
      </c>
      <c r="AJ30" s="19">
        <v>12.679608234121165</v>
      </c>
      <c r="AK30" s="25">
        <v>4098.3062735173971</v>
      </c>
      <c r="AL30">
        <v>38.4</v>
      </c>
      <c r="AM30" s="25">
        <v>7130.3325845678482</v>
      </c>
      <c r="AN30">
        <v>54.5</v>
      </c>
      <c r="AO30" s="25">
        <v>10130.133545641522</v>
      </c>
      <c r="AP30">
        <v>8.24</v>
      </c>
      <c r="AQ30" s="25">
        <v>393.33883059891758</v>
      </c>
      <c r="AR30" s="25">
        <v>44035</v>
      </c>
      <c r="AS30" t="s">
        <v>200</v>
      </c>
    </row>
    <row r="31" spans="1:45" x14ac:dyDescent="0.3">
      <c r="A31">
        <v>44086</v>
      </c>
      <c r="B31" s="31">
        <v>4.9972602739726026</v>
      </c>
      <c r="C31">
        <v>9.9</v>
      </c>
      <c r="D31">
        <v>65.099999999999994</v>
      </c>
      <c r="E31">
        <v>28.2</v>
      </c>
      <c r="F31">
        <v>5.6</v>
      </c>
      <c r="G31">
        <v>0.5</v>
      </c>
      <c r="H31">
        <v>0.6</v>
      </c>
      <c r="I31">
        <v>6.5</v>
      </c>
      <c r="J31">
        <v>2.8</v>
      </c>
      <c r="K31">
        <v>0.5</v>
      </c>
      <c r="L31">
        <v>0.1</v>
      </c>
      <c r="M31">
        <v>0.1</v>
      </c>
      <c r="N31">
        <v>6.87</v>
      </c>
      <c r="O31">
        <v>120</v>
      </c>
      <c r="P31">
        <v>41.4</v>
      </c>
      <c r="Q31">
        <v>60.3</v>
      </c>
      <c r="R31">
        <v>17.5</v>
      </c>
      <c r="S31">
        <v>290</v>
      </c>
      <c r="T31">
        <v>13.6</v>
      </c>
      <c r="U31">
        <v>32.799999999999997</v>
      </c>
      <c r="V31">
        <v>299</v>
      </c>
      <c r="W31">
        <v>0.22</v>
      </c>
      <c r="X31">
        <v>7.5</v>
      </c>
      <c r="Y31">
        <v>18.600000000000001</v>
      </c>
      <c r="Z31" s="7">
        <v>2.3085106382978724</v>
      </c>
      <c r="AA31" s="7">
        <v>2.5460992907801412</v>
      </c>
      <c r="AB31" s="4">
        <v>1.44</v>
      </c>
      <c r="AC31" s="25">
        <v>173.6272857396946</v>
      </c>
      <c r="AD31" s="19">
        <v>19.594803587998761</v>
      </c>
      <c r="AE31" s="25">
        <v>4292.4052884330349</v>
      </c>
      <c r="AF31" s="19">
        <v>3.5983263598326363</v>
      </c>
      <c r="AG31" s="25">
        <v>108.41118329112638</v>
      </c>
      <c r="AH31" s="19">
        <v>6.5899581589958167</v>
      </c>
      <c r="AI31" s="25">
        <v>133.82005437498412</v>
      </c>
      <c r="AJ31" s="19">
        <v>20.789514382926075</v>
      </c>
      <c r="AK31" s="25">
        <v>4554.1166605967701</v>
      </c>
      <c r="AL31">
        <v>64.599999999999994</v>
      </c>
      <c r="AM31" s="25">
        <v>7814.0748206557182</v>
      </c>
      <c r="AN31">
        <v>30</v>
      </c>
      <c r="AO31" s="25">
        <v>3624.9989412970381</v>
      </c>
      <c r="AP31">
        <v>2.12</v>
      </c>
      <c r="AQ31" s="25">
        <v>199.88311919301427</v>
      </c>
      <c r="AR31" s="25">
        <v>44086</v>
      </c>
      <c r="AS31" t="s">
        <v>201</v>
      </c>
    </row>
    <row r="32" spans="1:45" x14ac:dyDescent="0.3">
      <c r="A32">
        <v>44185</v>
      </c>
      <c r="B32" s="31">
        <v>4.9150684931506845</v>
      </c>
      <c r="C32">
        <v>8.8000000000000007</v>
      </c>
      <c r="D32">
        <v>44.9</v>
      </c>
      <c r="E32">
        <v>49.6</v>
      </c>
      <c r="F32">
        <v>2.2999999999999998</v>
      </c>
      <c r="G32">
        <v>2.6</v>
      </c>
      <c r="H32">
        <v>0.6</v>
      </c>
      <c r="I32">
        <v>4</v>
      </c>
      <c r="J32">
        <v>4.4000000000000004</v>
      </c>
      <c r="K32">
        <v>0.2</v>
      </c>
      <c r="L32">
        <v>0.2</v>
      </c>
      <c r="M32">
        <v>0.1</v>
      </c>
      <c r="N32">
        <v>6.73</v>
      </c>
      <c r="O32">
        <v>121</v>
      </c>
      <c r="P32">
        <v>41.5</v>
      </c>
      <c r="Q32">
        <v>61.7</v>
      </c>
      <c r="R32">
        <v>18</v>
      </c>
      <c r="S32">
        <v>292</v>
      </c>
      <c r="T32">
        <v>15.3</v>
      </c>
      <c r="U32">
        <v>37.799999999999997</v>
      </c>
      <c r="V32">
        <v>281</v>
      </c>
      <c r="W32">
        <v>0.24</v>
      </c>
      <c r="X32">
        <v>8.4</v>
      </c>
      <c r="Y32">
        <v>15.9</v>
      </c>
      <c r="Z32" s="7">
        <v>0.90524193548387089</v>
      </c>
      <c r="AA32" s="7">
        <v>1.0161290322580645</v>
      </c>
      <c r="AB32" s="4">
        <v>2.87</v>
      </c>
      <c r="AC32" s="25">
        <v>668.65124799633611</v>
      </c>
      <c r="AD32" s="19">
        <v>15.926475625071355</v>
      </c>
      <c r="AE32" s="25">
        <v>6388.8252805129378</v>
      </c>
      <c r="AF32" s="19">
        <v>2.5256511444356748</v>
      </c>
      <c r="AG32" s="25">
        <v>327.45591939546597</v>
      </c>
      <c r="AH32" s="19">
        <v>3.117600631412786</v>
      </c>
      <c r="AI32" s="25">
        <v>650.33203572246396</v>
      </c>
      <c r="AJ32" s="19">
        <v>23.124785934467404</v>
      </c>
      <c r="AK32" s="25">
        <v>9276.3911151820466</v>
      </c>
      <c r="AL32">
        <v>47.8</v>
      </c>
      <c r="AM32" s="25">
        <v>11149.530570185481</v>
      </c>
      <c r="AN32">
        <v>41.9</v>
      </c>
      <c r="AO32" s="25">
        <v>9775.5896496450659</v>
      </c>
      <c r="AP32">
        <v>1.65</v>
      </c>
      <c r="AQ32" s="25">
        <v>1117.4719487062057</v>
      </c>
      <c r="AR32" s="25">
        <v>44185</v>
      </c>
      <c r="AS32" t="s">
        <v>200</v>
      </c>
    </row>
    <row r="33" spans="1:45" x14ac:dyDescent="0.3">
      <c r="A33">
        <v>44263</v>
      </c>
      <c r="B33" s="31">
        <v>4.8767123287671232</v>
      </c>
      <c r="C33">
        <v>10.8</v>
      </c>
      <c r="D33">
        <v>65.8</v>
      </c>
      <c r="E33">
        <v>28.1</v>
      </c>
      <c r="F33">
        <v>4.5</v>
      </c>
      <c r="G33">
        <v>1</v>
      </c>
      <c r="H33">
        <v>0.6</v>
      </c>
      <c r="I33">
        <v>7.1</v>
      </c>
      <c r="J33">
        <v>3</v>
      </c>
      <c r="K33">
        <v>0.5</v>
      </c>
      <c r="L33">
        <v>0.1</v>
      </c>
      <c r="M33">
        <v>0.1</v>
      </c>
      <c r="N33">
        <v>6.52</v>
      </c>
      <c r="O33">
        <v>109</v>
      </c>
      <c r="P33">
        <v>38.200000000000003</v>
      </c>
      <c r="Q33">
        <v>58.6</v>
      </c>
      <c r="R33">
        <v>16.7</v>
      </c>
      <c r="S33">
        <v>285</v>
      </c>
      <c r="T33">
        <v>14.8</v>
      </c>
      <c r="U33">
        <v>34.700000000000003</v>
      </c>
      <c r="V33">
        <v>540</v>
      </c>
      <c r="W33">
        <v>0.39</v>
      </c>
      <c r="X33">
        <v>7.3</v>
      </c>
      <c r="Y33">
        <v>17.100000000000001</v>
      </c>
      <c r="Z33" s="7">
        <v>2.3416370106761564</v>
      </c>
      <c r="AA33" s="7">
        <v>2.5587188612099641</v>
      </c>
      <c r="AB33" s="4">
        <v>1.1599999999999999</v>
      </c>
      <c r="AC33" s="25">
        <v>173.20484236516739</v>
      </c>
      <c r="AD33" s="19">
        <v>15.431846090871879</v>
      </c>
      <c r="AE33" s="25">
        <v>3473.3098708334101</v>
      </c>
      <c r="AF33" s="19">
        <v>5.1254480286738353</v>
      </c>
      <c r="AG33" s="25">
        <v>206.37172707339096</v>
      </c>
      <c r="AH33" s="19">
        <v>10.179211469534049</v>
      </c>
      <c r="AI33" s="25">
        <v>339.03926590628515</v>
      </c>
      <c r="AJ33" s="19">
        <v>16.938190749079002</v>
      </c>
      <c r="AK33" s="25">
        <v>3812.349136739695</v>
      </c>
      <c r="AL33">
        <v>58.1</v>
      </c>
      <c r="AM33" s="25">
        <v>8704.4646312026689</v>
      </c>
      <c r="AN33">
        <v>35.799999999999997</v>
      </c>
      <c r="AO33" s="25">
        <v>5358.294485084115</v>
      </c>
      <c r="AP33">
        <v>4.79</v>
      </c>
      <c r="AQ33" s="25">
        <v>362.9931270844466</v>
      </c>
      <c r="AR33" s="25">
        <v>44263</v>
      </c>
      <c r="AS33" t="s">
        <v>200</v>
      </c>
    </row>
    <row r="34" spans="1:45" x14ac:dyDescent="0.3">
      <c r="A34">
        <v>44391</v>
      </c>
      <c r="B34" s="31">
        <v>4.7013698630136984</v>
      </c>
      <c r="C34">
        <v>13</v>
      </c>
      <c r="D34">
        <v>41.2</v>
      </c>
      <c r="E34">
        <v>52</v>
      </c>
      <c r="F34">
        <v>3.7</v>
      </c>
      <c r="G34">
        <v>2.5</v>
      </c>
      <c r="H34">
        <v>0.6</v>
      </c>
      <c r="I34">
        <v>5.4</v>
      </c>
      <c r="J34">
        <v>6.8</v>
      </c>
      <c r="K34">
        <v>0.5</v>
      </c>
      <c r="L34">
        <v>0.3</v>
      </c>
      <c r="M34">
        <v>0.1</v>
      </c>
      <c r="N34">
        <v>5.23</v>
      </c>
      <c r="O34">
        <v>105</v>
      </c>
      <c r="P34">
        <v>35.700000000000003</v>
      </c>
      <c r="Q34">
        <v>68.3</v>
      </c>
      <c r="R34">
        <v>20.100000000000001</v>
      </c>
      <c r="S34">
        <v>294</v>
      </c>
      <c r="T34">
        <v>13.2</v>
      </c>
      <c r="U34">
        <v>36.1</v>
      </c>
      <c r="V34">
        <v>432</v>
      </c>
      <c r="W34">
        <v>0.35</v>
      </c>
      <c r="X34">
        <v>8</v>
      </c>
      <c r="Y34">
        <v>17.600000000000001</v>
      </c>
      <c r="Z34" s="7">
        <v>0.79230769230769238</v>
      </c>
      <c r="AA34" s="7">
        <v>0.92307692307692324</v>
      </c>
      <c r="AB34" s="4">
        <v>1.91</v>
      </c>
      <c r="AC34" s="25">
        <v>410.32537841880634</v>
      </c>
      <c r="AD34" s="19">
        <v>16.411503164903522</v>
      </c>
      <c r="AE34" s="25">
        <v>5141.4181613580531</v>
      </c>
      <c r="AF34" s="19">
        <v>5.9416445623342176</v>
      </c>
      <c r="AG34" s="25">
        <v>120.0784970289149</v>
      </c>
      <c r="AH34" s="19">
        <v>9.7612732095490724</v>
      </c>
      <c r="AI34" s="25">
        <v>131.74326531172377</v>
      </c>
      <c r="AJ34" s="19">
        <v>13.921194997481217</v>
      </c>
      <c r="AK34" s="25">
        <v>4361.2510120901889</v>
      </c>
      <c r="AL34">
        <v>58.1</v>
      </c>
      <c r="AM34" s="25">
        <v>12506.690087691612</v>
      </c>
      <c r="AN34">
        <v>35.4</v>
      </c>
      <c r="AO34" s="25">
        <v>7631.5031083176664</v>
      </c>
      <c r="AP34">
        <v>2.42</v>
      </c>
      <c r="AQ34" s="25">
        <v>317.69339499650056</v>
      </c>
      <c r="AR34" s="25">
        <v>44391</v>
      </c>
      <c r="AS34" t="s">
        <v>200</v>
      </c>
    </row>
    <row r="35" spans="1:45" x14ac:dyDescent="0.3">
      <c r="A35">
        <v>44399</v>
      </c>
      <c r="B35" s="31">
        <v>4.6904109589041099</v>
      </c>
      <c r="C35">
        <v>11.1</v>
      </c>
      <c r="D35">
        <v>47.5</v>
      </c>
      <c r="E35">
        <v>46.4</v>
      </c>
      <c r="F35">
        <v>4.8</v>
      </c>
      <c r="G35">
        <v>0.8</v>
      </c>
      <c r="H35">
        <v>0.5</v>
      </c>
      <c r="I35">
        <v>5.3</v>
      </c>
      <c r="J35">
        <v>5.2</v>
      </c>
      <c r="K35">
        <v>0.5</v>
      </c>
      <c r="L35">
        <v>0.1</v>
      </c>
      <c r="M35">
        <v>0.1</v>
      </c>
      <c r="N35">
        <v>7.12</v>
      </c>
      <c r="O35">
        <v>119</v>
      </c>
      <c r="P35">
        <v>42.4</v>
      </c>
      <c r="Q35">
        <v>59.6</v>
      </c>
      <c r="R35">
        <v>16.7</v>
      </c>
      <c r="S35">
        <v>281</v>
      </c>
      <c r="T35">
        <v>14.2</v>
      </c>
      <c r="U35">
        <v>33.9</v>
      </c>
      <c r="V35">
        <v>418</v>
      </c>
      <c r="W35">
        <v>0.31</v>
      </c>
      <c r="X35">
        <v>7.3</v>
      </c>
      <c r="Y35">
        <v>17.2</v>
      </c>
      <c r="Z35" s="7">
        <v>1.0237068965517242</v>
      </c>
      <c r="AA35" s="7">
        <v>1.1551724137931034</v>
      </c>
      <c r="AB35" s="4">
        <v>0.88</v>
      </c>
      <c r="AC35" s="25">
        <v>245.23464496711625</v>
      </c>
      <c r="AD35" s="19">
        <v>12.277867528271406</v>
      </c>
      <c r="AE35" s="25">
        <v>4828.8930999888526</v>
      </c>
      <c r="AF35" s="19">
        <v>2.3355131456025626</v>
      </c>
      <c r="AG35" s="25">
        <v>232.97291271876045</v>
      </c>
      <c r="AH35" s="19">
        <v>2.5623915654610969</v>
      </c>
      <c r="AI35" s="25">
        <v>576.30141567272324</v>
      </c>
      <c r="AJ35" s="19">
        <v>14.026585040954567</v>
      </c>
      <c r="AK35" s="25">
        <v>5516.6648088284473</v>
      </c>
      <c r="AL35">
        <v>55</v>
      </c>
      <c r="AM35" s="25">
        <v>15380.671051164865</v>
      </c>
      <c r="AN35">
        <v>35.700000000000003</v>
      </c>
      <c r="AO35" s="25">
        <v>9988.8529706833124</v>
      </c>
      <c r="AP35">
        <v>1.48</v>
      </c>
      <c r="AQ35" s="25">
        <v>1248.4672834689554</v>
      </c>
      <c r="AR35" s="25">
        <v>44399</v>
      </c>
      <c r="AS35" t="s">
        <v>200</v>
      </c>
    </row>
    <row r="36" spans="1:45" x14ac:dyDescent="0.3">
      <c r="A36">
        <v>44425</v>
      </c>
      <c r="B36" s="31">
        <v>4.6712328767123283</v>
      </c>
      <c r="C36">
        <v>28.6</v>
      </c>
      <c r="D36">
        <v>60.2</v>
      </c>
      <c r="E36">
        <v>34.6</v>
      </c>
      <c r="F36">
        <v>4.5</v>
      </c>
      <c r="G36">
        <v>0.2</v>
      </c>
      <c r="H36">
        <v>0.5</v>
      </c>
      <c r="I36">
        <v>17.2</v>
      </c>
      <c r="J36">
        <v>9.9</v>
      </c>
      <c r="K36">
        <v>1.3</v>
      </c>
      <c r="L36">
        <v>0.1</v>
      </c>
      <c r="M36">
        <v>0.1</v>
      </c>
      <c r="N36">
        <v>6.69</v>
      </c>
      <c r="O36">
        <v>109</v>
      </c>
      <c r="P36">
        <v>40</v>
      </c>
      <c r="Q36">
        <v>59.8</v>
      </c>
      <c r="R36">
        <v>16.3</v>
      </c>
      <c r="S36">
        <v>273</v>
      </c>
      <c r="T36">
        <v>13.6</v>
      </c>
      <c r="U36">
        <v>32.5</v>
      </c>
      <c r="V36">
        <v>314</v>
      </c>
      <c r="W36">
        <v>0.25</v>
      </c>
      <c r="X36">
        <v>8</v>
      </c>
      <c r="Y36">
        <v>15.9</v>
      </c>
      <c r="Z36" s="7">
        <v>1.7398843930635839</v>
      </c>
      <c r="AA36" s="7">
        <v>1.8901734104046244</v>
      </c>
      <c r="AB36" s="4">
        <v>2.4300000000000002</v>
      </c>
      <c r="AC36" s="25">
        <v>248.76629743373661</v>
      </c>
      <c r="AD36" s="19">
        <v>17.808818579602828</v>
      </c>
      <c r="AE36" s="25">
        <v>4287.3696407879488</v>
      </c>
      <c r="AF36" s="19">
        <v>4.8245614035087714</v>
      </c>
      <c r="AG36" s="25">
        <v>137.75332431184111</v>
      </c>
      <c r="AH36" s="19">
        <v>11.93444136657433</v>
      </c>
      <c r="AI36" s="25">
        <v>323.31515529661533</v>
      </c>
      <c r="AJ36" s="19">
        <v>38.096600471221805</v>
      </c>
      <c r="AK36" s="25">
        <v>9171.5353013151398</v>
      </c>
      <c r="AL36">
        <v>38.700000000000003</v>
      </c>
      <c r="AM36" s="25">
        <v>3966.0802696723904</v>
      </c>
      <c r="AN36">
        <v>52.8</v>
      </c>
      <c r="AO36" s="25">
        <v>5412.4901749467217</v>
      </c>
      <c r="AP36">
        <v>4.47</v>
      </c>
      <c r="AQ36" s="25">
        <v>157.20085244998339</v>
      </c>
      <c r="AR36" s="25">
        <v>44425</v>
      </c>
      <c r="AS36" t="s">
        <v>201</v>
      </c>
    </row>
    <row r="37" spans="1:45" x14ac:dyDescent="0.3">
      <c r="A37">
        <v>44506</v>
      </c>
      <c r="B37" s="31">
        <v>4.5479452054794525</v>
      </c>
      <c r="C37">
        <v>10.5</v>
      </c>
      <c r="D37">
        <v>31</v>
      </c>
      <c r="E37">
        <v>62.5</v>
      </c>
      <c r="F37">
        <v>3</v>
      </c>
      <c r="G37">
        <v>2.8</v>
      </c>
      <c r="H37">
        <v>0.7</v>
      </c>
      <c r="I37">
        <v>3.3</v>
      </c>
      <c r="J37">
        <v>6.6</v>
      </c>
      <c r="K37">
        <v>0.3</v>
      </c>
      <c r="L37">
        <v>0.3</v>
      </c>
      <c r="M37">
        <v>0.1</v>
      </c>
      <c r="N37">
        <v>7</v>
      </c>
      <c r="O37">
        <v>134</v>
      </c>
      <c r="P37">
        <v>46.6</v>
      </c>
      <c r="Q37">
        <v>66.599999999999994</v>
      </c>
      <c r="R37">
        <v>19.100000000000001</v>
      </c>
      <c r="S37">
        <v>288</v>
      </c>
      <c r="T37">
        <v>13</v>
      </c>
      <c r="U37">
        <v>34.6</v>
      </c>
      <c r="V37">
        <v>267</v>
      </c>
      <c r="W37">
        <v>0.21</v>
      </c>
      <c r="X37">
        <v>7.9</v>
      </c>
      <c r="Y37">
        <v>18.399999999999999</v>
      </c>
      <c r="Z37" s="7">
        <v>0.496</v>
      </c>
      <c r="AA37" s="7">
        <v>0.6</v>
      </c>
      <c r="AB37" s="4">
        <v>1.21</v>
      </c>
      <c r="AC37" s="25">
        <v>471.71646436352319</v>
      </c>
      <c r="AD37" s="19">
        <v>19.222134485267933</v>
      </c>
      <c r="AE37" s="25">
        <v>12074.968876439465</v>
      </c>
      <c r="AF37" s="19">
        <v>3.2130032130032129</v>
      </c>
      <c r="AG37" s="25">
        <v>480.46996576408338</v>
      </c>
      <c r="AH37" s="19">
        <v>7.5411075411075421</v>
      </c>
      <c r="AI37" s="25">
        <v>1121.4207905384376</v>
      </c>
      <c r="AJ37" s="19">
        <v>15.952126588942047</v>
      </c>
      <c r="AK37" s="25">
        <v>10020.813881107999</v>
      </c>
      <c r="AL37">
        <v>48.1</v>
      </c>
      <c r="AM37" s="25">
        <v>18708.177715530655</v>
      </c>
      <c r="AN37">
        <v>44.4</v>
      </c>
      <c r="AO37" s="25">
        <v>17245.370370370369</v>
      </c>
      <c r="AP37">
        <v>1.53</v>
      </c>
      <c r="AQ37" s="25">
        <v>828.66479925303452</v>
      </c>
      <c r="AR37" s="25">
        <v>44506</v>
      </c>
      <c r="AS37" t="s">
        <v>201</v>
      </c>
    </row>
    <row r="38" spans="1:45" x14ac:dyDescent="0.3">
      <c r="A38">
        <v>44527</v>
      </c>
      <c r="B38" s="31">
        <v>4.4986301369863018</v>
      </c>
      <c r="C38">
        <v>10.6</v>
      </c>
      <c r="D38">
        <v>47.4</v>
      </c>
      <c r="E38">
        <v>47.1</v>
      </c>
      <c r="F38">
        <v>4</v>
      </c>
      <c r="G38">
        <v>1.2</v>
      </c>
      <c r="H38">
        <v>0.3</v>
      </c>
      <c r="I38">
        <v>5</v>
      </c>
      <c r="J38">
        <v>5</v>
      </c>
      <c r="K38">
        <v>0.4</v>
      </c>
      <c r="L38">
        <v>0.1</v>
      </c>
      <c r="M38">
        <v>3.1800000000000002E-2</v>
      </c>
      <c r="N38">
        <v>6.94</v>
      </c>
      <c r="O38">
        <v>128</v>
      </c>
      <c r="P38">
        <v>43.9</v>
      </c>
      <c r="Q38">
        <v>63.3</v>
      </c>
      <c r="R38">
        <v>18.399999999999999</v>
      </c>
      <c r="S38">
        <v>292</v>
      </c>
      <c r="T38">
        <v>13.1</v>
      </c>
      <c r="U38">
        <v>33.200000000000003</v>
      </c>
      <c r="V38">
        <v>327</v>
      </c>
      <c r="W38">
        <v>0.25</v>
      </c>
      <c r="X38">
        <v>7.5</v>
      </c>
      <c r="Y38">
        <v>18.2</v>
      </c>
      <c r="Z38" s="7">
        <v>1.0063694267515924</v>
      </c>
      <c r="AA38" s="7">
        <v>1.1231422505307855</v>
      </c>
      <c r="AB38" s="4">
        <v>2.5</v>
      </c>
      <c r="AC38" s="25">
        <v>695.8587915818058</v>
      </c>
      <c r="AD38" s="19">
        <v>26.184384174095719</v>
      </c>
      <c r="AE38" s="25">
        <v>14348.121255054753</v>
      </c>
      <c r="AF38" s="19">
        <v>3.9790575916230364</v>
      </c>
      <c r="AG38" s="25">
        <v>279.67177307476607</v>
      </c>
      <c r="AH38" s="19">
        <v>9.2871526379379787</v>
      </c>
      <c r="AI38" s="25">
        <v>406.59405531450159</v>
      </c>
      <c r="AJ38" s="19">
        <v>21.116916695844218</v>
      </c>
      <c r="AK38" s="25">
        <v>11571.32737093775</v>
      </c>
      <c r="AL38">
        <v>30.9</v>
      </c>
      <c r="AM38" s="25">
        <v>8602.6742229699812</v>
      </c>
      <c r="AN38">
        <v>59.6</v>
      </c>
      <c r="AO38" s="25">
        <v>16598.040083827738</v>
      </c>
      <c r="AP38">
        <v>2.13</v>
      </c>
      <c r="AQ38" s="25">
        <v>1224.209687416984</v>
      </c>
      <c r="AR38" s="25">
        <v>44527</v>
      </c>
      <c r="AS38" t="s">
        <v>201</v>
      </c>
    </row>
    <row r="39" spans="1:45" x14ac:dyDescent="0.3">
      <c r="A39">
        <v>44767</v>
      </c>
      <c r="B39" s="31">
        <v>3.6328767123287671</v>
      </c>
      <c r="C39">
        <v>12.1</v>
      </c>
      <c r="D39">
        <v>44.6</v>
      </c>
      <c r="E39">
        <v>49.6</v>
      </c>
      <c r="F39">
        <v>4.9000000000000004</v>
      </c>
      <c r="G39">
        <v>0.2</v>
      </c>
      <c r="H39">
        <v>0.7</v>
      </c>
      <c r="I39">
        <v>5.4</v>
      </c>
      <c r="J39">
        <v>6</v>
      </c>
      <c r="K39">
        <v>0.6</v>
      </c>
      <c r="L39">
        <v>2.4199999999999999E-2</v>
      </c>
      <c r="M39">
        <v>0.1</v>
      </c>
      <c r="N39">
        <v>5.18</v>
      </c>
      <c r="O39">
        <v>115</v>
      </c>
      <c r="P39">
        <v>36.700000000000003</v>
      </c>
      <c r="Q39">
        <v>70.8</v>
      </c>
      <c r="R39">
        <v>22.2</v>
      </c>
      <c r="S39">
        <v>313</v>
      </c>
      <c r="T39">
        <v>15.3</v>
      </c>
      <c r="U39">
        <v>43.3</v>
      </c>
      <c r="V39">
        <v>271</v>
      </c>
      <c r="W39">
        <v>0.24</v>
      </c>
      <c r="X39">
        <v>8.6999999999999993</v>
      </c>
      <c r="Y39">
        <v>17</v>
      </c>
      <c r="Z39" s="7">
        <v>0.89919354838709675</v>
      </c>
      <c r="AA39" s="7">
        <v>1.0161290322580645</v>
      </c>
      <c r="AB39" s="4">
        <v>1.96</v>
      </c>
      <c r="AC39" s="25">
        <v>609.11016949152543</v>
      </c>
      <c r="AD39" s="19">
        <v>31.4</v>
      </c>
      <c r="AE39" s="25">
        <v>19650.423728813559</v>
      </c>
      <c r="AF39" s="19">
        <v>3.2681940700808627</v>
      </c>
      <c r="AG39" s="25">
        <v>642.21398305084745</v>
      </c>
      <c r="AH39" s="19">
        <v>2.83</v>
      </c>
      <c r="AI39" s="25">
        <v>556.14406779661022</v>
      </c>
      <c r="AJ39" s="19">
        <v>16.753095565668325</v>
      </c>
      <c r="AK39" s="25">
        <v>10480.667372881357</v>
      </c>
      <c r="AL39">
        <v>48.5</v>
      </c>
      <c r="AM39" s="25">
        <v>12444.608567208272</v>
      </c>
      <c r="AN39">
        <v>41</v>
      </c>
      <c r="AO39" s="25">
        <v>10524.37223042836</v>
      </c>
      <c r="AP39">
        <v>7.96</v>
      </c>
      <c r="AQ39" s="25">
        <v>2043.3284096504185</v>
      </c>
      <c r="AR39" s="25">
        <v>44767</v>
      </c>
      <c r="AS39" t="s">
        <v>201</v>
      </c>
    </row>
    <row r="40" spans="1:45" x14ac:dyDescent="0.3">
      <c r="A40">
        <v>44857</v>
      </c>
      <c r="B40" s="31">
        <v>3.6054794520547944</v>
      </c>
      <c r="C40">
        <v>11.2</v>
      </c>
      <c r="D40">
        <v>51.9</v>
      </c>
      <c r="E40">
        <v>45.2</v>
      </c>
      <c r="F40">
        <v>1.9</v>
      </c>
      <c r="G40">
        <v>0.6</v>
      </c>
      <c r="H40">
        <v>0.4</v>
      </c>
      <c r="I40">
        <v>5.8</v>
      </c>
      <c r="J40">
        <v>5.0999999999999996</v>
      </c>
      <c r="K40">
        <v>0.2</v>
      </c>
      <c r="L40">
        <v>0.1</v>
      </c>
      <c r="M40">
        <v>4.4799999999999993E-2</v>
      </c>
      <c r="N40">
        <v>5.43</v>
      </c>
      <c r="O40">
        <v>126</v>
      </c>
      <c r="P40">
        <v>39.799999999999997</v>
      </c>
      <c r="Q40">
        <v>73.3</v>
      </c>
      <c r="R40">
        <v>23.2</v>
      </c>
      <c r="S40">
        <v>317</v>
      </c>
      <c r="T40">
        <v>14.4</v>
      </c>
      <c r="U40">
        <v>42.2</v>
      </c>
      <c r="V40">
        <v>352</v>
      </c>
      <c r="W40">
        <v>0.26</v>
      </c>
      <c r="X40">
        <v>7.5</v>
      </c>
      <c r="Y40">
        <v>16.3</v>
      </c>
      <c r="Z40" s="7">
        <v>1.1482300884955752</v>
      </c>
      <c r="AA40" s="7">
        <v>1.2123893805309733</v>
      </c>
      <c r="AB40" s="4">
        <v>0.51</v>
      </c>
      <c r="AC40" s="25">
        <v>242.48955947730028</v>
      </c>
      <c r="AD40" s="19">
        <v>24.4</v>
      </c>
      <c r="AE40" s="25">
        <v>16570.119897615521</v>
      </c>
      <c r="AF40" s="19">
        <v>4.3902439024390238</v>
      </c>
      <c r="AG40" s="25">
        <v>727.4686784319008</v>
      </c>
      <c r="AH40" s="19">
        <v>1.22</v>
      </c>
      <c r="AI40" s="25">
        <v>202.07463289775023</v>
      </c>
      <c r="AJ40" s="19">
        <v>5.1474955454365467</v>
      </c>
      <c r="AK40" s="25">
        <v>3502.6269702276709</v>
      </c>
      <c r="AL40">
        <v>57.8</v>
      </c>
      <c r="AM40" s="25">
        <v>26528.637770897833</v>
      </c>
      <c r="AN40">
        <v>36.799999999999997</v>
      </c>
      <c r="AO40" s="25">
        <v>16911.764705882353</v>
      </c>
      <c r="AP40">
        <v>2.95</v>
      </c>
      <c r="AQ40" s="25">
        <v>1354.4891640866872</v>
      </c>
      <c r="AR40" s="25">
        <v>44857</v>
      </c>
      <c r="AS40" t="s">
        <v>201</v>
      </c>
    </row>
    <row r="41" spans="1:45" x14ac:dyDescent="0.3">
      <c r="A41">
        <v>44861</v>
      </c>
      <c r="B41" s="31">
        <v>3.5972602739726027</v>
      </c>
      <c r="C41">
        <v>10.9</v>
      </c>
      <c r="D41">
        <v>45.7</v>
      </c>
      <c r="E41">
        <v>48.9</v>
      </c>
      <c r="F41">
        <v>4.0999999999999996</v>
      </c>
      <c r="G41">
        <v>0.8</v>
      </c>
      <c r="H41">
        <v>0.5</v>
      </c>
      <c r="I41">
        <v>5</v>
      </c>
      <c r="J41">
        <v>5.3</v>
      </c>
      <c r="K41">
        <v>0.5</v>
      </c>
      <c r="L41">
        <v>0.1</v>
      </c>
      <c r="M41">
        <v>0.1</v>
      </c>
      <c r="N41">
        <v>5.03</v>
      </c>
      <c r="O41">
        <v>116</v>
      </c>
      <c r="P41">
        <v>36.6</v>
      </c>
      <c r="Q41">
        <v>72.8</v>
      </c>
      <c r="R41">
        <v>23.1</v>
      </c>
      <c r="S41">
        <v>317</v>
      </c>
      <c r="T41">
        <v>15</v>
      </c>
      <c r="U41">
        <v>43.7</v>
      </c>
      <c r="V41">
        <v>204</v>
      </c>
      <c r="W41">
        <v>0.18</v>
      </c>
      <c r="X41">
        <v>8.6999999999999993</v>
      </c>
      <c r="Y41">
        <v>16.7</v>
      </c>
      <c r="Z41" s="7">
        <v>0.93456032719836413</v>
      </c>
      <c r="AA41" s="7">
        <v>1.0449897750511248</v>
      </c>
      <c r="AB41" s="4">
        <v>1.2</v>
      </c>
      <c r="AC41" s="25">
        <v>557.20384977205299</v>
      </c>
      <c r="AD41" s="19">
        <v>26.8</v>
      </c>
      <c r="AE41" s="25">
        <v>19415.297778421016</v>
      </c>
      <c r="AF41" s="19">
        <v>2.7953783078643308</v>
      </c>
      <c r="AG41" s="25">
        <v>542.73102250524641</v>
      </c>
      <c r="AH41" s="19">
        <v>1.34</v>
      </c>
      <c r="AI41" s="25">
        <v>260.51089080251825</v>
      </c>
      <c r="AJ41" s="19">
        <v>8.4366253498600567</v>
      </c>
      <c r="AK41" s="25">
        <v>6107.5331065923729</v>
      </c>
      <c r="AL41">
        <v>48.5</v>
      </c>
      <c r="AM41" s="25">
        <v>17000.718156296924</v>
      </c>
      <c r="AN41">
        <v>46.6</v>
      </c>
      <c r="AO41" s="25">
        <v>16328.262714630802</v>
      </c>
      <c r="AP41">
        <v>2.4</v>
      </c>
      <c r="AQ41" s="25">
        <v>842.20147548475552</v>
      </c>
      <c r="AR41" s="25">
        <v>44861</v>
      </c>
      <c r="AS41" t="s">
        <v>201</v>
      </c>
    </row>
    <row r="42" spans="1:45" x14ac:dyDescent="0.3">
      <c r="A42">
        <v>44872</v>
      </c>
      <c r="B42" s="31">
        <v>7.13972602739726</v>
      </c>
      <c r="C42">
        <v>15.1</v>
      </c>
      <c r="D42">
        <v>58.8</v>
      </c>
      <c r="E42">
        <v>34.799999999999997</v>
      </c>
      <c r="F42">
        <v>4.4000000000000004</v>
      </c>
      <c r="G42">
        <v>1.4</v>
      </c>
      <c r="H42">
        <v>0.6</v>
      </c>
      <c r="I42">
        <v>8.9</v>
      </c>
      <c r="J42">
        <v>5.3</v>
      </c>
      <c r="K42">
        <v>0.7</v>
      </c>
      <c r="L42">
        <v>0.2</v>
      </c>
      <c r="M42">
        <v>0.1</v>
      </c>
      <c r="N42">
        <v>8.67</v>
      </c>
      <c r="O42">
        <v>140</v>
      </c>
      <c r="P42">
        <v>49.2</v>
      </c>
      <c r="Q42">
        <v>56.7</v>
      </c>
      <c r="R42">
        <v>16.100000000000001</v>
      </c>
      <c r="S42">
        <v>285</v>
      </c>
      <c r="T42">
        <v>13.8</v>
      </c>
      <c r="U42">
        <v>31.3</v>
      </c>
      <c r="V42">
        <v>367</v>
      </c>
      <c r="W42">
        <v>0.3</v>
      </c>
      <c r="X42">
        <v>8.1999999999999993</v>
      </c>
      <c r="Y42">
        <v>14.9</v>
      </c>
      <c r="Z42" s="7">
        <v>1.6896551724137931</v>
      </c>
      <c r="AA42" s="7">
        <v>1.8735632183908044</v>
      </c>
      <c r="AB42" s="4">
        <v>2.6</v>
      </c>
      <c r="AC42" s="25">
        <v>422.5695225245484</v>
      </c>
      <c r="AD42" s="19">
        <v>14.519121902126052</v>
      </c>
      <c r="AE42" s="25">
        <v>4325.4815980811036</v>
      </c>
      <c r="AF42" s="19">
        <v>1.9491874099979427</v>
      </c>
      <c r="AG42" s="25">
        <v>262.81762986282888</v>
      </c>
      <c r="AH42" s="19">
        <v>2.8337790578070359</v>
      </c>
      <c r="AI42" s="25">
        <v>252.51105614271793</v>
      </c>
      <c r="AJ42" s="19">
        <v>27.487734306202039</v>
      </c>
      <c r="AK42" s="25">
        <v>8189.0413012517802</v>
      </c>
      <c r="AL42">
        <v>34.6</v>
      </c>
      <c r="AM42" s="25">
        <v>5626.9207705569297</v>
      </c>
      <c r="AN42">
        <v>49.1</v>
      </c>
      <c r="AO42" s="25">
        <v>7975.414136871299</v>
      </c>
      <c r="AP42">
        <v>4.3899999999999997</v>
      </c>
      <c r="AQ42" s="25">
        <v>201.44666816580465</v>
      </c>
      <c r="AR42" s="25">
        <v>44872</v>
      </c>
      <c r="AS42" t="s">
        <v>201</v>
      </c>
    </row>
    <row r="43" spans="1:45" x14ac:dyDescent="0.3">
      <c r="A43">
        <v>44905</v>
      </c>
      <c r="B43" s="31">
        <v>3.5643835616438357</v>
      </c>
      <c r="C43">
        <v>9.8000000000000007</v>
      </c>
      <c r="D43">
        <v>33.700000000000003</v>
      </c>
      <c r="E43">
        <v>61.7</v>
      </c>
      <c r="F43">
        <v>3.1</v>
      </c>
      <c r="G43">
        <v>0.7</v>
      </c>
      <c r="H43">
        <v>0.8</v>
      </c>
      <c r="I43">
        <v>3.3</v>
      </c>
      <c r="J43">
        <v>6.1</v>
      </c>
      <c r="K43">
        <v>0.3</v>
      </c>
      <c r="L43">
        <v>0.1</v>
      </c>
      <c r="M43">
        <v>0.1</v>
      </c>
      <c r="N43">
        <v>5.52</v>
      </c>
      <c r="O43">
        <v>132</v>
      </c>
      <c r="P43">
        <v>40.6</v>
      </c>
      <c r="Q43">
        <v>73.599999999999994</v>
      </c>
      <c r="R43">
        <v>23.9</v>
      </c>
      <c r="S43">
        <v>325</v>
      </c>
      <c r="T43">
        <v>14.4</v>
      </c>
      <c r="U43">
        <v>42.4</v>
      </c>
      <c r="V43">
        <v>620</v>
      </c>
      <c r="W43">
        <v>0.37</v>
      </c>
      <c r="X43">
        <v>6</v>
      </c>
      <c r="Y43">
        <v>16.899999999999999</v>
      </c>
      <c r="Z43" s="7">
        <v>0.54619124797406804</v>
      </c>
      <c r="AA43" s="7">
        <v>0.62074554294975692</v>
      </c>
      <c r="AB43" s="4">
        <v>0.88</v>
      </c>
      <c r="AC43" s="25">
        <v>273.92971746106286</v>
      </c>
      <c r="AD43" s="19">
        <v>30.5</v>
      </c>
      <c r="AE43" s="25">
        <v>18862.017688033186</v>
      </c>
      <c r="AF43" s="19">
        <v>2.9460580912863068</v>
      </c>
      <c r="AG43" s="25">
        <v>555.68599827815603</v>
      </c>
      <c r="AH43" s="19">
        <v>1.1200000000000001</v>
      </c>
      <c r="AI43" s="25">
        <v>211.31721061281991</v>
      </c>
      <c r="AJ43" s="19">
        <v>18.382073680212685</v>
      </c>
      <c r="AK43" s="25">
        <v>11364.169992956093</v>
      </c>
      <c r="AL43">
        <v>51.2</v>
      </c>
      <c r="AM43" s="25">
        <v>15811.109939917782</v>
      </c>
      <c r="AN43">
        <v>40.799999999999997</v>
      </c>
      <c r="AO43" s="25">
        <v>12606.724992094445</v>
      </c>
      <c r="AP43">
        <v>3.82</v>
      </c>
      <c r="AQ43" s="25">
        <v>1180.5628755138612</v>
      </c>
      <c r="AR43" s="25">
        <v>44905</v>
      </c>
      <c r="AS43" t="s">
        <v>201</v>
      </c>
    </row>
    <row r="44" spans="1:45" x14ac:dyDescent="0.3">
      <c r="A44">
        <v>44910</v>
      </c>
      <c r="B44" s="31">
        <v>3.5616438356164384</v>
      </c>
      <c r="C44">
        <v>7.5</v>
      </c>
      <c r="D44">
        <v>26.4</v>
      </c>
      <c r="E44">
        <v>71.400000000000006</v>
      </c>
      <c r="F44">
        <v>1.5</v>
      </c>
      <c r="G44">
        <v>0.2</v>
      </c>
      <c r="H44">
        <v>0.5</v>
      </c>
      <c r="I44">
        <v>2</v>
      </c>
      <c r="J44">
        <v>5.4</v>
      </c>
      <c r="K44">
        <v>0.1</v>
      </c>
      <c r="L44">
        <v>1.4999999999999999E-2</v>
      </c>
      <c r="M44">
        <v>3.7499999999999999E-2</v>
      </c>
      <c r="N44">
        <v>5.36</v>
      </c>
      <c r="O44">
        <v>123</v>
      </c>
      <c r="P44">
        <v>39.1</v>
      </c>
      <c r="Q44">
        <v>72.900000000000006</v>
      </c>
      <c r="R44">
        <v>22.9</v>
      </c>
      <c r="S44">
        <v>315</v>
      </c>
      <c r="T44">
        <v>15.6</v>
      </c>
      <c r="U44">
        <v>46.1</v>
      </c>
      <c r="V44">
        <v>417</v>
      </c>
      <c r="W44">
        <v>0.33</v>
      </c>
      <c r="X44">
        <v>7.9</v>
      </c>
      <c r="Y44">
        <v>17.100000000000001</v>
      </c>
      <c r="Z44" s="7">
        <v>0.36974789915966383</v>
      </c>
      <c r="AA44" s="7">
        <v>0.40056022408963582</v>
      </c>
      <c r="AB44" s="4">
        <v>1.27</v>
      </c>
      <c r="AC44" s="25">
        <v>753.65049458313706</v>
      </c>
      <c r="AD44" s="19">
        <v>14.4</v>
      </c>
      <c r="AE44" s="25">
        <v>11625.058878944888</v>
      </c>
      <c r="AF44" s="19">
        <v>3.2414910858995136</v>
      </c>
      <c r="AG44" s="25">
        <v>376.82524729156853</v>
      </c>
      <c r="AH44" s="19">
        <v>1.54</v>
      </c>
      <c r="AI44" s="25">
        <v>178.99199246349505</v>
      </c>
      <c r="AJ44" s="19">
        <v>11.038734442247296</v>
      </c>
      <c r="AK44" s="25">
        <v>8940.1789919924631</v>
      </c>
      <c r="AL44">
        <v>21</v>
      </c>
      <c r="AM44" s="25">
        <v>12096.021715158198</v>
      </c>
      <c r="AN44">
        <v>18.899999999999999</v>
      </c>
      <c r="AO44" s="25">
        <v>10857.579099160233</v>
      </c>
      <c r="AP44">
        <v>59.1</v>
      </c>
      <c r="AQ44" s="25">
        <v>33963.864619560605</v>
      </c>
      <c r="AR44" s="25">
        <v>44910</v>
      </c>
      <c r="AS44" t="s">
        <v>201</v>
      </c>
    </row>
    <row r="45" spans="1:45" x14ac:dyDescent="0.3">
      <c r="A45">
        <v>44930</v>
      </c>
      <c r="B45" s="31">
        <v>3.547945205479452</v>
      </c>
      <c r="C45">
        <v>9.6999999999999993</v>
      </c>
      <c r="D45">
        <v>53.5</v>
      </c>
      <c r="E45">
        <v>41.2</v>
      </c>
      <c r="F45">
        <v>3</v>
      </c>
      <c r="G45">
        <v>1.9</v>
      </c>
      <c r="H45">
        <v>0.4</v>
      </c>
      <c r="I45">
        <v>5.2</v>
      </c>
      <c r="J45">
        <v>4</v>
      </c>
      <c r="K45">
        <v>0.3</v>
      </c>
      <c r="L45">
        <v>0.2</v>
      </c>
      <c r="M45">
        <v>3.8800000000000001E-2</v>
      </c>
      <c r="N45">
        <v>5.84</v>
      </c>
      <c r="O45">
        <v>135</v>
      </c>
      <c r="P45">
        <v>42.2</v>
      </c>
      <c r="Q45">
        <v>72.3</v>
      </c>
      <c r="R45">
        <v>23.1</v>
      </c>
      <c r="S45">
        <v>320</v>
      </c>
      <c r="T45">
        <v>14.9</v>
      </c>
      <c r="U45">
        <v>43.1</v>
      </c>
      <c r="V45">
        <v>546</v>
      </c>
      <c r="W45">
        <v>0.41</v>
      </c>
      <c r="X45">
        <v>7.5</v>
      </c>
      <c r="Y45">
        <v>16.7</v>
      </c>
      <c r="Z45" s="7">
        <v>1.2985436893203883</v>
      </c>
      <c r="AA45" s="7">
        <v>1.4271844660194173</v>
      </c>
      <c r="AB45" s="4">
        <v>1.41</v>
      </c>
      <c r="AC45" s="25">
        <v>492.89099526066349</v>
      </c>
      <c r="AD45" s="19">
        <v>34.299999999999997</v>
      </c>
      <c r="AE45" s="25">
        <v>20575.039494470773</v>
      </c>
      <c r="AF45" s="19">
        <v>3.3476658476658474</v>
      </c>
      <c r="AG45" s="25">
        <v>688.78357030015798</v>
      </c>
      <c r="AH45" s="19">
        <v>0.37</v>
      </c>
      <c r="AI45" s="25">
        <v>75.829383886255926</v>
      </c>
      <c r="AJ45" s="19">
        <v>6.4006737551321189</v>
      </c>
      <c r="AK45" s="25">
        <v>3842.0221169036336</v>
      </c>
      <c r="AL45">
        <v>52</v>
      </c>
      <c r="AM45" s="25">
        <v>16536.701135785726</v>
      </c>
      <c r="AN45">
        <v>42.2</v>
      </c>
      <c r="AO45" s="25">
        <v>13426.0044075267</v>
      </c>
      <c r="AP45">
        <v>3.81</v>
      </c>
      <c r="AQ45" s="25">
        <v>1212.0698423461604</v>
      </c>
      <c r="AR45" s="25">
        <v>44930</v>
      </c>
      <c r="AS45" t="s">
        <v>201</v>
      </c>
    </row>
    <row r="46" spans="1:45" x14ac:dyDescent="0.3">
      <c r="A46">
        <v>44932</v>
      </c>
      <c r="B46" s="31">
        <v>3.547945205479452</v>
      </c>
      <c r="C46">
        <v>12.3</v>
      </c>
      <c r="D46">
        <v>43.9</v>
      </c>
      <c r="E46">
        <v>50.3</v>
      </c>
      <c r="F46">
        <v>4.4000000000000004</v>
      </c>
      <c r="G46">
        <v>1</v>
      </c>
      <c r="H46">
        <v>0.4</v>
      </c>
      <c r="I46">
        <v>5.4</v>
      </c>
      <c r="J46">
        <v>6.2</v>
      </c>
      <c r="K46">
        <v>0.5</v>
      </c>
      <c r="L46">
        <v>0.1</v>
      </c>
      <c r="M46">
        <v>0.1</v>
      </c>
      <c r="N46">
        <v>5.01</v>
      </c>
      <c r="O46">
        <v>120</v>
      </c>
      <c r="P46">
        <v>38</v>
      </c>
      <c r="Q46">
        <v>75.8</v>
      </c>
      <c r="R46">
        <v>24</v>
      </c>
      <c r="S46">
        <v>316</v>
      </c>
      <c r="T46">
        <v>15.6</v>
      </c>
      <c r="U46">
        <v>47.3</v>
      </c>
      <c r="V46">
        <v>474</v>
      </c>
      <c r="W46">
        <v>0.31</v>
      </c>
      <c r="X46">
        <v>6.6</v>
      </c>
      <c r="Y46">
        <v>15.8</v>
      </c>
      <c r="Z46" s="7">
        <v>0.87276341948310143</v>
      </c>
      <c r="AA46" s="7">
        <v>0.98807157057654071</v>
      </c>
      <c r="AB46" s="4">
        <v>1.21</v>
      </c>
      <c r="AC46" s="25">
        <v>448.03525523319865</v>
      </c>
      <c r="AD46" s="19">
        <v>25.2</v>
      </c>
      <c r="AE46" s="25">
        <v>16165.993389643776</v>
      </c>
      <c r="AF46" s="19">
        <v>5.679236710586097</v>
      </c>
      <c r="AG46" s="25">
        <v>918.1050312155711</v>
      </c>
      <c r="AH46" s="19">
        <v>2.5</v>
      </c>
      <c r="AI46" s="25">
        <v>403.96621373485129</v>
      </c>
      <c r="AJ46" s="19">
        <v>15.469929110450492</v>
      </c>
      <c r="AK46" s="25">
        <v>9937.5688578773406</v>
      </c>
      <c r="AL46">
        <v>46.8</v>
      </c>
      <c r="AM46" s="25">
        <v>16234.826435720877</v>
      </c>
      <c r="AN46">
        <v>47.1</v>
      </c>
      <c r="AO46" s="25">
        <v>16327.110101512033</v>
      </c>
      <c r="AP46">
        <v>3.15</v>
      </c>
      <c r="AQ46" s="25">
        <v>1093.2065024490664</v>
      </c>
      <c r="AR46" s="25">
        <v>44932</v>
      </c>
      <c r="AS46" t="s">
        <v>201</v>
      </c>
    </row>
    <row r="47" spans="1:45" x14ac:dyDescent="0.3">
      <c r="A47">
        <v>45002</v>
      </c>
      <c r="B47" s="31">
        <v>3.5205479452054793</v>
      </c>
      <c r="C47">
        <v>7.7</v>
      </c>
      <c r="D47">
        <v>64.5</v>
      </c>
      <c r="E47">
        <v>30</v>
      </c>
      <c r="F47">
        <v>4.8</v>
      </c>
      <c r="G47">
        <v>0.2</v>
      </c>
      <c r="H47">
        <v>0.5</v>
      </c>
      <c r="I47">
        <v>5</v>
      </c>
      <c r="J47">
        <v>2.2999999999999998</v>
      </c>
      <c r="K47">
        <v>0.4</v>
      </c>
      <c r="L47">
        <v>1.54E-2</v>
      </c>
      <c r="M47">
        <v>3.85E-2</v>
      </c>
      <c r="N47">
        <v>5.98</v>
      </c>
      <c r="O47">
        <v>139</v>
      </c>
      <c r="P47">
        <v>44.1</v>
      </c>
      <c r="Q47">
        <v>73.7</v>
      </c>
      <c r="R47">
        <v>23.2</v>
      </c>
      <c r="S47">
        <v>315</v>
      </c>
      <c r="T47">
        <v>15.3</v>
      </c>
      <c r="U47">
        <v>45.1</v>
      </c>
      <c r="V47">
        <v>386</v>
      </c>
      <c r="W47">
        <v>0.33</v>
      </c>
      <c r="X47">
        <v>8.5</v>
      </c>
      <c r="Y47">
        <v>16.7</v>
      </c>
      <c r="Z47" s="7">
        <v>2.15</v>
      </c>
      <c r="AA47" s="7">
        <v>2.3333333333333335</v>
      </c>
      <c r="AB47" s="4">
        <v>0.56999999999999995</v>
      </c>
      <c r="AC47" s="25">
        <v>70.463134968932167</v>
      </c>
      <c r="AD47" s="19">
        <v>35.299999999999997</v>
      </c>
      <c r="AE47" s="25">
        <v>8183.3322657100762</v>
      </c>
      <c r="AF47" s="19">
        <v>3.131115459882583</v>
      </c>
      <c r="AG47" s="25">
        <v>256.22958170520786</v>
      </c>
      <c r="AH47" s="19">
        <v>1.8</v>
      </c>
      <c r="AI47" s="25">
        <v>147.33200948049452</v>
      </c>
      <c r="AJ47" s="19">
        <v>9.4962042788129732</v>
      </c>
      <c r="AK47" s="25">
        <v>2203.5744026647876</v>
      </c>
      <c r="AL47">
        <v>45</v>
      </c>
      <c r="AM47" s="25">
        <v>5838.0966339342422</v>
      </c>
      <c r="AN47">
        <v>48.5</v>
      </c>
      <c r="AO47" s="25">
        <v>6287.5567931994719</v>
      </c>
      <c r="AP47">
        <v>5.08</v>
      </c>
      <c r="AQ47" s="25">
        <v>659.53392935658803</v>
      </c>
      <c r="AR47" s="25">
        <v>45002</v>
      </c>
      <c r="AS47" t="s">
        <v>201</v>
      </c>
    </row>
    <row r="48" spans="1:45" x14ac:dyDescent="0.3">
      <c r="A48">
        <v>45004</v>
      </c>
      <c r="B48" s="31">
        <v>3.5205479452054793</v>
      </c>
      <c r="C48">
        <v>13.6</v>
      </c>
      <c r="D48">
        <v>50.1</v>
      </c>
      <c r="E48">
        <v>40.299999999999997</v>
      </c>
      <c r="F48">
        <v>8.9</v>
      </c>
      <c r="G48">
        <v>0.4</v>
      </c>
      <c r="H48">
        <v>0.3</v>
      </c>
      <c r="I48">
        <v>6.8</v>
      </c>
      <c r="J48">
        <v>5.5</v>
      </c>
      <c r="K48">
        <v>1.2</v>
      </c>
      <c r="L48">
        <v>0.1</v>
      </c>
      <c r="M48">
        <v>4.0800000000000003E-2</v>
      </c>
      <c r="N48">
        <v>5.39</v>
      </c>
      <c r="O48">
        <v>122</v>
      </c>
      <c r="P48">
        <v>39</v>
      </c>
      <c r="Q48">
        <v>72.400000000000006</v>
      </c>
      <c r="R48">
        <v>22.6</v>
      </c>
      <c r="S48">
        <v>313</v>
      </c>
      <c r="T48">
        <v>15.5</v>
      </c>
      <c r="U48">
        <v>44.9</v>
      </c>
      <c r="V48">
        <v>325</v>
      </c>
      <c r="W48">
        <v>0.26</v>
      </c>
      <c r="X48">
        <v>8.1</v>
      </c>
      <c r="Y48">
        <v>16.2</v>
      </c>
      <c r="Z48" s="7">
        <v>1.2431761786600497</v>
      </c>
      <c r="AA48" s="7">
        <v>1.4813895781637718</v>
      </c>
      <c r="AB48" s="4">
        <v>2.5099999999999998</v>
      </c>
      <c r="AC48" s="25">
        <v>679.73207640783926</v>
      </c>
      <c r="AD48" s="19">
        <v>38.6</v>
      </c>
      <c r="AE48" s="25">
        <v>19677.499379806501</v>
      </c>
      <c r="AF48" s="19">
        <v>2.1936459909228443</v>
      </c>
      <c r="AG48" s="25">
        <v>431.65467625899282</v>
      </c>
      <c r="AH48" s="19">
        <v>2.57</v>
      </c>
      <c r="AI48" s="25">
        <v>506.07789630364675</v>
      </c>
      <c r="AJ48" s="19">
        <v>6.8387725280077927</v>
      </c>
      <c r="AK48" s="25">
        <v>3483.0066980898041</v>
      </c>
      <c r="AL48">
        <v>49.9</v>
      </c>
      <c r="AM48" s="25">
        <v>13254.666916401324</v>
      </c>
      <c r="AN48">
        <v>44.9</v>
      </c>
      <c r="AO48" s="25">
        <v>11906.099768995442</v>
      </c>
      <c r="AP48">
        <v>2.35</v>
      </c>
      <c r="AQ48" s="25">
        <v>624.33664231753767</v>
      </c>
      <c r="AR48" s="25">
        <v>45004</v>
      </c>
      <c r="AS48" t="s">
        <v>201</v>
      </c>
    </row>
    <row r="49" spans="1:45" x14ac:dyDescent="0.3">
      <c r="A49">
        <v>45038</v>
      </c>
      <c r="B49" s="31">
        <v>3.4986301369863013</v>
      </c>
      <c r="C49">
        <v>7.8</v>
      </c>
      <c r="D49">
        <v>46.3</v>
      </c>
      <c r="E49">
        <v>48.8</v>
      </c>
      <c r="F49">
        <v>4.5</v>
      </c>
      <c r="G49">
        <v>0.2</v>
      </c>
      <c r="H49">
        <v>0.2</v>
      </c>
      <c r="I49">
        <v>3.6</v>
      </c>
      <c r="J49">
        <v>3.8</v>
      </c>
      <c r="K49">
        <v>0.4</v>
      </c>
      <c r="L49">
        <v>1.5600000000000001E-2</v>
      </c>
      <c r="M49">
        <v>1.5600000000000001E-2</v>
      </c>
      <c r="N49">
        <v>5.56</v>
      </c>
      <c r="O49">
        <v>123</v>
      </c>
      <c r="P49">
        <v>40.200000000000003</v>
      </c>
      <c r="Q49">
        <v>72.3</v>
      </c>
      <c r="R49">
        <v>22.1</v>
      </c>
      <c r="S49">
        <v>306</v>
      </c>
      <c r="T49">
        <v>15.1</v>
      </c>
      <c r="U49">
        <v>43.7</v>
      </c>
      <c r="V49">
        <v>482</v>
      </c>
      <c r="W49">
        <v>0.28999999999999998</v>
      </c>
      <c r="X49">
        <v>6</v>
      </c>
      <c r="Y49">
        <v>17.899999999999999</v>
      </c>
      <c r="Z49" s="7">
        <v>0.94877049180327866</v>
      </c>
      <c r="AA49" s="7">
        <v>1.0491803278688525</v>
      </c>
      <c r="AB49" s="4">
        <v>1.31</v>
      </c>
      <c r="AC49" s="25">
        <v>437.81924319816534</v>
      </c>
      <c r="AD49" s="19">
        <v>26.7</v>
      </c>
      <c r="AE49" s="25">
        <v>17054.101949338059</v>
      </c>
      <c r="AF49" s="19">
        <v>2.4449877750611249</v>
      </c>
      <c r="AG49" s="25">
        <v>416.97070780777648</v>
      </c>
      <c r="AH49" s="19">
        <v>1.1599999999999999</v>
      </c>
      <c r="AI49" s="25">
        <v>198.06108620869384</v>
      </c>
      <c r="AJ49" s="19">
        <v>19.797782126549247</v>
      </c>
      <c r="AK49" s="25">
        <v>12655.060981966017</v>
      </c>
      <c r="AL49">
        <v>58.4</v>
      </c>
      <c r="AM49" s="25">
        <v>14624.373956594323</v>
      </c>
      <c r="AN49">
        <v>36.700000000000003</v>
      </c>
      <c r="AO49" s="25">
        <v>9181.9699499165272</v>
      </c>
      <c r="AP49">
        <v>1.47</v>
      </c>
      <c r="AQ49" s="25">
        <v>367.27879799666113</v>
      </c>
      <c r="AR49" s="25">
        <v>45038</v>
      </c>
      <c r="AS49" t="s">
        <v>201</v>
      </c>
    </row>
    <row r="50" spans="1:45" x14ac:dyDescent="0.3">
      <c r="A50">
        <v>45043</v>
      </c>
      <c r="B50" s="31">
        <v>4.0383561643835613</v>
      </c>
      <c r="C50">
        <v>9.1999999999999993</v>
      </c>
      <c r="D50">
        <v>57.2</v>
      </c>
      <c r="E50">
        <v>37.299999999999997</v>
      </c>
      <c r="F50">
        <v>4.8</v>
      </c>
      <c r="G50">
        <v>0.2</v>
      </c>
      <c r="H50">
        <v>0.5</v>
      </c>
      <c r="I50">
        <v>5.3</v>
      </c>
      <c r="J50">
        <v>3.4</v>
      </c>
      <c r="K50">
        <v>0.4</v>
      </c>
      <c r="L50">
        <v>1.84E-2</v>
      </c>
      <c r="M50">
        <v>0.1</v>
      </c>
      <c r="N50">
        <v>6.37</v>
      </c>
      <c r="O50">
        <v>126</v>
      </c>
      <c r="P50">
        <v>43</v>
      </c>
      <c r="Q50">
        <v>67.5</v>
      </c>
      <c r="R50">
        <v>19.8</v>
      </c>
      <c r="S50">
        <v>293</v>
      </c>
      <c r="T50">
        <v>13.6</v>
      </c>
      <c r="U50">
        <v>36.700000000000003</v>
      </c>
      <c r="V50">
        <v>365</v>
      </c>
      <c r="W50">
        <v>0.31</v>
      </c>
      <c r="X50">
        <v>8.6</v>
      </c>
      <c r="Y50">
        <v>16.3</v>
      </c>
      <c r="Z50" s="7">
        <v>1.5335120643431637</v>
      </c>
      <c r="AA50" s="7">
        <v>1.6809651474530833</v>
      </c>
      <c r="AB50" s="4">
        <v>1.27</v>
      </c>
      <c r="AC50" s="25">
        <v>246.2311205269767</v>
      </c>
      <c r="AD50" s="19">
        <v>15.373581403197909</v>
      </c>
      <c r="AE50" s="25">
        <v>5112.6279384632653</v>
      </c>
      <c r="AF50" s="19">
        <v>6.0760316256904581</v>
      </c>
      <c r="AG50" s="25">
        <v>165.55710667910682</v>
      </c>
      <c r="AH50" s="19">
        <v>5.8377558756633814</v>
      </c>
      <c r="AI50" s="25">
        <v>240.61901521582053</v>
      </c>
      <c r="AJ50" s="19">
        <v>22.467620132472682</v>
      </c>
      <c r="AK50" s="25">
        <v>7471.8167086405374</v>
      </c>
      <c r="AL50">
        <v>60.1</v>
      </c>
      <c r="AM50" s="25">
        <v>11617.759507257153</v>
      </c>
      <c r="AN50">
        <v>29.7</v>
      </c>
      <c r="AO50" s="25">
        <v>5732.0640621821267</v>
      </c>
      <c r="AP50">
        <v>1.24</v>
      </c>
      <c r="AQ50" s="25">
        <v>146.61625125395477</v>
      </c>
      <c r="AR50" s="25">
        <v>45043</v>
      </c>
      <c r="AS50" t="s">
        <v>201</v>
      </c>
    </row>
    <row r="51" spans="1:45" x14ac:dyDescent="0.3">
      <c r="A51">
        <v>45086</v>
      </c>
      <c r="B51" s="31">
        <v>3.4684931506849317</v>
      </c>
      <c r="C51">
        <v>13.2</v>
      </c>
      <c r="D51">
        <v>55.7</v>
      </c>
      <c r="E51">
        <v>38.299999999999997</v>
      </c>
      <c r="F51">
        <v>5.6</v>
      </c>
      <c r="G51">
        <v>0.2</v>
      </c>
      <c r="H51">
        <v>0.2</v>
      </c>
      <c r="I51">
        <v>7.3</v>
      </c>
      <c r="J51">
        <v>5.0999999999999996</v>
      </c>
      <c r="K51">
        <v>0.7</v>
      </c>
      <c r="L51">
        <v>2.64E-2</v>
      </c>
      <c r="M51">
        <v>2.64E-2</v>
      </c>
      <c r="N51">
        <v>5.41</v>
      </c>
      <c r="O51">
        <v>117</v>
      </c>
      <c r="P51">
        <v>37.6</v>
      </c>
      <c r="Q51">
        <v>69.5</v>
      </c>
      <c r="R51">
        <v>21.6</v>
      </c>
      <c r="S51">
        <v>311</v>
      </c>
      <c r="T51">
        <v>15.4</v>
      </c>
      <c r="U51">
        <v>42.8</v>
      </c>
      <c r="V51">
        <v>394</v>
      </c>
      <c r="W51">
        <v>0.28999999999999998</v>
      </c>
      <c r="X51">
        <v>7.4</v>
      </c>
      <c r="Y51">
        <v>17.5</v>
      </c>
      <c r="Z51" s="7">
        <v>1.4543080939947783</v>
      </c>
      <c r="AA51" s="7">
        <v>1.6109660574412537</v>
      </c>
      <c r="AB51" s="4">
        <v>1.1000000000000001</v>
      </c>
      <c r="AC51" s="25">
        <v>390.67586925380908</v>
      </c>
      <c r="AD51" s="19">
        <v>26.5</v>
      </c>
      <c r="AE51" s="25">
        <v>16141.424664669879</v>
      </c>
      <c r="AF51" s="19">
        <v>3.9532069382815651</v>
      </c>
      <c r="AG51" s="25">
        <v>638.10391978122152</v>
      </c>
      <c r="AH51" s="19">
        <v>1.37</v>
      </c>
      <c r="AI51" s="25">
        <v>221.38299257715849</v>
      </c>
      <c r="AJ51" s="19">
        <v>14.37259923175416</v>
      </c>
      <c r="AK51" s="25">
        <v>8770.6732647480148</v>
      </c>
      <c r="AL51">
        <v>42.6</v>
      </c>
      <c r="AM51" s="25">
        <v>15261.845386533665</v>
      </c>
      <c r="AN51">
        <v>50.8</v>
      </c>
      <c r="AO51" s="25">
        <v>18187.863674147964</v>
      </c>
      <c r="AP51">
        <v>4.6399999999999997</v>
      </c>
      <c r="AQ51" s="25">
        <v>1662.5103906899419</v>
      </c>
      <c r="AR51" s="25">
        <v>45086</v>
      </c>
      <c r="AS51" t="s">
        <v>201</v>
      </c>
    </row>
    <row r="52" spans="1:45" x14ac:dyDescent="0.3">
      <c r="A52">
        <v>45100</v>
      </c>
      <c r="B52" s="31">
        <v>3.4575342465753423</v>
      </c>
      <c r="C52">
        <v>10.3</v>
      </c>
      <c r="D52">
        <v>56.1</v>
      </c>
      <c r="E52">
        <v>39</v>
      </c>
      <c r="F52">
        <v>4.2</v>
      </c>
      <c r="G52">
        <v>0.4</v>
      </c>
      <c r="H52">
        <v>0.3</v>
      </c>
      <c r="I52">
        <v>5.8</v>
      </c>
      <c r="J52">
        <v>4</v>
      </c>
      <c r="K52">
        <v>0.4</v>
      </c>
      <c r="L52">
        <v>4.1200000000000001E-2</v>
      </c>
      <c r="M52">
        <v>3.0900000000000004E-2</v>
      </c>
      <c r="N52">
        <v>5.55</v>
      </c>
      <c r="O52">
        <v>121</v>
      </c>
      <c r="P52">
        <v>39</v>
      </c>
      <c r="Q52">
        <v>70.3</v>
      </c>
      <c r="R52">
        <v>21.8</v>
      </c>
      <c r="S52">
        <v>310</v>
      </c>
      <c r="T52">
        <v>15.4</v>
      </c>
      <c r="U52">
        <v>43.3</v>
      </c>
      <c r="V52">
        <v>399</v>
      </c>
      <c r="W52">
        <v>0.27</v>
      </c>
      <c r="X52">
        <v>6.8</v>
      </c>
      <c r="Y52">
        <v>17.7</v>
      </c>
      <c r="Z52" s="7">
        <v>1.4384615384615385</v>
      </c>
      <c r="AA52" s="7">
        <v>1.5641025641025641</v>
      </c>
      <c r="AB52" s="4">
        <v>1.86</v>
      </c>
      <c r="AC52" s="25">
        <v>351.38873313147172</v>
      </c>
      <c r="AD52" s="19">
        <v>31</v>
      </c>
      <c r="AE52" s="25">
        <v>10945.385219244141</v>
      </c>
      <c r="AF52" s="19">
        <v>7.0013661202185791</v>
      </c>
      <c r="AG52" s="25">
        <v>766.32649246757126</v>
      </c>
      <c r="AH52" s="19">
        <v>1.3</v>
      </c>
      <c r="AI52" s="25">
        <v>142.05076445740346</v>
      </c>
      <c r="AJ52" s="19">
        <v>13.382663847780126</v>
      </c>
      <c r="AK52" s="25">
        <v>4732.5333632387574</v>
      </c>
      <c r="AL52">
        <v>43.5</v>
      </c>
      <c r="AM52" s="25">
        <v>8105.0695012264923</v>
      </c>
      <c r="AN52">
        <v>52.1</v>
      </c>
      <c r="AO52" s="25">
        <v>9709.7301717089122</v>
      </c>
      <c r="AP52">
        <v>2.8</v>
      </c>
      <c r="AQ52" s="25">
        <v>521.25919869174163</v>
      </c>
      <c r="AR52" s="25">
        <v>45100</v>
      </c>
      <c r="AS52" t="s">
        <v>201</v>
      </c>
    </row>
    <row r="53" spans="1:45" x14ac:dyDescent="0.3">
      <c r="A53">
        <v>45122</v>
      </c>
      <c r="B53" s="31">
        <v>3.4356164383561643</v>
      </c>
      <c r="C53">
        <v>9.1999999999999993</v>
      </c>
      <c r="D53">
        <v>34.5</v>
      </c>
      <c r="E53">
        <v>57.8</v>
      </c>
      <c r="F53">
        <v>6.8</v>
      </c>
      <c r="G53">
        <v>0.4</v>
      </c>
      <c r="H53">
        <v>0.5</v>
      </c>
      <c r="I53">
        <v>3.2</v>
      </c>
      <c r="J53">
        <v>5.3</v>
      </c>
      <c r="K53">
        <v>0.6</v>
      </c>
      <c r="L53">
        <v>3.6799999999999999E-2</v>
      </c>
      <c r="M53">
        <v>4.5999999999999999E-2</v>
      </c>
      <c r="N53">
        <v>5.37</v>
      </c>
      <c r="O53">
        <v>120</v>
      </c>
      <c r="P53">
        <v>38.799999999999997</v>
      </c>
      <c r="Q53">
        <v>72.3</v>
      </c>
      <c r="R53">
        <v>22.3</v>
      </c>
      <c r="S53">
        <v>309</v>
      </c>
      <c r="T53">
        <v>15.3</v>
      </c>
      <c r="U53">
        <v>44.2</v>
      </c>
      <c r="V53">
        <v>261</v>
      </c>
      <c r="W53">
        <v>0.21</v>
      </c>
      <c r="X53">
        <v>8.1</v>
      </c>
      <c r="Y53">
        <v>16.7</v>
      </c>
      <c r="Z53" s="7">
        <v>0.59688581314878897</v>
      </c>
      <c r="AA53" s="7">
        <v>0.73010380622837368</v>
      </c>
      <c r="AB53" s="4">
        <v>1.07</v>
      </c>
      <c r="AC53" s="25">
        <v>434.11644535240043</v>
      </c>
      <c r="AD53" s="19">
        <v>23.6</v>
      </c>
      <c r="AE53" s="25">
        <v>14977.017364657813</v>
      </c>
      <c r="AF53" s="19">
        <v>3.5805626598465472</v>
      </c>
      <c r="AG53" s="25">
        <v>536.26149131767113</v>
      </c>
      <c r="AH53" s="19">
        <v>2.13</v>
      </c>
      <c r="AI53" s="25">
        <v>319.20326864147091</v>
      </c>
      <c r="AJ53" s="19">
        <v>10.289680144840073</v>
      </c>
      <c r="AK53" s="25">
        <v>6530.8988764044943</v>
      </c>
      <c r="AL53">
        <v>56.6</v>
      </c>
      <c r="AM53" s="25">
        <v>22258.326563769293</v>
      </c>
      <c r="AN53">
        <v>38.9</v>
      </c>
      <c r="AO53" s="25">
        <v>15278.906038451123</v>
      </c>
      <c r="AP53">
        <v>2.76</v>
      </c>
      <c r="AQ53" s="25">
        <v>1083.1302464121311</v>
      </c>
      <c r="AR53" s="25">
        <v>45122</v>
      </c>
      <c r="AS53" t="s">
        <v>201</v>
      </c>
    </row>
    <row r="54" spans="1:45" x14ac:dyDescent="0.3">
      <c r="A54">
        <v>45173</v>
      </c>
      <c r="B54" s="31">
        <v>3.3945205479452056</v>
      </c>
      <c r="C54">
        <v>12.3</v>
      </c>
      <c r="D54">
        <v>36.9</v>
      </c>
      <c r="E54">
        <v>58.6</v>
      </c>
      <c r="F54">
        <v>3.9</v>
      </c>
      <c r="G54">
        <v>0</v>
      </c>
      <c r="H54">
        <v>0.6</v>
      </c>
      <c r="I54">
        <v>4.5</v>
      </c>
      <c r="J54">
        <v>7.2</v>
      </c>
      <c r="K54">
        <v>0.5</v>
      </c>
      <c r="L54">
        <v>0</v>
      </c>
      <c r="M54">
        <v>0.1</v>
      </c>
      <c r="N54">
        <v>5.31</v>
      </c>
      <c r="O54">
        <v>125</v>
      </c>
      <c r="P54">
        <v>40.299999999999997</v>
      </c>
      <c r="Q54">
        <v>75.900000000000006</v>
      </c>
      <c r="R54">
        <v>23.5</v>
      </c>
      <c r="S54">
        <v>310</v>
      </c>
      <c r="T54">
        <v>16.2</v>
      </c>
      <c r="U54">
        <v>49.2</v>
      </c>
      <c r="V54">
        <v>734</v>
      </c>
      <c r="W54">
        <v>0.55000000000000004</v>
      </c>
      <c r="X54">
        <v>7.5</v>
      </c>
      <c r="Y54">
        <v>16.3</v>
      </c>
      <c r="Z54" s="7">
        <v>0.62969283276450505</v>
      </c>
      <c r="AA54" s="7">
        <v>0.70648464163822522</v>
      </c>
      <c r="AB54" s="4">
        <v>2.58</v>
      </c>
      <c r="AC54" s="25">
        <v>713.80771804595133</v>
      </c>
      <c r="AD54" s="19">
        <v>44.3</v>
      </c>
      <c r="AE54" s="25">
        <v>26455.498550078071</v>
      </c>
      <c r="AF54" s="19">
        <v>2.6559865092748733</v>
      </c>
      <c r="AG54" s="25">
        <v>702.65447245148334</v>
      </c>
      <c r="AH54" s="19">
        <v>2.11</v>
      </c>
      <c r="AI54" s="25">
        <v>557.66227972339948</v>
      </c>
      <c r="AJ54" s="19">
        <v>8.4951456310679614</v>
      </c>
      <c r="AK54" s="25">
        <v>5074.7267454829353</v>
      </c>
      <c r="AL54">
        <v>37</v>
      </c>
      <c r="AM54" s="25">
        <v>10852.487634565028</v>
      </c>
      <c r="AN54">
        <v>55.5</v>
      </c>
      <c r="AO54" s="25">
        <v>16264.183881291825</v>
      </c>
      <c r="AP54">
        <v>4.37</v>
      </c>
      <c r="AQ54" s="25">
        <v>1280.1862089031131</v>
      </c>
      <c r="AR54" s="25">
        <v>45173</v>
      </c>
      <c r="AS54" t="s">
        <v>201</v>
      </c>
    </row>
    <row r="55" spans="1:45" x14ac:dyDescent="0.3">
      <c r="A55">
        <v>45176</v>
      </c>
      <c r="B55" s="31">
        <v>3.3917808219178083</v>
      </c>
      <c r="C55">
        <v>17.5</v>
      </c>
      <c r="D55">
        <v>50.2</v>
      </c>
      <c r="E55">
        <v>44.8</v>
      </c>
      <c r="F55">
        <v>3.9</v>
      </c>
      <c r="G55">
        <v>0.6</v>
      </c>
      <c r="H55">
        <v>0.5</v>
      </c>
      <c r="I55">
        <v>8.8000000000000007</v>
      </c>
      <c r="J55">
        <v>7.8</v>
      </c>
      <c r="K55">
        <v>0.7</v>
      </c>
      <c r="L55">
        <v>0.1</v>
      </c>
      <c r="M55">
        <v>0.1</v>
      </c>
      <c r="N55">
        <v>5.54</v>
      </c>
      <c r="O55">
        <v>129</v>
      </c>
      <c r="P55">
        <v>41.1</v>
      </c>
      <c r="Q55">
        <v>74.2</v>
      </c>
      <c r="R55">
        <v>23.3</v>
      </c>
      <c r="S55">
        <v>314</v>
      </c>
      <c r="T55">
        <v>14.2</v>
      </c>
      <c r="U55">
        <v>42.1</v>
      </c>
      <c r="V55">
        <v>437</v>
      </c>
      <c r="W55">
        <v>0.31</v>
      </c>
      <c r="X55">
        <v>7</v>
      </c>
      <c r="Y55">
        <v>17.2</v>
      </c>
      <c r="Z55" s="7">
        <v>1.1205357142857144</v>
      </c>
      <c r="AA55" s="7">
        <v>1.2321428571428572</v>
      </c>
      <c r="AB55" s="4">
        <v>2.2400000000000002</v>
      </c>
      <c r="AC55" s="25">
        <v>857.4212406625528</v>
      </c>
      <c r="AD55" s="19">
        <v>29</v>
      </c>
      <c r="AE55" s="25">
        <v>18272.166287755765</v>
      </c>
      <c r="AF55" s="19">
        <v>4.3014575186633488</v>
      </c>
      <c r="AG55" s="25">
        <v>785.9694706073401</v>
      </c>
      <c r="AH55" s="19">
        <v>1.92</v>
      </c>
      <c r="AI55" s="25">
        <v>350.76323481649888</v>
      </c>
      <c r="AJ55" s="19">
        <v>8.8593234323432348</v>
      </c>
      <c r="AK55" s="25">
        <v>5579.7336797661583</v>
      </c>
      <c r="AL55">
        <v>42.3</v>
      </c>
      <c r="AM55" s="25">
        <v>16132.067402275254</v>
      </c>
      <c r="AN55">
        <v>53.7</v>
      </c>
      <c r="AO55" s="25">
        <v>20477.290223248652</v>
      </c>
      <c r="AP55">
        <v>2.4</v>
      </c>
      <c r="AQ55" s="25">
        <v>915.23394063809769</v>
      </c>
      <c r="AR55" s="25">
        <v>45176</v>
      </c>
      <c r="AS55" t="s">
        <v>201</v>
      </c>
    </row>
    <row r="56" spans="1:45" x14ac:dyDescent="0.3">
      <c r="A56">
        <v>45241</v>
      </c>
      <c r="B56" s="31">
        <v>3.3041095890410959</v>
      </c>
      <c r="C56">
        <v>10</v>
      </c>
      <c r="D56">
        <v>32.4</v>
      </c>
      <c r="E56">
        <v>57.4</v>
      </c>
      <c r="F56">
        <v>8.6</v>
      </c>
      <c r="G56">
        <v>0.4</v>
      </c>
      <c r="H56">
        <v>1.2</v>
      </c>
      <c r="I56">
        <v>3.2</v>
      </c>
      <c r="J56">
        <v>5.7</v>
      </c>
      <c r="K56">
        <v>0.9</v>
      </c>
      <c r="L56">
        <v>0.04</v>
      </c>
      <c r="M56">
        <v>0.1</v>
      </c>
      <c r="N56">
        <v>5.23</v>
      </c>
      <c r="O56">
        <v>124</v>
      </c>
      <c r="P56">
        <v>40.700000000000003</v>
      </c>
      <c r="Q56">
        <v>77.8</v>
      </c>
      <c r="R56">
        <v>23.7</v>
      </c>
      <c r="S56">
        <v>305</v>
      </c>
      <c r="T56">
        <v>15.1</v>
      </c>
      <c r="U56">
        <v>47</v>
      </c>
      <c r="V56">
        <v>308</v>
      </c>
      <c r="W56">
        <v>0.25</v>
      </c>
      <c r="X56">
        <v>8.1</v>
      </c>
      <c r="Y56">
        <v>18.5</v>
      </c>
      <c r="Z56" s="7">
        <v>0.56445993031358888</v>
      </c>
      <c r="AA56" s="7">
        <v>0.74216027874564461</v>
      </c>
      <c r="AB56" s="4">
        <v>2.25</v>
      </c>
      <c r="AC56" s="25">
        <v>883.35384838172467</v>
      </c>
      <c r="AD56" s="19">
        <v>28</v>
      </c>
      <c r="AE56" s="25">
        <v>19035.551372094706</v>
      </c>
      <c r="AF56" s="19">
        <v>3.8798022061620392</v>
      </c>
      <c r="AG56" s="25">
        <v>738.54174208963866</v>
      </c>
      <c r="AH56" s="19">
        <v>2.02</v>
      </c>
      <c r="AI56" s="25">
        <v>383.75208167402798</v>
      </c>
      <c r="AJ56" s="19">
        <v>11.750931346460883</v>
      </c>
      <c r="AK56" s="25">
        <v>7993.6282673231481</v>
      </c>
      <c r="AL56">
        <v>56.9</v>
      </c>
      <c r="AM56" s="25">
        <v>17985.937854388751</v>
      </c>
      <c r="AN56">
        <v>34.200000000000003</v>
      </c>
      <c r="AO56" s="25">
        <v>10833.900355333786</v>
      </c>
      <c r="AP56">
        <v>5.52</v>
      </c>
      <c r="AQ56" s="25">
        <v>1746.4277613971421</v>
      </c>
      <c r="AR56" s="25">
        <v>45241</v>
      </c>
      <c r="AS56" t="s">
        <v>201</v>
      </c>
    </row>
    <row r="57" spans="1:45" x14ac:dyDescent="0.3">
      <c r="A57">
        <v>45243</v>
      </c>
      <c r="B57" s="31">
        <v>3.3041095890410959</v>
      </c>
      <c r="C57">
        <v>14.2</v>
      </c>
      <c r="D57">
        <v>42.4</v>
      </c>
      <c r="E57">
        <v>52.3</v>
      </c>
      <c r="F57">
        <v>4.4000000000000004</v>
      </c>
      <c r="G57">
        <v>0.6</v>
      </c>
      <c r="H57">
        <v>0.3</v>
      </c>
      <c r="I57">
        <v>6</v>
      </c>
      <c r="J57">
        <v>7.4</v>
      </c>
      <c r="K57">
        <v>0.6</v>
      </c>
      <c r="L57">
        <v>0.1</v>
      </c>
      <c r="M57">
        <v>4.2599999999999999E-2</v>
      </c>
      <c r="N57">
        <v>5.12</v>
      </c>
      <c r="O57">
        <v>115</v>
      </c>
      <c r="P57">
        <v>36.5</v>
      </c>
      <c r="Q57">
        <v>71.3</v>
      </c>
      <c r="R57">
        <v>22.5</v>
      </c>
      <c r="S57">
        <v>315</v>
      </c>
      <c r="T57">
        <v>14.3</v>
      </c>
      <c r="U57">
        <v>40.799999999999997</v>
      </c>
      <c r="V57">
        <v>562</v>
      </c>
      <c r="W57">
        <v>0.4</v>
      </c>
      <c r="X57">
        <v>7.2</v>
      </c>
      <c r="Y57">
        <v>17.7</v>
      </c>
      <c r="Z57" s="7">
        <v>0.81070745697896751</v>
      </c>
      <c r="AA57" s="7">
        <v>0.91204588910133844</v>
      </c>
      <c r="AB57" s="4">
        <v>1.07</v>
      </c>
      <c r="AC57" s="25">
        <v>491.64975807710317</v>
      </c>
      <c r="AD57" s="19">
        <v>16</v>
      </c>
      <c r="AE57" s="25">
        <v>10511.940065553301</v>
      </c>
      <c r="AF57" s="19">
        <v>5.4194506310319221</v>
      </c>
      <c r="AG57" s="25">
        <v>569.6894022163259</v>
      </c>
      <c r="AH57" s="19">
        <v>2.75</v>
      </c>
      <c r="AI57" s="25">
        <v>288.74668331512407</v>
      </c>
      <c r="AJ57" s="19">
        <v>12.77553922730505</v>
      </c>
      <c r="AK57" s="25">
        <v>8412.673638208209</v>
      </c>
      <c r="AL57">
        <v>54</v>
      </c>
      <c r="AM57" s="25">
        <v>20730.478589420654</v>
      </c>
      <c r="AN57">
        <v>41.7</v>
      </c>
      <c r="AO57" s="25">
        <v>16003.35852225021</v>
      </c>
      <c r="AP57">
        <v>2.5099999999999998</v>
      </c>
      <c r="AQ57" s="25">
        <v>965.57514693534847</v>
      </c>
      <c r="AR57" s="25">
        <v>45243</v>
      </c>
      <c r="AS57" t="s">
        <v>201</v>
      </c>
    </row>
    <row r="58" spans="1:45" x14ac:dyDescent="0.3">
      <c r="A58">
        <v>45267</v>
      </c>
      <c r="B58" s="31">
        <v>3.2630136986301368</v>
      </c>
      <c r="C58">
        <v>18.600000000000001</v>
      </c>
      <c r="D58">
        <v>59.5</v>
      </c>
      <c r="E58">
        <v>33.6</v>
      </c>
      <c r="F58">
        <v>6.7</v>
      </c>
      <c r="G58">
        <v>0.2</v>
      </c>
      <c r="H58">
        <v>0.3</v>
      </c>
      <c r="I58">
        <v>11.1</v>
      </c>
      <c r="J58">
        <v>6.3</v>
      </c>
      <c r="K58">
        <v>1.2</v>
      </c>
      <c r="L58">
        <v>3.7200000000000004E-2</v>
      </c>
      <c r="M58">
        <v>0.1</v>
      </c>
      <c r="N58">
        <v>5.33</v>
      </c>
      <c r="O58">
        <v>119</v>
      </c>
      <c r="P58">
        <v>37.5</v>
      </c>
      <c r="Q58">
        <v>70.400000000000006</v>
      </c>
      <c r="R58">
        <v>22.3</v>
      </c>
      <c r="S58">
        <v>317</v>
      </c>
      <c r="T58">
        <v>15.3</v>
      </c>
      <c r="U58">
        <v>43.1</v>
      </c>
      <c r="V58">
        <v>647</v>
      </c>
      <c r="W58">
        <v>0.43</v>
      </c>
      <c r="X58">
        <v>6.6</v>
      </c>
      <c r="Y58">
        <v>16.8</v>
      </c>
      <c r="Z58" s="7">
        <v>1.7708333333333333</v>
      </c>
      <c r="AA58" s="7">
        <v>1.9851190476190477</v>
      </c>
      <c r="AB58" s="4">
        <v>1.05</v>
      </c>
      <c r="AC58" s="25">
        <v>292.09460096108546</v>
      </c>
      <c r="AD58" s="19">
        <v>36.5</v>
      </c>
      <c r="AE58" s="25">
        <v>19843.588052388579</v>
      </c>
      <c r="AF58" s="19">
        <v>2.9914529914529915</v>
      </c>
      <c r="AG58" s="25">
        <v>593.61160840478658</v>
      </c>
      <c r="AH58" s="19">
        <v>3.42</v>
      </c>
      <c r="AI58" s="25">
        <v>678.41326674832749</v>
      </c>
      <c r="AJ58" s="19">
        <v>11.373092926490985</v>
      </c>
      <c r="AK58" s="25">
        <v>6181.0986525958733</v>
      </c>
      <c r="AL58">
        <v>49.1</v>
      </c>
      <c r="AM58" s="25">
        <v>13242.009132420091</v>
      </c>
      <c r="AN58">
        <v>42.6</v>
      </c>
      <c r="AO58" s="25">
        <v>11506.849315068494</v>
      </c>
      <c r="AP58">
        <v>5.58</v>
      </c>
      <c r="AQ58" s="25">
        <v>1506.8493150684931</v>
      </c>
      <c r="AR58" s="25">
        <v>45267</v>
      </c>
      <c r="AS58" t="s">
        <v>201</v>
      </c>
    </row>
    <row r="59" spans="1:45" x14ac:dyDescent="0.3">
      <c r="A59">
        <v>45271</v>
      </c>
      <c r="B59" s="31">
        <v>3.7945205479452055</v>
      </c>
      <c r="C59">
        <v>10.199999999999999</v>
      </c>
      <c r="D59">
        <v>61.8</v>
      </c>
      <c r="E59">
        <v>30.8</v>
      </c>
      <c r="F59">
        <v>4.7</v>
      </c>
      <c r="G59">
        <v>1.9</v>
      </c>
      <c r="H59">
        <v>0.8</v>
      </c>
      <c r="I59">
        <v>6.3</v>
      </c>
      <c r="J59">
        <v>3.1</v>
      </c>
      <c r="K59">
        <v>0.5</v>
      </c>
      <c r="L59">
        <v>0.2</v>
      </c>
      <c r="M59">
        <v>0.1</v>
      </c>
      <c r="N59">
        <v>6.32</v>
      </c>
      <c r="O59">
        <v>125</v>
      </c>
      <c r="P59">
        <v>41.7</v>
      </c>
      <c r="Q59">
        <v>66</v>
      </c>
      <c r="R59">
        <v>19.8</v>
      </c>
      <c r="S59">
        <v>300</v>
      </c>
      <c r="T59">
        <v>13.9</v>
      </c>
      <c r="U59">
        <v>36.700000000000003</v>
      </c>
      <c r="V59">
        <v>316</v>
      </c>
      <c r="W59">
        <v>0.23</v>
      </c>
      <c r="X59">
        <v>7.3</v>
      </c>
      <c r="Y59">
        <v>17.7</v>
      </c>
      <c r="Z59" s="7">
        <v>2.0064935064935066</v>
      </c>
      <c r="AA59" s="7">
        <v>2.2467532467532467</v>
      </c>
      <c r="AB59" s="4">
        <v>1.4</v>
      </c>
      <c r="AC59" s="25">
        <v>164.26478806455438</v>
      </c>
      <c r="AD59" s="19">
        <v>20.469892098851375</v>
      </c>
      <c r="AE59" s="25">
        <v>4979.5939103486817</v>
      </c>
      <c r="AF59" s="19">
        <v>3.2381997804610316</v>
      </c>
      <c r="AG59" s="25">
        <v>143.94337098440332</v>
      </c>
      <c r="AH59" s="19">
        <v>4.7063666300768388</v>
      </c>
      <c r="AI59" s="25">
        <v>287.88674196880663</v>
      </c>
      <c r="AJ59" s="19">
        <v>27.111033762617474</v>
      </c>
      <c r="AK59" s="25">
        <v>6595.1465682206908</v>
      </c>
      <c r="AL59">
        <v>52.6</v>
      </c>
      <c r="AM59" s="25">
        <v>6158.2361009974429</v>
      </c>
      <c r="AN59">
        <v>36.799999999999997</v>
      </c>
      <c r="AO59" s="25">
        <v>4315.7609523970805</v>
      </c>
      <c r="AP59">
        <v>0.76</v>
      </c>
      <c r="AQ59" s="25">
        <v>97.373456842390482</v>
      </c>
      <c r="AR59" s="25">
        <v>45271</v>
      </c>
      <c r="AS59" t="s">
        <v>201</v>
      </c>
    </row>
    <row r="60" spans="1:45" x14ac:dyDescent="0.3">
      <c r="A60">
        <v>45387</v>
      </c>
      <c r="B60" s="31">
        <v>3.5753424657534247</v>
      </c>
      <c r="C60">
        <v>13</v>
      </c>
      <c r="D60">
        <v>37.1</v>
      </c>
      <c r="E60">
        <v>57.8</v>
      </c>
      <c r="F60">
        <v>3.5</v>
      </c>
      <c r="G60">
        <v>0.6</v>
      </c>
      <c r="H60">
        <v>1</v>
      </c>
      <c r="I60">
        <v>4.8</v>
      </c>
      <c r="J60">
        <v>7.5</v>
      </c>
      <c r="K60">
        <v>0.5</v>
      </c>
      <c r="L60">
        <v>0.1</v>
      </c>
      <c r="M60">
        <v>0.1</v>
      </c>
      <c r="N60">
        <v>5.57</v>
      </c>
      <c r="O60">
        <v>123</v>
      </c>
      <c r="P60">
        <v>41.3</v>
      </c>
      <c r="Q60">
        <v>74.099999999999994</v>
      </c>
      <c r="R60">
        <v>22.1</v>
      </c>
      <c r="S60">
        <v>298</v>
      </c>
      <c r="T60">
        <v>13.1</v>
      </c>
      <c r="U60">
        <v>38.799999999999997</v>
      </c>
      <c r="V60">
        <v>395</v>
      </c>
      <c r="W60">
        <v>0.36</v>
      </c>
      <c r="X60">
        <v>9.1999999999999993</v>
      </c>
      <c r="Y60">
        <v>15.2</v>
      </c>
      <c r="Z60" s="7">
        <v>0.64186851211072671</v>
      </c>
      <c r="AA60" s="7">
        <v>0.73010380622837379</v>
      </c>
      <c r="AB60" s="4">
        <v>0.94</v>
      </c>
      <c r="AC60" s="25">
        <v>219.28321798122388</v>
      </c>
      <c r="AD60" s="19">
        <v>17.54025853432055</v>
      </c>
      <c r="AE60" s="25">
        <v>7026.8524047733254</v>
      </c>
      <c r="AF60" s="19">
        <v>2.8906648529161707</v>
      </c>
      <c r="AG60" s="25">
        <v>294.66182416226957</v>
      </c>
      <c r="AH60" s="19">
        <v>5.7813297058323414</v>
      </c>
      <c r="AI60" s="25">
        <v>784.13329287035856</v>
      </c>
      <c r="AJ60" s="19">
        <v>21.848349339002517</v>
      </c>
      <c r="AK60" s="25">
        <v>8752.7288034380472</v>
      </c>
      <c r="AL60">
        <v>64</v>
      </c>
      <c r="AM60" s="25">
        <v>14969.016456030778</v>
      </c>
      <c r="AN60">
        <v>28.1</v>
      </c>
      <c r="AO60" s="25">
        <v>6578.4965394367164</v>
      </c>
      <c r="AP60">
        <v>0.83</v>
      </c>
      <c r="AQ60" s="25">
        <v>364.16677271881821</v>
      </c>
      <c r="AR60" s="25">
        <v>45387</v>
      </c>
      <c r="AS60" t="s">
        <v>200</v>
      </c>
    </row>
    <row r="61" spans="1:45" x14ac:dyDescent="0.3">
      <c r="A61">
        <v>45389</v>
      </c>
      <c r="B61" s="31">
        <v>3.5726027397260274</v>
      </c>
      <c r="C61">
        <v>16.7</v>
      </c>
      <c r="D61">
        <v>46.6</v>
      </c>
      <c r="E61">
        <v>46.9</v>
      </c>
      <c r="F61">
        <v>5</v>
      </c>
      <c r="G61">
        <v>0.6</v>
      </c>
      <c r="H61">
        <v>0.9</v>
      </c>
      <c r="I61">
        <v>7.8</v>
      </c>
      <c r="J61">
        <v>7.8</v>
      </c>
      <c r="K61">
        <v>0.8</v>
      </c>
      <c r="L61">
        <v>0.1</v>
      </c>
      <c r="M61">
        <v>0.2</v>
      </c>
      <c r="N61">
        <v>5.6</v>
      </c>
      <c r="O61">
        <v>116</v>
      </c>
      <c r="P61">
        <v>39.1</v>
      </c>
      <c r="Q61">
        <v>69.8</v>
      </c>
      <c r="R61">
        <v>20.7</v>
      </c>
      <c r="S61">
        <v>297</v>
      </c>
      <c r="T61">
        <v>13.8</v>
      </c>
      <c r="U61">
        <v>38.5</v>
      </c>
      <c r="V61">
        <v>445</v>
      </c>
      <c r="W61">
        <v>0.36</v>
      </c>
      <c r="X61">
        <v>8.1999999999999993</v>
      </c>
      <c r="Y61">
        <v>17.100000000000001</v>
      </c>
      <c r="Z61" s="7">
        <v>0.99360341151385934</v>
      </c>
      <c r="AA61" s="7">
        <v>1.1321961620469083</v>
      </c>
      <c r="AB61" s="4">
        <v>3.62</v>
      </c>
      <c r="AC61" s="25">
        <v>963.89777995883662</v>
      </c>
      <c r="AD61" s="19">
        <v>20.913569997653809</v>
      </c>
      <c r="AE61" s="25">
        <v>8487.5740685129167</v>
      </c>
      <c r="AF61" s="19">
        <v>4.1933686263583176</v>
      </c>
      <c r="AG61" s="25">
        <v>231.45265840956867</v>
      </c>
      <c r="AH61" s="19">
        <v>11.159097241571468</v>
      </c>
      <c r="AI61" s="25">
        <v>503.18979850434704</v>
      </c>
      <c r="AJ61" s="19">
        <v>12.543088667905936</v>
      </c>
      <c r="AK61" s="25">
        <v>5090.4935947674121</v>
      </c>
      <c r="AL61">
        <v>52.4</v>
      </c>
      <c r="AM61" s="25">
        <v>13939.895553325667</v>
      </c>
      <c r="AN61">
        <v>34</v>
      </c>
      <c r="AO61" s="25">
        <v>9041.3025804041627</v>
      </c>
      <c r="AP61">
        <v>1.56</v>
      </c>
      <c r="AQ61" s="25">
        <v>230.72021328801941</v>
      </c>
      <c r="AR61" s="25">
        <v>45389</v>
      </c>
      <c r="AS61" t="s">
        <v>200</v>
      </c>
    </row>
    <row r="62" spans="1:45" x14ac:dyDescent="0.3">
      <c r="A62">
        <v>45398</v>
      </c>
      <c r="B62" s="31">
        <v>3.56986301369863</v>
      </c>
      <c r="C62">
        <v>8.4</v>
      </c>
      <c r="D62">
        <v>57.1</v>
      </c>
      <c r="E62">
        <v>39.5</v>
      </c>
      <c r="F62">
        <v>2.2999999999999998</v>
      </c>
      <c r="G62">
        <v>0.7</v>
      </c>
      <c r="H62">
        <v>0.4</v>
      </c>
      <c r="I62">
        <v>4.8</v>
      </c>
      <c r="J62">
        <v>3.3</v>
      </c>
      <c r="K62">
        <v>0.2</v>
      </c>
      <c r="L62">
        <v>0.1</v>
      </c>
      <c r="M62">
        <v>3.3600000000000005E-2</v>
      </c>
      <c r="N62">
        <v>6.86</v>
      </c>
      <c r="O62">
        <v>130</v>
      </c>
      <c r="P62">
        <v>43.9</v>
      </c>
      <c r="Q62">
        <v>64</v>
      </c>
      <c r="R62">
        <v>19</v>
      </c>
      <c r="S62">
        <v>296</v>
      </c>
      <c r="T62">
        <v>14</v>
      </c>
      <c r="U62">
        <v>35.799999999999997</v>
      </c>
      <c r="V62">
        <v>382</v>
      </c>
      <c r="W62">
        <v>0.28000000000000003</v>
      </c>
      <c r="X62">
        <v>7.3</v>
      </c>
      <c r="Y62">
        <v>16.3</v>
      </c>
      <c r="Z62" s="7">
        <v>1.4455696202531645</v>
      </c>
      <c r="AA62" s="7">
        <v>1.5316455696202531</v>
      </c>
      <c r="AB62" s="4">
        <v>1.44</v>
      </c>
      <c r="AC62" s="25">
        <v>250.91953443845418</v>
      </c>
      <c r="AD62" s="19">
        <v>13.143135029988654</v>
      </c>
      <c r="AE62" s="25">
        <v>4085.2521791706554</v>
      </c>
      <c r="AF62" s="19">
        <v>2.7269589230238176</v>
      </c>
      <c r="AG62" s="25">
        <v>284.17393056885169</v>
      </c>
      <c r="AH62" s="19">
        <v>5.9285467725233003</v>
      </c>
      <c r="AI62" s="25">
        <v>514.93928553433773</v>
      </c>
      <c r="AJ62" s="19">
        <v>28.001296806613713</v>
      </c>
      <c r="AK62" s="25">
        <v>8703.5824054013192</v>
      </c>
      <c r="AL62">
        <v>49.6</v>
      </c>
      <c r="AM62" s="25">
        <v>8633.0427772459316</v>
      </c>
      <c r="AN62">
        <v>43.3</v>
      </c>
      <c r="AO62" s="25">
        <v>7525.5706152063285</v>
      </c>
      <c r="AP62">
        <v>0.87</v>
      </c>
      <c r="AQ62" s="25">
        <v>438.35340353705851</v>
      </c>
      <c r="AR62" s="25">
        <v>45398</v>
      </c>
      <c r="AS62" t="s">
        <v>200</v>
      </c>
    </row>
    <row r="63" spans="1:45" x14ac:dyDescent="0.3">
      <c r="A63">
        <v>45578</v>
      </c>
      <c r="B63" s="31">
        <v>3.2136986301369861</v>
      </c>
      <c r="C63">
        <v>11</v>
      </c>
      <c r="D63">
        <v>29.5</v>
      </c>
      <c r="E63">
        <v>66.3</v>
      </c>
      <c r="F63">
        <v>2.6</v>
      </c>
      <c r="G63">
        <v>0.7</v>
      </c>
      <c r="H63">
        <v>0.9</v>
      </c>
      <c r="I63">
        <v>3.3</v>
      </c>
      <c r="J63">
        <v>7.3</v>
      </c>
      <c r="K63">
        <v>0.3</v>
      </c>
      <c r="L63">
        <v>0.1</v>
      </c>
      <c r="M63">
        <v>0.1</v>
      </c>
      <c r="N63">
        <v>4.97</v>
      </c>
      <c r="O63">
        <v>107</v>
      </c>
      <c r="P63">
        <v>36.5</v>
      </c>
      <c r="Q63">
        <v>73.599999999999994</v>
      </c>
      <c r="R63">
        <v>21.5</v>
      </c>
      <c r="S63">
        <v>292</v>
      </c>
      <c r="T63">
        <v>13</v>
      </c>
      <c r="U63">
        <v>38.299999999999997</v>
      </c>
      <c r="V63">
        <v>342</v>
      </c>
      <c r="W63">
        <v>0.28999999999999998</v>
      </c>
      <c r="X63">
        <v>8.6</v>
      </c>
      <c r="Y63">
        <v>17.100000000000001</v>
      </c>
      <c r="Z63" s="7">
        <v>0.44494720965309204</v>
      </c>
      <c r="AA63" s="7">
        <v>0.50829562594268485</v>
      </c>
      <c r="AB63" s="4">
        <v>1.01</v>
      </c>
      <c r="AC63" s="25">
        <v>283.28402912513923</v>
      </c>
      <c r="AD63" s="19">
        <v>28.784926167865184</v>
      </c>
      <c r="AE63" s="25">
        <v>15473.652372134884</v>
      </c>
      <c r="AF63" s="19">
        <v>6.9560927479033055</v>
      </c>
      <c r="AG63" s="25">
        <v>278.11999734421221</v>
      </c>
      <c r="AH63" s="19">
        <v>12.604834731129749</v>
      </c>
      <c r="AI63" s="25">
        <v>817.3924590381622</v>
      </c>
      <c r="AJ63" s="19">
        <v>17.86243618598013</v>
      </c>
      <c r="AK63" s="25">
        <v>9602.1482372208648</v>
      </c>
      <c r="AL63">
        <v>73.2</v>
      </c>
      <c r="AM63" s="25">
        <v>20532.190360965822</v>
      </c>
      <c r="AN63">
        <v>22.9</v>
      </c>
      <c r="AO63" s="25">
        <v>6406.3502836528887</v>
      </c>
      <c r="AP63">
        <v>2.52</v>
      </c>
      <c r="AQ63" s="25">
        <v>377.71203883351899</v>
      </c>
      <c r="AR63" s="25">
        <v>45578</v>
      </c>
      <c r="AS63" t="s">
        <v>200</v>
      </c>
    </row>
    <row r="64" spans="1:45" x14ac:dyDescent="0.3">
      <c r="A64">
        <v>45779</v>
      </c>
      <c r="B64" s="31">
        <v>3.0684931506849313</v>
      </c>
      <c r="C64">
        <v>8.8000000000000007</v>
      </c>
      <c r="D64">
        <v>21.6</v>
      </c>
      <c r="E64">
        <v>66.5</v>
      </c>
      <c r="F64">
        <v>7.1</v>
      </c>
      <c r="G64">
        <v>3.1</v>
      </c>
      <c r="H64">
        <v>1.7</v>
      </c>
      <c r="I64">
        <v>1.9</v>
      </c>
      <c r="J64">
        <v>5.9</v>
      </c>
      <c r="K64">
        <v>0.6</v>
      </c>
      <c r="L64">
        <v>0.3</v>
      </c>
      <c r="M64">
        <v>0.2</v>
      </c>
      <c r="N64">
        <v>7.04</v>
      </c>
      <c r="O64">
        <v>135</v>
      </c>
      <c r="P64">
        <v>46.6</v>
      </c>
      <c r="Q64">
        <v>66.2</v>
      </c>
      <c r="R64">
        <v>19.2</v>
      </c>
      <c r="S64">
        <v>290</v>
      </c>
      <c r="T64">
        <v>14.2</v>
      </c>
      <c r="U64">
        <v>37.6</v>
      </c>
      <c r="V64">
        <v>479</v>
      </c>
      <c r="W64">
        <v>0.35</v>
      </c>
      <c r="X64">
        <v>7.3</v>
      </c>
      <c r="Y64">
        <v>16.3</v>
      </c>
      <c r="Z64" s="7">
        <v>0.324812030075188</v>
      </c>
      <c r="AA64" s="7">
        <v>0.50375939849624074</v>
      </c>
      <c r="AB64" s="4">
        <v>1.02</v>
      </c>
      <c r="AC64" s="25">
        <v>363.15050190140119</v>
      </c>
      <c r="AD64" s="19">
        <v>12.916099634550987</v>
      </c>
      <c r="AE64" s="25">
        <v>7234.7459659460756</v>
      </c>
      <c r="AF64" s="19">
        <v>1.7973778307508939</v>
      </c>
      <c r="AG64" s="25">
        <v>198.70499160642709</v>
      </c>
      <c r="AH64" s="19">
        <v>5.2824791418355188</v>
      </c>
      <c r="AI64" s="25">
        <v>188.4271472129912</v>
      </c>
      <c r="AJ64" s="19">
        <v>19.992660438233003</v>
      </c>
      <c r="AK64" s="25">
        <v>11198.56795368118</v>
      </c>
      <c r="AL64">
        <v>47</v>
      </c>
      <c r="AM64" s="25">
        <v>16691.219294939874</v>
      </c>
      <c r="AN64">
        <v>42.8</v>
      </c>
      <c r="AO64" s="25">
        <v>15192.366987563808</v>
      </c>
      <c r="AP64">
        <v>1.35</v>
      </c>
      <c r="AQ64" s="25">
        <v>691.18503545856311</v>
      </c>
      <c r="AR64" s="25">
        <v>45779</v>
      </c>
      <c r="AS64" t="s">
        <v>201</v>
      </c>
    </row>
  </sheetData>
  <mergeCells count="1">
    <mergeCell ref="AB1:AQ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List of antibodies</vt:lpstr>
      <vt:lpstr>FC_Cockt1</vt:lpstr>
      <vt:lpstr>FC_Cockt2</vt:lpstr>
      <vt:lpstr>Haemo+FC_forCorrMatrix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Шумеев Александр Николаевич</dc:creator>
  <cp:lastModifiedBy>Sirius</cp:lastModifiedBy>
  <dcterms:created xsi:type="dcterms:W3CDTF">2022-08-25T10:08:21Z</dcterms:created>
  <dcterms:modified xsi:type="dcterms:W3CDTF">2023-01-18T20:42:46Z</dcterms:modified>
</cp:coreProperties>
</file>