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dmin\Desktop\Zadaci\2023\Decembar\Proof\diagnostics-2758739\"/>
    </mc:Choice>
  </mc:AlternateContent>
  <xr:revisionPtr revIDLastSave="0" documentId="13_ncr:1_{26E89B77-DDE4-4C8A-835A-01899F7B72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S1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6" i="9" l="1"/>
  <c r="G216" i="9"/>
  <c r="I216" i="9" s="1"/>
  <c r="J216" i="9" s="1"/>
  <c r="K216" i="9" s="1"/>
  <c r="H215" i="9"/>
  <c r="G215" i="9"/>
  <c r="I215" i="9" s="1"/>
  <c r="J215" i="9" s="1"/>
  <c r="K215" i="9" s="1"/>
  <c r="H214" i="9"/>
  <c r="G214" i="9"/>
  <c r="I214" i="9" s="1"/>
  <c r="J214" i="9" s="1"/>
  <c r="K214" i="9" s="1"/>
  <c r="H213" i="9"/>
  <c r="G213" i="9"/>
  <c r="I213" i="9" s="1"/>
  <c r="J213" i="9" s="1"/>
  <c r="K213" i="9" s="1"/>
  <c r="H212" i="9"/>
  <c r="G212" i="9"/>
  <c r="I212" i="9" s="1"/>
  <c r="J212" i="9" s="1"/>
  <c r="K212" i="9" s="1"/>
  <c r="H211" i="9"/>
  <c r="G211" i="9"/>
  <c r="I211" i="9" s="1"/>
  <c r="J211" i="9" s="1"/>
  <c r="K211" i="9" s="1"/>
  <c r="H209" i="9"/>
  <c r="G209" i="9"/>
  <c r="I209" i="9" s="1"/>
  <c r="J209" i="9" s="1"/>
  <c r="K209" i="9" s="1"/>
  <c r="H208" i="9"/>
  <c r="G208" i="9"/>
  <c r="I208" i="9" s="1"/>
  <c r="J208" i="9" s="1"/>
  <c r="K208" i="9" s="1"/>
  <c r="H207" i="9"/>
  <c r="G207" i="9"/>
  <c r="I207" i="9" s="1"/>
  <c r="J207" i="9" s="1"/>
  <c r="K207" i="9" s="1"/>
  <c r="H206" i="9"/>
  <c r="G206" i="9"/>
  <c r="I206" i="9" s="1"/>
  <c r="J206" i="9" s="1"/>
  <c r="K206" i="9" s="1"/>
  <c r="H205" i="9"/>
  <c r="G205" i="9"/>
  <c r="I205" i="9" s="1"/>
  <c r="J205" i="9" s="1"/>
  <c r="K205" i="9" s="1"/>
  <c r="H204" i="9"/>
  <c r="G204" i="9"/>
  <c r="I204" i="9" s="1"/>
  <c r="J204" i="9" s="1"/>
  <c r="K204" i="9" s="1"/>
  <c r="H202" i="9"/>
  <c r="G202" i="9"/>
  <c r="I202" i="9" s="1"/>
  <c r="J202" i="9" s="1"/>
  <c r="K202" i="9" s="1"/>
  <c r="H201" i="9"/>
  <c r="G201" i="9"/>
  <c r="I201" i="9" s="1"/>
  <c r="J201" i="9" s="1"/>
  <c r="K201" i="9" s="1"/>
  <c r="H200" i="9"/>
  <c r="G200" i="9"/>
  <c r="I200" i="9" s="1"/>
  <c r="J200" i="9" s="1"/>
  <c r="K200" i="9" s="1"/>
  <c r="H199" i="9"/>
  <c r="G199" i="9"/>
  <c r="I199" i="9" s="1"/>
  <c r="J199" i="9" s="1"/>
  <c r="K199" i="9" s="1"/>
  <c r="H198" i="9"/>
  <c r="G198" i="9"/>
  <c r="I198" i="9" s="1"/>
  <c r="J198" i="9" s="1"/>
  <c r="K198" i="9" s="1"/>
  <c r="H197" i="9"/>
  <c r="G197" i="9"/>
  <c r="I197" i="9" s="1"/>
  <c r="J197" i="9" s="1"/>
  <c r="K197" i="9" s="1"/>
  <c r="H193" i="9"/>
  <c r="G193" i="9"/>
  <c r="I193" i="9" s="1"/>
  <c r="J193" i="9" s="1"/>
  <c r="K193" i="9" s="1"/>
  <c r="H192" i="9"/>
  <c r="G192" i="9"/>
  <c r="I192" i="9" s="1"/>
  <c r="J192" i="9" s="1"/>
  <c r="K192" i="9" s="1"/>
  <c r="H191" i="9"/>
  <c r="G191" i="9"/>
  <c r="I191" i="9" s="1"/>
  <c r="J191" i="9" s="1"/>
  <c r="K191" i="9" s="1"/>
  <c r="H190" i="9"/>
  <c r="G190" i="9"/>
  <c r="I190" i="9" s="1"/>
  <c r="J190" i="9" s="1"/>
  <c r="K190" i="9" s="1"/>
  <c r="H189" i="9"/>
  <c r="G189" i="9"/>
  <c r="I189" i="9" s="1"/>
  <c r="J189" i="9" s="1"/>
  <c r="K189" i="9" s="1"/>
  <c r="H188" i="9"/>
  <c r="G188" i="9"/>
  <c r="I188" i="9" s="1"/>
  <c r="J188" i="9" s="1"/>
  <c r="K188" i="9" s="1"/>
  <c r="H186" i="9"/>
  <c r="G186" i="9"/>
  <c r="I186" i="9" s="1"/>
  <c r="J186" i="9" s="1"/>
  <c r="K186" i="9" s="1"/>
  <c r="H185" i="9"/>
  <c r="G185" i="9"/>
  <c r="I185" i="9" s="1"/>
  <c r="J185" i="9" s="1"/>
  <c r="K185" i="9" s="1"/>
  <c r="H184" i="9"/>
  <c r="G184" i="9"/>
  <c r="I184" i="9" s="1"/>
  <c r="J184" i="9" s="1"/>
  <c r="K184" i="9" s="1"/>
  <c r="H183" i="9"/>
  <c r="G183" i="9"/>
  <c r="I183" i="9" s="1"/>
  <c r="J183" i="9" s="1"/>
  <c r="K183" i="9" s="1"/>
  <c r="H182" i="9"/>
  <c r="G182" i="9"/>
  <c r="I182" i="9" s="1"/>
  <c r="J182" i="9" s="1"/>
  <c r="K182" i="9" s="1"/>
  <c r="H181" i="9"/>
  <c r="G181" i="9"/>
  <c r="I181" i="9" s="1"/>
  <c r="J181" i="9" s="1"/>
  <c r="K181" i="9" s="1"/>
  <c r="H179" i="9"/>
  <c r="G179" i="9"/>
  <c r="I179" i="9" s="1"/>
  <c r="J179" i="9" s="1"/>
  <c r="K179" i="9" s="1"/>
  <c r="H178" i="9"/>
  <c r="G178" i="9"/>
  <c r="I178" i="9" s="1"/>
  <c r="J178" i="9" s="1"/>
  <c r="K178" i="9" s="1"/>
  <c r="H177" i="9"/>
  <c r="G177" i="9"/>
  <c r="I177" i="9" s="1"/>
  <c r="J177" i="9" s="1"/>
  <c r="K177" i="9" s="1"/>
  <c r="H176" i="9"/>
  <c r="G176" i="9"/>
  <c r="I176" i="9" s="1"/>
  <c r="J176" i="9" s="1"/>
  <c r="K176" i="9" s="1"/>
  <c r="H175" i="9"/>
  <c r="G175" i="9"/>
  <c r="I175" i="9" s="1"/>
  <c r="J175" i="9" s="1"/>
  <c r="K175" i="9" s="1"/>
  <c r="H174" i="9"/>
  <c r="G174" i="9"/>
  <c r="I174" i="9" s="1"/>
  <c r="J174" i="9" s="1"/>
  <c r="K174" i="9" s="1"/>
  <c r="G170" i="9"/>
  <c r="I170" i="9" s="1"/>
  <c r="J170" i="9" s="1"/>
  <c r="K170" i="9" s="1"/>
  <c r="G169" i="9"/>
  <c r="I169" i="9" s="1"/>
  <c r="J169" i="9" s="1"/>
  <c r="K169" i="9" s="1"/>
  <c r="G168" i="9"/>
  <c r="H168" i="9" s="1"/>
  <c r="G167" i="9"/>
  <c r="H167" i="9" s="1"/>
  <c r="G166" i="9"/>
  <c r="I166" i="9" s="1"/>
  <c r="J166" i="9" s="1"/>
  <c r="K166" i="9" s="1"/>
  <c r="G165" i="9"/>
  <c r="H165" i="9" s="1"/>
  <c r="G163" i="9"/>
  <c r="I163" i="9" s="1"/>
  <c r="J163" i="9" s="1"/>
  <c r="K163" i="9" s="1"/>
  <c r="G162" i="9"/>
  <c r="H162" i="9" s="1"/>
  <c r="G161" i="9"/>
  <c r="I161" i="9" s="1"/>
  <c r="J161" i="9" s="1"/>
  <c r="K161" i="9" s="1"/>
  <c r="G160" i="9"/>
  <c r="I160" i="9" s="1"/>
  <c r="J160" i="9" s="1"/>
  <c r="K160" i="9" s="1"/>
  <c r="G159" i="9"/>
  <c r="I159" i="9" s="1"/>
  <c r="J159" i="9" s="1"/>
  <c r="K159" i="9" s="1"/>
  <c r="G158" i="9"/>
  <c r="I158" i="9" s="1"/>
  <c r="J158" i="9" s="1"/>
  <c r="K158" i="9" s="1"/>
  <c r="G156" i="9"/>
  <c r="H156" i="9" s="1"/>
  <c r="G155" i="9"/>
  <c r="H155" i="9" s="1"/>
  <c r="G154" i="9"/>
  <c r="I154" i="9" s="1"/>
  <c r="J154" i="9" s="1"/>
  <c r="K154" i="9" s="1"/>
  <c r="G153" i="9"/>
  <c r="I153" i="9" s="1"/>
  <c r="J153" i="9" s="1"/>
  <c r="K153" i="9" s="1"/>
  <c r="G152" i="9"/>
  <c r="I152" i="9" s="1"/>
  <c r="J152" i="9" s="1"/>
  <c r="K152" i="9" s="1"/>
  <c r="G151" i="9"/>
  <c r="H151" i="9" s="1"/>
  <c r="H147" i="9"/>
  <c r="G147" i="9"/>
  <c r="I147" i="9" s="1"/>
  <c r="J147" i="9" s="1"/>
  <c r="K147" i="9" s="1"/>
  <c r="H146" i="9"/>
  <c r="G146" i="9"/>
  <c r="I146" i="9" s="1"/>
  <c r="J146" i="9" s="1"/>
  <c r="K146" i="9" s="1"/>
  <c r="H145" i="9"/>
  <c r="G145" i="9"/>
  <c r="I145" i="9" s="1"/>
  <c r="J145" i="9" s="1"/>
  <c r="K145" i="9" s="1"/>
  <c r="H144" i="9"/>
  <c r="G144" i="9"/>
  <c r="I144" i="9" s="1"/>
  <c r="J144" i="9" s="1"/>
  <c r="K144" i="9" s="1"/>
  <c r="H143" i="9"/>
  <c r="G143" i="9"/>
  <c r="I143" i="9" s="1"/>
  <c r="J143" i="9" s="1"/>
  <c r="K143" i="9" s="1"/>
  <c r="H142" i="9"/>
  <c r="G142" i="9"/>
  <c r="I142" i="9" s="1"/>
  <c r="J142" i="9" s="1"/>
  <c r="K142" i="9" s="1"/>
  <c r="H140" i="9"/>
  <c r="G140" i="9"/>
  <c r="I140" i="9" s="1"/>
  <c r="J140" i="9" s="1"/>
  <c r="K140" i="9" s="1"/>
  <c r="H139" i="9"/>
  <c r="G139" i="9"/>
  <c r="I139" i="9" s="1"/>
  <c r="J139" i="9" s="1"/>
  <c r="K139" i="9" s="1"/>
  <c r="H138" i="9"/>
  <c r="G138" i="9"/>
  <c r="I138" i="9" s="1"/>
  <c r="J138" i="9" s="1"/>
  <c r="K138" i="9" s="1"/>
  <c r="H137" i="9"/>
  <c r="G137" i="9"/>
  <c r="I137" i="9" s="1"/>
  <c r="J137" i="9" s="1"/>
  <c r="K137" i="9" s="1"/>
  <c r="H136" i="9"/>
  <c r="G136" i="9"/>
  <c r="I136" i="9" s="1"/>
  <c r="J136" i="9" s="1"/>
  <c r="K136" i="9" s="1"/>
  <c r="H135" i="9"/>
  <c r="G135" i="9"/>
  <c r="I135" i="9" s="1"/>
  <c r="J135" i="9" s="1"/>
  <c r="K135" i="9" s="1"/>
  <c r="H133" i="9"/>
  <c r="G133" i="9"/>
  <c r="I133" i="9" s="1"/>
  <c r="J133" i="9" s="1"/>
  <c r="K133" i="9" s="1"/>
  <c r="H132" i="9"/>
  <c r="G132" i="9"/>
  <c r="I132" i="9" s="1"/>
  <c r="J132" i="9" s="1"/>
  <c r="K132" i="9" s="1"/>
  <c r="H131" i="9"/>
  <c r="G131" i="9"/>
  <c r="I131" i="9" s="1"/>
  <c r="J131" i="9" s="1"/>
  <c r="K131" i="9" s="1"/>
  <c r="H130" i="9"/>
  <c r="G130" i="9"/>
  <c r="I130" i="9" s="1"/>
  <c r="J130" i="9" s="1"/>
  <c r="K130" i="9" s="1"/>
  <c r="H129" i="9"/>
  <c r="G129" i="9"/>
  <c r="I129" i="9" s="1"/>
  <c r="J129" i="9" s="1"/>
  <c r="K129" i="9" s="1"/>
  <c r="H128" i="9"/>
  <c r="G128" i="9"/>
  <c r="I128" i="9" s="1"/>
  <c r="J128" i="9" s="1"/>
  <c r="K128" i="9" s="1"/>
  <c r="H98" i="9"/>
  <c r="H99" i="9"/>
  <c r="H100" i="9"/>
  <c r="H101" i="9"/>
  <c r="H102" i="9"/>
  <c r="H104" i="9"/>
  <c r="H105" i="9"/>
  <c r="H106" i="9"/>
  <c r="H107" i="9"/>
  <c r="H108" i="9"/>
  <c r="H109" i="9"/>
  <c r="H111" i="9"/>
  <c r="H112" i="9"/>
  <c r="H113" i="9"/>
  <c r="H114" i="9"/>
  <c r="H115" i="9"/>
  <c r="H116" i="9"/>
  <c r="H118" i="9"/>
  <c r="H119" i="9"/>
  <c r="H120" i="9"/>
  <c r="H121" i="9"/>
  <c r="H122" i="9"/>
  <c r="H123" i="9"/>
  <c r="H97" i="9"/>
  <c r="H68" i="9"/>
  <c r="H69" i="9"/>
  <c r="H70" i="9"/>
  <c r="H71" i="9"/>
  <c r="H72" i="9"/>
  <c r="H74" i="9"/>
  <c r="H75" i="9"/>
  <c r="H76" i="9"/>
  <c r="H77" i="9"/>
  <c r="H78" i="9"/>
  <c r="H79" i="9"/>
  <c r="H81" i="9"/>
  <c r="H82" i="9"/>
  <c r="H83" i="9"/>
  <c r="H84" i="9"/>
  <c r="H85" i="9"/>
  <c r="H86" i="9"/>
  <c r="H88" i="9"/>
  <c r="H89" i="9"/>
  <c r="H90" i="9"/>
  <c r="H91" i="9"/>
  <c r="H92" i="9"/>
  <c r="H93" i="9"/>
  <c r="H67" i="9"/>
  <c r="H28" i="9"/>
  <c r="H29" i="9"/>
  <c r="H30" i="9"/>
  <c r="H31" i="9"/>
  <c r="H32" i="9"/>
  <c r="H27" i="9"/>
  <c r="H21" i="9"/>
  <c r="H22" i="9"/>
  <c r="H23" i="9"/>
  <c r="H24" i="9"/>
  <c r="H25" i="9"/>
  <c r="H20" i="9"/>
  <c r="H14" i="9"/>
  <c r="H15" i="9"/>
  <c r="H16" i="9"/>
  <c r="H17" i="9"/>
  <c r="H18" i="9"/>
  <c r="H13" i="9"/>
  <c r="H9" i="9"/>
  <c r="H10" i="9"/>
  <c r="H11" i="9"/>
  <c r="H7" i="9"/>
  <c r="H8" i="9"/>
  <c r="H6" i="9"/>
  <c r="I165" i="9" l="1"/>
  <c r="J165" i="9" s="1"/>
  <c r="K165" i="9" s="1"/>
  <c r="M165" i="9" s="1"/>
  <c r="H159" i="9"/>
  <c r="I156" i="9"/>
  <c r="J156" i="9" s="1"/>
  <c r="K156" i="9" s="1"/>
  <c r="L211" i="9"/>
  <c r="N215" i="9" s="1"/>
  <c r="I167" i="9"/>
  <c r="J167" i="9" s="1"/>
  <c r="K167" i="9" s="1"/>
  <c r="I151" i="9"/>
  <c r="J151" i="9" s="1"/>
  <c r="K151" i="9" s="1"/>
  <c r="M151" i="9" s="1"/>
  <c r="I162" i="9"/>
  <c r="J162" i="9" s="1"/>
  <c r="K162" i="9" s="1"/>
  <c r="L161" i="9" s="1"/>
  <c r="H153" i="9"/>
  <c r="I168" i="9"/>
  <c r="J168" i="9" s="1"/>
  <c r="K168" i="9" s="1"/>
  <c r="L168" i="9" s="1"/>
  <c r="H154" i="9"/>
  <c r="H170" i="9"/>
  <c r="L158" i="9"/>
  <c r="N161" i="9" s="1"/>
  <c r="M158" i="9"/>
  <c r="M142" i="9"/>
  <c r="L142" i="9"/>
  <c r="N145" i="9" s="1"/>
  <c r="M145" i="9"/>
  <c r="L145" i="9"/>
  <c r="M174" i="9"/>
  <c r="L174" i="9"/>
  <c r="N178" i="9" s="1"/>
  <c r="M138" i="9"/>
  <c r="L138" i="9"/>
  <c r="M135" i="9"/>
  <c r="L135" i="9"/>
  <c r="N138" i="9" s="1"/>
  <c r="M188" i="9"/>
  <c r="L188" i="9"/>
  <c r="N192" i="9" s="1"/>
  <c r="M191" i="9"/>
  <c r="L191" i="9"/>
  <c r="M197" i="9"/>
  <c r="L197" i="9"/>
  <c r="N201" i="9" s="1"/>
  <c r="M200" i="9"/>
  <c r="L200" i="9"/>
  <c r="L204" i="9"/>
  <c r="N209" i="9" s="1"/>
  <c r="L207" i="9"/>
  <c r="M131" i="9"/>
  <c r="L131" i="9"/>
  <c r="L181" i="9"/>
  <c r="N185" i="9" s="1"/>
  <c r="M181" i="9"/>
  <c r="N214" i="9"/>
  <c r="L214" i="9"/>
  <c r="M128" i="9"/>
  <c r="L128" i="9"/>
  <c r="N132" i="9" s="1"/>
  <c r="M177" i="9"/>
  <c r="L177" i="9"/>
  <c r="L184" i="9"/>
  <c r="M184" i="9"/>
  <c r="H158" i="9"/>
  <c r="H163" i="9"/>
  <c r="H169" i="9"/>
  <c r="H161" i="9"/>
  <c r="H152" i="9"/>
  <c r="H160" i="9"/>
  <c r="I155" i="9"/>
  <c r="J155" i="9" s="1"/>
  <c r="K155" i="9" s="1"/>
  <c r="H166" i="9"/>
  <c r="G123" i="9"/>
  <c r="I123" i="9" s="1"/>
  <c r="J123" i="9" s="1"/>
  <c r="K123" i="9" s="1"/>
  <c r="G122" i="9"/>
  <c r="I122" i="9" s="1"/>
  <c r="J122" i="9" s="1"/>
  <c r="K122" i="9" s="1"/>
  <c r="G121" i="9"/>
  <c r="I121" i="9" s="1"/>
  <c r="J121" i="9" s="1"/>
  <c r="K121" i="9" s="1"/>
  <c r="G120" i="9"/>
  <c r="I120" i="9" s="1"/>
  <c r="J120" i="9" s="1"/>
  <c r="K120" i="9" s="1"/>
  <c r="G119" i="9"/>
  <c r="I119" i="9" s="1"/>
  <c r="J119" i="9" s="1"/>
  <c r="K119" i="9" s="1"/>
  <c r="G118" i="9"/>
  <c r="I118" i="9" s="1"/>
  <c r="J118" i="9" s="1"/>
  <c r="K118" i="9" s="1"/>
  <c r="G116" i="9"/>
  <c r="I116" i="9" s="1"/>
  <c r="J116" i="9" s="1"/>
  <c r="K116" i="9" s="1"/>
  <c r="G115" i="9"/>
  <c r="I115" i="9" s="1"/>
  <c r="J115" i="9" s="1"/>
  <c r="K115" i="9" s="1"/>
  <c r="G114" i="9"/>
  <c r="I114" i="9" s="1"/>
  <c r="J114" i="9" s="1"/>
  <c r="K114" i="9" s="1"/>
  <c r="G113" i="9"/>
  <c r="I113" i="9" s="1"/>
  <c r="J113" i="9" s="1"/>
  <c r="K113" i="9" s="1"/>
  <c r="G112" i="9"/>
  <c r="I112" i="9" s="1"/>
  <c r="J112" i="9" s="1"/>
  <c r="K112" i="9" s="1"/>
  <c r="G111" i="9"/>
  <c r="I111" i="9" s="1"/>
  <c r="J111" i="9" s="1"/>
  <c r="K111" i="9" s="1"/>
  <c r="G109" i="9"/>
  <c r="I109" i="9" s="1"/>
  <c r="J109" i="9" s="1"/>
  <c r="K109" i="9" s="1"/>
  <c r="G108" i="9"/>
  <c r="I108" i="9" s="1"/>
  <c r="J108" i="9" s="1"/>
  <c r="K108" i="9" s="1"/>
  <c r="G107" i="9"/>
  <c r="I107" i="9" s="1"/>
  <c r="J107" i="9" s="1"/>
  <c r="K107" i="9" s="1"/>
  <c r="G106" i="9"/>
  <c r="I106" i="9" s="1"/>
  <c r="J106" i="9" s="1"/>
  <c r="K106" i="9" s="1"/>
  <c r="G105" i="9"/>
  <c r="I105" i="9" s="1"/>
  <c r="J105" i="9" s="1"/>
  <c r="K105" i="9" s="1"/>
  <c r="G104" i="9"/>
  <c r="I104" i="9" s="1"/>
  <c r="J104" i="9" s="1"/>
  <c r="K104" i="9" s="1"/>
  <c r="G102" i="9"/>
  <c r="I102" i="9" s="1"/>
  <c r="J102" i="9" s="1"/>
  <c r="K102" i="9" s="1"/>
  <c r="G101" i="9"/>
  <c r="I101" i="9" s="1"/>
  <c r="J101" i="9" s="1"/>
  <c r="K101" i="9" s="1"/>
  <c r="G100" i="9"/>
  <c r="I100" i="9" s="1"/>
  <c r="J100" i="9" s="1"/>
  <c r="K100" i="9" s="1"/>
  <c r="G99" i="9"/>
  <c r="I99" i="9" s="1"/>
  <c r="J99" i="9" s="1"/>
  <c r="K99" i="9" s="1"/>
  <c r="G98" i="9"/>
  <c r="I98" i="9" s="1"/>
  <c r="J98" i="9" s="1"/>
  <c r="K98" i="9" s="1"/>
  <c r="G97" i="9"/>
  <c r="I97" i="9" s="1"/>
  <c r="J97" i="9" s="1"/>
  <c r="K97" i="9" s="1"/>
  <c r="G93" i="9"/>
  <c r="I93" i="9" s="1"/>
  <c r="J93" i="9" s="1"/>
  <c r="K93" i="9" s="1"/>
  <c r="G92" i="9"/>
  <c r="I92" i="9" s="1"/>
  <c r="J92" i="9" s="1"/>
  <c r="K92" i="9" s="1"/>
  <c r="G91" i="9"/>
  <c r="I91" i="9" s="1"/>
  <c r="J91" i="9" s="1"/>
  <c r="K91" i="9" s="1"/>
  <c r="G90" i="9"/>
  <c r="I90" i="9" s="1"/>
  <c r="J90" i="9" s="1"/>
  <c r="K90" i="9" s="1"/>
  <c r="G89" i="9"/>
  <c r="I89" i="9" s="1"/>
  <c r="J89" i="9" s="1"/>
  <c r="K89" i="9" s="1"/>
  <c r="G88" i="9"/>
  <c r="I88" i="9" s="1"/>
  <c r="J88" i="9" s="1"/>
  <c r="K88" i="9" s="1"/>
  <c r="G86" i="9"/>
  <c r="I86" i="9" s="1"/>
  <c r="J86" i="9" s="1"/>
  <c r="K86" i="9" s="1"/>
  <c r="G85" i="9"/>
  <c r="I85" i="9" s="1"/>
  <c r="J85" i="9" s="1"/>
  <c r="K85" i="9" s="1"/>
  <c r="G84" i="9"/>
  <c r="I84" i="9" s="1"/>
  <c r="J84" i="9" s="1"/>
  <c r="K84" i="9" s="1"/>
  <c r="G83" i="9"/>
  <c r="I83" i="9" s="1"/>
  <c r="J83" i="9" s="1"/>
  <c r="K83" i="9" s="1"/>
  <c r="G82" i="9"/>
  <c r="I82" i="9" s="1"/>
  <c r="J82" i="9" s="1"/>
  <c r="K82" i="9" s="1"/>
  <c r="G81" i="9"/>
  <c r="I81" i="9" s="1"/>
  <c r="J81" i="9" s="1"/>
  <c r="K81" i="9" s="1"/>
  <c r="G79" i="9"/>
  <c r="I79" i="9" s="1"/>
  <c r="J79" i="9" s="1"/>
  <c r="K79" i="9" s="1"/>
  <c r="G78" i="9"/>
  <c r="I78" i="9" s="1"/>
  <c r="J78" i="9" s="1"/>
  <c r="K78" i="9" s="1"/>
  <c r="G77" i="9"/>
  <c r="I77" i="9" s="1"/>
  <c r="J77" i="9" s="1"/>
  <c r="K77" i="9" s="1"/>
  <c r="G76" i="9"/>
  <c r="I76" i="9" s="1"/>
  <c r="J76" i="9" s="1"/>
  <c r="K76" i="9" s="1"/>
  <c r="G75" i="9"/>
  <c r="I75" i="9" s="1"/>
  <c r="J75" i="9" s="1"/>
  <c r="K75" i="9" s="1"/>
  <c r="G74" i="9"/>
  <c r="I74" i="9" s="1"/>
  <c r="J74" i="9" s="1"/>
  <c r="K74" i="9" s="1"/>
  <c r="G72" i="9"/>
  <c r="I72" i="9" s="1"/>
  <c r="J72" i="9" s="1"/>
  <c r="K72" i="9" s="1"/>
  <c r="G71" i="9"/>
  <c r="I71" i="9" s="1"/>
  <c r="J71" i="9" s="1"/>
  <c r="K71" i="9" s="1"/>
  <c r="G70" i="9"/>
  <c r="I70" i="9" s="1"/>
  <c r="J70" i="9" s="1"/>
  <c r="K70" i="9" s="1"/>
  <c r="G69" i="9"/>
  <c r="I69" i="9" s="1"/>
  <c r="J69" i="9" s="1"/>
  <c r="K69" i="9" s="1"/>
  <c r="G68" i="9"/>
  <c r="I68" i="9" s="1"/>
  <c r="J68" i="9" s="1"/>
  <c r="K68" i="9" s="1"/>
  <c r="G67" i="9"/>
  <c r="I67" i="9" s="1"/>
  <c r="J67" i="9" s="1"/>
  <c r="K67" i="9" s="1"/>
  <c r="G62" i="9"/>
  <c r="G61" i="9"/>
  <c r="G60" i="9"/>
  <c r="G59" i="9"/>
  <c r="G58" i="9"/>
  <c r="G57" i="9"/>
  <c r="G55" i="9"/>
  <c r="G54" i="9"/>
  <c r="G53" i="9"/>
  <c r="G52" i="9"/>
  <c r="G51" i="9"/>
  <c r="G50" i="9"/>
  <c r="G48" i="9"/>
  <c r="G47" i="9"/>
  <c r="G46" i="9"/>
  <c r="G45" i="9"/>
  <c r="G44" i="9"/>
  <c r="G43" i="9"/>
  <c r="G41" i="9"/>
  <c r="G40" i="9"/>
  <c r="G39" i="9"/>
  <c r="G38" i="9"/>
  <c r="G37" i="9"/>
  <c r="G36" i="9"/>
  <c r="G32" i="9"/>
  <c r="I32" i="9" s="1"/>
  <c r="J32" i="9" s="1"/>
  <c r="K32" i="9" s="1"/>
  <c r="G31" i="9"/>
  <c r="I31" i="9" s="1"/>
  <c r="J31" i="9" s="1"/>
  <c r="K31" i="9" s="1"/>
  <c r="G30" i="9"/>
  <c r="I30" i="9" s="1"/>
  <c r="J30" i="9" s="1"/>
  <c r="K30" i="9" s="1"/>
  <c r="G29" i="9"/>
  <c r="I29" i="9" s="1"/>
  <c r="J29" i="9" s="1"/>
  <c r="K29" i="9" s="1"/>
  <c r="G28" i="9"/>
  <c r="I28" i="9" s="1"/>
  <c r="J28" i="9" s="1"/>
  <c r="K28" i="9" s="1"/>
  <c r="G27" i="9"/>
  <c r="I27" i="9" s="1"/>
  <c r="J27" i="9" s="1"/>
  <c r="K27" i="9" s="1"/>
  <c r="G25" i="9"/>
  <c r="I25" i="9" s="1"/>
  <c r="J25" i="9" s="1"/>
  <c r="K25" i="9" s="1"/>
  <c r="G24" i="9"/>
  <c r="I24" i="9" s="1"/>
  <c r="J24" i="9" s="1"/>
  <c r="K24" i="9" s="1"/>
  <c r="G23" i="9"/>
  <c r="I23" i="9" s="1"/>
  <c r="J23" i="9" s="1"/>
  <c r="K23" i="9" s="1"/>
  <c r="G22" i="9"/>
  <c r="I22" i="9" s="1"/>
  <c r="J22" i="9" s="1"/>
  <c r="K22" i="9" s="1"/>
  <c r="G21" i="9"/>
  <c r="I21" i="9" s="1"/>
  <c r="J21" i="9" s="1"/>
  <c r="K21" i="9" s="1"/>
  <c r="G20" i="9"/>
  <c r="I20" i="9" s="1"/>
  <c r="J20" i="9" s="1"/>
  <c r="K20" i="9" s="1"/>
  <c r="G18" i="9"/>
  <c r="I18" i="9" s="1"/>
  <c r="J18" i="9" s="1"/>
  <c r="K18" i="9" s="1"/>
  <c r="G17" i="9"/>
  <c r="I17" i="9" s="1"/>
  <c r="J17" i="9" s="1"/>
  <c r="K17" i="9" s="1"/>
  <c r="G16" i="9"/>
  <c r="I16" i="9" s="1"/>
  <c r="J16" i="9" s="1"/>
  <c r="K16" i="9" s="1"/>
  <c r="G15" i="9"/>
  <c r="I15" i="9" s="1"/>
  <c r="J15" i="9" s="1"/>
  <c r="K15" i="9" s="1"/>
  <c r="G14" i="9"/>
  <c r="I14" i="9" s="1"/>
  <c r="J14" i="9" s="1"/>
  <c r="K14" i="9" s="1"/>
  <c r="G13" i="9"/>
  <c r="I13" i="9" s="1"/>
  <c r="J13" i="9" s="1"/>
  <c r="K13" i="9" s="1"/>
  <c r="G11" i="9"/>
  <c r="I11" i="9" s="1"/>
  <c r="J11" i="9" s="1"/>
  <c r="K11" i="9" s="1"/>
  <c r="G10" i="9"/>
  <c r="I10" i="9" s="1"/>
  <c r="J10" i="9" s="1"/>
  <c r="K10" i="9" s="1"/>
  <c r="G9" i="9"/>
  <c r="I9" i="9" s="1"/>
  <c r="J9" i="9" s="1"/>
  <c r="K9" i="9" s="1"/>
  <c r="G8" i="9"/>
  <c r="I8" i="9" s="1"/>
  <c r="J8" i="9" s="1"/>
  <c r="K8" i="9" s="1"/>
  <c r="G7" i="9"/>
  <c r="I7" i="9" s="1"/>
  <c r="J7" i="9" s="1"/>
  <c r="K7" i="9" s="1"/>
  <c r="G6" i="9"/>
  <c r="I6" i="9" s="1"/>
  <c r="J6" i="9" s="1"/>
  <c r="K6" i="9" s="1"/>
  <c r="N216" i="9" l="1"/>
  <c r="N200" i="9"/>
  <c r="N207" i="9"/>
  <c r="L151" i="9"/>
  <c r="N156" i="9" s="1"/>
  <c r="L165" i="9"/>
  <c r="N168" i="9" s="1"/>
  <c r="M161" i="9"/>
  <c r="N177" i="9"/>
  <c r="N184" i="9"/>
  <c r="M104" i="9"/>
  <c r="N208" i="9"/>
  <c r="N133" i="9"/>
  <c r="N162" i="9"/>
  <c r="N147" i="9"/>
  <c r="M100" i="9"/>
  <c r="M168" i="9"/>
  <c r="M154" i="9"/>
  <c r="N146" i="9"/>
  <c r="N202" i="9"/>
  <c r="N131" i="9"/>
  <c r="N191" i="9"/>
  <c r="N186" i="9"/>
  <c r="N163" i="9"/>
  <c r="N179" i="9"/>
  <c r="L154" i="9"/>
  <c r="N193" i="9"/>
  <c r="N139" i="9"/>
  <c r="N140" i="9"/>
  <c r="M97" i="9"/>
  <c r="M107" i="9"/>
  <c r="M91" i="9"/>
  <c r="M88" i="9"/>
  <c r="M84" i="9"/>
  <c r="M81" i="9"/>
  <c r="M77" i="9"/>
  <c r="M74" i="9"/>
  <c r="M67" i="9"/>
  <c r="M70" i="9"/>
  <c r="I46" i="9"/>
  <c r="J46" i="9" s="1"/>
  <c r="K46" i="9" s="1"/>
  <c r="H46" i="9"/>
  <c r="I43" i="9"/>
  <c r="J43" i="9" s="1"/>
  <c r="K43" i="9" s="1"/>
  <c r="H43" i="9"/>
  <c r="I47" i="9"/>
  <c r="J47" i="9" s="1"/>
  <c r="K47" i="9" s="1"/>
  <c r="H47" i="9"/>
  <c r="I52" i="9"/>
  <c r="J52" i="9" s="1"/>
  <c r="K52" i="9" s="1"/>
  <c r="H52" i="9"/>
  <c r="I57" i="9"/>
  <c r="J57" i="9" s="1"/>
  <c r="K57" i="9" s="1"/>
  <c r="H57" i="9"/>
  <c r="I61" i="9"/>
  <c r="J61" i="9" s="1"/>
  <c r="K61" i="9" s="1"/>
  <c r="H61" i="9"/>
  <c r="I44" i="9"/>
  <c r="J44" i="9" s="1"/>
  <c r="K44" i="9" s="1"/>
  <c r="H44" i="9"/>
  <c r="I48" i="9"/>
  <c r="J48" i="9" s="1"/>
  <c r="K48" i="9" s="1"/>
  <c r="H48" i="9"/>
  <c r="I53" i="9"/>
  <c r="J53" i="9" s="1"/>
  <c r="K53" i="9" s="1"/>
  <c r="H53" i="9"/>
  <c r="I58" i="9"/>
  <c r="J58" i="9" s="1"/>
  <c r="K58" i="9" s="1"/>
  <c r="H58" i="9"/>
  <c r="I62" i="9"/>
  <c r="J62" i="9" s="1"/>
  <c r="K62" i="9" s="1"/>
  <c r="H62" i="9"/>
  <c r="I45" i="9"/>
  <c r="J45" i="9" s="1"/>
  <c r="K45" i="9" s="1"/>
  <c r="H45" i="9"/>
  <c r="I54" i="9"/>
  <c r="J54" i="9" s="1"/>
  <c r="K54" i="9" s="1"/>
  <c r="H54" i="9"/>
  <c r="I59" i="9"/>
  <c r="J59" i="9" s="1"/>
  <c r="K59" i="9" s="1"/>
  <c r="H59" i="9"/>
  <c r="I50" i="9"/>
  <c r="J50" i="9" s="1"/>
  <c r="K50" i="9" s="1"/>
  <c r="H50" i="9"/>
  <c r="I51" i="9"/>
  <c r="J51" i="9" s="1"/>
  <c r="K51" i="9" s="1"/>
  <c r="H51" i="9"/>
  <c r="I55" i="9"/>
  <c r="J55" i="9" s="1"/>
  <c r="K55" i="9" s="1"/>
  <c r="H55" i="9"/>
  <c r="I60" i="9"/>
  <c r="J60" i="9" s="1"/>
  <c r="K60" i="9" s="1"/>
  <c r="H60" i="9"/>
  <c r="I41" i="9"/>
  <c r="J41" i="9" s="1"/>
  <c r="K41" i="9" s="1"/>
  <c r="H41" i="9"/>
  <c r="I37" i="9"/>
  <c r="J37" i="9" s="1"/>
  <c r="K37" i="9" s="1"/>
  <c r="H37" i="9"/>
  <c r="I40" i="9"/>
  <c r="J40" i="9" s="1"/>
  <c r="K40" i="9" s="1"/>
  <c r="H40" i="9"/>
  <c r="L20" i="9"/>
  <c r="N24" i="9" s="1"/>
  <c r="I36" i="9"/>
  <c r="J36" i="9" s="1"/>
  <c r="K36" i="9" s="1"/>
  <c r="H36" i="9"/>
  <c r="I38" i="9"/>
  <c r="J38" i="9" s="1"/>
  <c r="K38" i="9" s="1"/>
  <c r="H38" i="9"/>
  <c r="I39" i="9"/>
  <c r="J39" i="9" s="1"/>
  <c r="K39" i="9" s="1"/>
  <c r="H39" i="9"/>
  <c r="M23" i="9"/>
  <c r="M6" i="9"/>
  <c r="M16" i="9"/>
  <c r="M20" i="9"/>
  <c r="M9" i="9"/>
  <c r="M13" i="9"/>
  <c r="M30" i="9"/>
  <c r="M27" i="9"/>
  <c r="L114" i="9"/>
  <c r="L118" i="9"/>
  <c r="N123" i="9" s="1"/>
  <c r="L67" i="9"/>
  <c r="N72" i="9" s="1"/>
  <c r="L27" i="9"/>
  <c r="N30" i="9" s="1"/>
  <c r="L23" i="9"/>
  <c r="L6" i="9"/>
  <c r="N9" i="9" s="1"/>
  <c r="L77" i="9"/>
  <c r="L100" i="9"/>
  <c r="L70" i="9"/>
  <c r="L16" i="9"/>
  <c r="L74" i="9"/>
  <c r="N78" i="9" s="1"/>
  <c r="L9" i="9"/>
  <c r="L13" i="9"/>
  <c r="N18" i="9" s="1"/>
  <c r="L30" i="9"/>
  <c r="L91" i="9"/>
  <c r="L107" i="9"/>
  <c r="L104" i="9"/>
  <c r="N107" i="9" s="1"/>
  <c r="L111" i="9"/>
  <c r="N116" i="9" s="1"/>
  <c r="L81" i="9"/>
  <c r="N86" i="9" s="1"/>
  <c r="L97" i="9"/>
  <c r="N102" i="9" s="1"/>
  <c r="L84" i="9"/>
  <c r="L88" i="9"/>
  <c r="N91" i="9" s="1"/>
  <c r="L121" i="9"/>
  <c r="N170" i="9" l="1"/>
  <c r="N155" i="9"/>
  <c r="N154" i="9"/>
  <c r="O184" i="9"/>
  <c r="N169" i="9"/>
  <c r="O168" i="9" s="1"/>
  <c r="O177" i="9"/>
  <c r="O161" i="9"/>
  <c r="O191" i="9"/>
  <c r="L60" i="9"/>
  <c r="L50" i="9"/>
  <c r="N55" i="9" s="1"/>
  <c r="L57" i="9"/>
  <c r="N60" i="9" s="1"/>
  <c r="M57" i="9"/>
  <c r="L46" i="9"/>
  <c r="M60" i="9"/>
  <c r="L53" i="9"/>
  <c r="M53" i="9"/>
  <c r="M50" i="9"/>
  <c r="L43" i="9"/>
  <c r="N46" i="9" s="1"/>
  <c r="M46" i="9"/>
  <c r="N122" i="9"/>
  <c r="M43" i="9"/>
  <c r="M36" i="9"/>
  <c r="L39" i="9"/>
  <c r="L36" i="9"/>
  <c r="N39" i="9" s="1"/>
  <c r="M39" i="9"/>
  <c r="N121" i="9"/>
  <c r="N70" i="9"/>
  <c r="N32" i="9"/>
  <c r="N31" i="9"/>
  <c r="N100" i="9"/>
  <c r="N84" i="9"/>
  <c r="N101" i="9"/>
  <c r="N85" i="9"/>
  <c r="N71" i="9"/>
  <c r="N93" i="9"/>
  <c r="N23" i="9"/>
  <c r="N114" i="9"/>
  <c r="N92" i="9"/>
  <c r="N77" i="9"/>
  <c r="N115" i="9"/>
  <c r="N17" i="9"/>
  <c r="N79" i="9"/>
  <c r="N25" i="9"/>
  <c r="N10" i="9"/>
  <c r="N109" i="9"/>
  <c r="N16" i="9"/>
  <c r="N11" i="9"/>
  <c r="N108" i="9"/>
  <c r="O154" i="9" l="1"/>
  <c r="N40" i="9"/>
  <c r="N54" i="9"/>
  <c r="N41" i="9"/>
  <c r="N61" i="9"/>
  <c r="N53" i="9"/>
  <c r="N62" i="9"/>
  <c r="N48" i="9"/>
  <c r="N47" i="9"/>
  <c r="O91" i="9"/>
  <c r="O70" i="9"/>
  <c r="O84" i="9"/>
  <c r="O100" i="9"/>
  <c r="O77" i="9"/>
  <c r="O39" i="9" l="1"/>
  <c r="O46" i="9"/>
  <c r="O53" i="9"/>
  <c r="O60" i="9"/>
</calcChain>
</file>

<file path=xl/sharedStrings.xml><?xml version="1.0" encoding="utf-8"?>
<sst xmlns="http://schemas.openxmlformats.org/spreadsheetml/2006/main" count="376" uniqueCount="153">
  <si>
    <t>ccfDNA [ng/ml]</t>
  </si>
  <si>
    <t xml:space="preserve">0h </t>
  </si>
  <si>
    <t>4h</t>
  </si>
  <si>
    <t>24h</t>
  </si>
  <si>
    <t>Spike-in 5% 1</t>
  </si>
  <si>
    <t>Spike-in 5% 2</t>
  </si>
  <si>
    <t>Spike-in 5% 3</t>
  </si>
  <si>
    <t>12h</t>
  </si>
  <si>
    <t>Spike-in 1% 1</t>
  </si>
  <si>
    <t>Spike-in 1% 2</t>
  </si>
  <si>
    <t>Spike-in 1% 3</t>
  </si>
  <si>
    <t>No buffer</t>
  </si>
  <si>
    <t>mean</t>
  </si>
  <si>
    <t>p=0.0217</t>
  </si>
  <si>
    <t>p=0.015</t>
  </si>
  <si>
    <t>p=0.007</t>
  </si>
  <si>
    <t>p=0.0042</t>
  </si>
  <si>
    <t>p=0.5732</t>
  </si>
  <si>
    <t>p=0.0167</t>
  </si>
  <si>
    <t>p=0.0489</t>
  </si>
  <si>
    <t>p=0.0010</t>
  </si>
  <si>
    <t>negative</t>
  </si>
  <si>
    <t>4°C</t>
  </si>
  <si>
    <t>Stabilization</t>
  </si>
  <si>
    <t xml:space="preserve">Storage </t>
  </si>
  <si>
    <t>sd</t>
  </si>
  <si>
    <t>NC_1</t>
  </si>
  <si>
    <t>NC_2</t>
  </si>
  <si>
    <t>NC_3</t>
  </si>
  <si>
    <t>Room temparature</t>
  </si>
  <si>
    <t>ccfDNA [ng/µl]</t>
  </si>
  <si>
    <t>1. read</t>
  </si>
  <si>
    <t>2. read</t>
  </si>
  <si>
    <t>3. read</t>
  </si>
  <si>
    <t>Level of significance NC vs Spike</t>
  </si>
  <si>
    <t>Total ccfDNA recovered</t>
  </si>
  <si>
    <t>Mean ccfDNA [ng]</t>
  </si>
  <si>
    <t>Total ccfDNA [ng]</t>
  </si>
  <si>
    <t>Level of signif. in Spike over time</t>
  </si>
  <si>
    <t>Level of signif. in NC over time</t>
  </si>
  <si>
    <t>p=0.264 ; 4h vs 0h</t>
  </si>
  <si>
    <t>p=0.646; 12h vs 4h</t>
  </si>
  <si>
    <t>p=0.043; 4h vs 0h</t>
  </si>
  <si>
    <t>0.698; 24h vs 0h</t>
  </si>
  <si>
    <t>0.070; 24h vs 12h</t>
  </si>
  <si>
    <t>p=0.109; 12h vs 4h</t>
  </si>
  <si>
    <t>0.2038; 24h vs 0</t>
  </si>
  <si>
    <t>0.0358;24h vs 12h</t>
  </si>
  <si>
    <t xml:space="preserve">U A S </t>
  </si>
  <si>
    <t>Difference to mean NC. [ng]</t>
  </si>
  <si>
    <t xml:space="preserve">p=0.1360; 4h vs 0h </t>
  </si>
  <si>
    <t>p=0.0075; 24h vs 12h</t>
  </si>
  <si>
    <t>p=0.0002; 24h vs 0h</t>
  </si>
  <si>
    <t>p=0.0013; 24h vs 12h</t>
  </si>
  <si>
    <t>p=0.0009; 24h vs 4h</t>
  </si>
  <si>
    <t xml:space="preserve">AlloU </t>
  </si>
  <si>
    <t>p=0.0122; 4h vs 0h</t>
  </si>
  <si>
    <t>p=0.0068;4h vs 0h</t>
  </si>
  <si>
    <t>p=0.9094;12h vs 0h</t>
  </si>
  <si>
    <t>p=0.4506; 12h vs 4h</t>
  </si>
  <si>
    <t>p=0.0001; 24h vs 12h</t>
  </si>
  <si>
    <t>p=0.0001; 24h vs 0h</t>
  </si>
  <si>
    <t>p=0.8503; 24h vs 12h</t>
  </si>
  <si>
    <t>UCB</t>
  </si>
  <si>
    <t>p=0.0615;4h vs 0h</t>
  </si>
  <si>
    <t>p=0.033; 4h vs 0h</t>
  </si>
  <si>
    <t>p=0.6616; 12h vs 4h</t>
  </si>
  <si>
    <t>p=0.018; 12h vs 4h</t>
  </si>
  <si>
    <t>p=0.5622;24h vs 12h</t>
  </si>
  <si>
    <t>p=0.8556; 24 h vs 4h</t>
  </si>
  <si>
    <t>p=0.0664; 24h vs 0h</t>
  </si>
  <si>
    <t xml:space="preserve">p=0.0001; NC 24h </t>
  </si>
  <si>
    <t>no buffer vs. U A S</t>
  </si>
  <si>
    <t>p=0.7076;12h vs 4h</t>
  </si>
  <si>
    <t>U A S vs UCB</t>
  </si>
  <si>
    <t>AlloU vs U A S</t>
  </si>
  <si>
    <t>p=0.0001; NC 24h</t>
  </si>
  <si>
    <t>U A S vs AlloU</t>
  </si>
  <si>
    <t>Level of signif. stabilization buffers over time</t>
  </si>
  <si>
    <t>p=0.0003</t>
  </si>
  <si>
    <t>p=0.0002</t>
  </si>
  <si>
    <t>p=0.0134</t>
  </si>
  <si>
    <t>p=0.0357</t>
  </si>
  <si>
    <t>p=0.0071</t>
  </si>
  <si>
    <t>p=0.7997</t>
  </si>
  <si>
    <t>p=0.1604</t>
  </si>
  <si>
    <t>p=0.2892</t>
  </si>
  <si>
    <t>p=0.0019</t>
  </si>
  <si>
    <t>p=0.0253</t>
  </si>
  <si>
    <t>p=0.0527;4h vs 0h</t>
  </si>
  <si>
    <t>p=0.0384;12h vs 4h</t>
  </si>
  <si>
    <t>p=0.5588;12h vs 0h</t>
  </si>
  <si>
    <t>p=0.3185;4h vs 0h</t>
  </si>
  <si>
    <t>p=0.0082;4h vs 0h</t>
  </si>
  <si>
    <t>p= 0.7332;12h vs 4h</t>
  </si>
  <si>
    <t>p=0.0261;12h vs 0h</t>
  </si>
  <si>
    <t>p=0.7064;12h vs 4h</t>
  </si>
  <si>
    <t>p=0.0101;24h vs 12 h</t>
  </si>
  <si>
    <t>p=0.002;24h vs 0h</t>
  </si>
  <si>
    <t>p= 0.0015;24h vs 0h</t>
  </si>
  <si>
    <t>p=0.0073;24h vs 4h</t>
  </si>
  <si>
    <t>p=0.0221;24 vs 12 h</t>
  </si>
  <si>
    <t>p&lt;0.0001</t>
  </si>
  <si>
    <t>p=0.0142;4h vs 0h</t>
  </si>
  <si>
    <t>p=0.2138;4h vs 0h</t>
  </si>
  <si>
    <t>p=0.0038</t>
  </si>
  <si>
    <t>p=0.1764;12h vs 4h</t>
  </si>
  <si>
    <t>p=0.1751;12h vs 0h</t>
  </si>
  <si>
    <t>p=0.1238</t>
  </si>
  <si>
    <t>p=0.3943; 12h vs 4h</t>
  </si>
  <si>
    <t>p=0.0296;24h vs 12h</t>
  </si>
  <si>
    <t>p=0.00071;24h vs 0h</t>
  </si>
  <si>
    <t>p=0.4867;24h vs 12h</t>
  </si>
  <si>
    <t>p=0.0007</t>
  </si>
  <si>
    <t>p=0.0001</t>
  </si>
  <si>
    <t>p=0.2455;4h vs 0h</t>
  </si>
  <si>
    <t>p=0.5330;4h vs 0h</t>
  </si>
  <si>
    <t>p=0.0170;12h vs 4h</t>
  </si>
  <si>
    <t>p=0.0154;12h vs 4h</t>
  </si>
  <si>
    <t>p=0.0148;24h vs 12h</t>
  </si>
  <si>
    <t>p= 0.7329;24h vs 4h</t>
  </si>
  <si>
    <t>p=0.0001 NC 24 h</t>
  </si>
  <si>
    <t>p=0.0001;24h vs 12h</t>
  </si>
  <si>
    <t>p=0.9917;24h vs 4h</t>
  </si>
  <si>
    <t>p=0.034 spike 24h</t>
  </si>
  <si>
    <t>p=0.0649</t>
  </si>
  <si>
    <t>p=0.5993</t>
  </si>
  <si>
    <t>p=0.7406</t>
  </si>
  <si>
    <t>p=0.532; 4h vs 0h</t>
  </si>
  <si>
    <t>p=0.0046; 4h vs 0h</t>
  </si>
  <si>
    <t>p=0.3431;12h vs 4h</t>
  </si>
  <si>
    <t>p=0.515;12h vs 4h</t>
  </si>
  <si>
    <t>p=0.8180;24h vs 12h</t>
  </si>
  <si>
    <t>p=0.4806;24h vs 0h</t>
  </si>
  <si>
    <t>p=0.576;24 vs 4h</t>
  </si>
  <si>
    <r>
      <rPr>
        <b/>
        <i/>
        <sz val="11"/>
        <color theme="1"/>
        <rFont val="Calibri"/>
        <family val="2"/>
        <scheme val="minor"/>
      </rPr>
      <t>p=0.4880</t>
    </r>
    <r>
      <rPr>
        <sz val="11"/>
        <color theme="1"/>
        <rFont val="Calibri"/>
        <family val="2"/>
        <scheme val="minor"/>
      </rPr>
      <t xml:space="preserve">; 4h vs 0h </t>
    </r>
  </si>
  <si>
    <r>
      <rPr>
        <b/>
        <i/>
        <sz val="11"/>
        <color theme="1"/>
        <rFont val="Calibri"/>
        <family val="2"/>
        <scheme val="minor"/>
      </rPr>
      <t>p=0.0649</t>
    </r>
    <r>
      <rPr>
        <sz val="11"/>
        <color theme="1"/>
        <rFont val="Calibri"/>
        <family val="2"/>
        <scheme val="minor"/>
      </rPr>
      <t>; 12h vs 4h</t>
    </r>
  </si>
  <si>
    <r>
      <rPr>
        <b/>
        <i/>
        <sz val="11"/>
        <rFont val="Calibri"/>
        <family val="2"/>
        <scheme val="minor"/>
      </rPr>
      <t>p=0.2474</t>
    </r>
    <r>
      <rPr>
        <sz val="11"/>
        <rFont val="Calibri"/>
        <family val="2"/>
        <scheme val="minor"/>
      </rPr>
      <t>; 24h vs 4h</t>
    </r>
  </si>
  <si>
    <r>
      <rPr>
        <b/>
        <i/>
        <sz val="11"/>
        <color theme="1"/>
        <rFont val="Calibri"/>
        <family val="2"/>
        <scheme val="minor"/>
      </rPr>
      <t>p=0.0267</t>
    </r>
    <r>
      <rPr>
        <sz val="11"/>
        <color theme="1"/>
        <rFont val="Calibri"/>
        <family val="2"/>
        <scheme val="minor"/>
      </rPr>
      <t>;4h vs 0h</t>
    </r>
  </si>
  <si>
    <r>
      <rPr>
        <b/>
        <i/>
        <sz val="11"/>
        <color theme="1"/>
        <rFont val="Calibri"/>
        <family val="2"/>
        <scheme val="minor"/>
      </rPr>
      <t>p=0.1607</t>
    </r>
    <r>
      <rPr>
        <i/>
        <sz val="11"/>
        <color theme="1"/>
        <rFont val="Calibri"/>
        <family val="2"/>
        <scheme val="minor"/>
      </rPr>
      <t>;12 h vs 4h</t>
    </r>
  </si>
  <si>
    <t>p=0.4741; 24h vs 0h</t>
  </si>
  <si>
    <r>
      <rPr>
        <b/>
        <i/>
        <sz val="11"/>
        <rFont val="Calibri"/>
        <family val="2"/>
        <scheme val="minor"/>
      </rPr>
      <t>p=0.248</t>
    </r>
    <r>
      <rPr>
        <sz val="11"/>
        <rFont val="Calibri"/>
        <family val="2"/>
        <scheme val="minor"/>
      </rPr>
      <t>; 24h vs 0h</t>
    </r>
  </si>
  <si>
    <r>
      <rPr>
        <b/>
        <i/>
        <sz val="11"/>
        <color theme="1"/>
        <rFont val="Calibri"/>
        <family val="2"/>
        <scheme val="minor"/>
      </rPr>
      <t>p= 0.0096</t>
    </r>
    <r>
      <rPr>
        <sz val="11"/>
        <color theme="1"/>
        <rFont val="Calibri"/>
        <family val="2"/>
        <scheme val="minor"/>
      </rPr>
      <t>;4h vs 0h</t>
    </r>
  </si>
  <si>
    <r>
      <rPr>
        <b/>
        <i/>
        <sz val="11"/>
        <rFont val="Calibri"/>
        <family val="2"/>
        <scheme val="minor"/>
      </rPr>
      <t>p=0.006</t>
    </r>
    <r>
      <rPr>
        <sz val="11"/>
        <rFont val="Calibri"/>
        <family val="2"/>
        <scheme val="minor"/>
      </rPr>
      <t xml:space="preserve">; 24h vs 0h </t>
    </r>
  </si>
  <si>
    <r>
      <rPr>
        <b/>
        <i/>
        <sz val="11"/>
        <color theme="1"/>
        <rFont val="Calibri"/>
        <family val="2"/>
        <scheme val="minor"/>
      </rPr>
      <t>p=0.0170</t>
    </r>
    <r>
      <rPr>
        <sz val="11"/>
        <color theme="1"/>
        <rFont val="Calibri"/>
        <family val="2"/>
        <scheme val="minor"/>
      </rPr>
      <t>; 12h vs 0h</t>
    </r>
  </si>
  <si>
    <t>p=0.533; 24h vs 0h</t>
  </si>
  <si>
    <r>
      <rPr>
        <b/>
        <i/>
        <sz val="11"/>
        <rFont val="Calibri"/>
        <family val="2"/>
        <scheme val="minor"/>
      </rPr>
      <t>p=0.015;</t>
    </r>
    <r>
      <rPr>
        <sz val="11"/>
        <rFont val="Calibri"/>
        <family val="2"/>
        <scheme val="minor"/>
      </rPr>
      <t xml:space="preserve"> 24 h Spike</t>
    </r>
  </si>
  <si>
    <r>
      <rPr>
        <b/>
        <i/>
        <sz val="11"/>
        <rFont val="Calibri"/>
        <family val="2"/>
        <scheme val="minor"/>
      </rPr>
      <t>p= 0.0043</t>
    </r>
    <r>
      <rPr>
        <sz val="11"/>
        <rFont val="Calibri"/>
        <family val="2"/>
        <scheme val="minor"/>
      </rPr>
      <t>; 0h Spike</t>
    </r>
  </si>
  <si>
    <r>
      <rPr>
        <b/>
        <i/>
        <sz val="11"/>
        <rFont val="Calibri"/>
        <family val="2"/>
        <scheme val="minor"/>
      </rPr>
      <t>p=0.1685</t>
    </r>
    <r>
      <rPr>
        <sz val="11"/>
        <rFont val="Calibri"/>
        <family val="2"/>
        <scheme val="minor"/>
      </rPr>
      <t>; 0h vs 24h</t>
    </r>
  </si>
  <si>
    <r>
      <rPr>
        <b/>
        <i/>
        <sz val="11"/>
        <rFont val="Calibri"/>
        <family val="2"/>
        <scheme val="minor"/>
      </rPr>
      <t>p=0.0007</t>
    </r>
    <r>
      <rPr>
        <sz val="11"/>
        <rFont val="Calibri"/>
        <family val="2"/>
        <scheme val="minor"/>
      </rPr>
      <t>; 24h Spike</t>
    </r>
  </si>
  <si>
    <t>p=0.037; NC 24 h</t>
  </si>
  <si>
    <t>U A S vs no buffer</t>
  </si>
  <si>
    <t xml:space="preserve">Supplementary Table S1: cfDNA quantities measured fluorometrically (triplicates) after various storage conditions. Samples were spiked with 24 ng synthetic reference standard. Eluation volume was  25 µl.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</si>
</sst>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164" fontId="0" fillId="3" borderId="0" xfId="1" applyFont="1" applyFill="1"/>
    <xf numFmtId="0" fontId="0" fillId="3" borderId="0" xfId="0" applyFill="1"/>
    <xf numFmtId="0" fontId="0" fillId="4" borderId="0" xfId="0" applyFill="1"/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/>
    <xf numFmtId="164" fontId="0" fillId="2" borderId="0" xfId="1" applyFont="1" applyFill="1"/>
    <xf numFmtId="164" fontId="4" fillId="2" borderId="0" xfId="1" applyFont="1" applyFill="1"/>
    <xf numFmtId="164" fontId="0" fillId="2" borderId="1" xfId="1" applyFont="1" applyFill="1" applyBorder="1"/>
    <xf numFmtId="164" fontId="2" fillId="2" borderId="2" xfId="1" applyFont="1" applyFill="1" applyBorder="1"/>
    <xf numFmtId="164" fontId="2" fillId="2" borderId="2" xfId="1" applyFont="1" applyFill="1" applyBorder="1" applyAlignment="1">
      <alignment wrapText="1"/>
    </xf>
    <xf numFmtId="164" fontId="2" fillId="2" borderId="0" xfId="1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0" fontId="2" fillId="2" borderId="1" xfId="0" applyFont="1" applyFill="1" applyBorder="1"/>
    <xf numFmtId="0" fontId="7" fillId="4" borderId="0" xfId="0" applyFont="1" applyFill="1"/>
    <xf numFmtId="164" fontId="0" fillId="2" borderId="0" xfId="1" applyFont="1" applyFill="1" applyBorder="1"/>
    <xf numFmtId="164" fontId="2" fillId="2" borderId="2" xfId="1" applyFont="1" applyFill="1" applyBorder="1" applyAlignment="1">
      <alignment horizontal="center"/>
    </xf>
    <xf numFmtId="164" fontId="0" fillId="2" borderId="0" xfId="1" applyFont="1" applyFill="1" applyAlignment="1">
      <alignment horizontal="center"/>
    </xf>
    <xf numFmtId="164" fontId="0" fillId="2" borderId="1" xfId="1" applyFont="1" applyFill="1" applyBorder="1" applyAlignment="1">
      <alignment horizontal="center"/>
    </xf>
    <xf numFmtId="164" fontId="0" fillId="2" borderId="0" xfId="1" applyFont="1" applyFill="1" applyAlignment="1"/>
    <xf numFmtId="164" fontId="0" fillId="2" borderId="1" xfId="1" applyFont="1" applyFill="1" applyBorder="1" applyAlignment="1"/>
    <xf numFmtId="164" fontId="0" fillId="2" borderId="0" xfId="1" applyFont="1" applyFill="1" applyBorder="1" applyAlignment="1"/>
    <xf numFmtId="164" fontId="2" fillId="2" borderId="2" xfId="1" applyFont="1" applyFill="1" applyBorder="1" applyAlignment="1">
      <alignment horizontal="center" wrapText="1"/>
    </xf>
    <xf numFmtId="164" fontId="0" fillId="3" borderId="0" xfId="1" applyFont="1" applyFill="1" applyAlignment="1">
      <alignment horizontal="center"/>
    </xf>
    <xf numFmtId="164" fontId="0" fillId="2" borderId="0" xfId="0" applyNumberFormat="1" applyFill="1"/>
    <xf numFmtId="165" fontId="0" fillId="2" borderId="0" xfId="0" applyNumberFormat="1" applyFill="1"/>
    <xf numFmtId="165" fontId="0" fillId="2" borderId="0" xfId="0" applyNumberFormat="1" applyFill="1" applyAlignment="1">
      <alignment horizontal="center"/>
    </xf>
    <xf numFmtId="164" fontId="0" fillId="2" borderId="1" xfId="0" applyNumberFormat="1" applyFill="1" applyBorder="1"/>
    <xf numFmtId="165" fontId="0" fillId="2" borderId="1" xfId="0" applyNumberFormat="1" applyFill="1" applyBorder="1"/>
    <xf numFmtId="0" fontId="0" fillId="2" borderId="1" xfId="0" applyFill="1" applyBorder="1"/>
    <xf numFmtId="165" fontId="0" fillId="2" borderId="1" xfId="0" applyNumberFormat="1" applyFill="1" applyBorder="1" applyAlignment="1">
      <alignment horizontal="center"/>
    </xf>
    <xf numFmtId="165" fontId="2" fillId="2" borderId="0" xfId="0" applyNumberFormat="1" applyFont="1" applyFill="1"/>
    <xf numFmtId="0" fontId="0" fillId="2" borderId="0" xfId="1" applyNumberFormat="1" applyFont="1" applyFill="1"/>
    <xf numFmtId="164" fontId="4" fillId="2" borderId="1" xfId="1" applyFont="1" applyFill="1" applyBorder="1"/>
    <xf numFmtId="0" fontId="0" fillId="2" borderId="2" xfId="0" applyFill="1" applyBorder="1"/>
    <xf numFmtId="164" fontId="0" fillId="2" borderId="2" xfId="1" applyFont="1" applyFill="1" applyBorder="1"/>
    <xf numFmtId="164" fontId="0" fillId="2" borderId="2" xfId="1" applyFont="1" applyFill="1" applyBorder="1" applyAlignment="1">
      <alignment horizontal="center"/>
    </xf>
    <xf numFmtId="0" fontId="5" fillId="2" borderId="0" xfId="0" applyFont="1" applyFill="1"/>
    <xf numFmtId="0" fontId="5" fillId="3" borderId="0" xfId="0" applyFont="1" applyFill="1"/>
    <xf numFmtId="164" fontId="5" fillId="2" borderId="0" xfId="1" applyFont="1" applyFill="1"/>
    <xf numFmtId="164" fontId="5" fillId="2" borderId="0" xfId="1" applyFont="1" applyFill="1" applyAlignment="1">
      <alignment horizontal="center"/>
    </xf>
    <xf numFmtId="164" fontId="5" fillId="2" borderId="1" xfId="1" applyFont="1" applyFill="1" applyBorder="1" applyAlignment="1">
      <alignment horizontal="center"/>
    </xf>
    <xf numFmtId="164" fontId="5" fillId="2" borderId="1" xfId="1" applyFont="1" applyFill="1" applyBorder="1"/>
    <xf numFmtId="164" fontId="5" fillId="3" borderId="0" xfId="1" applyFont="1" applyFill="1"/>
    <xf numFmtId="165" fontId="5" fillId="2" borderId="0" xfId="0" applyNumberFormat="1" applyFont="1" applyFill="1"/>
    <xf numFmtId="0" fontId="5" fillId="2" borderId="1" xfId="0" applyFont="1" applyFill="1" applyBorder="1"/>
    <xf numFmtId="0" fontId="5" fillId="2" borderId="0" xfId="1" applyNumberFormat="1" applyFont="1" applyFill="1"/>
    <xf numFmtId="164" fontId="8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4" fontId="5" fillId="2" borderId="0" xfId="1" applyFont="1" applyFill="1" applyAlignment="1">
      <alignment vertical="center"/>
    </xf>
    <xf numFmtId="164" fontId="5" fillId="2" borderId="1" xfId="1" applyFont="1" applyFill="1" applyBorder="1" applyAlignment="1">
      <alignment vertical="center"/>
    </xf>
    <xf numFmtId="164" fontId="5" fillId="3" borderId="0" xfId="1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164" fontId="5" fillId="2" borderId="0" xfId="1" applyFont="1" applyFill="1" applyAlignment="1"/>
    <xf numFmtId="164" fontId="5" fillId="2" borderId="1" xfId="1" applyFont="1" applyFill="1" applyBorder="1" applyAlignment="1"/>
    <xf numFmtId="164" fontId="0" fillId="2" borderId="2" xfId="1" applyFont="1" applyFill="1" applyBorder="1" applyAlignment="1"/>
    <xf numFmtId="164" fontId="0" fillId="3" borderId="0" xfId="1" applyFont="1" applyFill="1" applyAlignment="1"/>
    <xf numFmtId="0" fontId="0" fillId="4" borderId="1" xfId="0" applyFill="1" applyBorder="1"/>
    <xf numFmtId="165" fontId="5" fillId="2" borderId="0" xfId="0" applyNumberFormat="1" applyFont="1" applyFill="1" applyAlignment="1">
      <alignment vertical="center"/>
    </xf>
    <xf numFmtId="164" fontId="8" fillId="2" borderId="0" xfId="1" applyFont="1" applyFill="1"/>
    <xf numFmtId="164" fontId="3" fillId="2" borderId="0" xfId="1" applyFont="1" applyFill="1" applyBorder="1" applyAlignment="1">
      <alignment horizontal="center"/>
    </xf>
    <xf numFmtId="2" fontId="8" fillId="2" borderId="0" xfId="1" applyNumberFormat="1" applyFont="1" applyFill="1" applyAlignment="1">
      <alignment horizontal="center" vertical="center"/>
    </xf>
    <xf numFmtId="164" fontId="5" fillId="2" borderId="0" xfId="1" applyFont="1" applyFill="1" applyBorder="1"/>
    <xf numFmtId="164" fontId="4" fillId="2" borderId="0" xfId="1" applyFont="1" applyFill="1" applyBorder="1"/>
    <xf numFmtId="0" fontId="1" fillId="2" borderId="0" xfId="1" applyNumberFormat="1" applyFont="1" applyFill="1"/>
    <xf numFmtId="164" fontId="7" fillId="2" borderId="0" xfId="1" applyFont="1" applyFill="1" applyAlignment="1"/>
    <xf numFmtId="0" fontId="7" fillId="2" borderId="0" xfId="1" applyNumberFormat="1" applyFont="1" applyFill="1"/>
    <xf numFmtId="164" fontId="9" fillId="2" borderId="0" xfId="1" applyFont="1" applyFill="1"/>
    <xf numFmtId="0" fontId="4" fillId="2" borderId="0" xfId="1" applyNumberFormat="1" applyFont="1" applyFill="1"/>
    <xf numFmtId="164" fontId="10" fillId="2" borderId="0" xfId="1" applyFont="1" applyFill="1"/>
    <xf numFmtId="164" fontId="10" fillId="2" borderId="0" xfId="1" applyFont="1" applyFill="1" applyAlignment="1">
      <alignment horizontal="center" vertical="center"/>
    </xf>
    <xf numFmtId="165" fontId="9" fillId="2" borderId="0" xfId="0" applyNumberFormat="1" applyFont="1" applyFill="1"/>
    <xf numFmtId="0" fontId="5" fillId="2" borderId="0" xfId="1" applyNumberFormat="1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164" fontId="3" fillId="0" borderId="0" xfId="1" applyFont="1" applyAlignment="1">
      <alignment horizontal="center"/>
    </xf>
    <xf numFmtId="164" fontId="3" fillId="2" borderId="2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216"/>
  <sheetViews>
    <sheetView tabSelected="1" zoomScale="85" zoomScaleNormal="85" workbookViewId="0">
      <selection activeCell="B1" sqref="B1"/>
    </sheetView>
  </sheetViews>
  <sheetFormatPr defaultColWidth="11.42578125" defaultRowHeight="15" x14ac:dyDescent="0.25"/>
  <cols>
    <col min="1" max="1" width="3.5703125" customWidth="1"/>
    <col min="2" max="2" width="12.42578125" customWidth="1"/>
    <col min="4" max="4" width="8.140625" customWidth="1"/>
    <col min="5" max="5" width="8" customWidth="1"/>
    <col min="6" max="6" width="7.5703125" customWidth="1"/>
    <col min="7" max="7" width="7.85546875" customWidth="1"/>
    <col min="8" max="8" width="7" customWidth="1"/>
    <col min="9" max="9" width="9.85546875" customWidth="1"/>
    <col min="10" max="10" width="9" style="8" customWidth="1"/>
    <col min="11" max="11" width="10.85546875" customWidth="1"/>
    <col min="12" max="12" width="10.85546875"/>
    <col min="13" max="13" width="7.85546875" customWidth="1"/>
    <col min="17" max="17" width="17.140625" customWidth="1"/>
    <col min="18" max="18" width="18.140625" customWidth="1"/>
    <col min="19" max="19" width="18.5703125" customWidth="1"/>
    <col min="20" max="20" width="4.7109375" customWidth="1"/>
  </cols>
  <sheetData>
    <row r="1" spans="2:20" ht="15.75" x14ac:dyDescent="0.25">
      <c r="B1" s="9" t="s">
        <v>152</v>
      </c>
      <c r="C1" s="9"/>
    </row>
    <row r="2" spans="2:20" ht="16.5" customHeight="1" x14ac:dyDescent="0.3">
      <c r="B2" s="61"/>
      <c r="C2" s="77" t="s">
        <v>29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"/>
      <c r="P2" s="61"/>
      <c r="Q2" s="61"/>
      <c r="R2" s="61"/>
      <c r="S2" s="61"/>
      <c r="T2" s="5"/>
    </row>
    <row r="3" spans="2:20" ht="44.25" customHeight="1" x14ac:dyDescent="0.25">
      <c r="B3" s="17" t="s">
        <v>23</v>
      </c>
      <c r="C3" s="13" t="s">
        <v>24</v>
      </c>
      <c r="D3" s="13" t="s">
        <v>31</v>
      </c>
      <c r="E3" s="13" t="s">
        <v>32</v>
      </c>
      <c r="F3" s="13" t="s">
        <v>33</v>
      </c>
      <c r="G3" s="20" t="s">
        <v>12</v>
      </c>
      <c r="H3" s="20" t="s">
        <v>25</v>
      </c>
      <c r="I3" s="14" t="s">
        <v>0</v>
      </c>
      <c r="J3" s="26" t="s">
        <v>30</v>
      </c>
      <c r="K3" s="14" t="s">
        <v>37</v>
      </c>
      <c r="L3" s="14" t="s">
        <v>36</v>
      </c>
      <c r="M3" s="13" t="s">
        <v>25</v>
      </c>
      <c r="N3" s="14" t="s">
        <v>49</v>
      </c>
      <c r="O3" s="16" t="s">
        <v>35</v>
      </c>
      <c r="P3" s="16" t="s">
        <v>34</v>
      </c>
      <c r="Q3" s="16" t="s">
        <v>39</v>
      </c>
      <c r="R3" s="16" t="s">
        <v>38</v>
      </c>
      <c r="S3" s="16" t="s">
        <v>78</v>
      </c>
      <c r="T3" s="16"/>
    </row>
    <row r="4" spans="2:20" x14ac:dyDescent="0.25">
      <c r="B4" s="18" t="s">
        <v>11</v>
      </c>
      <c r="C4" s="2"/>
      <c r="D4" s="2"/>
      <c r="E4" s="2"/>
      <c r="F4" s="2"/>
      <c r="G4" s="1"/>
      <c r="H4" s="1"/>
      <c r="I4" s="2"/>
      <c r="J4" s="1"/>
      <c r="K4" s="2"/>
      <c r="L4" s="41"/>
      <c r="M4" s="41"/>
      <c r="N4" s="41"/>
      <c r="O4" s="41"/>
      <c r="P4" s="41"/>
      <c r="Q4" s="41"/>
      <c r="R4" s="41"/>
      <c r="S4" s="2"/>
      <c r="T4" s="2"/>
    </row>
    <row r="5" spans="2:20" x14ac:dyDescent="0.25">
      <c r="B5" s="5"/>
      <c r="C5" s="4" t="s">
        <v>1</v>
      </c>
      <c r="D5" s="4"/>
      <c r="E5" s="4"/>
      <c r="F5" s="4"/>
      <c r="G5" s="6"/>
      <c r="H5" s="6"/>
      <c r="I5" s="4"/>
      <c r="J5" s="6"/>
      <c r="K5" s="4"/>
      <c r="L5" s="42"/>
      <c r="M5" s="42"/>
      <c r="N5" s="42"/>
      <c r="O5" s="42"/>
      <c r="P5" s="42" t="s">
        <v>13</v>
      </c>
      <c r="Q5" s="42"/>
      <c r="R5" s="42"/>
      <c r="S5" s="4"/>
      <c r="T5" s="4"/>
    </row>
    <row r="6" spans="2:20" x14ac:dyDescent="0.25">
      <c r="B6" s="5"/>
      <c r="C6" s="10" t="s">
        <v>26</v>
      </c>
      <c r="D6" s="10">
        <v>5.98</v>
      </c>
      <c r="E6" s="10">
        <v>6</v>
      </c>
      <c r="F6" s="10">
        <v>6.07</v>
      </c>
      <c r="G6" s="23">
        <f t="shared" ref="G6:G11" si="0">AVERAGE(D6:F6)</f>
        <v>6.0166666666666666</v>
      </c>
      <c r="H6" s="23">
        <f>_xlfn.STDEV.P(D6:F6)</f>
        <v>3.8586123009300748E-2</v>
      </c>
      <c r="I6" s="10">
        <f t="shared" ref="I6:I11" si="1">G6*40</f>
        <v>240.66666666666666</v>
      </c>
      <c r="J6" s="21">
        <f t="shared" ref="J6:J11" si="2">I6/1000</f>
        <v>0.24066666666666667</v>
      </c>
      <c r="K6" s="10">
        <f t="shared" ref="K6:K11" si="3">J6*25</f>
        <v>6.0166666666666666</v>
      </c>
      <c r="L6" s="53">
        <f>AVERAGE(K6:K8)</f>
        <v>6.405555555555555</v>
      </c>
      <c r="M6" s="43">
        <f>_xlfn.STDEV.P(K6:K8)</f>
        <v>0.27503983998731296</v>
      </c>
      <c r="N6" s="43"/>
      <c r="O6" s="43"/>
      <c r="P6" s="43"/>
      <c r="Q6" s="43"/>
      <c r="R6" s="43"/>
      <c r="S6" s="10"/>
      <c r="T6" s="10"/>
    </row>
    <row r="7" spans="2:20" x14ac:dyDescent="0.25">
      <c r="B7" s="5"/>
      <c r="C7" s="10" t="s">
        <v>27</v>
      </c>
      <c r="D7" s="10">
        <v>6.55</v>
      </c>
      <c r="E7" s="10">
        <v>6.6</v>
      </c>
      <c r="F7" s="10">
        <v>6.63</v>
      </c>
      <c r="G7" s="23">
        <f t="shared" si="0"/>
        <v>6.5933333333333328</v>
      </c>
      <c r="H7" s="23">
        <f t="shared" ref="H7:H11" si="4">_xlfn.STDEV.P(D7:F7)</f>
        <v>3.2998316455372233E-2</v>
      </c>
      <c r="I7" s="10">
        <f t="shared" si="1"/>
        <v>263.73333333333329</v>
      </c>
      <c r="J7" s="21">
        <f t="shared" si="2"/>
        <v>0.26373333333333326</v>
      </c>
      <c r="K7" s="10">
        <f t="shared" si="3"/>
        <v>6.5933333333333319</v>
      </c>
      <c r="L7" s="53"/>
      <c r="M7" s="43"/>
      <c r="N7" s="43"/>
      <c r="O7" s="43"/>
      <c r="P7" s="43"/>
      <c r="Q7" s="43"/>
      <c r="R7" s="43"/>
      <c r="S7" s="10"/>
      <c r="T7" s="10"/>
    </row>
    <row r="8" spans="2:20" x14ac:dyDescent="0.25">
      <c r="B8" s="5"/>
      <c r="C8" s="12" t="s">
        <v>28</v>
      </c>
      <c r="D8" s="12">
        <v>6.57</v>
      </c>
      <c r="E8" s="12">
        <v>6.62</v>
      </c>
      <c r="F8" s="12">
        <v>6.63</v>
      </c>
      <c r="G8" s="24">
        <f t="shared" si="0"/>
        <v>6.6066666666666665</v>
      </c>
      <c r="H8" s="24">
        <f t="shared" si="4"/>
        <v>2.6246692913372557E-2</v>
      </c>
      <c r="I8" s="12">
        <f t="shared" si="1"/>
        <v>264.26666666666665</v>
      </c>
      <c r="J8" s="22">
        <f t="shared" si="2"/>
        <v>0.26426666666666665</v>
      </c>
      <c r="K8" s="12">
        <f t="shared" si="3"/>
        <v>6.6066666666666665</v>
      </c>
      <c r="L8" s="54"/>
      <c r="M8" s="46"/>
      <c r="N8" s="46"/>
      <c r="O8" s="46"/>
      <c r="P8" s="46"/>
      <c r="Q8" s="46"/>
      <c r="R8" s="46"/>
      <c r="S8" s="12"/>
      <c r="T8" s="19"/>
    </row>
    <row r="9" spans="2:20" x14ac:dyDescent="0.25">
      <c r="B9" s="5"/>
      <c r="C9" s="10" t="s">
        <v>4</v>
      </c>
      <c r="D9" s="10">
        <v>4.1500000000000004</v>
      </c>
      <c r="E9" s="10">
        <v>4.17</v>
      </c>
      <c r="F9" s="10">
        <v>4.17</v>
      </c>
      <c r="G9" s="23">
        <f t="shared" si="0"/>
        <v>4.1633333333333331</v>
      </c>
      <c r="H9" s="25">
        <f t="shared" si="4"/>
        <v>9.428090415820432E-3</v>
      </c>
      <c r="I9" s="10">
        <f t="shared" si="1"/>
        <v>166.53333333333333</v>
      </c>
      <c r="J9" s="21">
        <f t="shared" si="2"/>
        <v>0.16653333333333334</v>
      </c>
      <c r="K9" s="10">
        <f t="shared" si="3"/>
        <v>4.1633333333333331</v>
      </c>
      <c r="L9" s="53">
        <f>AVERAGE(K9:K11)</f>
        <v>4.3677777777777775</v>
      </c>
      <c r="M9" s="43">
        <f>_xlfn.STDEV.P(K9:K11)</f>
        <v>0.74359155123073351</v>
      </c>
      <c r="N9" s="43">
        <f>K9-L6</f>
        <v>-2.2422222222222219</v>
      </c>
      <c r="O9" s="43" t="s">
        <v>21</v>
      </c>
      <c r="P9" s="43"/>
      <c r="Q9" s="43"/>
      <c r="R9" s="43"/>
      <c r="S9" s="10"/>
      <c r="T9" s="10"/>
    </row>
    <row r="10" spans="2:20" x14ac:dyDescent="0.25">
      <c r="B10" s="5"/>
      <c r="C10" s="10" t="s">
        <v>5</v>
      </c>
      <c r="D10" s="10">
        <v>3.56</v>
      </c>
      <c r="E10" s="10">
        <v>3.58</v>
      </c>
      <c r="F10" s="10">
        <v>3.59</v>
      </c>
      <c r="G10" s="23">
        <f t="shared" si="0"/>
        <v>3.5766666666666667</v>
      </c>
      <c r="H10" s="25">
        <f t="shared" si="4"/>
        <v>1.2472191289246403E-2</v>
      </c>
      <c r="I10" s="10">
        <f t="shared" si="1"/>
        <v>143.06666666666666</v>
      </c>
      <c r="J10" s="21">
        <f t="shared" si="2"/>
        <v>0.14306666666666668</v>
      </c>
      <c r="K10" s="10">
        <f t="shared" si="3"/>
        <v>3.5766666666666671</v>
      </c>
      <c r="L10" s="53"/>
      <c r="M10" s="43"/>
      <c r="N10" s="43">
        <f>K10-L6</f>
        <v>-2.8288888888888879</v>
      </c>
      <c r="O10" s="43"/>
      <c r="P10" s="43"/>
      <c r="Q10" s="43"/>
      <c r="R10" s="43"/>
      <c r="S10" s="10"/>
      <c r="T10" s="10"/>
    </row>
    <row r="11" spans="2:20" x14ac:dyDescent="0.25">
      <c r="B11" s="5"/>
      <c r="C11" s="10" t="s">
        <v>6</v>
      </c>
      <c r="D11" s="10">
        <v>5.3</v>
      </c>
      <c r="E11" s="10">
        <v>5.35</v>
      </c>
      <c r="F11" s="10">
        <v>5.44</v>
      </c>
      <c r="G11" s="23">
        <f t="shared" si="0"/>
        <v>5.3633333333333333</v>
      </c>
      <c r="H11" s="25">
        <f t="shared" si="4"/>
        <v>5.7927157323276156E-2</v>
      </c>
      <c r="I11" s="10">
        <f t="shared" si="1"/>
        <v>214.53333333333333</v>
      </c>
      <c r="J11" s="21">
        <f t="shared" si="2"/>
        <v>0.21453333333333333</v>
      </c>
      <c r="K11" s="10">
        <f t="shared" si="3"/>
        <v>5.3633333333333333</v>
      </c>
      <c r="L11" s="53"/>
      <c r="M11" s="43"/>
      <c r="N11" s="43">
        <f>K11-L6</f>
        <v>-1.0422222222222217</v>
      </c>
      <c r="O11" s="43"/>
      <c r="P11" s="43"/>
      <c r="Q11" s="43"/>
      <c r="R11" s="43"/>
      <c r="S11" s="10"/>
      <c r="T11" s="10"/>
    </row>
    <row r="12" spans="2:20" x14ac:dyDescent="0.25">
      <c r="B12" s="5"/>
      <c r="C12" s="3" t="s">
        <v>2</v>
      </c>
      <c r="D12" s="3"/>
      <c r="E12" s="3"/>
      <c r="F12" s="3"/>
      <c r="G12" s="3"/>
      <c r="H12" s="3"/>
      <c r="I12" s="3"/>
      <c r="J12" s="27"/>
      <c r="K12" s="3"/>
      <c r="L12" s="55"/>
      <c r="M12" s="47"/>
      <c r="N12" s="47"/>
      <c r="O12" s="47"/>
      <c r="P12" s="47" t="s">
        <v>14</v>
      </c>
      <c r="Q12" s="47"/>
      <c r="R12" s="47"/>
      <c r="S12" s="3"/>
      <c r="T12" s="3"/>
    </row>
    <row r="13" spans="2:20" x14ac:dyDescent="0.25">
      <c r="B13" s="5"/>
      <c r="C13" s="10" t="s">
        <v>26</v>
      </c>
      <c r="D13" s="10">
        <v>11.5</v>
      </c>
      <c r="E13" s="10">
        <v>11.7</v>
      </c>
      <c r="F13" s="10">
        <v>11.7</v>
      </c>
      <c r="G13" s="10">
        <f t="shared" ref="G13:G18" si="5">AVERAGE(D13:F13)</f>
        <v>11.633333333333333</v>
      </c>
      <c r="H13" s="10">
        <f>_xlfn.STDEV.P(D13:F13)</f>
        <v>9.4280904158206003E-2</v>
      </c>
      <c r="I13" s="10">
        <f t="shared" ref="I13:I18" si="6">G13*40</f>
        <v>465.33333333333331</v>
      </c>
      <c r="J13" s="21">
        <f t="shared" ref="J13:J18" si="7">I13/1000</f>
        <v>0.46533333333333332</v>
      </c>
      <c r="K13" s="10">
        <f t="shared" ref="K13:K18" si="8">J13*25</f>
        <v>11.633333333333333</v>
      </c>
      <c r="L13" s="53">
        <f>AVERAGE(K13:K15)</f>
        <v>9.5633333333333326</v>
      </c>
      <c r="M13" s="43">
        <f>_xlfn.STDEV.P(K13:K15)</f>
        <v>1.5061872393563838</v>
      </c>
      <c r="N13" s="43"/>
      <c r="O13" s="43"/>
      <c r="P13" s="43"/>
      <c r="Q13" s="43" t="s">
        <v>42</v>
      </c>
      <c r="R13" s="43"/>
      <c r="S13" s="11"/>
      <c r="T13" s="11"/>
    </row>
    <row r="14" spans="2:20" x14ac:dyDescent="0.25">
      <c r="B14" s="5"/>
      <c r="C14" s="10" t="s">
        <v>27</v>
      </c>
      <c r="D14" s="10">
        <v>8.06</v>
      </c>
      <c r="E14" s="10">
        <v>8.07</v>
      </c>
      <c r="F14" s="10">
        <v>8.15</v>
      </c>
      <c r="G14" s="10">
        <f t="shared" si="5"/>
        <v>8.0933333333333337</v>
      </c>
      <c r="H14" s="10">
        <f t="shared" ref="H14:H18" si="9">_xlfn.STDEV.P(D14:F14)</f>
        <v>4.0276819911981884E-2</v>
      </c>
      <c r="I14" s="10">
        <f t="shared" si="6"/>
        <v>323.73333333333335</v>
      </c>
      <c r="J14" s="21">
        <f t="shared" si="7"/>
        <v>0.32373333333333337</v>
      </c>
      <c r="K14" s="10">
        <f t="shared" si="8"/>
        <v>8.0933333333333337</v>
      </c>
      <c r="L14" s="53"/>
      <c r="M14" s="43"/>
      <c r="N14" s="43"/>
      <c r="O14" s="43"/>
      <c r="P14" s="43"/>
      <c r="Q14" s="43"/>
      <c r="R14" s="43"/>
      <c r="S14" s="10"/>
      <c r="T14" s="10"/>
    </row>
    <row r="15" spans="2:20" x14ac:dyDescent="0.25">
      <c r="B15" s="5"/>
      <c r="C15" s="12" t="s">
        <v>28</v>
      </c>
      <c r="D15" s="12">
        <v>8.8800000000000008</v>
      </c>
      <c r="E15" s="12">
        <v>8.99</v>
      </c>
      <c r="F15" s="12">
        <v>9.02</v>
      </c>
      <c r="G15" s="12">
        <f t="shared" si="5"/>
        <v>8.9633333333333329</v>
      </c>
      <c r="H15" s="12">
        <f t="shared" si="9"/>
        <v>6.0184900284225504E-2</v>
      </c>
      <c r="I15" s="12">
        <f t="shared" si="6"/>
        <v>358.5333333333333</v>
      </c>
      <c r="J15" s="22">
        <f t="shared" si="7"/>
        <v>0.35853333333333332</v>
      </c>
      <c r="K15" s="12">
        <f t="shared" si="8"/>
        <v>8.9633333333333329</v>
      </c>
      <c r="L15" s="54"/>
      <c r="M15" s="46"/>
      <c r="N15" s="46"/>
      <c r="O15" s="46"/>
      <c r="P15" s="46"/>
      <c r="Q15" s="46"/>
      <c r="R15" s="46"/>
      <c r="S15" s="12"/>
      <c r="T15" s="19"/>
    </row>
    <row r="16" spans="2:20" x14ac:dyDescent="0.25">
      <c r="B16" s="5"/>
      <c r="C16" s="10" t="s">
        <v>4</v>
      </c>
      <c r="D16" s="10">
        <v>4.59</v>
      </c>
      <c r="E16" s="10">
        <v>4.6399999999999997</v>
      </c>
      <c r="F16" s="10">
        <v>4.6500000000000004</v>
      </c>
      <c r="G16" s="10">
        <f t="shared" si="5"/>
        <v>4.6266666666666669</v>
      </c>
      <c r="H16" s="10">
        <f t="shared" si="9"/>
        <v>2.6246692913372824E-2</v>
      </c>
      <c r="I16" s="10">
        <f t="shared" si="6"/>
        <v>185.06666666666666</v>
      </c>
      <c r="J16" s="21">
        <f t="shared" si="7"/>
        <v>0.18506666666666666</v>
      </c>
      <c r="K16" s="10">
        <f t="shared" si="8"/>
        <v>4.626666666666666</v>
      </c>
      <c r="L16" s="53">
        <f>AVERAGE(K16:K18)</f>
        <v>5.1422222222222222</v>
      </c>
      <c r="M16" s="43">
        <f>_xlfn.STDEV.P(K16:K18)</f>
        <v>0.38046105882724879</v>
      </c>
      <c r="N16" s="43">
        <f>K16-L13</f>
        <v>-4.9366666666666665</v>
      </c>
      <c r="O16" s="43" t="s">
        <v>21</v>
      </c>
      <c r="P16" s="43"/>
      <c r="Q16" s="43"/>
      <c r="R16" s="43" t="s">
        <v>40</v>
      </c>
      <c r="S16" s="10"/>
      <c r="T16" s="10"/>
    </row>
    <row r="17" spans="2:20" x14ac:dyDescent="0.25">
      <c r="B17" s="5"/>
      <c r="C17" s="10" t="s">
        <v>5</v>
      </c>
      <c r="D17" s="10">
        <v>5.5</v>
      </c>
      <c r="E17" s="10">
        <v>5.53</v>
      </c>
      <c r="F17" s="10">
        <v>5.57</v>
      </c>
      <c r="G17" s="10">
        <f t="shared" si="5"/>
        <v>5.5333333333333341</v>
      </c>
      <c r="H17" s="10">
        <f t="shared" si="9"/>
        <v>2.8674417556808867E-2</v>
      </c>
      <c r="I17" s="10">
        <f t="shared" si="6"/>
        <v>221.33333333333337</v>
      </c>
      <c r="J17" s="21">
        <f t="shared" si="7"/>
        <v>0.22133333333333338</v>
      </c>
      <c r="K17" s="10">
        <f t="shared" si="8"/>
        <v>5.533333333333335</v>
      </c>
      <c r="L17" s="53"/>
      <c r="M17" s="43"/>
      <c r="N17" s="43">
        <f>K17-L13</f>
        <v>-4.0299999999999976</v>
      </c>
      <c r="O17" s="43"/>
      <c r="P17" s="43"/>
      <c r="Q17" s="43"/>
      <c r="R17" s="43"/>
      <c r="S17" s="10"/>
      <c r="T17" s="10"/>
    </row>
    <row r="18" spans="2:20" x14ac:dyDescent="0.25">
      <c r="B18" s="5"/>
      <c r="C18" s="10" t="s">
        <v>6</v>
      </c>
      <c r="D18" s="10">
        <v>5.22</v>
      </c>
      <c r="E18" s="10">
        <v>5.28</v>
      </c>
      <c r="F18" s="10">
        <v>5.3</v>
      </c>
      <c r="G18" s="10">
        <f t="shared" si="5"/>
        <v>5.2666666666666666</v>
      </c>
      <c r="H18" s="10">
        <f t="shared" si="9"/>
        <v>3.3993463423951986E-2</v>
      </c>
      <c r="I18" s="10">
        <f t="shared" si="6"/>
        <v>210.66666666666666</v>
      </c>
      <c r="J18" s="21">
        <f t="shared" si="7"/>
        <v>0.21066666666666667</v>
      </c>
      <c r="K18" s="10">
        <f t="shared" si="8"/>
        <v>5.2666666666666666</v>
      </c>
      <c r="L18" s="53"/>
      <c r="M18" s="43"/>
      <c r="N18" s="43">
        <f>K18-L13</f>
        <v>-4.296666666666666</v>
      </c>
      <c r="O18" s="43"/>
      <c r="P18" s="43"/>
      <c r="Q18" s="43"/>
      <c r="R18" s="43"/>
      <c r="S18" s="10"/>
      <c r="T18" s="10"/>
    </row>
    <row r="19" spans="2:20" x14ac:dyDescent="0.25">
      <c r="B19" s="5"/>
      <c r="C19" s="3" t="s">
        <v>7</v>
      </c>
      <c r="D19" s="3"/>
      <c r="E19" s="3"/>
      <c r="F19" s="3"/>
      <c r="G19" s="3"/>
      <c r="H19" s="3"/>
      <c r="I19" s="3"/>
      <c r="J19" s="27"/>
      <c r="K19" s="3"/>
      <c r="L19" s="55"/>
      <c r="M19" s="47"/>
      <c r="N19" s="47"/>
      <c r="O19" s="47"/>
      <c r="P19" s="47" t="s">
        <v>15</v>
      </c>
      <c r="Q19" s="47"/>
      <c r="R19" s="47"/>
      <c r="S19" s="3"/>
      <c r="T19" s="3"/>
    </row>
    <row r="20" spans="2:20" x14ac:dyDescent="0.25">
      <c r="B20" s="5"/>
      <c r="C20" s="10" t="s">
        <v>26</v>
      </c>
      <c r="D20" s="10">
        <v>7.62</v>
      </c>
      <c r="E20" s="10">
        <v>7.65</v>
      </c>
      <c r="F20" s="10">
        <v>7.65</v>
      </c>
      <c r="G20" s="28">
        <f t="shared" ref="G20:G25" si="10">AVERAGE(D20:F20)</f>
        <v>7.6400000000000006</v>
      </c>
      <c r="H20" s="28">
        <f>_xlfn.STDEV.P(D20:F20)</f>
        <v>1.4142135623731067E-2</v>
      </c>
      <c r="I20" s="29">
        <f t="shared" ref="I20:I25" si="11">G20*40</f>
        <v>305.60000000000002</v>
      </c>
      <c r="J20" s="30">
        <f t="shared" ref="J20:J25" si="12">I20/1000</f>
        <v>0.30560000000000004</v>
      </c>
      <c r="K20" s="29">
        <f t="shared" ref="K20:K25" si="13">J20*25</f>
        <v>7.6400000000000006</v>
      </c>
      <c r="L20" s="62">
        <f>AVERAGE(K20:K22)</f>
        <v>8.8866666666666649</v>
      </c>
      <c r="M20" s="48">
        <f>_xlfn.STDEV.P(K20:K22)</f>
        <v>1.1960304715553416</v>
      </c>
      <c r="N20" s="41"/>
      <c r="O20" s="41"/>
      <c r="P20" s="43"/>
      <c r="Q20" s="43" t="s">
        <v>41</v>
      </c>
      <c r="R20" s="43"/>
      <c r="S20" s="10"/>
      <c r="T20" s="10"/>
    </row>
    <row r="21" spans="2:20" x14ac:dyDescent="0.25">
      <c r="B21" s="5"/>
      <c r="C21" s="10" t="s">
        <v>27</v>
      </c>
      <c r="D21" s="10">
        <v>10.5</v>
      </c>
      <c r="E21" s="10">
        <v>10.5</v>
      </c>
      <c r="F21" s="10">
        <v>10.5</v>
      </c>
      <c r="G21" s="28">
        <f t="shared" si="10"/>
        <v>10.5</v>
      </c>
      <c r="H21" s="28">
        <f t="shared" ref="H21:H25" si="14">_xlfn.STDEV.P(D21:F21)</f>
        <v>0</v>
      </c>
      <c r="I21" s="29">
        <f t="shared" si="11"/>
        <v>420</v>
      </c>
      <c r="J21" s="30">
        <f t="shared" si="12"/>
        <v>0.42</v>
      </c>
      <c r="K21" s="29">
        <f t="shared" si="13"/>
        <v>10.5</v>
      </c>
      <c r="L21" s="52"/>
      <c r="M21" s="41"/>
      <c r="N21" s="41"/>
      <c r="O21" s="41"/>
      <c r="P21" s="43"/>
      <c r="Q21" s="43"/>
      <c r="R21" s="43"/>
      <c r="S21" s="10"/>
      <c r="T21" s="10"/>
    </row>
    <row r="22" spans="2:20" x14ac:dyDescent="0.25">
      <c r="B22" s="5"/>
      <c r="C22" s="12" t="s">
        <v>28</v>
      </c>
      <c r="D22" s="12">
        <v>8.44</v>
      </c>
      <c r="E22" s="12">
        <v>8.5299999999999994</v>
      </c>
      <c r="F22" s="12">
        <v>8.59</v>
      </c>
      <c r="G22" s="31">
        <f t="shared" si="10"/>
        <v>8.52</v>
      </c>
      <c r="H22" s="31">
        <f t="shared" si="14"/>
        <v>6.1644140029689889E-2</v>
      </c>
      <c r="I22" s="32">
        <f t="shared" si="11"/>
        <v>340.79999999999995</v>
      </c>
      <c r="J22" s="34">
        <f t="shared" si="12"/>
        <v>0.34079999999999994</v>
      </c>
      <c r="K22" s="32">
        <f t="shared" si="13"/>
        <v>8.5199999999999978</v>
      </c>
      <c r="L22" s="56"/>
      <c r="M22" s="49"/>
      <c r="N22" s="49"/>
      <c r="O22" s="49"/>
      <c r="P22" s="46"/>
      <c r="Q22" s="46"/>
      <c r="R22" s="46"/>
      <c r="S22" s="12"/>
      <c r="T22" s="19"/>
    </row>
    <row r="23" spans="2:20" x14ac:dyDescent="0.25">
      <c r="B23" s="5"/>
      <c r="C23" s="10" t="s">
        <v>8</v>
      </c>
      <c r="D23" s="10">
        <v>4.6399999999999997</v>
      </c>
      <c r="E23" s="10">
        <v>4.6500000000000004</v>
      </c>
      <c r="F23" s="10">
        <v>4.6399999999999997</v>
      </c>
      <c r="G23" s="28">
        <f t="shared" si="10"/>
        <v>4.6433333333333335</v>
      </c>
      <c r="H23" s="28">
        <f t="shared" si="14"/>
        <v>4.7140452079106349E-3</v>
      </c>
      <c r="I23" s="29">
        <f t="shared" si="11"/>
        <v>185.73333333333335</v>
      </c>
      <c r="J23" s="30">
        <f t="shared" si="12"/>
        <v>0.18573333333333336</v>
      </c>
      <c r="K23" s="29">
        <f t="shared" si="13"/>
        <v>4.6433333333333344</v>
      </c>
      <c r="L23" s="62">
        <f>AVERAGE(K23:K25)</f>
        <v>4.565555555555556</v>
      </c>
      <c r="M23" s="48">
        <f>_xlfn.STDEV.P(K23:K25)</f>
        <v>0.12930965800867758</v>
      </c>
      <c r="N23" s="48">
        <f>K23-L20</f>
        <v>-4.2433333333333305</v>
      </c>
      <c r="O23" s="48" t="s">
        <v>21</v>
      </c>
      <c r="P23" s="43"/>
      <c r="Q23" s="41"/>
      <c r="R23" s="43" t="s">
        <v>45</v>
      </c>
      <c r="S23" s="10"/>
      <c r="T23" s="10"/>
    </row>
    <row r="24" spans="2:20" x14ac:dyDescent="0.25">
      <c r="B24" s="5"/>
      <c r="C24" s="10" t="s">
        <v>9</v>
      </c>
      <c r="D24" s="10">
        <v>4.3499999999999996</v>
      </c>
      <c r="E24" s="10">
        <v>4.3899999999999997</v>
      </c>
      <c r="F24" s="10">
        <v>4.41</v>
      </c>
      <c r="G24" s="28">
        <f t="shared" si="10"/>
        <v>4.3833333333333329</v>
      </c>
      <c r="H24" s="28">
        <f t="shared" si="14"/>
        <v>2.4944382578493126E-2</v>
      </c>
      <c r="I24" s="29">
        <f t="shared" si="11"/>
        <v>175.33333333333331</v>
      </c>
      <c r="J24" s="30">
        <f t="shared" si="12"/>
        <v>0.17533333333333331</v>
      </c>
      <c r="K24" s="29">
        <f t="shared" si="13"/>
        <v>4.3833333333333329</v>
      </c>
      <c r="L24" s="52"/>
      <c r="M24" s="41"/>
      <c r="N24" s="48">
        <f>K24-L20</f>
        <v>-4.5033333333333321</v>
      </c>
      <c r="O24" s="48"/>
      <c r="P24" s="43"/>
      <c r="Q24" s="43"/>
      <c r="R24" s="43"/>
      <c r="S24" s="10"/>
      <c r="T24" s="10"/>
    </row>
    <row r="25" spans="2:20" x14ac:dyDescent="0.25">
      <c r="B25" s="5"/>
      <c r="C25" s="10" t="s">
        <v>10</v>
      </c>
      <c r="D25" s="10">
        <v>4.67</v>
      </c>
      <c r="E25" s="10">
        <v>4.68</v>
      </c>
      <c r="F25" s="10">
        <v>4.66</v>
      </c>
      <c r="G25" s="28">
        <f t="shared" si="10"/>
        <v>4.67</v>
      </c>
      <c r="H25" s="28">
        <f t="shared" si="14"/>
        <v>8.164965809277086E-3</v>
      </c>
      <c r="I25" s="29">
        <f t="shared" si="11"/>
        <v>186.8</v>
      </c>
      <c r="J25" s="30">
        <f t="shared" si="12"/>
        <v>0.18680000000000002</v>
      </c>
      <c r="K25" s="29">
        <f t="shared" si="13"/>
        <v>4.6700000000000008</v>
      </c>
      <c r="L25" s="52"/>
      <c r="M25" s="41"/>
      <c r="N25" s="48">
        <f>K25-L20</f>
        <v>-4.2166666666666641</v>
      </c>
      <c r="O25" s="48"/>
      <c r="P25" s="43"/>
      <c r="Q25" s="43"/>
      <c r="R25" s="43"/>
      <c r="S25" s="10"/>
      <c r="T25" s="10"/>
    </row>
    <row r="26" spans="2:20" x14ac:dyDescent="0.25">
      <c r="B26" s="5"/>
      <c r="C26" s="3" t="s">
        <v>3</v>
      </c>
      <c r="D26" s="3"/>
      <c r="E26" s="3"/>
      <c r="F26" s="3"/>
      <c r="G26" s="3"/>
      <c r="H26" s="3"/>
      <c r="I26" s="3"/>
      <c r="J26" s="27"/>
      <c r="K26" s="3"/>
      <c r="L26" s="55"/>
      <c r="M26" s="47"/>
      <c r="N26" s="47"/>
      <c r="O26" s="47"/>
      <c r="P26" s="47" t="s">
        <v>16</v>
      </c>
      <c r="Q26" s="47"/>
      <c r="R26" s="47"/>
      <c r="S26" s="3"/>
      <c r="T26" s="3"/>
    </row>
    <row r="27" spans="2:20" x14ac:dyDescent="0.25">
      <c r="B27" s="5"/>
      <c r="C27" s="10" t="s">
        <v>26</v>
      </c>
      <c r="D27" s="10">
        <v>6.09</v>
      </c>
      <c r="E27" s="10">
        <v>6.2</v>
      </c>
      <c r="F27" s="10">
        <v>6.15</v>
      </c>
      <c r="G27" s="10">
        <f t="shared" ref="G27:G32" si="15">AVERAGE(D27:F27)</f>
        <v>6.1466666666666656</v>
      </c>
      <c r="H27" s="10">
        <f>_xlfn.STDEV.P(D27:F27)</f>
        <v>4.4969125210773613E-2</v>
      </c>
      <c r="I27" s="10">
        <f t="shared" ref="I27:I32" si="16">G27*40</f>
        <v>245.86666666666662</v>
      </c>
      <c r="J27" s="21">
        <f t="shared" ref="J27:J32" si="17">I27/1000</f>
        <v>0.24586666666666662</v>
      </c>
      <c r="K27" s="10">
        <f t="shared" ref="K27:K32" si="18">J27*25</f>
        <v>6.1466666666666656</v>
      </c>
      <c r="L27" s="53">
        <f>AVERAGE(K27:K29)</f>
        <v>6.5911111111111111</v>
      </c>
      <c r="M27" s="43">
        <f>_xlfn.STDEV.P(K27:K29)</f>
        <v>0.57062884956039295</v>
      </c>
      <c r="N27" s="43"/>
      <c r="O27" s="43"/>
      <c r="P27" s="43"/>
      <c r="Q27" s="41" t="s">
        <v>43</v>
      </c>
      <c r="R27" s="41"/>
      <c r="S27" s="66" t="s">
        <v>71</v>
      </c>
      <c r="T27" s="66"/>
    </row>
    <row r="28" spans="2:20" x14ac:dyDescent="0.25">
      <c r="B28" s="5"/>
      <c r="C28" s="10" t="s">
        <v>27</v>
      </c>
      <c r="D28" s="10">
        <v>6.18</v>
      </c>
      <c r="E28" s="10">
        <v>6.24</v>
      </c>
      <c r="F28" s="10">
        <v>6.27</v>
      </c>
      <c r="G28" s="10">
        <f t="shared" si="15"/>
        <v>6.2299999999999995</v>
      </c>
      <c r="H28" s="10">
        <f t="shared" ref="H28:H32" si="19">_xlfn.STDEV.P(D28:F28)</f>
        <v>3.741657386773941E-2</v>
      </c>
      <c r="I28" s="10">
        <f t="shared" si="16"/>
        <v>249.2</v>
      </c>
      <c r="J28" s="21">
        <f t="shared" si="17"/>
        <v>0.24919999999999998</v>
      </c>
      <c r="K28" s="10">
        <f t="shared" si="18"/>
        <v>6.2299999999999995</v>
      </c>
      <c r="L28" s="53"/>
      <c r="M28" s="43"/>
      <c r="N28" s="43"/>
      <c r="O28" s="43"/>
      <c r="P28" s="43"/>
      <c r="Q28" s="50" t="s">
        <v>44</v>
      </c>
      <c r="R28" s="43"/>
      <c r="S28" s="43" t="s">
        <v>72</v>
      </c>
      <c r="T28" s="43"/>
    </row>
    <row r="29" spans="2:20" x14ac:dyDescent="0.25">
      <c r="B29" s="5"/>
      <c r="C29" s="12" t="s">
        <v>28</v>
      </c>
      <c r="D29" s="12">
        <v>7.34</v>
      </c>
      <c r="E29" s="12">
        <v>7.39</v>
      </c>
      <c r="F29" s="12">
        <v>7.46</v>
      </c>
      <c r="G29" s="12">
        <f t="shared" si="15"/>
        <v>7.3966666666666674</v>
      </c>
      <c r="H29" s="12">
        <f t="shared" si="19"/>
        <v>4.9216076867444725E-2</v>
      </c>
      <c r="I29" s="12">
        <f t="shared" si="16"/>
        <v>295.86666666666667</v>
      </c>
      <c r="J29" s="22">
        <f t="shared" si="17"/>
        <v>0.29586666666666667</v>
      </c>
      <c r="K29" s="12">
        <f t="shared" si="18"/>
        <v>7.3966666666666665</v>
      </c>
      <c r="L29" s="54"/>
      <c r="M29" s="46"/>
      <c r="N29" s="46"/>
      <c r="O29" s="46"/>
      <c r="P29" s="46"/>
      <c r="Q29" s="49"/>
      <c r="R29" s="46"/>
      <c r="S29" s="37"/>
      <c r="T29" s="67"/>
    </row>
    <row r="30" spans="2:20" x14ac:dyDescent="0.25">
      <c r="B30" s="5"/>
      <c r="C30" s="10" t="s">
        <v>4</v>
      </c>
      <c r="D30" s="10">
        <v>2.93</v>
      </c>
      <c r="E30" s="10">
        <v>3</v>
      </c>
      <c r="F30" s="10">
        <v>2.99</v>
      </c>
      <c r="G30" s="10">
        <f t="shared" si="15"/>
        <v>2.9733333333333332</v>
      </c>
      <c r="H30" s="10">
        <f t="shared" si="19"/>
        <v>3.091206165165231E-2</v>
      </c>
      <c r="I30" s="10">
        <f t="shared" si="16"/>
        <v>118.93333333333332</v>
      </c>
      <c r="J30" s="21">
        <f t="shared" si="17"/>
        <v>0.11893333333333332</v>
      </c>
      <c r="K30" s="10">
        <f t="shared" si="18"/>
        <v>2.9733333333333332</v>
      </c>
      <c r="L30" s="53">
        <f>AVERAGE(K30:K32)</f>
        <v>3.4022222222222225</v>
      </c>
      <c r="M30" s="43">
        <f>_xlfn.STDEV.P(K30:K32)</f>
        <v>0.51075349808147896</v>
      </c>
      <c r="N30" s="43">
        <f>K30-L27</f>
        <v>-3.617777777777778</v>
      </c>
      <c r="O30" s="43" t="s">
        <v>21</v>
      </c>
      <c r="P30" s="43"/>
      <c r="Q30" s="41"/>
      <c r="R30" s="43" t="s">
        <v>46</v>
      </c>
      <c r="S30" s="10"/>
      <c r="T30" s="10"/>
    </row>
    <row r="31" spans="2:20" x14ac:dyDescent="0.25">
      <c r="B31" s="5"/>
      <c r="C31" s="10" t="s">
        <v>5</v>
      </c>
      <c r="D31" s="10">
        <v>4.13</v>
      </c>
      <c r="E31" s="10">
        <v>4.1100000000000003</v>
      </c>
      <c r="F31" s="10">
        <v>4.12</v>
      </c>
      <c r="G31" s="10">
        <f t="shared" si="15"/>
        <v>4.12</v>
      </c>
      <c r="H31" s="10">
        <f t="shared" si="19"/>
        <v>8.164965809277086E-3</v>
      </c>
      <c r="I31" s="10">
        <f t="shared" si="16"/>
        <v>164.8</v>
      </c>
      <c r="J31" s="21">
        <f t="shared" si="17"/>
        <v>0.1648</v>
      </c>
      <c r="K31" s="10">
        <f t="shared" si="18"/>
        <v>4.12</v>
      </c>
      <c r="L31" s="53"/>
      <c r="M31" s="43"/>
      <c r="N31" s="43">
        <f>K31-L27</f>
        <v>-2.471111111111111</v>
      </c>
      <c r="O31" s="43"/>
      <c r="P31" s="43"/>
      <c r="Q31" s="41"/>
      <c r="R31" s="43" t="s">
        <v>47</v>
      </c>
      <c r="S31" s="11"/>
      <c r="T31" s="11"/>
    </row>
    <row r="32" spans="2:20" x14ac:dyDescent="0.25">
      <c r="B32" s="5"/>
      <c r="C32" s="10" t="s">
        <v>6</v>
      </c>
      <c r="D32" s="10">
        <v>3.09</v>
      </c>
      <c r="E32" s="10">
        <v>3.12</v>
      </c>
      <c r="F32" s="10">
        <v>3.13</v>
      </c>
      <c r="G32" s="10">
        <f t="shared" si="15"/>
        <v>3.1133333333333333</v>
      </c>
      <c r="H32" s="10">
        <f t="shared" si="19"/>
        <v>1.6996731711975993E-2</v>
      </c>
      <c r="I32" s="10">
        <f t="shared" si="16"/>
        <v>124.53333333333333</v>
      </c>
      <c r="J32" s="21">
        <f t="shared" si="17"/>
        <v>0.12453333333333333</v>
      </c>
      <c r="K32" s="10">
        <f t="shared" si="18"/>
        <v>3.1133333333333333</v>
      </c>
      <c r="L32" s="53"/>
      <c r="M32" s="43"/>
      <c r="N32" s="43">
        <f>K32-L27</f>
        <v>-3.4777777777777779</v>
      </c>
      <c r="O32" s="43"/>
      <c r="P32" s="43"/>
      <c r="Q32" s="43"/>
      <c r="R32" s="43"/>
      <c r="S32" s="10"/>
      <c r="T32" s="10"/>
    </row>
    <row r="33" spans="2:20" s="38" customFormat="1" ht="8.4499999999999993" customHeight="1" x14ac:dyDescent="0.25">
      <c r="C33" s="39"/>
      <c r="D33" s="39"/>
      <c r="E33" s="39"/>
      <c r="F33" s="39"/>
      <c r="G33" s="39"/>
      <c r="H33" s="39"/>
      <c r="I33" s="39"/>
      <c r="J33" s="40"/>
      <c r="K33" s="39"/>
      <c r="L33" s="59"/>
      <c r="M33" s="39"/>
      <c r="N33" s="39"/>
      <c r="O33" s="39"/>
      <c r="P33" s="39"/>
      <c r="Q33" s="39"/>
      <c r="R33" s="39"/>
      <c r="S33" s="39"/>
      <c r="T33" s="39"/>
    </row>
    <row r="34" spans="2:20" ht="14.45" customHeight="1" x14ac:dyDescent="0.3">
      <c r="B34" s="18" t="s">
        <v>48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</row>
    <row r="35" spans="2:20" x14ac:dyDescent="0.25">
      <c r="B35" s="5"/>
      <c r="C35" s="3" t="s">
        <v>1</v>
      </c>
      <c r="D35" s="3"/>
      <c r="E35" s="3"/>
      <c r="F35" s="3"/>
      <c r="G35" s="3"/>
      <c r="H35" s="3"/>
      <c r="I35" s="3"/>
      <c r="J35" s="27"/>
      <c r="K35" s="3"/>
      <c r="L35" s="60"/>
      <c r="M35" s="3"/>
      <c r="N35" s="3"/>
      <c r="O35" s="3"/>
      <c r="P35" s="47" t="s">
        <v>20</v>
      </c>
      <c r="Q35" s="3"/>
      <c r="R35" s="3"/>
      <c r="S35" s="3"/>
      <c r="T35" s="3"/>
    </row>
    <row r="36" spans="2:20" x14ac:dyDescent="0.25">
      <c r="B36" s="5"/>
      <c r="C36" s="10" t="s">
        <v>26</v>
      </c>
      <c r="D36" s="10">
        <v>8.68</v>
      </c>
      <c r="E36" s="10">
        <v>8.65</v>
      </c>
      <c r="F36" s="10">
        <v>8.69</v>
      </c>
      <c r="G36" s="10">
        <f t="shared" ref="G36:G41" si="20">AVERAGE(D36:F36)</f>
        <v>8.673333333333332</v>
      </c>
      <c r="H36" s="10">
        <f>_xlfn.STDEV.P(D36:G36)</f>
        <v>1.4719601443879432E-2</v>
      </c>
      <c r="I36" s="10">
        <f t="shared" ref="I36:I41" si="21">G36*40</f>
        <v>346.93333333333328</v>
      </c>
      <c r="J36" s="21">
        <f t="shared" ref="J36:J41" si="22">I36/1000</f>
        <v>0.34693333333333326</v>
      </c>
      <c r="K36" s="10">
        <f t="shared" ref="K36:K41" si="23">J36*25</f>
        <v>8.673333333333332</v>
      </c>
      <c r="L36" s="23">
        <f>AVERAGE(K36:K38)</f>
        <v>8.8811111111111103</v>
      </c>
      <c r="M36" s="10">
        <f>_xlfn.STDEV.P(K36:K38)</f>
        <v>0.1648867924395031</v>
      </c>
      <c r="N36" s="10"/>
      <c r="O36" s="10"/>
      <c r="P36" s="10"/>
      <c r="Q36" s="10"/>
      <c r="R36" s="10"/>
      <c r="S36" s="10"/>
      <c r="T36" s="10"/>
    </row>
    <row r="37" spans="2:20" x14ac:dyDescent="0.25">
      <c r="B37" s="5"/>
      <c r="C37" s="10" t="s">
        <v>27</v>
      </c>
      <c r="D37" s="10">
        <v>9.0399999999999991</v>
      </c>
      <c r="E37" s="10">
        <v>9.07</v>
      </c>
      <c r="F37" s="10">
        <v>9.1199999999999992</v>
      </c>
      <c r="G37" s="10">
        <f t="shared" si="20"/>
        <v>9.0766666666666662</v>
      </c>
      <c r="H37" s="10">
        <f t="shared" ref="H37:H61" si="24">_xlfn.STDEV.P(D37:G37)</f>
        <v>2.8577380332470374E-2</v>
      </c>
      <c r="I37" s="10">
        <f t="shared" si="21"/>
        <v>363.06666666666666</v>
      </c>
      <c r="J37" s="21">
        <f t="shared" si="22"/>
        <v>0.36306666666666665</v>
      </c>
      <c r="K37" s="10">
        <f t="shared" si="23"/>
        <v>9.0766666666666662</v>
      </c>
      <c r="L37" s="23"/>
      <c r="M37" s="10"/>
      <c r="N37" s="10"/>
      <c r="O37" s="10"/>
      <c r="P37" s="10"/>
      <c r="Q37" s="10"/>
      <c r="R37" s="10"/>
      <c r="S37" s="10"/>
      <c r="T37" s="10"/>
    </row>
    <row r="38" spans="2:20" x14ac:dyDescent="0.25">
      <c r="B38" s="5"/>
      <c r="C38" s="12" t="s">
        <v>28</v>
      </c>
      <c r="D38" s="12">
        <v>8.84</v>
      </c>
      <c r="E38" s="12">
        <v>8.91</v>
      </c>
      <c r="F38" s="12">
        <v>8.93</v>
      </c>
      <c r="G38" s="12">
        <f t="shared" si="20"/>
        <v>8.8933333333333326</v>
      </c>
      <c r="H38" s="12">
        <f t="shared" si="24"/>
        <v>3.3416562759605702E-2</v>
      </c>
      <c r="I38" s="12">
        <f t="shared" si="21"/>
        <v>355.73333333333329</v>
      </c>
      <c r="J38" s="22">
        <f t="shared" si="22"/>
        <v>0.35573333333333329</v>
      </c>
      <c r="K38" s="12">
        <f t="shared" si="23"/>
        <v>8.8933333333333326</v>
      </c>
      <c r="L38" s="24"/>
      <c r="M38" s="12"/>
      <c r="N38" s="12"/>
      <c r="O38" s="12"/>
      <c r="P38" s="12"/>
      <c r="Q38" s="12"/>
      <c r="R38" s="12"/>
      <c r="S38" s="12"/>
      <c r="T38" s="19"/>
    </row>
    <row r="39" spans="2:20" x14ac:dyDescent="0.25">
      <c r="B39" s="5"/>
      <c r="C39" s="10" t="s">
        <v>4</v>
      </c>
      <c r="D39" s="10">
        <v>14.6</v>
      </c>
      <c r="E39" s="10">
        <v>14.6</v>
      </c>
      <c r="F39" s="10">
        <v>14.6</v>
      </c>
      <c r="G39" s="10">
        <f t="shared" si="20"/>
        <v>14.6</v>
      </c>
      <c r="H39" s="10">
        <f t="shared" si="24"/>
        <v>0</v>
      </c>
      <c r="I39" s="10">
        <f t="shared" si="21"/>
        <v>584</v>
      </c>
      <c r="J39" s="21">
        <f t="shared" si="22"/>
        <v>0.58399999999999996</v>
      </c>
      <c r="K39" s="10">
        <f t="shared" si="23"/>
        <v>14.6</v>
      </c>
      <c r="L39" s="57">
        <f>AVERAGE(K39:K41)</f>
        <v>16.333333333333332</v>
      </c>
      <c r="M39" s="43">
        <f>_xlfn.STDEV.P(K39:K41)</f>
        <v>1.2268598881637571</v>
      </c>
      <c r="N39" s="10">
        <f>K39-L36</f>
        <v>5.7188888888888894</v>
      </c>
      <c r="O39" s="73">
        <f>AVERAGE(N39:N41)</f>
        <v>7.4522222222222227</v>
      </c>
      <c r="P39" s="10"/>
      <c r="Q39" s="2"/>
      <c r="R39" s="11"/>
      <c r="S39" s="76" t="s">
        <v>147</v>
      </c>
      <c r="T39" s="43"/>
    </row>
    <row r="40" spans="2:20" x14ac:dyDescent="0.25">
      <c r="B40" s="5"/>
      <c r="C40" s="10" t="s">
        <v>5</v>
      </c>
      <c r="D40" s="10">
        <v>17.100000000000001</v>
      </c>
      <c r="E40" s="10">
        <v>17.100000000000001</v>
      </c>
      <c r="F40" s="10">
        <v>17.2</v>
      </c>
      <c r="G40" s="10">
        <f t="shared" si="20"/>
        <v>17.133333333333336</v>
      </c>
      <c r="H40" s="10">
        <f t="shared" si="24"/>
        <v>4.082482904638543E-2</v>
      </c>
      <c r="I40" s="10">
        <f t="shared" si="21"/>
        <v>685.33333333333348</v>
      </c>
      <c r="J40" s="21">
        <f t="shared" si="22"/>
        <v>0.68533333333333346</v>
      </c>
      <c r="K40" s="10">
        <f t="shared" si="23"/>
        <v>17.133333333333336</v>
      </c>
      <c r="L40" s="23"/>
      <c r="M40" s="10"/>
      <c r="N40" s="10">
        <f>K40-L36</f>
        <v>8.2522222222222261</v>
      </c>
      <c r="O40" s="10"/>
      <c r="P40" s="10"/>
      <c r="Q40" s="2"/>
      <c r="S40" s="44" t="s">
        <v>74</v>
      </c>
      <c r="T40" s="43"/>
    </row>
    <row r="41" spans="2:20" x14ac:dyDescent="0.25">
      <c r="B41" s="5"/>
      <c r="C41" s="10" t="s">
        <v>6</v>
      </c>
      <c r="D41" s="10">
        <v>17.2</v>
      </c>
      <c r="E41" s="10">
        <v>17.2</v>
      </c>
      <c r="F41" s="10">
        <v>17.399999999999999</v>
      </c>
      <c r="G41" s="10">
        <f t="shared" si="20"/>
        <v>17.266666666666666</v>
      </c>
      <c r="H41" s="10">
        <f t="shared" si="24"/>
        <v>8.1649658092772318E-2</v>
      </c>
      <c r="I41" s="10">
        <f t="shared" si="21"/>
        <v>690.66666666666663</v>
      </c>
      <c r="J41" s="21">
        <f t="shared" si="22"/>
        <v>0.69066666666666665</v>
      </c>
      <c r="K41" s="10">
        <f t="shared" si="23"/>
        <v>17.266666666666666</v>
      </c>
      <c r="L41" s="23"/>
      <c r="M41" s="10"/>
      <c r="N41" s="10">
        <f>K41-L36</f>
        <v>8.3855555555555554</v>
      </c>
      <c r="O41" s="10"/>
      <c r="P41" s="10"/>
      <c r="Q41" s="10"/>
      <c r="R41" s="10"/>
      <c r="S41" s="10"/>
      <c r="T41" s="10"/>
    </row>
    <row r="42" spans="2:20" x14ac:dyDescent="0.25">
      <c r="B42" s="5"/>
      <c r="C42" s="3" t="s">
        <v>2</v>
      </c>
      <c r="D42" s="3"/>
      <c r="E42" s="3"/>
      <c r="F42" s="3"/>
      <c r="G42" s="3"/>
      <c r="H42" s="3"/>
      <c r="I42" s="3"/>
      <c r="J42" s="27"/>
      <c r="K42" s="3"/>
      <c r="L42" s="60"/>
      <c r="M42" s="3"/>
      <c r="N42" s="3"/>
      <c r="O42" s="3"/>
      <c r="P42" s="3" t="s">
        <v>87</v>
      </c>
      <c r="Q42" s="3"/>
      <c r="R42" s="3"/>
      <c r="S42" s="3"/>
      <c r="T42" s="3"/>
    </row>
    <row r="43" spans="2:20" x14ac:dyDescent="0.25">
      <c r="B43" s="5"/>
      <c r="C43" s="10" t="s">
        <v>26</v>
      </c>
      <c r="D43" s="10">
        <v>12.8</v>
      </c>
      <c r="E43" s="10">
        <v>12.9</v>
      </c>
      <c r="F43" s="10">
        <v>12.9</v>
      </c>
      <c r="G43" s="10">
        <f t="shared" ref="G43:G48" si="25">AVERAGE(D43:F43)</f>
        <v>12.866666666666667</v>
      </c>
      <c r="H43" s="10">
        <f t="shared" si="24"/>
        <v>4.0824829046386159E-2</v>
      </c>
      <c r="I43" s="10">
        <f t="shared" ref="I43:I48" si="26">G43*40</f>
        <v>514.66666666666674</v>
      </c>
      <c r="J43" s="21">
        <f t="shared" ref="J43:J48" si="27">I43/1000</f>
        <v>0.51466666666666672</v>
      </c>
      <c r="K43" s="10">
        <f t="shared" ref="K43:K48" si="28">J43*25</f>
        <v>12.866666666666667</v>
      </c>
      <c r="L43" s="23">
        <f>AVERAGE(K43:K45)</f>
        <v>10.817777777777778</v>
      </c>
      <c r="M43" s="10">
        <f>_xlfn.STDEV.P(K43:K45)</f>
        <v>1.457957306018544</v>
      </c>
      <c r="N43" s="10"/>
      <c r="O43" s="10"/>
      <c r="P43" s="10"/>
      <c r="Q43" s="10" t="s">
        <v>50</v>
      </c>
      <c r="R43" s="10"/>
      <c r="S43" s="10"/>
      <c r="T43" s="10"/>
    </row>
    <row r="44" spans="2:20" x14ac:dyDescent="0.25">
      <c r="B44" s="5"/>
      <c r="C44" s="10" t="s">
        <v>27</v>
      </c>
      <c r="D44" s="10">
        <v>9.98</v>
      </c>
      <c r="E44" s="10">
        <v>10</v>
      </c>
      <c r="F44" s="10">
        <v>10</v>
      </c>
      <c r="G44" s="10">
        <f t="shared" si="25"/>
        <v>9.9933333333333341</v>
      </c>
      <c r="H44" s="10">
        <f t="shared" si="24"/>
        <v>8.164965809277086E-3</v>
      </c>
      <c r="I44" s="10">
        <f t="shared" si="26"/>
        <v>399.73333333333335</v>
      </c>
      <c r="J44" s="21">
        <f t="shared" si="27"/>
        <v>0.39973333333333333</v>
      </c>
      <c r="K44" s="10">
        <f t="shared" si="28"/>
        <v>9.9933333333333341</v>
      </c>
      <c r="L44" s="23"/>
      <c r="M44" s="10"/>
      <c r="N44" s="10"/>
      <c r="O44" s="10"/>
      <c r="P44" s="10"/>
      <c r="Q44" s="10"/>
      <c r="R44" s="10"/>
      <c r="S44" s="10"/>
      <c r="T44" s="10"/>
    </row>
    <row r="45" spans="2:20" x14ac:dyDescent="0.25">
      <c r="B45" s="5"/>
      <c r="C45" s="12" t="s">
        <v>28</v>
      </c>
      <c r="D45" s="12">
        <v>9.64</v>
      </c>
      <c r="E45" s="12">
        <v>9.6</v>
      </c>
      <c r="F45" s="12">
        <v>9.5399999999999991</v>
      </c>
      <c r="G45" s="12">
        <f t="shared" si="25"/>
        <v>9.5933333333333337</v>
      </c>
      <c r="H45" s="12">
        <f t="shared" si="24"/>
        <v>3.5590260840104859E-2</v>
      </c>
      <c r="I45" s="12">
        <f t="shared" si="26"/>
        <v>383.73333333333335</v>
      </c>
      <c r="J45" s="22">
        <f t="shared" si="27"/>
        <v>0.38373333333333337</v>
      </c>
      <c r="K45" s="12">
        <f t="shared" si="28"/>
        <v>9.5933333333333337</v>
      </c>
      <c r="L45" s="24"/>
      <c r="M45" s="12"/>
      <c r="N45" s="12"/>
      <c r="O45" s="12"/>
      <c r="P45" s="12"/>
      <c r="Q45" s="12"/>
      <c r="R45" s="12"/>
      <c r="S45" s="12"/>
      <c r="T45" s="19"/>
    </row>
    <row r="46" spans="2:20" x14ac:dyDescent="0.25">
      <c r="B46" s="5"/>
      <c r="C46" s="10" t="s">
        <v>4</v>
      </c>
      <c r="D46" s="10">
        <v>19.7</v>
      </c>
      <c r="E46" s="10">
        <v>19.600000000000001</v>
      </c>
      <c r="F46" s="10">
        <v>19.600000000000001</v>
      </c>
      <c r="G46" s="10">
        <f t="shared" si="25"/>
        <v>19.633333333333333</v>
      </c>
      <c r="H46" s="10">
        <f t="shared" si="24"/>
        <v>4.082482904638543E-2</v>
      </c>
      <c r="I46" s="10">
        <f t="shared" si="26"/>
        <v>785.33333333333326</v>
      </c>
      <c r="J46" s="21">
        <f t="shared" si="27"/>
        <v>0.78533333333333322</v>
      </c>
      <c r="K46" s="10">
        <f t="shared" si="28"/>
        <v>19.633333333333329</v>
      </c>
      <c r="L46" s="23">
        <f>AVERAGE(K46:K48)</f>
        <v>19.022222222222215</v>
      </c>
      <c r="M46" s="10">
        <f>_xlfn.STDEV.P(K46:K48)</f>
        <v>0.66351105008149303</v>
      </c>
      <c r="N46" s="10">
        <f>K46-L43</f>
        <v>8.8155555555555516</v>
      </c>
      <c r="O46" s="71">
        <f>AVERAGE(N46:N48)</f>
        <v>8.2044444444444409</v>
      </c>
      <c r="P46" s="10"/>
      <c r="Q46" s="11"/>
      <c r="R46" s="68" t="s">
        <v>89</v>
      </c>
      <c r="S46" s="10"/>
      <c r="T46" s="10"/>
    </row>
    <row r="47" spans="2:20" x14ac:dyDescent="0.25">
      <c r="B47" s="5"/>
      <c r="C47" s="10" t="s">
        <v>5</v>
      </c>
      <c r="D47" s="10">
        <v>19.399999999999999</v>
      </c>
      <c r="E47" s="10">
        <v>19.2</v>
      </c>
      <c r="F47" s="10">
        <v>19.399999999999999</v>
      </c>
      <c r="G47" s="10">
        <f t="shared" si="25"/>
        <v>19.333333333333332</v>
      </c>
      <c r="H47" s="10">
        <f t="shared" si="24"/>
        <v>8.1649658092772318E-2</v>
      </c>
      <c r="I47" s="10">
        <f t="shared" si="26"/>
        <v>773.33333333333326</v>
      </c>
      <c r="J47" s="21">
        <f t="shared" si="27"/>
        <v>0.77333333333333321</v>
      </c>
      <c r="K47" s="10">
        <f t="shared" si="28"/>
        <v>19.333333333333329</v>
      </c>
      <c r="L47" s="23"/>
      <c r="M47" s="10"/>
      <c r="N47" s="10">
        <f>K47-L43</f>
        <v>8.5155555555555509</v>
      </c>
      <c r="O47" s="10"/>
      <c r="P47" s="10"/>
      <c r="Q47" s="10"/>
      <c r="R47" t="s">
        <v>135</v>
      </c>
      <c r="S47" s="10"/>
      <c r="T47" s="10"/>
    </row>
    <row r="48" spans="2:20" x14ac:dyDescent="0.25">
      <c r="B48" s="5"/>
      <c r="C48" s="10" t="s">
        <v>6</v>
      </c>
      <c r="D48" s="10">
        <v>18.100000000000001</v>
      </c>
      <c r="E48" s="10">
        <v>18.100000000000001</v>
      </c>
      <c r="F48" s="10">
        <v>18.100000000000001</v>
      </c>
      <c r="G48" s="10">
        <f t="shared" si="25"/>
        <v>18.100000000000001</v>
      </c>
      <c r="H48" s="10">
        <f t="shared" si="24"/>
        <v>0</v>
      </c>
      <c r="I48" s="10">
        <f t="shared" si="26"/>
        <v>724</v>
      </c>
      <c r="J48" s="21">
        <f t="shared" si="27"/>
        <v>0.72399999999999998</v>
      </c>
      <c r="K48" s="10">
        <f t="shared" si="28"/>
        <v>18.099999999999998</v>
      </c>
      <c r="L48" s="23"/>
      <c r="M48" s="10"/>
      <c r="N48" s="10">
        <f>K48-L43</f>
        <v>7.2822222222222202</v>
      </c>
      <c r="O48" s="10"/>
      <c r="P48" s="10"/>
      <c r="Q48" s="10"/>
      <c r="R48" s="10"/>
      <c r="S48" s="10"/>
      <c r="T48" s="10"/>
    </row>
    <row r="49" spans="2:20" x14ac:dyDescent="0.25">
      <c r="B49" s="5"/>
      <c r="C49" s="3" t="s">
        <v>7</v>
      </c>
      <c r="D49" s="3"/>
      <c r="E49" s="3"/>
      <c r="F49" s="3"/>
      <c r="G49" s="3"/>
      <c r="H49" s="3"/>
      <c r="I49" s="3"/>
      <c r="J49" s="27"/>
      <c r="K49" s="3"/>
      <c r="L49" s="60"/>
      <c r="M49" s="3"/>
      <c r="N49" s="3"/>
      <c r="O49" s="3"/>
      <c r="P49" s="3" t="s">
        <v>88</v>
      </c>
      <c r="Q49" s="3"/>
      <c r="R49" s="3"/>
      <c r="S49" s="3"/>
      <c r="T49" s="3"/>
    </row>
    <row r="50" spans="2:20" x14ac:dyDescent="0.25">
      <c r="B50" s="5"/>
      <c r="C50" s="10" t="s">
        <v>26</v>
      </c>
      <c r="D50" s="10">
        <v>9.6199999999999992</v>
      </c>
      <c r="E50" s="10">
        <v>9.6199999999999992</v>
      </c>
      <c r="F50" s="10">
        <v>9.5500000000000007</v>
      </c>
      <c r="G50" s="10">
        <f t="shared" ref="G50:G55" si="29">AVERAGE(D50:F50)</f>
        <v>9.5966666666666658</v>
      </c>
      <c r="H50" s="10">
        <f t="shared" si="24"/>
        <v>2.8577380332469801E-2</v>
      </c>
      <c r="I50" s="10">
        <f t="shared" ref="I50:I55" si="30">G50*40</f>
        <v>383.86666666666662</v>
      </c>
      <c r="J50" s="21">
        <f t="shared" ref="J50:J55" si="31">I50/1000</f>
        <v>0.38386666666666663</v>
      </c>
      <c r="K50" s="10">
        <f t="shared" ref="K50:K55" si="32">J50*25</f>
        <v>9.5966666666666658</v>
      </c>
      <c r="L50" s="23">
        <f>AVERAGE(K50:K52)</f>
        <v>10.221111111111108</v>
      </c>
      <c r="M50" s="10">
        <f>_xlfn.STDEV.P(K50:K52)</f>
        <v>1.482541195063988</v>
      </c>
      <c r="N50" s="10"/>
      <c r="O50" s="10"/>
      <c r="P50" s="10"/>
      <c r="Q50" s="10" t="s">
        <v>73</v>
      </c>
      <c r="R50" s="10"/>
      <c r="S50" s="10"/>
      <c r="T50" s="10"/>
    </row>
    <row r="51" spans="2:20" x14ac:dyDescent="0.25">
      <c r="B51" s="5"/>
      <c r="C51" s="10" t="s">
        <v>27</v>
      </c>
      <c r="D51" s="10">
        <v>12.2</v>
      </c>
      <c r="E51" s="10">
        <v>12.3</v>
      </c>
      <c r="F51" s="10">
        <v>12.3</v>
      </c>
      <c r="G51" s="10">
        <f t="shared" si="29"/>
        <v>12.266666666666666</v>
      </c>
      <c r="H51" s="10">
        <f t="shared" si="24"/>
        <v>4.082482904638688E-2</v>
      </c>
      <c r="I51" s="10">
        <f t="shared" si="30"/>
        <v>490.66666666666663</v>
      </c>
      <c r="J51" s="21">
        <f t="shared" si="31"/>
        <v>0.49066666666666664</v>
      </c>
      <c r="K51" s="10">
        <f t="shared" si="32"/>
        <v>12.266666666666666</v>
      </c>
      <c r="L51" s="23"/>
      <c r="M51" s="10"/>
      <c r="N51" s="10"/>
      <c r="O51" s="10"/>
      <c r="P51" s="10"/>
      <c r="Q51" s="10"/>
      <c r="R51" s="10"/>
      <c r="S51" s="10"/>
      <c r="T51" s="10"/>
    </row>
    <row r="52" spans="2:20" x14ac:dyDescent="0.25">
      <c r="B52" s="5"/>
      <c r="C52" s="12" t="s">
        <v>28</v>
      </c>
      <c r="D52" s="12">
        <v>8.7799999999999994</v>
      </c>
      <c r="E52" s="12">
        <v>8.7899999999999991</v>
      </c>
      <c r="F52" s="12">
        <v>8.83</v>
      </c>
      <c r="G52" s="12">
        <f t="shared" si="29"/>
        <v>8.7999999999999989</v>
      </c>
      <c r="H52" s="12">
        <f t="shared" si="24"/>
        <v>1.8708286933870021E-2</v>
      </c>
      <c r="I52" s="12">
        <f t="shared" si="30"/>
        <v>351.99999999999994</v>
      </c>
      <c r="J52" s="22">
        <f t="shared" si="31"/>
        <v>0.35199999999999992</v>
      </c>
      <c r="K52" s="12">
        <f t="shared" si="32"/>
        <v>8.7999999999999989</v>
      </c>
      <c r="L52" s="24"/>
      <c r="M52" s="12"/>
      <c r="N52" s="12"/>
      <c r="O52" s="12"/>
      <c r="P52" s="12"/>
      <c r="Q52" s="12"/>
      <c r="R52" s="12"/>
      <c r="S52" s="12"/>
      <c r="T52" s="19"/>
    </row>
    <row r="53" spans="2:20" x14ac:dyDescent="0.25">
      <c r="B53" s="5"/>
      <c r="C53" s="10" t="s">
        <v>8</v>
      </c>
      <c r="D53" s="10">
        <v>13.9</v>
      </c>
      <c r="E53" s="10">
        <v>13.9</v>
      </c>
      <c r="F53" s="10">
        <v>14</v>
      </c>
      <c r="G53" s="10">
        <f t="shared" si="29"/>
        <v>13.933333333333332</v>
      </c>
      <c r="H53" s="10">
        <f t="shared" si="24"/>
        <v>4.0824829046386159E-2</v>
      </c>
      <c r="I53" s="10">
        <f t="shared" si="30"/>
        <v>557.33333333333326</v>
      </c>
      <c r="J53" s="21">
        <f t="shared" si="31"/>
        <v>0.55733333333333324</v>
      </c>
      <c r="K53" s="10">
        <f t="shared" si="32"/>
        <v>13.93333333333333</v>
      </c>
      <c r="L53" s="23">
        <f>AVERAGE(K53:K55)</f>
        <v>15.455555555555554</v>
      </c>
      <c r="M53" s="10">
        <f>_xlfn.STDEV.P(K53:K55)</f>
        <v>1.5212892518039829</v>
      </c>
      <c r="N53" s="10">
        <f>K53-L50</f>
        <v>3.7122222222222216</v>
      </c>
      <c r="O53" s="71">
        <f>AVERAGE(N53:N55)</f>
        <v>5.2344444444444447</v>
      </c>
      <c r="P53" s="10"/>
      <c r="Q53" s="2"/>
      <c r="R53" s="36" t="s">
        <v>90</v>
      </c>
      <c r="S53" s="10"/>
      <c r="T53" s="10"/>
    </row>
    <row r="54" spans="2:20" x14ac:dyDescent="0.25">
      <c r="B54" s="5"/>
      <c r="C54" s="10" t="s">
        <v>9</v>
      </c>
      <c r="D54" s="10">
        <v>14.8</v>
      </c>
      <c r="E54" s="10">
        <v>14.9</v>
      </c>
      <c r="F54" s="10">
        <v>15</v>
      </c>
      <c r="G54" s="10">
        <f t="shared" si="29"/>
        <v>14.9</v>
      </c>
      <c r="H54" s="10">
        <f t="shared" si="24"/>
        <v>7.0710678118654502E-2</v>
      </c>
      <c r="I54" s="10">
        <f t="shared" si="30"/>
        <v>596</v>
      </c>
      <c r="J54" s="21">
        <f t="shared" si="31"/>
        <v>0.59599999999999997</v>
      </c>
      <c r="K54" s="10">
        <f t="shared" si="32"/>
        <v>14.899999999999999</v>
      </c>
      <c r="L54" s="23"/>
      <c r="M54" s="10"/>
      <c r="N54" s="10">
        <f>K54-L50</f>
        <v>4.6788888888888902</v>
      </c>
      <c r="O54" s="10"/>
      <c r="P54" s="10"/>
      <c r="R54" s="36" t="s">
        <v>91</v>
      </c>
      <c r="S54" s="10"/>
      <c r="T54" s="10"/>
    </row>
    <row r="55" spans="2:20" x14ac:dyDescent="0.25">
      <c r="B55" s="5"/>
      <c r="C55" s="10" t="s">
        <v>10</v>
      </c>
      <c r="D55" s="10">
        <v>17.399999999999999</v>
      </c>
      <c r="E55" s="10">
        <v>17.5</v>
      </c>
      <c r="F55" s="10">
        <v>17.7</v>
      </c>
      <c r="G55" s="10">
        <f t="shared" si="29"/>
        <v>17.533333333333331</v>
      </c>
      <c r="H55" s="10">
        <f t="shared" si="24"/>
        <v>0.1080123449734645</v>
      </c>
      <c r="I55" s="10">
        <f t="shared" si="30"/>
        <v>701.33333333333326</v>
      </c>
      <c r="J55" s="21">
        <f t="shared" si="31"/>
        <v>0.70133333333333325</v>
      </c>
      <c r="K55" s="10">
        <f t="shared" si="32"/>
        <v>17.533333333333331</v>
      </c>
      <c r="L55" s="23"/>
      <c r="M55" s="10"/>
      <c r="N55" s="10">
        <f>K55-L50</f>
        <v>7.3122222222222231</v>
      </c>
      <c r="O55" s="10"/>
      <c r="P55" s="10"/>
      <c r="Q55" s="10"/>
      <c r="R55" s="36" t="s">
        <v>136</v>
      </c>
      <c r="S55" s="10"/>
      <c r="T55" s="10"/>
    </row>
    <row r="56" spans="2:20" x14ac:dyDescent="0.25">
      <c r="B56" s="5"/>
      <c r="C56" s="3" t="s">
        <v>3</v>
      </c>
      <c r="D56" s="3"/>
      <c r="E56" s="3"/>
      <c r="F56" s="3"/>
      <c r="G56" s="3"/>
      <c r="H56" s="3"/>
      <c r="I56" s="3"/>
      <c r="J56" s="27"/>
      <c r="K56" s="3"/>
      <c r="L56" s="60"/>
      <c r="M56" s="3"/>
      <c r="N56" s="3"/>
      <c r="O56" s="3"/>
      <c r="P56" s="3" t="s">
        <v>80</v>
      </c>
      <c r="Q56" s="3"/>
      <c r="R56" s="3"/>
      <c r="S56" s="3"/>
      <c r="T56" s="3"/>
    </row>
    <row r="57" spans="2:20" x14ac:dyDescent="0.25">
      <c r="B57" s="5"/>
      <c r="C57" s="10" t="s">
        <v>26</v>
      </c>
      <c r="D57" s="10">
        <v>15.3</v>
      </c>
      <c r="E57" s="10">
        <v>15.4</v>
      </c>
      <c r="F57" s="10">
        <v>15.4</v>
      </c>
      <c r="G57" s="10">
        <f t="shared" ref="G57:G61" si="33">AVERAGE(D57:F57)</f>
        <v>15.366666666666667</v>
      </c>
      <c r="H57" s="10">
        <f t="shared" si="24"/>
        <v>4.0824829046386159E-2</v>
      </c>
      <c r="I57" s="10">
        <f t="shared" ref="I57:I61" si="34">G57*40</f>
        <v>614.66666666666674</v>
      </c>
      <c r="J57" s="21">
        <f t="shared" ref="J57:J62" si="35">I57/1000</f>
        <v>0.61466666666666669</v>
      </c>
      <c r="K57" s="10">
        <f t="shared" ref="K57:K61" si="36">J57*25</f>
        <v>15.366666666666667</v>
      </c>
      <c r="L57" s="57">
        <f>AVERAGE(K57:K59)</f>
        <v>15.899999999999999</v>
      </c>
      <c r="M57" s="43">
        <f>_xlfn.STDEV.P(K57:K59)</f>
        <v>0.73080371788468212</v>
      </c>
      <c r="N57" s="10"/>
      <c r="O57" s="10"/>
      <c r="P57" s="10"/>
      <c r="Q57" s="43" t="s">
        <v>51</v>
      </c>
      <c r="R57" s="11"/>
      <c r="S57" s="76" t="s">
        <v>76</v>
      </c>
      <c r="T57" s="43"/>
    </row>
    <row r="58" spans="2:20" x14ac:dyDescent="0.25">
      <c r="B58" s="5"/>
      <c r="C58" s="10" t="s">
        <v>27</v>
      </c>
      <c r="D58" s="10">
        <v>16.899999999999999</v>
      </c>
      <c r="E58" s="10">
        <v>16.899999999999999</v>
      </c>
      <c r="F58" s="10">
        <v>17</v>
      </c>
      <c r="G58" s="10">
        <f t="shared" si="33"/>
        <v>16.933333333333334</v>
      </c>
      <c r="H58" s="10">
        <f t="shared" si="24"/>
        <v>4.0824829046386887E-2</v>
      </c>
      <c r="I58" s="10">
        <f t="shared" si="34"/>
        <v>677.33333333333337</v>
      </c>
      <c r="J58" s="21">
        <f t="shared" si="35"/>
        <v>0.67733333333333334</v>
      </c>
      <c r="K58" s="10">
        <f t="shared" si="36"/>
        <v>16.933333333333334</v>
      </c>
      <c r="L58" s="23"/>
      <c r="M58" s="10"/>
      <c r="N58" s="10"/>
      <c r="O58" s="10"/>
      <c r="P58" s="10"/>
      <c r="Q58" s="43" t="s">
        <v>52</v>
      </c>
      <c r="R58" s="11"/>
      <c r="S58" s="44" t="s">
        <v>77</v>
      </c>
      <c r="T58" s="43"/>
    </row>
    <row r="59" spans="2:20" x14ac:dyDescent="0.25">
      <c r="B59" s="5"/>
      <c r="C59" s="12" t="s">
        <v>28</v>
      </c>
      <c r="D59" s="12">
        <v>15.3</v>
      </c>
      <c r="E59" s="12">
        <v>15.4</v>
      </c>
      <c r="F59" s="12">
        <v>15.5</v>
      </c>
      <c r="G59" s="12">
        <f t="shared" si="33"/>
        <v>15.4</v>
      </c>
      <c r="H59" s="12">
        <f t="shared" si="24"/>
        <v>7.0710678118654502E-2</v>
      </c>
      <c r="I59" s="12">
        <f t="shared" si="34"/>
        <v>616</v>
      </c>
      <c r="J59" s="22">
        <f t="shared" si="35"/>
        <v>0.61599999999999999</v>
      </c>
      <c r="K59" s="12">
        <f t="shared" si="36"/>
        <v>15.4</v>
      </c>
      <c r="L59" s="24"/>
      <c r="M59" s="12"/>
      <c r="N59" s="12"/>
      <c r="O59" s="12"/>
      <c r="P59" s="12"/>
      <c r="Q59" s="33"/>
      <c r="R59" s="37"/>
      <c r="S59" s="37"/>
      <c r="T59" s="67"/>
    </row>
    <row r="60" spans="2:20" x14ac:dyDescent="0.25">
      <c r="B60" s="5"/>
      <c r="C60" s="10" t="s">
        <v>4</v>
      </c>
      <c r="D60" s="10">
        <v>25.1</v>
      </c>
      <c r="E60" s="10">
        <v>25.4</v>
      </c>
      <c r="F60" s="10">
        <v>25.5</v>
      </c>
      <c r="G60" s="10">
        <f t="shared" si="33"/>
        <v>25.333333333333332</v>
      </c>
      <c r="H60" s="10">
        <f t="shared" si="24"/>
        <v>0.14719601443879671</v>
      </c>
      <c r="I60" s="10">
        <f t="shared" si="34"/>
        <v>1013.3333333333333</v>
      </c>
      <c r="J60" s="21">
        <f t="shared" si="35"/>
        <v>1.0133333333333332</v>
      </c>
      <c r="K60" s="10">
        <f t="shared" si="36"/>
        <v>25.333333333333329</v>
      </c>
      <c r="L60" s="23">
        <f>AVERAGE(K60:K62)</f>
        <v>25.022222222222222</v>
      </c>
      <c r="M60" s="10">
        <f>_xlfn.STDEV.P(K60:K62)</f>
        <v>0.68924721863425964</v>
      </c>
      <c r="N60" s="10">
        <f>K60-L57</f>
        <v>9.43333333333333</v>
      </c>
      <c r="O60" s="71">
        <f>AVERAGE(N60:N62)</f>
        <v>9.1222222222222236</v>
      </c>
      <c r="P60" s="10"/>
      <c r="Q60" s="2"/>
      <c r="R60" s="36" t="s">
        <v>53</v>
      </c>
      <c r="S60" s="76" t="s">
        <v>146</v>
      </c>
      <c r="T60" s="43"/>
    </row>
    <row r="61" spans="2:20" x14ac:dyDescent="0.25">
      <c r="B61" s="5"/>
      <c r="C61" s="10" t="s">
        <v>5</v>
      </c>
      <c r="D61" s="10">
        <v>25.4</v>
      </c>
      <c r="E61" s="10">
        <v>25.7</v>
      </c>
      <c r="F61" s="10">
        <v>25.9</v>
      </c>
      <c r="G61" s="10">
        <f t="shared" si="33"/>
        <v>25.666666666666668</v>
      </c>
      <c r="H61" s="10">
        <f t="shared" si="24"/>
        <v>0.17795130420052188</v>
      </c>
      <c r="I61" s="10">
        <f t="shared" si="34"/>
        <v>1026.6666666666667</v>
      </c>
      <c r="J61" s="21">
        <f t="shared" si="35"/>
        <v>1.0266666666666668</v>
      </c>
      <c r="K61" s="10">
        <f t="shared" si="36"/>
        <v>25.666666666666671</v>
      </c>
      <c r="L61" s="23"/>
      <c r="M61" s="10"/>
      <c r="N61" s="10">
        <f>K61-L57</f>
        <v>9.7666666666666728</v>
      </c>
      <c r="O61" s="10"/>
      <c r="P61" s="10"/>
      <c r="R61" s="36" t="s">
        <v>54</v>
      </c>
      <c r="S61" s="44" t="s">
        <v>77</v>
      </c>
      <c r="T61" s="43"/>
    </row>
    <row r="62" spans="2:20" x14ac:dyDescent="0.25">
      <c r="B62" s="5"/>
      <c r="C62" s="10" t="s">
        <v>6</v>
      </c>
      <c r="D62" s="10">
        <v>23.9</v>
      </c>
      <c r="E62" s="10">
        <v>24.1</v>
      </c>
      <c r="F62" s="10">
        <v>24.2</v>
      </c>
      <c r="G62" s="10">
        <f>AVERAGE(D62:F62)</f>
        <v>24.066666666666666</v>
      </c>
      <c r="H62" s="10">
        <f>_xlfn.STDEV.P(D62:G62)</f>
        <v>0.10801234497346478</v>
      </c>
      <c r="I62" s="10">
        <f>G62*40</f>
        <v>962.66666666666663</v>
      </c>
      <c r="J62" s="21">
        <f t="shared" si="35"/>
        <v>0.96266666666666667</v>
      </c>
      <c r="K62" s="10">
        <f>J62*25</f>
        <v>24.066666666666666</v>
      </c>
      <c r="L62" s="23"/>
      <c r="M62" s="10"/>
      <c r="N62" s="10">
        <f>K62-L57</f>
        <v>8.1666666666666679</v>
      </c>
      <c r="O62" s="10"/>
      <c r="P62" s="10"/>
      <c r="Q62" s="2"/>
      <c r="R62" s="50" t="s">
        <v>137</v>
      </c>
      <c r="S62" s="44"/>
      <c r="T62" s="43"/>
    </row>
    <row r="63" spans="2:20" x14ac:dyDescent="0.25">
      <c r="B63" s="5"/>
      <c r="C63" s="2"/>
      <c r="D63" s="2"/>
      <c r="E63" s="2"/>
      <c r="F63" s="2"/>
      <c r="G63" s="2"/>
      <c r="H63" s="2"/>
      <c r="I63" s="2"/>
      <c r="J63" s="1"/>
      <c r="K63" s="2"/>
      <c r="L63" s="2"/>
      <c r="M63" s="2"/>
      <c r="N63" s="2"/>
      <c r="O63" s="2"/>
      <c r="P63" s="2"/>
      <c r="Q63" s="2"/>
      <c r="R63" s="50" t="s">
        <v>148</v>
      </c>
      <c r="S63" s="11"/>
      <c r="T63" s="11"/>
    </row>
    <row r="64" spans="2:20" s="38" customFormat="1" ht="8.4499999999999993" customHeight="1" x14ac:dyDescent="0.3"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</row>
    <row r="65" spans="2:20" ht="15.95" customHeight="1" x14ac:dyDescent="0.3">
      <c r="B65" s="18" t="s">
        <v>55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</row>
    <row r="66" spans="2:20" x14ac:dyDescent="0.25">
      <c r="B66" s="18"/>
      <c r="C66" s="3" t="s">
        <v>1</v>
      </c>
      <c r="D66" s="3"/>
      <c r="E66" s="3"/>
      <c r="F66" s="3"/>
      <c r="G66" s="3"/>
      <c r="H66" s="3"/>
      <c r="I66" s="3"/>
      <c r="J66" s="27"/>
      <c r="K66" s="3"/>
      <c r="L66" s="60"/>
      <c r="M66" s="3"/>
      <c r="N66" s="3"/>
      <c r="O66" s="3"/>
      <c r="P66" s="3" t="s">
        <v>79</v>
      </c>
      <c r="Q66" s="3"/>
      <c r="R66" s="3"/>
      <c r="S66" s="3"/>
      <c r="T66" s="3"/>
    </row>
    <row r="67" spans="2:20" x14ac:dyDescent="0.25">
      <c r="B67" s="18"/>
      <c r="C67" s="43" t="s">
        <v>26</v>
      </c>
      <c r="D67" s="43">
        <v>2.36</v>
      </c>
      <c r="E67" s="43">
        <v>2.36</v>
      </c>
      <c r="F67" s="43">
        <v>2.37</v>
      </c>
      <c r="G67" s="43">
        <f t="shared" ref="G67:G72" si="37">AVERAGE(D67:F67)</f>
        <v>2.3633333333333333</v>
      </c>
      <c r="H67" s="43">
        <f>_xlfn.STDEV.P(D67:F67)</f>
        <v>4.7140452079104259E-3</v>
      </c>
      <c r="I67" s="43">
        <f t="shared" ref="I67:I72" si="38">G67*40</f>
        <v>94.533333333333331</v>
      </c>
      <c r="J67" s="44">
        <f t="shared" ref="J67:J72" si="39">I67/1000</f>
        <v>9.453333333333333E-2</v>
      </c>
      <c r="K67" s="43">
        <f t="shared" ref="K67:K72" si="40">J67*25</f>
        <v>2.3633333333333333</v>
      </c>
      <c r="L67" s="57">
        <f>AVERAGE(K67:K69)</f>
        <v>2.1833333333333331</v>
      </c>
      <c r="M67" s="43">
        <f>_xlfn.STDEV.P(K67:K69)</f>
        <v>0.13366625103842281</v>
      </c>
      <c r="N67" s="43"/>
      <c r="O67" s="43"/>
      <c r="P67" s="10"/>
      <c r="Q67" s="10"/>
      <c r="R67" s="10"/>
      <c r="S67" s="10"/>
      <c r="T67" s="10"/>
    </row>
    <row r="68" spans="2:20" x14ac:dyDescent="0.25">
      <c r="B68" s="5"/>
      <c r="C68" s="43" t="s">
        <v>27</v>
      </c>
      <c r="D68" s="43">
        <v>2.21</v>
      </c>
      <c r="E68" s="43">
        <v>2.11</v>
      </c>
      <c r="F68" s="43">
        <v>2.11</v>
      </c>
      <c r="G68" s="43">
        <f t="shared" si="37"/>
        <v>2.1433333333333331</v>
      </c>
      <c r="H68" s="43">
        <f t="shared" ref="H68:H93" si="41">_xlfn.STDEV.P(D68:F68)</f>
        <v>4.7140452079103216E-2</v>
      </c>
      <c r="I68" s="43">
        <f t="shared" si="38"/>
        <v>85.73333333333332</v>
      </c>
      <c r="J68" s="44">
        <f t="shared" si="39"/>
        <v>8.5733333333333314E-2</v>
      </c>
      <c r="K68" s="43">
        <f t="shared" si="40"/>
        <v>2.1433333333333326</v>
      </c>
      <c r="L68" s="57"/>
      <c r="M68" s="43"/>
      <c r="N68" s="43"/>
      <c r="O68" s="43"/>
      <c r="P68" s="10"/>
      <c r="Q68" s="10"/>
      <c r="R68" s="10"/>
      <c r="S68" s="10"/>
      <c r="T68" s="10"/>
    </row>
    <row r="69" spans="2:20" x14ac:dyDescent="0.25">
      <c r="B69" s="5"/>
      <c r="C69" s="46" t="s">
        <v>28</v>
      </c>
      <c r="D69" s="46">
        <v>2.04</v>
      </c>
      <c r="E69" s="46">
        <v>2.0499999999999998</v>
      </c>
      <c r="F69" s="46">
        <v>2.04</v>
      </c>
      <c r="G69" s="46">
        <f t="shared" si="37"/>
        <v>2.0433333333333334</v>
      </c>
      <c r="H69" s="46">
        <f t="shared" si="41"/>
        <v>4.714045207910216E-3</v>
      </c>
      <c r="I69" s="46">
        <f t="shared" si="38"/>
        <v>81.733333333333334</v>
      </c>
      <c r="J69" s="45">
        <f t="shared" si="39"/>
        <v>8.1733333333333338E-2</v>
      </c>
      <c r="K69" s="46">
        <f t="shared" si="40"/>
        <v>2.0433333333333334</v>
      </c>
      <c r="L69" s="58"/>
      <c r="M69" s="46"/>
      <c r="N69" s="46"/>
      <c r="O69" s="46"/>
      <c r="P69" s="12"/>
      <c r="Q69" s="12"/>
      <c r="R69" s="12"/>
      <c r="S69" s="12"/>
      <c r="T69" s="19"/>
    </row>
    <row r="70" spans="2:20" x14ac:dyDescent="0.25">
      <c r="B70" s="5"/>
      <c r="C70" s="43" t="s">
        <v>4</v>
      </c>
      <c r="D70" s="43">
        <v>14.4</v>
      </c>
      <c r="E70" s="43">
        <v>14.5</v>
      </c>
      <c r="F70" s="43">
        <v>14.5</v>
      </c>
      <c r="G70" s="43">
        <f t="shared" si="37"/>
        <v>14.466666666666667</v>
      </c>
      <c r="H70" s="43">
        <f t="shared" si="41"/>
        <v>4.7140452079103001E-2</v>
      </c>
      <c r="I70" s="43">
        <f t="shared" si="38"/>
        <v>578.66666666666663</v>
      </c>
      <c r="J70" s="44">
        <f t="shared" si="39"/>
        <v>0.57866666666666666</v>
      </c>
      <c r="K70" s="43">
        <f t="shared" si="40"/>
        <v>14.466666666666667</v>
      </c>
      <c r="L70" s="57">
        <f>AVERAGE(K70:K72)</f>
        <v>14.088888888888889</v>
      </c>
      <c r="M70" s="43">
        <f>_xlfn.STDEV.P(K70:K72)</f>
        <v>1.4135150127812677</v>
      </c>
      <c r="N70" s="43">
        <f>K70-L67</f>
        <v>12.283333333333333</v>
      </c>
      <c r="O70" s="73">
        <f>AVERAGE(N70:N72)</f>
        <v>11.905555555555553</v>
      </c>
      <c r="P70" s="10"/>
      <c r="Q70" s="2"/>
      <c r="R70" s="11"/>
      <c r="S70" s="72"/>
      <c r="T70" s="43"/>
    </row>
    <row r="71" spans="2:20" x14ac:dyDescent="0.25">
      <c r="B71" s="5"/>
      <c r="C71" s="43" t="s">
        <v>5</v>
      </c>
      <c r="D71" s="43">
        <v>12.2</v>
      </c>
      <c r="E71" s="43">
        <v>12.2</v>
      </c>
      <c r="F71" s="43">
        <v>12.2</v>
      </c>
      <c r="G71" s="43">
        <f t="shared" si="37"/>
        <v>12.199999999999998</v>
      </c>
      <c r="H71" s="43">
        <f t="shared" si="41"/>
        <v>1.7763568394002505E-15</v>
      </c>
      <c r="I71" s="43">
        <f t="shared" si="38"/>
        <v>487.99999999999989</v>
      </c>
      <c r="J71" s="44">
        <f t="shared" si="39"/>
        <v>0.48799999999999988</v>
      </c>
      <c r="K71" s="43">
        <f t="shared" si="40"/>
        <v>12.199999999999998</v>
      </c>
      <c r="L71" s="57"/>
      <c r="M71" s="43"/>
      <c r="N71" s="43">
        <f>K71-L67</f>
        <v>10.016666666666664</v>
      </c>
      <c r="O71" s="43"/>
      <c r="P71" s="10"/>
      <c r="Q71" s="10"/>
      <c r="R71" s="10"/>
      <c r="S71" s="11"/>
      <c r="T71" s="43"/>
    </row>
    <row r="72" spans="2:20" x14ac:dyDescent="0.25">
      <c r="B72" s="5"/>
      <c r="C72" s="43" t="s">
        <v>6</v>
      </c>
      <c r="D72" s="43">
        <v>15.6</v>
      </c>
      <c r="E72" s="43">
        <v>15.6</v>
      </c>
      <c r="F72" s="43">
        <v>15.6</v>
      </c>
      <c r="G72" s="43">
        <f t="shared" si="37"/>
        <v>15.6</v>
      </c>
      <c r="H72" s="43">
        <f t="shared" si="41"/>
        <v>0</v>
      </c>
      <c r="I72" s="43">
        <f t="shared" si="38"/>
        <v>624</v>
      </c>
      <c r="J72" s="44">
        <f t="shared" si="39"/>
        <v>0.624</v>
      </c>
      <c r="K72" s="43">
        <f t="shared" si="40"/>
        <v>15.6</v>
      </c>
      <c r="L72" s="57"/>
      <c r="M72" s="43"/>
      <c r="N72" s="43">
        <f>K72-L67</f>
        <v>13.416666666666666</v>
      </c>
      <c r="O72" s="43"/>
      <c r="P72" s="10"/>
      <c r="Q72" s="10"/>
      <c r="R72" s="10"/>
      <c r="S72" s="10"/>
      <c r="T72" s="10"/>
    </row>
    <row r="73" spans="2:20" x14ac:dyDescent="0.25">
      <c r="B73" s="5"/>
      <c r="C73" s="3" t="s">
        <v>2</v>
      </c>
      <c r="D73" s="3"/>
      <c r="E73" s="3"/>
      <c r="F73" s="3"/>
      <c r="G73" s="3"/>
      <c r="H73" s="3"/>
      <c r="I73" s="3"/>
      <c r="J73" s="27"/>
      <c r="K73" s="3"/>
      <c r="L73" s="60"/>
      <c r="M73" s="3"/>
      <c r="N73" s="3"/>
      <c r="O73" s="3"/>
      <c r="P73" s="3" t="s">
        <v>80</v>
      </c>
      <c r="Q73" s="3"/>
      <c r="R73" s="3"/>
      <c r="S73" s="3"/>
      <c r="T73" s="3"/>
    </row>
    <row r="74" spans="2:20" x14ac:dyDescent="0.25">
      <c r="B74" s="5"/>
      <c r="C74" s="43" t="s">
        <v>26</v>
      </c>
      <c r="D74" s="43">
        <v>1.68</v>
      </c>
      <c r="E74" s="43">
        <v>1.69</v>
      </c>
      <c r="F74" s="43">
        <v>1.69</v>
      </c>
      <c r="G74" s="43">
        <f t="shared" ref="G74:G79" si="42">AVERAGE(D74:F74)</f>
        <v>1.6866666666666668</v>
      </c>
      <c r="H74" s="43">
        <f t="shared" si="41"/>
        <v>4.7140452079103209E-3</v>
      </c>
      <c r="I74" s="43">
        <f t="shared" ref="I74:I79" si="43">G74*40</f>
        <v>67.466666666666669</v>
      </c>
      <c r="J74" s="44">
        <f t="shared" ref="J74:J79" si="44">I74/1000</f>
        <v>6.7466666666666675E-2</v>
      </c>
      <c r="K74" s="43">
        <f t="shared" ref="K74:K79" si="45">J74*25</f>
        <v>1.686666666666667</v>
      </c>
      <c r="L74" s="57">
        <f>AVERAGE(K74:K76)</f>
        <v>1.6333333333333335</v>
      </c>
      <c r="M74" s="43">
        <f>_xlfn.STDEV.P(K74:K76)</f>
        <v>0.11521316797169538</v>
      </c>
      <c r="N74" s="43"/>
      <c r="O74" s="43"/>
      <c r="P74" s="10"/>
      <c r="Q74" s="43" t="s">
        <v>56</v>
      </c>
      <c r="R74" s="11"/>
      <c r="S74" s="11"/>
      <c r="T74" s="11"/>
    </row>
    <row r="75" spans="2:20" x14ac:dyDescent="0.25">
      <c r="B75" s="5"/>
      <c r="C75" s="43" t="s">
        <v>27</v>
      </c>
      <c r="D75" s="43">
        <v>1.49</v>
      </c>
      <c r="E75" s="43">
        <v>1.46</v>
      </c>
      <c r="F75" s="43">
        <v>1.47</v>
      </c>
      <c r="G75" s="43">
        <f t="shared" si="42"/>
        <v>1.4733333333333334</v>
      </c>
      <c r="H75" s="43">
        <f t="shared" si="41"/>
        <v>1.2472191289246483E-2</v>
      </c>
      <c r="I75" s="43">
        <f t="shared" si="43"/>
        <v>58.933333333333337</v>
      </c>
      <c r="J75" s="44">
        <f t="shared" si="44"/>
        <v>5.8933333333333338E-2</v>
      </c>
      <c r="K75" s="43">
        <f t="shared" si="45"/>
        <v>1.4733333333333334</v>
      </c>
      <c r="L75" s="57"/>
      <c r="M75" s="43"/>
      <c r="N75" s="43"/>
      <c r="O75" s="43"/>
      <c r="P75" s="10"/>
      <c r="Q75" s="10"/>
      <c r="R75" s="10"/>
      <c r="S75" s="10"/>
      <c r="T75" s="10"/>
    </row>
    <row r="76" spans="2:20" x14ac:dyDescent="0.25">
      <c r="B76" s="5"/>
      <c r="C76" s="46" t="s">
        <v>28</v>
      </c>
      <c r="D76" s="46">
        <v>1.75</v>
      </c>
      <c r="E76" s="46">
        <v>1.74</v>
      </c>
      <c r="F76" s="46">
        <v>1.73</v>
      </c>
      <c r="G76" s="46">
        <f t="shared" si="42"/>
        <v>1.7400000000000002</v>
      </c>
      <c r="H76" s="46">
        <f t="shared" si="41"/>
        <v>8.1649658092772682E-3</v>
      </c>
      <c r="I76" s="46">
        <f t="shared" si="43"/>
        <v>69.600000000000009</v>
      </c>
      <c r="J76" s="45">
        <f t="shared" si="44"/>
        <v>6.9600000000000009E-2</v>
      </c>
      <c r="K76" s="46">
        <f t="shared" si="45"/>
        <v>1.7400000000000002</v>
      </c>
      <c r="L76" s="58"/>
      <c r="M76" s="46"/>
      <c r="N76" s="46"/>
      <c r="O76" s="46"/>
      <c r="P76" s="12"/>
      <c r="Q76" s="12"/>
      <c r="R76" s="12"/>
      <c r="S76" s="12"/>
      <c r="T76" s="19"/>
    </row>
    <row r="77" spans="2:20" x14ac:dyDescent="0.25">
      <c r="B77" s="5"/>
      <c r="C77" s="43" t="s">
        <v>4</v>
      </c>
      <c r="D77" s="43">
        <v>7.41</v>
      </c>
      <c r="E77" s="43">
        <v>7.38</v>
      </c>
      <c r="F77" s="43">
        <v>7.32</v>
      </c>
      <c r="G77" s="43">
        <f t="shared" si="42"/>
        <v>7.37</v>
      </c>
      <c r="H77" s="43">
        <f t="shared" si="41"/>
        <v>3.7416573867739326E-2</v>
      </c>
      <c r="I77" s="43">
        <f t="shared" si="43"/>
        <v>294.8</v>
      </c>
      <c r="J77" s="44">
        <f t="shared" si="44"/>
        <v>0.29480000000000001</v>
      </c>
      <c r="K77" s="43">
        <f t="shared" si="45"/>
        <v>7.37</v>
      </c>
      <c r="L77" s="57">
        <f>AVERAGE(K77:K79)</f>
        <v>8.2877777777777766</v>
      </c>
      <c r="M77" s="43">
        <f>_xlfn.STDEV.P(K77:K79)</f>
        <v>0.73785140194894605</v>
      </c>
      <c r="N77" s="43">
        <f>K77-L74</f>
        <v>5.7366666666666664</v>
      </c>
      <c r="O77" s="73">
        <f>AVERAGE(N77:N79)</f>
        <v>6.6544444444444437</v>
      </c>
      <c r="P77" s="10"/>
      <c r="R77" s="68" t="s">
        <v>57</v>
      </c>
      <c r="S77" s="11"/>
      <c r="T77" s="11"/>
    </row>
    <row r="78" spans="2:20" x14ac:dyDescent="0.25">
      <c r="B78" s="5"/>
      <c r="C78" s="43" t="s">
        <v>5</v>
      </c>
      <c r="D78" s="43">
        <v>8.31</v>
      </c>
      <c r="E78" s="43">
        <v>8.3000000000000007</v>
      </c>
      <c r="F78" s="43">
        <v>8.34</v>
      </c>
      <c r="G78" s="43">
        <f t="shared" si="42"/>
        <v>8.3166666666666664</v>
      </c>
      <c r="H78" s="43">
        <f t="shared" si="41"/>
        <v>1.6996731711975587E-2</v>
      </c>
      <c r="I78" s="43">
        <f t="shared" si="43"/>
        <v>332.66666666666663</v>
      </c>
      <c r="J78" s="44">
        <f t="shared" si="44"/>
        <v>0.33266666666666661</v>
      </c>
      <c r="K78" s="43">
        <f t="shared" si="45"/>
        <v>8.3166666666666647</v>
      </c>
      <c r="L78" s="57"/>
      <c r="M78" s="43"/>
      <c r="N78" s="43">
        <f>K78-L74</f>
        <v>6.6833333333333309</v>
      </c>
      <c r="O78" s="43"/>
      <c r="P78" s="10"/>
      <c r="Q78" s="10"/>
      <c r="R78" s="36" t="s">
        <v>142</v>
      </c>
      <c r="S78" s="10"/>
      <c r="T78" s="10"/>
    </row>
    <row r="79" spans="2:20" x14ac:dyDescent="0.25">
      <c r="B79" s="5"/>
      <c r="C79" s="43" t="s">
        <v>6</v>
      </c>
      <c r="D79" s="43">
        <v>9.16</v>
      </c>
      <c r="E79" s="43">
        <v>9.18</v>
      </c>
      <c r="F79" s="43">
        <v>9.19</v>
      </c>
      <c r="G79" s="43">
        <f t="shared" si="42"/>
        <v>9.1766666666666676</v>
      </c>
      <c r="H79" s="43">
        <f t="shared" si="41"/>
        <v>1.2472191289246206E-2</v>
      </c>
      <c r="I79" s="43">
        <f t="shared" si="43"/>
        <v>367.06666666666672</v>
      </c>
      <c r="J79" s="44">
        <f t="shared" si="44"/>
        <v>0.36706666666666671</v>
      </c>
      <c r="K79" s="43">
        <f t="shared" si="45"/>
        <v>9.1766666666666676</v>
      </c>
      <c r="L79" s="57"/>
      <c r="M79" s="43"/>
      <c r="N79" s="43">
        <f>K79-L74</f>
        <v>7.5433333333333339</v>
      </c>
      <c r="O79" s="43"/>
      <c r="P79" s="10"/>
      <c r="Q79" s="10"/>
      <c r="S79" s="10"/>
      <c r="T79" s="10"/>
    </row>
    <row r="80" spans="2:20" x14ac:dyDescent="0.25">
      <c r="B80" s="5"/>
      <c r="C80" s="3" t="s">
        <v>7</v>
      </c>
      <c r="D80" s="3"/>
      <c r="E80" s="3"/>
      <c r="F80" s="3"/>
      <c r="G80" s="3"/>
      <c r="H80" s="3"/>
      <c r="I80" s="3"/>
      <c r="J80" s="27"/>
      <c r="K80" s="3"/>
      <c r="L80" s="60"/>
      <c r="M80" s="3"/>
      <c r="N80" s="3"/>
      <c r="O80" s="3"/>
      <c r="P80" s="3" t="s">
        <v>81</v>
      </c>
      <c r="Q80" s="3"/>
      <c r="R80" s="3"/>
      <c r="S80" s="3"/>
      <c r="T80" s="3"/>
    </row>
    <row r="81" spans="2:20" x14ac:dyDescent="0.25">
      <c r="B81" s="5"/>
      <c r="C81" s="43" t="s">
        <v>26</v>
      </c>
      <c r="D81" s="10">
        <v>1.44</v>
      </c>
      <c r="E81" s="10">
        <v>1.48</v>
      </c>
      <c r="F81" s="10">
        <v>1.47</v>
      </c>
      <c r="G81" s="28">
        <f t="shared" ref="G81:G86" si="46">AVERAGE(D81:F81)</f>
        <v>1.4633333333333332</v>
      </c>
      <c r="H81" s="10">
        <f t="shared" si="41"/>
        <v>1.6996731711975965E-2</v>
      </c>
      <c r="I81" s="29">
        <f t="shared" ref="I81:I86" si="47">G81*40</f>
        <v>58.533333333333324</v>
      </c>
      <c r="J81" s="30">
        <f t="shared" ref="J81:J86" si="48">I81/1000</f>
        <v>5.8533333333333326E-2</v>
      </c>
      <c r="K81" s="29">
        <f t="shared" ref="K81:K86" si="49">J81*25</f>
        <v>1.4633333333333332</v>
      </c>
      <c r="L81" s="29">
        <f>AVERAGE(K81:K83)</f>
        <v>1.6511111111111114</v>
      </c>
      <c r="M81" s="29">
        <f>_xlfn.STDEV.P(K81:K83)</f>
        <v>0.15377552984869527</v>
      </c>
      <c r="N81" s="2"/>
      <c r="O81" s="2"/>
      <c r="P81" s="10"/>
      <c r="Q81" s="10" t="s">
        <v>58</v>
      </c>
      <c r="R81" s="10"/>
      <c r="S81" s="10"/>
      <c r="T81" s="10"/>
    </row>
    <row r="82" spans="2:20" x14ac:dyDescent="0.25">
      <c r="B82" s="5"/>
      <c r="C82" s="43" t="s">
        <v>27</v>
      </c>
      <c r="D82" s="10">
        <v>1.81</v>
      </c>
      <c r="E82" s="10">
        <v>1.84</v>
      </c>
      <c r="F82" s="10">
        <v>1.87</v>
      </c>
      <c r="G82" s="28">
        <f t="shared" si="46"/>
        <v>1.84</v>
      </c>
      <c r="H82" s="10">
        <f t="shared" si="41"/>
        <v>2.4494897427831803E-2</v>
      </c>
      <c r="I82" s="29">
        <f t="shared" si="47"/>
        <v>73.600000000000009</v>
      </c>
      <c r="J82" s="30">
        <f t="shared" si="48"/>
        <v>7.3600000000000013E-2</v>
      </c>
      <c r="K82" s="29">
        <f t="shared" si="49"/>
        <v>1.8400000000000003</v>
      </c>
      <c r="L82" s="2"/>
      <c r="M82" s="2"/>
      <c r="N82" s="2"/>
      <c r="O82" s="2"/>
      <c r="P82" s="10"/>
      <c r="Q82" s="10"/>
      <c r="R82" s="10"/>
      <c r="S82" s="10"/>
      <c r="T82" s="10"/>
    </row>
    <row r="83" spans="2:20" x14ac:dyDescent="0.25">
      <c r="B83" s="5"/>
      <c r="C83" s="46" t="s">
        <v>28</v>
      </c>
      <c r="D83" s="12">
        <v>1.64</v>
      </c>
      <c r="E83" s="12">
        <v>1.65</v>
      </c>
      <c r="F83" s="12">
        <v>1.66</v>
      </c>
      <c r="G83" s="31">
        <f t="shared" si="46"/>
        <v>1.6500000000000001</v>
      </c>
      <c r="H83" s="12">
        <f t="shared" si="41"/>
        <v>8.1649658092772682E-3</v>
      </c>
      <c r="I83" s="32">
        <f t="shared" si="47"/>
        <v>66</v>
      </c>
      <c r="J83" s="34">
        <f t="shared" si="48"/>
        <v>6.6000000000000003E-2</v>
      </c>
      <c r="K83" s="32">
        <f t="shared" si="49"/>
        <v>1.6500000000000001</v>
      </c>
      <c r="L83" s="33"/>
      <c r="M83" s="33"/>
      <c r="N83" s="33"/>
      <c r="O83" s="33"/>
      <c r="P83" s="12"/>
      <c r="Q83" s="12"/>
      <c r="R83" s="12"/>
      <c r="S83" s="12"/>
      <c r="T83" s="19"/>
    </row>
    <row r="84" spans="2:20" x14ac:dyDescent="0.25">
      <c r="B84" s="5"/>
      <c r="C84" s="10" t="s">
        <v>8</v>
      </c>
      <c r="D84" s="10">
        <v>4.55</v>
      </c>
      <c r="E84" s="10">
        <v>4.57</v>
      </c>
      <c r="F84" s="10">
        <v>4.59</v>
      </c>
      <c r="G84" s="28">
        <f t="shared" si="46"/>
        <v>4.57</v>
      </c>
      <c r="H84" s="10">
        <f t="shared" si="41"/>
        <v>1.6329931618554536E-2</v>
      </c>
      <c r="I84" s="29">
        <f t="shared" si="47"/>
        <v>182.8</v>
      </c>
      <c r="J84" s="30">
        <f t="shared" si="48"/>
        <v>0.18280000000000002</v>
      </c>
      <c r="K84" s="29">
        <f t="shared" si="49"/>
        <v>4.57</v>
      </c>
      <c r="L84" s="29">
        <f>AVERAGE(K84:K86)</f>
        <v>7.1288888888888904</v>
      </c>
      <c r="M84" s="29">
        <f>_xlfn.STDEV.P(K84:K86)</f>
        <v>1.8275957356153738</v>
      </c>
      <c r="N84" s="29">
        <f>K84-L81</f>
        <v>2.9188888888888886</v>
      </c>
      <c r="O84" s="75">
        <f>AVERAGE(N84:N86)</f>
        <v>5.4777777777777779</v>
      </c>
      <c r="P84" s="10"/>
      <c r="Q84" s="2"/>
      <c r="R84" s="36" t="s">
        <v>59</v>
      </c>
      <c r="S84" s="10"/>
      <c r="T84" s="10"/>
    </row>
    <row r="85" spans="2:20" x14ac:dyDescent="0.25">
      <c r="B85" s="5"/>
      <c r="C85" s="10" t="s">
        <v>9</v>
      </c>
      <c r="D85" s="10">
        <v>8.67</v>
      </c>
      <c r="E85" s="10">
        <v>8.7100000000000009</v>
      </c>
      <c r="F85" s="10">
        <v>8.7899999999999991</v>
      </c>
      <c r="G85" s="28">
        <f t="shared" si="46"/>
        <v>8.7233333333333345</v>
      </c>
      <c r="H85" s="10">
        <f t="shared" si="41"/>
        <v>4.9888765156985454E-2</v>
      </c>
      <c r="I85" s="29">
        <f t="shared" si="47"/>
        <v>348.93333333333339</v>
      </c>
      <c r="J85" s="30">
        <f t="shared" si="48"/>
        <v>0.34893333333333337</v>
      </c>
      <c r="K85" s="29">
        <f t="shared" si="49"/>
        <v>8.7233333333333345</v>
      </c>
      <c r="L85" s="2"/>
      <c r="M85" s="2"/>
      <c r="N85" s="29">
        <f>K85-L81</f>
        <v>7.0722222222222229</v>
      </c>
      <c r="O85" s="29"/>
      <c r="P85" s="10"/>
      <c r="Q85" s="10"/>
      <c r="R85" s="36" t="s">
        <v>144</v>
      </c>
      <c r="S85" s="10"/>
      <c r="T85" s="10"/>
    </row>
    <row r="86" spans="2:20" x14ac:dyDescent="0.25">
      <c r="B86" s="5"/>
      <c r="C86" s="10" t="s">
        <v>10</v>
      </c>
      <c r="D86" s="10">
        <v>8.07</v>
      </c>
      <c r="E86" s="10">
        <v>8.09</v>
      </c>
      <c r="F86" s="10">
        <v>8.1199999999999992</v>
      </c>
      <c r="G86" s="28">
        <f t="shared" si="46"/>
        <v>8.0933333333333337</v>
      </c>
      <c r="H86" s="10">
        <f t="shared" si="41"/>
        <v>2.0548046676562817E-2</v>
      </c>
      <c r="I86" s="29">
        <f t="shared" si="47"/>
        <v>323.73333333333335</v>
      </c>
      <c r="J86" s="30">
        <f t="shared" si="48"/>
        <v>0.32373333333333337</v>
      </c>
      <c r="K86" s="29">
        <f t="shared" si="49"/>
        <v>8.0933333333333337</v>
      </c>
      <c r="L86" s="2"/>
      <c r="M86" s="2"/>
      <c r="N86" s="29">
        <f>K86-L81</f>
        <v>6.4422222222222221</v>
      </c>
      <c r="O86" s="29"/>
      <c r="P86" s="10"/>
      <c r="Q86" s="10"/>
      <c r="R86" s="10"/>
      <c r="S86" s="10"/>
      <c r="T86" s="10"/>
    </row>
    <row r="87" spans="2:20" x14ac:dyDescent="0.25">
      <c r="B87" s="5"/>
      <c r="C87" s="3" t="s">
        <v>3</v>
      </c>
      <c r="D87" s="3"/>
      <c r="E87" s="3"/>
      <c r="F87" s="3"/>
      <c r="G87" s="3"/>
      <c r="H87" s="3"/>
      <c r="I87" s="3"/>
      <c r="J87" s="27"/>
      <c r="K87" s="3"/>
      <c r="L87" s="60"/>
      <c r="M87" s="3"/>
      <c r="N87" s="3"/>
      <c r="O87" s="3"/>
      <c r="P87" s="3" t="s">
        <v>82</v>
      </c>
      <c r="Q87" s="3"/>
      <c r="R87" s="3"/>
      <c r="S87" s="3"/>
      <c r="T87" s="3"/>
    </row>
    <row r="88" spans="2:20" x14ac:dyDescent="0.25">
      <c r="B88" s="5"/>
      <c r="C88" s="43" t="s">
        <v>26</v>
      </c>
      <c r="D88" s="43">
        <v>3.75</v>
      </c>
      <c r="E88" s="43">
        <v>3.83</v>
      </c>
      <c r="F88" s="43">
        <v>3.85</v>
      </c>
      <c r="G88" s="43">
        <f t="shared" ref="G88:G93" si="50">AVERAGE(D88:F88)</f>
        <v>3.81</v>
      </c>
      <c r="H88" s="43">
        <f t="shared" si="41"/>
        <v>4.3204937989385774E-2</v>
      </c>
      <c r="I88" s="43">
        <f t="shared" ref="I88:I93" si="51">G88*40</f>
        <v>152.4</v>
      </c>
      <c r="J88" s="44">
        <f t="shared" ref="J88:J93" si="52">I88/1000</f>
        <v>0.15240000000000001</v>
      </c>
      <c r="K88" s="43">
        <f t="shared" ref="K88:K93" si="53">J88*25</f>
        <v>3.81</v>
      </c>
      <c r="L88" s="57">
        <f>AVERAGE(K88:K90)</f>
        <v>3.661111111111111</v>
      </c>
      <c r="M88" s="43">
        <f>_xlfn.STDEV.P(K88:K90)</f>
        <v>0.25169548522758745</v>
      </c>
      <c r="N88" s="43"/>
      <c r="O88" s="43"/>
      <c r="P88" s="10"/>
      <c r="Q88" s="50" t="s">
        <v>60</v>
      </c>
      <c r="R88" s="43"/>
      <c r="S88" s="11"/>
      <c r="T88" s="11"/>
    </row>
    <row r="89" spans="2:20" x14ac:dyDescent="0.25">
      <c r="B89" s="5"/>
      <c r="C89" s="43" t="s">
        <v>27</v>
      </c>
      <c r="D89" s="43">
        <v>3.25</v>
      </c>
      <c r="E89" s="43">
        <v>3.33</v>
      </c>
      <c r="F89" s="43">
        <v>3.34</v>
      </c>
      <c r="G89" s="43">
        <f t="shared" si="50"/>
        <v>3.3066666666666666</v>
      </c>
      <c r="H89" s="43">
        <f t="shared" si="41"/>
        <v>4.0276819911981884E-2</v>
      </c>
      <c r="I89" s="43">
        <f t="shared" si="51"/>
        <v>132.26666666666665</v>
      </c>
      <c r="J89" s="44">
        <f t="shared" si="52"/>
        <v>0.13226666666666664</v>
      </c>
      <c r="K89" s="43">
        <f t="shared" si="53"/>
        <v>3.3066666666666662</v>
      </c>
      <c r="L89" s="57"/>
      <c r="M89" s="43"/>
      <c r="N89" s="43"/>
      <c r="O89" s="43"/>
      <c r="P89" s="10"/>
      <c r="Q89" s="50" t="s">
        <v>61</v>
      </c>
      <c r="R89" s="43"/>
      <c r="S89" s="11"/>
      <c r="T89" s="11"/>
    </row>
    <row r="90" spans="2:20" x14ac:dyDescent="0.25">
      <c r="B90" s="5"/>
      <c r="C90" s="46" t="s">
        <v>28</v>
      </c>
      <c r="D90" s="46">
        <v>3.84</v>
      </c>
      <c r="E90" s="46">
        <v>3.84</v>
      </c>
      <c r="F90" s="46">
        <v>3.92</v>
      </c>
      <c r="G90" s="46">
        <f t="shared" si="50"/>
        <v>3.8666666666666667</v>
      </c>
      <c r="H90" s="46">
        <f t="shared" si="41"/>
        <v>3.7712361663282568E-2</v>
      </c>
      <c r="I90" s="46">
        <f t="shared" si="51"/>
        <v>154.66666666666666</v>
      </c>
      <c r="J90" s="45">
        <f t="shared" si="52"/>
        <v>0.15466666666666665</v>
      </c>
      <c r="K90" s="46">
        <f t="shared" si="53"/>
        <v>3.8666666666666663</v>
      </c>
      <c r="L90" s="58"/>
      <c r="M90" s="46"/>
      <c r="N90" s="46"/>
      <c r="O90" s="46"/>
      <c r="P90" s="12"/>
      <c r="Q90" s="46"/>
      <c r="R90" s="46"/>
      <c r="S90" s="12"/>
      <c r="T90" s="19"/>
    </row>
    <row r="91" spans="2:20" x14ac:dyDescent="0.25">
      <c r="B91" s="5"/>
      <c r="C91" s="43" t="s">
        <v>4</v>
      </c>
      <c r="D91" s="43">
        <v>9.07</v>
      </c>
      <c r="E91" s="43">
        <v>9.1999999999999993</v>
      </c>
      <c r="F91" s="43">
        <v>9.24</v>
      </c>
      <c r="G91" s="43">
        <f t="shared" si="50"/>
        <v>9.17</v>
      </c>
      <c r="H91" s="43">
        <f t="shared" si="41"/>
        <v>7.2571803523590647E-2</v>
      </c>
      <c r="I91" s="43">
        <f t="shared" si="51"/>
        <v>366.8</v>
      </c>
      <c r="J91" s="44">
        <f t="shared" si="52"/>
        <v>0.36680000000000001</v>
      </c>
      <c r="K91" s="43">
        <f t="shared" si="53"/>
        <v>9.17</v>
      </c>
      <c r="L91" s="57">
        <f>AVERAGE(K91:K93)</f>
        <v>7.4844444444444447</v>
      </c>
      <c r="M91" s="43">
        <f>_xlfn.STDEV.P(K91:K93)</f>
        <v>1.7138441377193743</v>
      </c>
      <c r="N91" s="43">
        <f>K91-L88</f>
        <v>5.5088888888888885</v>
      </c>
      <c r="O91" s="74">
        <f>AVERAGE(N91:N93)</f>
        <v>3.8233333333333337</v>
      </c>
      <c r="P91" s="10"/>
      <c r="Q91" s="41"/>
      <c r="R91" s="50" t="s">
        <v>62</v>
      </c>
      <c r="S91" s="76" t="s">
        <v>149</v>
      </c>
      <c r="T91" s="10"/>
    </row>
    <row r="92" spans="2:20" x14ac:dyDescent="0.25">
      <c r="B92" s="5"/>
      <c r="C92" s="43" t="s">
        <v>5</v>
      </c>
      <c r="D92" s="43">
        <v>5.15</v>
      </c>
      <c r="E92" s="43">
        <v>5.15</v>
      </c>
      <c r="F92" s="43">
        <v>5.0999999999999996</v>
      </c>
      <c r="G92" s="43">
        <f t="shared" si="50"/>
        <v>5.1333333333333337</v>
      </c>
      <c r="H92" s="43">
        <f t="shared" si="41"/>
        <v>2.357022603955192E-2</v>
      </c>
      <c r="I92" s="43">
        <f t="shared" si="51"/>
        <v>205.33333333333334</v>
      </c>
      <c r="J92" s="44">
        <f t="shared" si="52"/>
        <v>0.20533333333333334</v>
      </c>
      <c r="K92" s="43">
        <f t="shared" si="53"/>
        <v>5.1333333333333337</v>
      </c>
      <c r="L92" s="57"/>
      <c r="M92" s="43"/>
      <c r="N92" s="43">
        <f>K92-L88</f>
        <v>1.4722222222222228</v>
      </c>
      <c r="O92" s="43"/>
      <c r="P92" s="10"/>
      <c r="Q92" s="41"/>
      <c r="R92" s="50" t="s">
        <v>143</v>
      </c>
      <c r="S92" s="44" t="s">
        <v>75</v>
      </c>
      <c r="T92" s="10"/>
    </row>
    <row r="93" spans="2:20" x14ac:dyDescent="0.25">
      <c r="B93" s="5"/>
      <c r="C93" s="43" t="s">
        <v>6</v>
      </c>
      <c r="D93" s="43">
        <v>8.1300000000000008</v>
      </c>
      <c r="E93" s="43">
        <v>8.16</v>
      </c>
      <c r="F93" s="43">
        <v>8.16</v>
      </c>
      <c r="G93" s="43">
        <f t="shared" si="50"/>
        <v>8.15</v>
      </c>
      <c r="H93" s="43">
        <f t="shared" si="41"/>
        <v>1.4142135623730649E-2</v>
      </c>
      <c r="I93" s="43">
        <f t="shared" si="51"/>
        <v>326</v>
      </c>
      <c r="J93" s="44">
        <f t="shared" si="52"/>
        <v>0.32600000000000001</v>
      </c>
      <c r="K93" s="43">
        <f t="shared" si="53"/>
        <v>8.15</v>
      </c>
      <c r="L93" s="57"/>
      <c r="M93" s="43"/>
      <c r="N93" s="43">
        <f>K93-L88</f>
        <v>4.4888888888888889</v>
      </c>
      <c r="O93" s="43"/>
      <c r="P93" s="10"/>
      <c r="Q93" s="10"/>
      <c r="R93" s="10"/>
      <c r="S93" s="10"/>
      <c r="T93" s="10"/>
    </row>
    <row r="94" spans="2:20" s="38" customFormat="1" ht="7.5" customHeight="1" x14ac:dyDescent="0.25">
      <c r="C94" s="39"/>
      <c r="D94" s="39"/>
      <c r="E94" s="39"/>
      <c r="F94" s="39"/>
      <c r="G94" s="39"/>
      <c r="H94" s="39"/>
      <c r="I94" s="39"/>
      <c r="J94" s="40"/>
      <c r="K94" s="39"/>
      <c r="L94" s="59"/>
      <c r="M94" s="39"/>
      <c r="N94" s="39"/>
      <c r="O94" s="39"/>
      <c r="P94" s="39"/>
      <c r="Q94" s="39"/>
      <c r="R94" s="39"/>
      <c r="S94" s="39"/>
      <c r="T94" s="39"/>
    </row>
    <row r="95" spans="2:20" ht="15" customHeight="1" x14ac:dyDescent="0.3">
      <c r="B95" s="18" t="s">
        <v>63</v>
      </c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</row>
    <row r="96" spans="2:20" x14ac:dyDescent="0.25">
      <c r="B96" s="5"/>
      <c r="C96" s="3" t="s">
        <v>1</v>
      </c>
      <c r="D96" s="3"/>
      <c r="E96" s="3"/>
      <c r="F96" s="3"/>
      <c r="G96" s="3"/>
      <c r="H96" s="3"/>
      <c r="I96" s="3"/>
      <c r="J96" s="27"/>
      <c r="K96" s="3"/>
      <c r="L96" s="60"/>
      <c r="M96" s="3"/>
      <c r="N96" s="3"/>
      <c r="O96" s="3"/>
      <c r="P96" s="3" t="s">
        <v>83</v>
      </c>
      <c r="Q96" s="3"/>
      <c r="R96" s="3"/>
      <c r="S96" s="3"/>
      <c r="T96" s="3"/>
    </row>
    <row r="97" spans="2:20" x14ac:dyDescent="0.25">
      <c r="B97" s="5"/>
      <c r="C97" s="43" t="s">
        <v>26</v>
      </c>
      <c r="D97" s="43">
        <v>1.22</v>
      </c>
      <c r="E97" s="43">
        <v>1.22</v>
      </c>
      <c r="F97" s="43">
        <v>1.22</v>
      </c>
      <c r="G97" s="43">
        <f t="shared" ref="G97:G102" si="54">AVERAGE(D97:F97)</f>
        <v>1.22</v>
      </c>
      <c r="H97" s="43">
        <f>_xlfn.STDEV.P(D97:F97)</f>
        <v>0</v>
      </c>
      <c r="I97" s="43">
        <f t="shared" ref="I97:I102" si="55">G97*40</f>
        <v>48.8</v>
      </c>
      <c r="J97" s="44">
        <f t="shared" ref="J97:J102" si="56">I97/1000</f>
        <v>4.8799999999999996E-2</v>
      </c>
      <c r="K97" s="43">
        <f t="shared" ref="K97:K102" si="57">J97*25</f>
        <v>1.22</v>
      </c>
      <c r="L97" s="57">
        <f>AVERAGE(K97:K99)</f>
        <v>1.0833333333333333</v>
      </c>
      <c r="M97" s="43">
        <f>_xlfn.STDEV.P(K97:K99)</f>
        <v>0.11741032827304972</v>
      </c>
      <c r="N97" s="43"/>
      <c r="O97" s="43"/>
      <c r="P97" s="10"/>
      <c r="Q97" s="2"/>
      <c r="R97" s="2"/>
      <c r="S97" s="2"/>
      <c r="T97" s="2"/>
    </row>
    <row r="98" spans="2:20" x14ac:dyDescent="0.25">
      <c r="B98" s="5"/>
      <c r="C98" s="43" t="s">
        <v>27</v>
      </c>
      <c r="D98" s="43">
        <v>1.0900000000000001</v>
      </c>
      <c r="E98" s="43">
        <v>1.1000000000000001</v>
      </c>
      <c r="F98" s="43">
        <v>1.1000000000000001</v>
      </c>
      <c r="G98" s="43">
        <f t="shared" si="54"/>
        <v>1.0966666666666669</v>
      </c>
      <c r="H98" s="43">
        <f t="shared" ref="H98:H123" si="58">_xlfn.STDEV.P(D98:F98)</f>
        <v>4.7140452079103209E-3</v>
      </c>
      <c r="I98" s="43">
        <f t="shared" si="55"/>
        <v>43.866666666666674</v>
      </c>
      <c r="J98" s="44">
        <f t="shared" si="56"/>
        <v>4.3866666666666672E-2</v>
      </c>
      <c r="K98" s="43">
        <f t="shared" si="57"/>
        <v>1.0966666666666669</v>
      </c>
      <c r="L98" s="57"/>
      <c r="M98" s="43"/>
      <c r="N98" s="43"/>
      <c r="O98" s="43"/>
      <c r="P98" s="10"/>
      <c r="Q98" s="10"/>
      <c r="R98" s="10"/>
      <c r="S98" s="10"/>
      <c r="T98" s="10"/>
    </row>
    <row r="99" spans="2:20" x14ac:dyDescent="0.25">
      <c r="B99" s="5"/>
      <c r="C99" s="46" t="s">
        <v>28</v>
      </c>
      <c r="D99" s="46">
        <v>0.92</v>
      </c>
      <c r="E99" s="46">
        <v>0.93</v>
      </c>
      <c r="F99" s="46">
        <v>0.95</v>
      </c>
      <c r="G99" s="46">
        <f t="shared" si="54"/>
        <v>0.93333333333333324</v>
      </c>
      <c r="H99" s="46">
        <f t="shared" si="58"/>
        <v>1.2472191289246433E-2</v>
      </c>
      <c r="I99" s="46">
        <f t="shared" si="55"/>
        <v>37.333333333333329</v>
      </c>
      <c r="J99" s="45">
        <f t="shared" si="56"/>
        <v>3.7333333333333329E-2</v>
      </c>
      <c r="K99" s="46">
        <f t="shared" si="57"/>
        <v>0.93333333333333324</v>
      </c>
      <c r="L99" s="58"/>
      <c r="M99" s="46"/>
      <c r="N99" s="46"/>
      <c r="O99" s="46"/>
      <c r="P99" s="12"/>
      <c r="Q99" s="12"/>
      <c r="R99" s="12"/>
      <c r="S99" s="12"/>
      <c r="T99" s="19"/>
    </row>
    <row r="100" spans="2:20" x14ac:dyDescent="0.25">
      <c r="B100" s="5"/>
      <c r="C100" s="43" t="s">
        <v>4</v>
      </c>
      <c r="D100" s="43">
        <v>3.02</v>
      </c>
      <c r="E100" s="43">
        <v>3.04</v>
      </c>
      <c r="F100" s="43">
        <v>3.05</v>
      </c>
      <c r="G100" s="43">
        <f t="shared" si="54"/>
        <v>3.0366666666666666</v>
      </c>
      <c r="H100" s="43">
        <f t="shared" si="58"/>
        <v>1.2472191289246403E-2</v>
      </c>
      <c r="I100" s="43">
        <f t="shared" si="55"/>
        <v>121.46666666666667</v>
      </c>
      <c r="J100" s="44">
        <f t="shared" si="56"/>
        <v>0.12146666666666667</v>
      </c>
      <c r="K100" s="43">
        <f t="shared" si="57"/>
        <v>3.0366666666666666</v>
      </c>
      <c r="L100" s="57">
        <f>AVERAGE(K100:K102)</f>
        <v>3.0222222222222221</v>
      </c>
      <c r="M100" s="43">
        <f>_xlfn.STDEV.P(K100:K102)</f>
        <v>0.5240181883564704</v>
      </c>
      <c r="N100" s="43">
        <f>K100-L97</f>
        <v>1.9533333333333334</v>
      </c>
      <c r="O100" s="65">
        <f>AVERAGE(N100:N102)</f>
        <v>1.9388888888888891</v>
      </c>
      <c r="P100" s="10"/>
      <c r="Q100" s="10"/>
      <c r="R100" s="10"/>
      <c r="S100" s="10"/>
      <c r="T100" s="10"/>
    </row>
    <row r="101" spans="2:20" x14ac:dyDescent="0.25">
      <c r="B101" s="5"/>
      <c r="C101" s="43" t="s">
        <v>5</v>
      </c>
      <c r="D101" s="43">
        <v>3.62</v>
      </c>
      <c r="E101" s="43">
        <v>3.66</v>
      </c>
      <c r="F101" s="43">
        <v>3.69</v>
      </c>
      <c r="G101" s="43">
        <f t="shared" si="54"/>
        <v>3.6566666666666667</v>
      </c>
      <c r="H101" s="43">
        <f t="shared" si="58"/>
        <v>2.8674417556808694E-2</v>
      </c>
      <c r="I101" s="43">
        <f t="shared" si="55"/>
        <v>146.26666666666668</v>
      </c>
      <c r="J101" s="44">
        <f t="shared" si="56"/>
        <v>0.14626666666666668</v>
      </c>
      <c r="K101" s="43">
        <f t="shared" si="57"/>
        <v>3.6566666666666672</v>
      </c>
      <c r="L101" s="57"/>
      <c r="M101" s="43"/>
      <c r="N101" s="43">
        <f>K101-L97</f>
        <v>2.5733333333333341</v>
      </c>
      <c r="O101" s="43"/>
      <c r="P101" s="10"/>
      <c r="Q101" s="10"/>
      <c r="R101" s="10"/>
      <c r="S101" s="10"/>
      <c r="T101" s="10"/>
    </row>
    <row r="102" spans="2:20" x14ac:dyDescent="0.25">
      <c r="B102" s="5"/>
      <c r="C102" s="43" t="s">
        <v>6</v>
      </c>
      <c r="D102" s="43">
        <v>2.37</v>
      </c>
      <c r="E102" s="43">
        <v>2.38</v>
      </c>
      <c r="F102" s="43">
        <v>2.37</v>
      </c>
      <c r="G102" s="43">
        <f t="shared" si="54"/>
        <v>2.3733333333333335</v>
      </c>
      <c r="H102" s="43">
        <f t="shared" si="58"/>
        <v>4.714045207910216E-3</v>
      </c>
      <c r="I102" s="43">
        <f t="shared" si="55"/>
        <v>94.933333333333337</v>
      </c>
      <c r="J102" s="44">
        <f t="shared" si="56"/>
        <v>9.4933333333333342E-2</v>
      </c>
      <c r="K102" s="43">
        <f t="shared" si="57"/>
        <v>2.3733333333333335</v>
      </c>
      <c r="L102" s="57"/>
      <c r="M102" s="43"/>
      <c r="N102" s="43">
        <f>K102-L97</f>
        <v>1.2900000000000003</v>
      </c>
      <c r="O102" s="43"/>
      <c r="P102" s="10"/>
      <c r="Q102" s="10"/>
      <c r="R102" s="10"/>
      <c r="S102" s="10"/>
      <c r="T102" s="10"/>
    </row>
    <row r="103" spans="2:20" x14ac:dyDescent="0.25">
      <c r="B103" s="5"/>
      <c r="C103" s="3" t="s">
        <v>2</v>
      </c>
      <c r="D103" s="3"/>
      <c r="E103" s="3"/>
      <c r="F103" s="3"/>
      <c r="G103" s="3"/>
      <c r="H103" s="3"/>
      <c r="I103" s="3"/>
      <c r="J103" s="27"/>
      <c r="K103" s="3"/>
      <c r="L103" s="60"/>
      <c r="M103" s="3"/>
      <c r="N103" s="3"/>
      <c r="O103" s="3"/>
      <c r="P103" s="3" t="s">
        <v>84</v>
      </c>
      <c r="Q103" s="3"/>
      <c r="R103" s="3"/>
      <c r="S103" s="3"/>
      <c r="T103" s="3"/>
    </row>
    <row r="104" spans="2:20" x14ac:dyDescent="0.25">
      <c r="B104" s="5"/>
      <c r="C104" s="43" t="s">
        <v>26</v>
      </c>
      <c r="D104" s="10">
        <v>1.37</v>
      </c>
      <c r="E104" s="10">
        <v>1.38</v>
      </c>
      <c r="F104" s="10">
        <v>1.38</v>
      </c>
      <c r="G104" s="10">
        <f t="shared" ref="G104:G109" si="59">AVERAGE(D104:F104)</f>
        <v>1.3766666666666667</v>
      </c>
      <c r="H104" s="10">
        <f t="shared" si="58"/>
        <v>4.714045207910216E-3</v>
      </c>
      <c r="I104" s="10">
        <f t="shared" ref="I104:I109" si="60">G104*40</f>
        <v>55.06666666666667</v>
      </c>
      <c r="J104" s="21">
        <f t="shared" ref="J104:J109" si="61">I104/1000</f>
        <v>5.5066666666666667E-2</v>
      </c>
      <c r="K104" s="10">
        <f t="shared" ref="K104:K109" si="62">J104*25</f>
        <v>1.3766666666666667</v>
      </c>
      <c r="L104" s="23">
        <f>AVERAGE(K104:K106)</f>
        <v>1.8311111111111114</v>
      </c>
      <c r="M104" s="10">
        <f>_xlfn.STDEV.P(K104:K106)</f>
        <v>0.47294454559691923</v>
      </c>
      <c r="N104" s="10"/>
      <c r="O104" s="10"/>
      <c r="P104" s="10"/>
      <c r="Q104" s="43" t="s">
        <v>64</v>
      </c>
      <c r="R104" s="43"/>
      <c r="S104" s="43"/>
      <c r="T104" s="43"/>
    </row>
    <row r="105" spans="2:20" x14ac:dyDescent="0.25">
      <c r="B105" s="5"/>
      <c r="C105" s="43" t="s">
        <v>27</v>
      </c>
      <c r="D105" s="10">
        <v>1.61</v>
      </c>
      <c r="E105" s="10">
        <v>1.64</v>
      </c>
      <c r="F105" s="10">
        <v>1.65</v>
      </c>
      <c r="G105" s="10">
        <f t="shared" si="59"/>
        <v>1.6333333333333335</v>
      </c>
      <c r="H105" s="10">
        <f t="shared" si="58"/>
        <v>1.6996731711975861E-2</v>
      </c>
      <c r="I105" s="10">
        <f t="shared" si="60"/>
        <v>65.333333333333343</v>
      </c>
      <c r="J105" s="21">
        <f t="shared" si="61"/>
        <v>6.533333333333334E-2</v>
      </c>
      <c r="K105" s="43">
        <f t="shared" si="62"/>
        <v>1.6333333333333335</v>
      </c>
      <c r="L105" s="57"/>
      <c r="M105" s="43"/>
      <c r="N105" s="43"/>
      <c r="O105" s="43"/>
      <c r="P105" s="10"/>
      <c r="Q105" s="10"/>
      <c r="R105" s="10"/>
      <c r="S105" s="10"/>
      <c r="T105" s="10"/>
    </row>
    <row r="106" spans="2:20" x14ac:dyDescent="0.25">
      <c r="B106" s="5"/>
      <c r="C106" s="46" t="s">
        <v>28</v>
      </c>
      <c r="D106" s="12">
        <v>2.48</v>
      </c>
      <c r="E106" s="12">
        <v>2.4900000000000002</v>
      </c>
      <c r="F106" s="12">
        <v>2.48</v>
      </c>
      <c r="G106" s="12">
        <f t="shared" si="59"/>
        <v>2.4833333333333338</v>
      </c>
      <c r="H106" s="12">
        <f t="shared" si="58"/>
        <v>4.7140452079104259E-3</v>
      </c>
      <c r="I106" s="12">
        <f t="shared" si="60"/>
        <v>99.333333333333357</v>
      </c>
      <c r="J106" s="22">
        <f t="shared" si="61"/>
        <v>9.9333333333333357E-2</v>
      </c>
      <c r="K106" s="46">
        <f t="shared" si="62"/>
        <v>2.4833333333333338</v>
      </c>
      <c r="L106" s="58"/>
      <c r="M106" s="46"/>
      <c r="N106" s="46"/>
      <c r="O106" s="46"/>
      <c r="P106" s="12"/>
      <c r="Q106" s="12"/>
      <c r="R106" s="12"/>
      <c r="S106" s="12"/>
      <c r="T106" s="19"/>
    </row>
    <row r="107" spans="2:20" x14ac:dyDescent="0.25">
      <c r="B107" s="5"/>
      <c r="C107" s="10" t="s">
        <v>4</v>
      </c>
      <c r="D107" s="10">
        <v>2</v>
      </c>
      <c r="E107" s="10">
        <v>2.0099999999999998</v>
      </c>
      <c r="F107" s="10">
        <v>2.02</v>
      </c>
      <c r="G107" s="10">
        <f t="shared" si="59"/>
        <v>2.0099999999999998</v>
      </c>
      <c r="H107" s="10">
        <f t="shared" si="58"/>
        <v>8.1649658092772682E-3</v>
      </c>
      <c r="I107" s="10">
        <f t="shared" si="60"/>
        <v>80.399999999999991</v>
      </c>
      <c r="J107" s="21">
        <f t="shared" si="61"/>
        <v>8.0399999999999985E-2</v>
      </c>
      <c r="K107" s="43">
        <f t="shared" si="62"/>
        <v>2.0099999999999998</v>
      </c>
      <c r="L107" s="57">
        <f>AVERAGE(K107:K109)</f>
        <v>1.7300000000000002</v>
      </c>
      <c r="M107" s="43">
        <f>_xlfn.STDEV.P(K107:K109)</f>
        <v>0.22594656857728898</v>
      </c>
      <c r="N107" s="43">
        <f>K107-L104</f>
        <v>0.17888888888888843</v>
      </c>
      <c r="O107" s="43" t="s">
        <v>21</v>
      </c>
      <c r="P107" s="10"/>
      <c r="Q107" s="11"/>
      <c r="R107" s="43" t="s">
        <v>65</v>
      </c>
      <c r="S107" s="11"/>
      <c r="T107" s="11"/>
    </row>
    <row r="108" spans="2:20" x14ac:dyDescent="0.25">
      <c r="B108" s="5"/>
      <c r="C108" s="10" t="s">
        <v>5</v>
      </c>
      <c r="D108" s="10">
        <v>1.46</v>
      </c>
      <c r="E108" s="10">
        <v>1.46</v>
      </c>
      <c r="F108" s="10">
        <v>1.45</v>
      </c>
      <c r="G108" s="10">
        <f t="shared" si="59"/>
        <v>1.4566666666666668</v>
      </c>
      <c r="H108" s="10">
        <f t="shared" si="58"/>
        <v>4.7140452079103209E-3</v>
      </c>
      <c r="I108" s="10">
        <f t="shared" si="60"/>
        <v>58.266666666666673</v>
      </c>
      <c r="J108" s="21">
        <f t="shared" si="61"/>
        <v>5.8266666666666675E-2</v>
      </c>
      <c r="K108" s="43">
        <f t="shared" si="62"/>
        <v>1.4566666666666668</v>
      </c>
      <c r="L108" s="57"/>
      <c r="M108" s="43"/>
      <c r="N108" s="43">
        <f>K108-L104</f>
        <v>-0.37444444444444458</v>
      </c>
      <c r="O108" s="43"/>
      <c r="P108" s="10"/>
      <c r="Q108" s="10"/>
      <c r="R108" s="10"/>
      <c r="S108" s="10"/>
      <c r="T108" s="10"/>
    </row>
    <row r="109" spans="2:20" x14ac:dyDescent="0.25">
      <c r="B109" s="5"/>
      <c r="C109" s="10" t="s">
        <v>6</v>
      </c>
      <c r="D109" s="10">
        <v>1.74</v>
      </c>
      <c r="E109" s="10">
        <v>1.7</v>
      </c>
      <c r="F109" s="10">
        <v>1.73</v>
      </c>
      <c r="G109" s="10">
        <f t="shared" si="59"/>
        <v>1.7233333333333334</v>
      </c>
      <c r="H109" s="10">
        <f t="shared" si="58"/>
        <v>1.6996731711975962E-2</v>
      </c>
      <c r="I109" s="10">
        <f t="shared" si="60"/>
        <v>68.933333333333337</v>
      </c>
      <c r="J109" s="21">
        <f t="shared" si="61"/>
        <v>6.8933333333333333E-2</v>
      </c>
      <c r="K109" s="43">
        <f t="shared" si="62"/>
        <v>1.7233333333333334</v>
      </c>
      <c r="L109" s="57"/>
      <c r="M109" s="43"/>
      <c r="N109" s="43">
        <f>K109-L104</f>
        <v>-0.10777777777777797</v>
      </c>
      <c r="O109" s="43"/>
      <c r="P109" s="10"/>
      <c r="Q109" s="10"/>
      <c r="R109" s="10"/>
      <c r="S109" s="10"/>
      <c r="T109" s="10"/>
    </row>
    <row r="110" spans="2:20" x14ac:dyDescent="0.25">
      <c r="B110" s="5"/>
      <c r="C110" s="3" t="s">
        <v>7</v>
      </c>
      <c r="D110" s="3"/>
      <c r="E110" s="3"/>
      <c r="F110" s="3"/>
      <c r="G110" s="3"/>
      <c r="H110" s="3"/>
      <c r="I110" s="3"/>
      <c r="J110" s="27"/>
      <c r="K110" s="3"/>
      <c r="L110" s="60"/>
      <c r="M110" s="3"/>
      <c r="N110" s="3"/>
      <c r="O110" s="3"/>
      <c r="P110" s="3" t="s">
        <v>85</v>
      </c>
      <c r="Q110" s="3"/>
      <c r="R110" s="3"/>
      <c r="S110" s="3"/>
      <c r="T110" s="3"/>
    </row>
    <row r="111" spans="2:20" x14ac:dyDescent="0.25">
      <c r="B111" s="5"/>
      <c r="C111" s="43" t="s">
        <v>26</v>
      </c>
      <c r="D111" s="10">
        <v>1.47</v>
      </c>
      <c r="E111" s="10">
        <v>1.5</v>
      </c>
      <c r="F111" s="10">
        <v>1.5</v>
      </c>
      <c r="G111" s="10">
        <f t="shared" ref="G111:G116" si="63">AVERAGE(D111:F111)</f>
        <v>1.49</v>
      </c>
      <c r="H111" s="10">
        <f t="shared" si="58"/>
        <v>1.4142135623730963E-2</v>
      </c>
      <c r="I111" s="10">
        <f t="shared" ref="I111:I116" si="64">G111*40</f>
        <v>59.6</v>
      </c>
      <c r="J111" s="21">
        <f t="shared" ref="J111:J116" si="65">I111/1000</f>
        <v>5.96E-2</v>
      </c>
      <c r="K111" s="10">
        <f t="shared" ref="K111:K116" si="66">J111*25</f>
        <v>1.49</v>
      </c>
      <c r="L111" s="23">
        <f>AVERAGE(K111:K113)</f>
        <v>1.53</v>
      </c>
      <c r="M111" s="10"/>
      <c r="N111" s="10"/>
      <c r="O111" s="10"/>
      <c r="P111" s="10"/>
      <c r="Q111" s="10" t="s">
        <v>66</v>
      </c>
      <c r="R111" s="10"/>
      <c r="S111" s="10"/>
      <c r="T111" s="10"/>
    </row>
    <row r="112" spans="2:20" x14ac:dyDescent="0.25">
      <c r="B112" s="5"/>
      <c r="C112" s="43" t="s">
        <v>27</v>
      </c>
      <c r="D112" s="10">
        <v>1.02</v>
      </c>
      <c r="E112" s="10">
        <v>1.04</v>
      </c>
      <c r="F112" s="10">
        <v>1.04</v>
      </c>
      <c r="G112" s="10">
        <f t="shared" si="63"/>
        <v>1.0333333333333334</v>
      </c>
      <c r="H112" s="10">
        <f t="shared" si="58"/>
        <v>9.4280904158206419E-3</v>
      </c>
      <c r="I112" s="10">
        <f t="shared" si="64"/>
        <v>41.333333333333336</v>
      </c>
      <c r="J112" s="21">
        <f t="shared" si="65"/>
        <v>4.1333333333333333E-2</v>
      </c>
      <c r="K112" s="10">
        <f t="shared" si="66"/>
        <v>1.0333333333333332</v>
      </c>
      <c r="L112" s="23"/>
      <c r="M112" s="10"/>
      <c r="N112" s="10"/>
      <c r="O112" s="10"/>
      <c r="P112" s="10"/>
      <c r="Q112" s="10"/>
      <c r="R112" s="10"/>
      <c r="S112" s="10"/>
      <c r="T112" s="10"/>
    </row>
    <row r="113" spans="2:20" x14ac:dyDescent="0.25">
      <c r="B113" s="5"/>
      <c r="C113" s="46" t="s">
        <v>28</v>
      </c>
      <c r="D113" s="12">
        <v>2.06</v>
      </c>
      <c r="E113" s="12">
        <v>2.0699999999999998</v>
      </c>
      <c r="F113" s="12">
        <v>2.0699999999999998</v>
      </c>
      <c r="G113" s="12">
        <f t="shared" si="63"/>
        <v>2.0666666666666664</v>
      </c>
      <c r="H113" s="12">
        <f t="shared" si="58"/>
        <v>4.714045207910216E-3</v>
      </c>
      <c r="I113" s="12">
        <f t="shared" si="64"/>
        <v>82.666666666666657</v>
      </c>
      <c r="J113" s="22">
        <f t="shared" si="65"/>
        <v>8.2666666666666652E-2</v>
      </c>
      <c r="K113" s="12">
        <f t="shared" si="66"/>
        <v>2.0666666666666664</v>
      </c>
      <c r="L113" s="24"/>
      <c r="M113" s="12"/>
      <c r="N113" s="12"/>
      <c r="O113" s="12"/>
      <c r="P113" s="12"/>
      <c r="Q113" s="12"/>
      <c r="R113" s="12"/>
      <c r="S113" s="12"/>
      <c r="T113" s="19"/>
    </row>
    <row r="114" spans="2:20" x14ac:dyDescent="0.25">
      <c r="B114" s="5"/>
      <c r="C114" s="10" t="s">
        <v>8</v>
      </c>
      <c r="D114" s="10">
        <v>0.89</v>
      </c>
      <c r="E114" s="10">
        <v>0.9</v>
      </c>
      <c r="F114" s="10">
        <v>0.9</v>
      </c>
      <c r="G114" s="10">
        <f t="shared" si="63"/>
        <v>0.89666666666666661</v>
      </c>
      <c r="H114" s="10">
        <f t="shared" si="58"/>
        <v>4.7140452079103209E-3</v>
      </c>
      <c r="I114" s="10">
        <f t="shared" si="64"/>
        <v>35.866666666666667</v>
      </c>
      <c r="J114" s="21">
        <f t="shared" si="65"/>
        <v>3.5866666666666665E-2</v>
      </c>
      <c r="K114" s="10">
        <f t="shared" si="66"/>
        <v>0.89666666666666661</v>
      </c>
      <c r="L114" s="23">
        <f>AVERAGE(K114:K116)</f>
        <v>0.97555555555555562</v>
      </c>
      <c r="M114" s="10"/>
      <c r="N114" s="10">
        <f>K114-L111</f>
        <v>-0.63333333333333341</v>
      </c>
      <c r="O114" s="10" t="s">
        <v>21</v>
      </c>
      <c r="P114" s="10"/>
      <c r="Q114" s="11"/>
      <c r="R114" s="43" t="s">
        <v>67</v>
      </c>
      <c r="S114" s="11"/>
      <c r="T114" s="11"/>
    </row>
    <row r="115" spans="2:20" x14ac:dyDescent="0.25">
      <c r="B115" s="5"/>
      <c r="C115" s="10" t="s">
        <v>9</v>
      </c>
      <c r="D115" s="10">
        <v>0.83</v>
      </c>
      <c r="E115" s="10">
        <v>0.83</v>
      </c>
      <c r="F115" s="10">
        <v>0.84</v>
      </c>
      <c r="G115" s="10">
        <f t="shared" si="63"/>
        <v>0.83333333333333337</v>
      </c>
      <c r="H115" s="10">
        <f t="shared" si="58"/>
        <v>4.7140452079103209E-3</v>
      </c>
      <c r="I115" s="10">
        <f t="shared" si="64"/>
        <v>33.333333333333336</v>
      </c>
      <c r="J115" s="21">
        <f t="shared" si="65"/>
        <v>3.3333333333333333E-2</v>
      </c>
      <c r="K115" s="10">
        <f t="shared" si="66"/>
        <v>0.83333333333333337</v>
      </c>
      <c r="L115" s="23"/>
      <c r="M115" s="10"/>
      <c r="N115" s="10">
        <f>K115-L111</f>
        <v>-0.69666666666666666</v>
      </c>
      <c r="O115" s="10"/>
      <c r="P115" s="10"/>
      <c r="Q115" s="10"/>
      <c r="R115" s="10"/>
      <c r="S115" s="10"/>
      <c r="T115" s="10"/>
    </row>
    <row r="116" spans="2:20" x14ac:dyDescent="0.25">
      <c r="B116" s="5"/>
      <c r="C116" s="10" t="s">
        <v>10</v>
      </c>
      <c r="D116" s="10">
        <v>1.19</v>
      </c>
      <c r="E116" s="10">
        <v>1.2</v>
      </c>
      <c r="F116" s="10">
        <v>1.2</v>
      </c>
      <c r="G116" s="10">
        <f t="shared" si="63"/>
        <v>1.1966666666666665</v>
      </c>
      <c r="H116" s="10">
        <f t="shared" si="58"/>
        <v>4.7140452079103209E-3</v>
      </c>
      <c r="I116" s="10">
        <f t="shared" si="64"/>
        <v>47.86666666666666</v>
      </c>
      <c r="J116" s="21">
        <f t="shared" si="65"/>
        <v>4.7866666666666662E-2</v>
      </c>
      <c r="K116" s="10">
        <f t="shared" si="66"/>
        <v>1.1966666666666665</v>
      </c>
      <c r="L116" s="23"/>
      <c r="M116" s="10"/>
      <c r="N116" s="10">
        <f>K116-L111</f>
        <v>-0.33333333333333348</v>
      </c>
      <c r="O116" s="10"/>
      <c r="P116" s="10"/>
      <c r="Q116" s="10"/>
      <c r="R116" s="10"/>
      <c r="S116" s="10"/>
      <c r="T116" s="10"/>
    </row>
    <row r="117" spans="2:20" x14ac:dyDescent="0.25">
      <c r="B117" s="5"/>
      <c r="C117" s="3" t="s">
        <v>3</v>
      </c>
      <c r="D117" s="3"/>
      <c r="E117" s="3"/>
      <c r="F117" s="3"/>
      <c r="G117" s="3"/>
      <c r="H117" s="3"/>
      <c r="I117" s="3"/>
      <c r="J117" s="27"/>
      <c r="K117" s="3"/>
      <c r="L117" s="60"/>
      <c r="M117" s="3"/>
      <c r="N117" s="3"/>
      <c r="O117" s="3"/>
      <c r="P117" s="3" t="s">
        <v>86</v>
      </c>
      <c r="Q117" s="3"/>
      <c r="R117" s="3"/>
      <c r="S117" s="3"/>
      <c r="T117" s="3"/>
    </row>
    <row r="118" spans="2:20" x14ac:dyDescent="0.25">
      <c r="B118" s="5"/>
      <c r="C118" s="43" t="s">
        <v>26</v>
      </c>
      <c r="D118" s="10">
        <v>1.28</v>
      </c>
      <c r="E118" s="10">
        <v>1.3</v>
      </c>
      <c r="F118" s="10">
        <v>1.3</v>
      </c>
      <c r="G118" s="10">
        <f t="shared" ref="G118:G123" si="67">AVERAGE(D118:F118)</f>
        <v>1.2933333333333332</v>
      </c>
      <c r="H118" s="10">
        <f t="shared" si="58"/>
        <v>9.4280904158206419E-3</v>
      </c>
      <c r="I118" s="10">
        <f t="shared" ref="I118:I123" si="68">G118*40</f>
        <v>51.733333333333327</v>
      </c>
      <c r="J118" s="21">
        <f t="shared" ref="J118:J123" si="69">I118/1000</f>
        <v>5.1733333333333326E-2</v>
      </c>
      <c r="K118" s="10">
        <f t="shared" ref="K118:K123" si="70">J118*25</f>
        <v>1.2933333333333332</v>
      </c>
      <c r="L118" s="23">
        <f>AVERAGE(K118:K120)</f>
        <v>1.92</v>
      </c>
      <c r="M118" s="10"/>
      <c r="N118" s="10"/>
      <c r="O118" s="10"/>
      <c r="P118" s="10"/>
      <c r="Q118" s="10" t="s">
        <v>68</v>
      </c>
      <c r="R118" s="10"/>
      <c r="S118" s="10"/>
      <c r="T118" s="10"/>
    </row>
    <row r="119" spans="2:20" x14ac:dyDescent="0.25">
      <c r="B119" s="5"/>
      <c r="C119" s="43" t="s">
        <v>27</v>
      </c>
      <c r="D119" s="10">
        <v>2.35</v>
      </c>
      <c r="E119" s="10">
        <v>2.36</v>
      </c>
      <c r="F119" s="10">
        <v>2.37</v>
      </c>
      <c r="G119" s="10">
        <f t="shared" si="67"/>
        <v>2.36</v>
      </c>
      <c r="H119" s="10">
        <f t="shared" si="58"/>
        <v>8.1649658092772682E-3</v>
      </c>
      <c r="I119" s="10">
        <f t="shared" si="68"/>
        <v>94.399999999999991</v>
      </c>
      <c r="J119" s="21">
        <f t="shared" si="69"/>
        <v>9.4399999999999998E-2</v>
      </c>
      <c r="K119" s="10">
        <f t="shared" si="70"/>
        <v>2.36</v>
      </c>
      <c r="L119" s="23"/>
      <c r="M119" s="10"/>
      <c r="N119" s="10"/>
      <c r="O119" s="10"/>
      <c r="P119" s="10"/>
      <c r="Q119" s="10" t="s">
        <v>69</v>
      </c>
      <c r="R119" s="10"/>
      <c r="S119" s="10"/>
      <c r="T119" s="10"/>
    </row>
    <row r="120" spans="2:20" x14ac:dyDescent="0.25">
      <c r="B120" s="5"/>
      <c r="C120" s="46" t="s">
        <v>28</v>
      </c>
      <c r="D120" s="12">
        <v>2.1</v>
      </c>
      <c r="E120" s="12">
        <v>2.11</v>
      </c>
      <c r="F120" s="12">
        <v>2.11</v>
      </c>
      <c r="G120" s="12">
        <f t="shared" si="67"/>
        <v>2.1066666666666669</v>
      </c>
      <c r="H120" s="12">
        <f t="shared" si="58"/>
        <v>4.714045207910216E-3</v>
      </c>
      <c r="I120" s="12">
        <f t="shared" si="68"/>
        <v>84.26666666666668</v>
      </c>
      <c r="J120" s="22">
        <f t="shared" si="69"/>
        <v>8.4266666666666684E-2</v>
      </c>
      <c r="K120" s="12">
        <f t="shared" si="70"/>
        <v>2.1066666666666669</v>
      </c>
      <c r="L120" s="24"/>
      <c r="M120" s="12"/>
      <c r="N120" s="12"/>
      <c r="O120" s="12"/>
      <c r="P120" s="12"/>
      <c r="Q120" s="12" t="s">
        <v>70</v>
      </c>
      <c r="R120" s="12"/>
      <c r="S120" s="12"/>
      <c r="T120" s="19"/>
    </row>
    <row r="121" spans="2:20" x14ac:dyDescent="0.25">
      <c r="B121" s="5"/>
      <c r="C121" s="10" t="s">
        <v>4</v>
      </c>
      <c r="D121" s="10">
        <v>1.81</v>
      </c>
      <c r="E121" s="10">
        <v>1.82</v>
      </c>
      <c r="F121" s="10">
        <v>1.82</v>
      </c>
      <c r="G121" s="10">
        <f t="shared" si="67"/>
        <v>1.8166666666666667</v>
      </c>
      <c r="H121" s="10">
        <f t="shared" si="58"/>
        <v>4.7140452079103209E-3</v>
      </c>
      <c r="I121" s="10">
        <f t="shared" si="68"/>
        <v>72.666666666666671</v>
      </c>
      <c r="J121" s="21">
        <f t="shared" si="69"/>
        <v>7.2666666666666671E-2</v>
      </c>
      <c r="K121" s="10">
        <f t="shared" si="70"/>
        <v>1.8166666666666669</v>
      </c>
      <c r="L121" s="23">
        <f>AVERAGE(K121:K123)</f>
        <v>1.4622222222222223</v>
      </c>
      <c r="M121" s="10"/>
      <c r="N121" s="10">
        <f>K121-L118</f>
        <v>-0.10333333333333306</v>
      </c>
      <c r="O121" s="10" t="s">
        <v>21</v>
      </c>
      <c r="P121" s="10"/>
      <c r="Q121" s="10"/>
      <c r="R121" s="10"/>
      <c r="S121" s="10"/>
      <c r="T121" s="10"/>
    </row>
    <row r="122" spans="2:20" x14ac:dyDescent="0.25">
      <c r="B122" s="5"/>
      <c r="C122" s="10" t="s">
        <v>5</v>
      </c>
      <c r="D122" s="10">
        <v>1.37</v>
      </c>
      <c r="E122" s="10">
        <v>1.39</v>
      </c>
      <c r="F122" s="10">
        <v>1.41</v>
      </c>
      <c r="G122" s="10">
        <f t="shared" si="67"/>
        <v>1.39</v>
      </c>
      <c r="H122" s="10">
        <f t="shared" si="58"/>
        <v>1.6329931618554446E-2</v>
      </c>
      <c r="I122" s="10">
        <f t="shared" si="68"/>
        <v>55.599999999999994</v>
      </c>
      <c r="J122" s="21">
        <f t="shared" si="69"/>
        <v>5.5599999999999997E-2</v>
      </c>
      <c r="K122" s="10">
        <f t="shared" si="70"/>
        <v>1.39</v>
      </c>
      <c r="L122" s="23"/>
      <c r="M122" s="10"/>
      <c r="N122" s="10">
        <f>K122-L118</f>
        <v>-0.53</v>
      </c>
      <c r="O122" s="10"/>
      <c r="P122" s="10"/>
      <c r="Q122" s="10"/>
      <c r="R122" s="10"/>
      <c r="S122" s="10"/>
      <c r="T122" s="10"/>
    </row>
    <row r="123" spans="2:20" x14ac:dyDescent="0.25">
      <c r="B123" s="61"/>
      <c r="C123" s="12" t="s">
        <v>6</v>
      </c>
      <c r="D123" s="12">
        <v>1.17</v>
      </c>
      <c r="E123" s="12">
        <v>1.18</v>
      </c>
      <c r="F123" s="12">
        <v>1.19</v>
      </c>
      <c r="G123" s="12">
        <f t="shared" si="67"/>
        <v>1.18</v>
      </c>
      <c r="H123" s="12">
        <f t="shared" si="58"/>
        <v>8.1649658092772682E-3</v>
      </c>
      <c r="I123" s="12">
        <f t="shared" si="68"/>
        <v>47.199999999999996</v>
      </c>
      <c r="J123" s="22">
        <f t="shared" si="69"/>
        <v>4.7199999999999999E-2</v>
      </c>
      <c r="K123" s="12">
        <f t="shared" si="70"/>
        <v>1.18</v>
      </c>
      <c r="L123" s="24"/>
      <c r="M123" s="12"/>
      <c r="N123" s="12">
        <f>K123-L118</f>
        <v>-0.74</v>
      </c>
      <c r="O123" s="12"/>
      <c r="P123" s="12"/>
      <c r="Q123" s="12"/>
      <c r="R123" s="12"/>
      <c r="S123" s="12"/>
      <c r="T123" s="19"/>
    </row>
    <row r="124" spans="2:20" ht="18.75" x14ac:dyDescent="0.3">
      <c r="B124" s="61"/>
      <c r="C124" s="77" t="s">
        <v>22</v>
      </c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"/>
      <c r="P124" s="61"/>
      <c r="Q124" s="61"/>
      <c r="R124" s="61"/>
      <c r="S124" s="61"/>
      <c r="T124" s="5"/>
    </row>
    <row r="125" spans="2:20" ht="60" x14ac:dyDescent="0.25">
      <c r="B125" s="17" t="s">
        <v>23</v>
      </c>
      <c r="C125" s="13" t="s">
        <v>24</v>
      </c>
      <c r="D125" s="13" t="s">
        <v>31</v>
      </c>
      <c r="E125" s="13" t="s">
        <v>32</v>
      </c>
      <c r="F125" s="13" t="s">
        <v>33</v>
      </c>
      <c r="G125" s="20" t="s">
        <v>12</v>
      </c>
      <c r="H125" s="20" t="s">
        <v>25</v>
      </c>
      <c r="I125" s="14" t="s">
        <v>0</v>
      </c>
      <c r="J125" s="26" t="s">
        <v>30</v>
      </c>
      <c r="K125" s="14" t="s">
        <v>37</v>
      </c>
      <c r="L125" s="14" t="s">
        <v>36</v>
      </c>
      <c r="M125" s="13" t="s">
        <v>25</v>
      </c>
      <c r="N125" s="14" t="s">
        <v>49</v>
      </c>
      <c r="O125" s="16" t="s">
        <v>35</v>
      </c>
      <c r="P125" s="16" t="s">
        <v>34</v>
      </c>
      <c r="Q125" s="16" t="s">
        <v>39</v>
      </c>
      <c r="R125" s="16" t="s">
        <v>38</v>
      </c>
      <c r="S125" s="16" t="s">
        <v>78</v>
      </c>
      <c r="T125" s="15"/>
    </row>
    <row r="126" spans="2:20" x14ac:dyDescent="0.25">
      <c r="B126" s="18" t="s">
        <v>11</v>
      </c>
      <c r="C126" s="2"/>
      <c r="D126" s="2"/>
      <c r="E126" s="2"/>
      <c r="F126" s="2"/>
      <c r="G126" s="1"/>
      <c r="H126" s="1"/>
      <c r="I126" s="2"/>
      <c r="J126" s="1"/>
      <c r="K126" s="2"/>
      <c r="L126" s="41"/>
      <c r="M126" s="41"/>
      <c r="N126" s="41"/>
      <c r="O126" s="41"/>
      <c r="P126" s="41"/>
      <c r="Q126" s="41"/>
      <c r="R126" s="41"/>
      <c r="S126" s="2"/>
      <c r="T126" s="2"/>
    </row>
    <row r="127" spans="2:20" x14ac:dyDescent="0.25">
      <c r="B127" s="5"/>
      <c r="C127" s="3" t="s">
        <v>2</v>
      </c>
      <c r="D127" s="3"/>
      <c r="E127" s="3"/>
      <c r="F127" s="3"/>
      <c r="G127" s="3"/>
      <c r="H127" s="3"/>
      <c r="I127" s="3"/>
      <c r="J127" s="27"/>
      <c r="K127" s="3"/>
      <c r="L127" s="55"/>
      <c r="M127" s="47"/>
      <c r="N127" s="47"/>
      <c r="O127" s="47"/>
      <c r="P127" s="47" t="s">
        <v>17</v>
      </c>
      <c r="Q127" s="47"/>
      <c r="R127" s="47"/>
      <c r="S127" s="3"/>
      <c r="T127" s="4"/>
    </row>
    <row r="128" spans="2:20" x14ac:dyDescent="0.25">
      <c r="B128" s="5"/>
      <c r="C128" s="10" t="s">
        <v>26</v>
      </c>
      <c r="D128" s="10">
        <v>10.6</v>
      </c>
      <c r="E128" s="10">
        <v>10.7</v>
      </c>
      <c r="F128" s="10">
        <v>10.7</v>
      </c>
      <c r="G128" s="10">
        <f t="shared" ref="G128:G133" si="71">AVERAGE(D128:F128)</f>
        <v>10.666666666666666</v>
      </c>
      <c r="H128" s="10">
        <f>_xlfn.STDEV.P(D128:F128)</f>
        <v>4.7140452079103001E-2</v>
      </c>
      <c r="I128" s="10">
        <f t="shared" ref="I128:I133" si="72">G128*40</f>
        <v>426.66666666666663</v>
      </c>
      <c r="J128" s="21">
        <f t="shared" ref="J128:J133" si="73">I128/1000</f>
        <v>0.42666666666666664</v>
      </c>
      <c r="K128" s="10">
        <f t="shared" ref="K128:K133" si="74">J128*25</f>
        <v>10.666666666666666</v>
      </c>
      <c r="L128" s="53">
        <f>AVERAGE(K128:K130)</f>
        <v>8.0522222222222215</v>
      </c>
      <c r="M128" s="43">
        <f>_xlfn.STDEV.P(K128:K130)</f>
        <v>2.0259507751201342</v>
      </c>
      <c r="N128" s="43"/>
      <c r="O128" s="43"/>
      <c r="P128" s="43"/>
      <c r="Q128" s="43" t="s">
        <v>92</v>
      </c>
      <c r="R128" s="43"/>
      <c r="S128" s="11"/>
      <c r="T128" s="10"/>
    </row>
    <row r="129" spans="2:20" x14ac:dyDescent="0.25">
      <c r="B129" s="5"/>
      <c r="C129" s="10" t="s">
        <v>27</v>
      </c>
      <c r="D129" s="10">
        <v>5.69</v>
      </c>
      <c r="E129" s="10">
        <v>5.74</v>
      </c>
      <c r="F129" s="10">
        <v>5.76</v>
      </c>
      <c r="G129" s="10">
        <f t="shared" si="71"/>
        <v>5.7299999999999995</v>
      </c>
      <c r="H129" s="10">
        <f t="shared" ref="H129:H133" si="75">_xlfn.STDEV.P(D129:F129)</f>
        <v>2.9439202887759263E-2</v>
      </c>
      <c r="I129" s="10">
        <f t="shared" si="72"/>
        <v>229.2</v>
      </c>
      <c r="J129" s="21">
        <f t="shared" si="73"/>
        <v>0.22919999999999999</v>
      </c>
      <c r="K129" s="10">
        <f t="shared" si="74"/>
        <v>5.7299999999999995</v>
      </c>
      <c r="L129" s="53"/>
      <c r="M129" s="43"/>
      <c r="N129" s="43"/>
      <c r="O129" s="43"/>
      <c r="P129" s="43"/>
      <c r="Q129" s="43"/>
      <c r="R129" s="43"/>
      <c r="S129" s="10"/>
      <c r="T129" s="10"/>
    </row>
    <row r="130" spans="2:20" x14ac:dyDescent="0.25">
      <c r="B130" s="5"/>
      <c r="C130" s="12" t="s">
        <v>28</v>
      </c>
      <c r="D130" s="12">
        <v>7.7</v>
      </c>
      <c r="E130" s="12">
        <v>7.78</v>
      </c>
      <c r="F130" s="12">
        <v>7.8</v>
      </c>
      <c r="G130" s="12">
        <f t="shared" si="71"/>
        <v>7.7600000000000007</v>
      </c>
      <c r="H130" s="12">
        <f t="shared" si="75"/>
        <v>4.3204937989385635E-2</v>
      </c>
      <c r="I130" s="12">
        <f t="shared" si="72"/>
        <v>310.40000000000003</v>
      </c>
      <c r="J130" s="22">
        <f t="shared" si="73"/>
        <v>0.31040000000000001</v>
      </c>
      <c r="K130" s="12">
        <f t="shared" si="74"/>
        <v>7.76</v>
      </c>
      <c r="L130" s="54"/>
      <c r="M130" s="46"/>
      <c r="N130" s="46"/>
      <c r="O130" s="46"/>
      <c r="P130" s="46"/>
      <c r="Q130" s="46"/>
      <c r="R130" s="46"/>
      <c r="S130" s="12"/>
      <c r="T130" s="19"/>
    </row>
    <row r="131" spans="2:20" x14ac:dyDescent="0.25">
      <c r="B131" s="5"/>
      <c r="C131" s="10" t="s">
        <v>4</v>
      </c>
      <c r="D131" s="10">
        <v>6.67</v>
      </c>
      <c r="E131" s="10">
        <v>6.71</v>
      </c>
      <c r="F131" s="10">
        <v>6.73</v>
      </c>
      <c r="G131" s="10">
        <f t="shared" si="71"/>
        <v>6.7033333333333331</v>
      </c>
      <c r="H131" s="10">
        <f t="shared" si="75"/>
        <v>2.4944382578493126E-2</v>
      </c>
      <c r="I131" s="10">
        <f t="shared" si="72"/>
        <v>268.13333333333333</v>
      </c>
      <c r="J131" s="21">
        <f t="shared" si="73"/>
        <v>0.26813333333333333</v>
      </c>
      <c r="K131" s="10">
        <f t="shared" si="74"/>
        <v>6.7033333333333331</v>
      </c>
      <c r="L131" s="53">
        <f>AVERAGE(K131:K133)</f>
        <v>7.1655555555555557</v>
      </c>
      <c r="M131" s="43">
        <f>_xlfn.STDEV.P(K131:K133)</f>
        <v>0.33009912465616348</v>
      </c>
      <c r="N131" s="43">
        <f>K131-L128</f>
        <v>-1.3488888888888884</v>
      </c>
      <c r="O131" s="43" t="s">
        <v>21</v>
      </c>
      <c r="P131" s="43"/>
      <c r="Q131" s="43"/>
      <c r="R131" s="43" t="s">
        <v>93</v>
      </c>
      <c r="S131" s="10"/>
      <c r="T131" s="10"/>
    </row>
    <row r="132" spans="2:20" x14ac:dyDescent="0.25">
      <c r="B132" s="5"/>
      <c r="C132" s="10" t="s">
        <v>5</v>
      </c>
      <c r="D132" s="10">
        <v>7.27</v>
      </c>
      <c r="E132" s="10">
        <v>7.34</v>
      </c>
      <c r="F132" s="10">
        <v>7.41</v>
      </c>
      <c r="G132" s="10">
        <f t="shared" si="71"/>
        <v>7.34</v>
      </c>
      <c r="H132" s="10">
        <f t="shared" si="75"/>
        <v>5.7154760664941053E-2</v>
      </c>
      <c r="I132" s="10">
        <f t="shared" si="72"/>
        <v>293.60000000000002</v>
      </c>
      <c r="J132" s="21">
        <f t="shared" si="73"/>
        <v>0.29360000000000003</v>
      </c>
      <c r="K132" s="10">
        <f t="shared" si="74"/>
        <v>7.3400000000000007</v>
      </c>
      <c r="L132" s="53"/>
      <c r="M132" s="43"/>
      <c r="N132" s="43">
        <f>K132-L128</f>
        <v>-0.71222222222222076</v>
      </c>
      <c r="O132" s="43"/>
      <c r="P132" s="43"/>
      <c r="Q132" s="43"/>
      <c r="R132" s="43"/>
      <c r="S132" s="10"/>
      <c r="T132" s="10"/>
    </row>
    <row r="133" spans="2:20" x14ac:dyDescent="0.25">
      <c r="B133" s="5"/>
      <c r="C133" s="10" t="s">
        <v>6</v>
      </c>
      <c r="D133" s="10">
        <v>7.41</v>
      </c>
      <c r="E133" s="10">
        <v>7.46</v>
      </c>
      <c r="F133" s="10">
        <v>7.49</v>
      </c>
      <c r="G133" s="10">
        <f t="shared" si="71"/>
        <v>7.4533333333333331</v>
      </c>
      <c r="H133" s="10">
        <f t="shared" si="75"/>
        <v>3.2998316455372233E-2</v>
      </c>
      <c r="I133" s="10">
        <f t="shared" si="72"/>
        <v>298.13333333333333</v>
      </c>
      <c r="J133" s="21">
        <f t="shared" si="73"/>
        <v>0.29813333333333331</v>
      </c>
      <c r="K133" s="10">
        <f t="shared" si="74"/>
        <v>7.4533333333333323</v>
      </c>
      <c r="L133" s="53"/>
      <c r="M133" s="43"/>
      <c r="N133" s="43">
        <f>K133-L128</f>
        <v>-0.59888888888888925</v>
      </c>
      <c r="O133" s="43"/>
      <c r="P133" s="43"/>
      <c r="Q133" s="43"/>
      <c r="R133" s="43"/>
      <c r="S133" s="10"/>
      <c r="T133" s="10"/>
    </row>
    <row r="134" spans="2:20" x14ac:dyDescent="0.25">
      <c r="B134" s="5"/>
      <c r="C134" s="3" t="s">
        <v>7</v>
      </c>
      <c r="D134" s="3"/>
      <c r="E134" s="3"/>
      <c r="F134" s="3"/>
      <c r="G134" s="3"/>
      <c r="H134" s="3"/>
      <c r="I134" s="3"/>
      <c r="J134" s="27"/>
      <c r="K134" s="3"/>
      <c r="L134" s="55"/>
      <c r="M134" s="47"/>
      <c r="N134" s="47"/>
      <c r="O134" s="47"/>
      <c r="P134" s="47" t="s">
        <v>19</v>
      </c>
      <c r="Q134" s="47"/>
      <c r="R134" s="47"/>
      <c r="S134" s="3"/>
      <c r="T134" s="3"/>
    </row>
    <row r="135" spans="2:20" x14ac:dyDescent="0.25">
      <c r="B135" s="5"/>
      <c r="C135" s="10" t="s">
        <v>26</v>
      </c>
      <c r="D135" s="10">
        <v>8.3800000000000008</v>
      </c>
      <c r="E135" s="10">
        <v>8.4700000000000006</v>
      </c>
      <c r="F135" s="10">
        <v>8.4600000000000009</v>
      </c>
      <c r="G135" s="28">
        <f t="shared" ref="G135:G140" si="76">AVERAGE(D135:F135)</f>
        <v>8.4366666666666674</v>
      </c>
      <c r="H135" s="28">
        <f>_xlfn.STDEV.P(D135:F135)</f>
        <v>4.0276819911981884E-2</v>
      </c>
      <c r="I135" s="29">
        <f t="shared" ref="I135:I140" si="77">G135*40</f>
        <v>337.4666666666667</v>
      </c>
      <c r="J135" s="30">
        <f t="shared" ref="J135:J140" si="78">I135/1000</f>
        <v>0.33746666666666669</v>
      </c>
      <c r="K135" s="29">
        <f t="shared" ref="K135:K140" si="79">J135*25</f>
        <v>8.4366666666666674</v>
      </c>
      <c r="L135" s="62">
        <f>AVERAGE(K135:K137)</f>
        <v>8.586666666666666</v>
      </c>
      <c r="M135" s="48">
        <f>_xlfn.STDEV.P(K135:K137)</f>
        <v>0.38111920950255485</v>
      </c>
      <c r="N135" s="41"/>
      <c r="O135" s="41"/>
      <c r="P135" s="43"/>
      <c r="Q135" s="43" t="s">
        <v>94</v>
      </c>
      <c r="R135" s="43"/>
      <c r="S135" s="10"/>
      <c r="T135" s="11"/>
    </row>
    <row r="136" spans="2:20" x14ac:dyDescent="0.25">
      <c r="B136" s="5"/>
      <c r="C136" s="10" t="s">
        <v>27</v>
      </c>
      <c r="D136" s="10">
        <v>8.15</v>
      </c>
      <c r="E136" s="10">
        <v>8.2200000000000006</v>
      </c>
      <c r="F136" s="10">
        <v>8.27</v>
      </c>
      <c r="G136" s="28">
        <f t="shared" si="76"/>
        <v>8.2133333333333329</v>
      </c>
      <c r="H136" s="28">
        <f t="shared" ref="H136:H140" si="80">_xlfn.STDEV.P(D136:F136)</f>
        <v>4.9216076867444378E-2</v>
      </c>
      <c r="I136" s="29">
        <f t="shared" si="77"/>
        <v>328.5333333333333</v>
      </c>
      <c r="J136" s="30">
        <f t="shared" si="78"/>
        <v>0.32853333333333329</v>
      </c>
      <c r="K136" s="29">
        <f t="shared" si="79"/>
        <v>8.2133333333333329</v>
      </c>
      <c r="L136" s="52"/>
      <c r="M136" s="41"/>
      <c r="N136" s="41"/>
      <c r="O136" s="41"/>
      <c r="P136" s="43"/>
      <c r="Q136" s="43"/>
      <c r="R136" s="43"/>
      <c r="S136" s="10"/>
      <c r="T136" s="10"/>
    </row>
    <row r="137" spans="2:20" x14ac:dyDescent="0.25">
      <c r="B137" s="5"/>
      <c r="C137" s="12" t="s">
        <v>28</v>
      </c>
      <c r="D137" s="12">
        <v>9.07</v>
      </c>
      <c r="E137" s="12">
        <v>9.1</v>
      </c>
      <c r="F137" s="12">
        <v>9.16</v>
      </c>
      <c r="G137" s="31">
        <f t="shared" si="76"/>
        <v>9.1100000000000012</v>
      </c>
      <c r="H137" s="31">
        <f t="shared" si="80"/>
        <v>3.741657386773941E-2</v>
      </c>
      <c r="I137" s="32">
        <f t="shared" si="77"/>
        <v>364.40000000000003</v>
      </c>
      <c r="J137" s="34">
        <f t="shared" si="78"/>
        <v>0.36440000000000006</v>
      </c>
      <c r="K137" s="32">
        <f t="shared" si="79"/>
        <v>9.1100000000000012</v>
      </c>
      <c r="L137" s="56"/>
      <c r="M137" s="49"/>
      <c r="N137" s="49"/>
      <c r="O137" s="49"/>
      <c r="P137" s="46"/>
      <c r="Q137" s="46"/>
      <c r="R137" s="46"/>
      <c r="S137" s="12"/>
      <c r="T137" s="19"/>
    </row>
    <row r="138" spans="2:20" x14ac:dyDescent="0.25">
      <c r="B138" s="5"/>
      <c r="C138" s="10" t="s">
        <v>8</v>
      </c>
      <c r="D138" s="10">
        <v>6.17</v>
      </c>
      <c r="E138" s="10">
        <v>6.23</v>
      </c>
      <c r="F138" s="10">
        <v>6.18</v>
      </c>
      <c r="G138" s="28">
        <f t="shared" si="76"/>
        <v>6.1933333333333325</v>
      </c>
      <c r="H138" s="28">
        <f t="shared" si="80"/>
        <v>2.624669291337297E-2</v>
      </c>
      <c r="I138" s="29">
        <f t="shared" si="77"/>
        <v>247.73333333333329</v>
      </c>
      <c r="J138" s="30">
        <f t="shared" si="78"/>
        <v>0.24773333333333331</v>
      </c>
      <c r="K138" s="29">
        <f t="shared" si="79"/>
        <v>6.1933333333333325</v>
      </c>
      <c r="L138" s="62">
        <f>AVERAGE(K138:K140)</f>
        <v>6.93</v>
      </c>
      <c r="M138" s="48">
        <f>_xlfn.STDEV.P(K138:K140)</f>
        <v>0.74267285056272458</v>
      </c>
      <c r="N138" s="48">
        <f>K138-L135</f>
        <v>-2.3933333333333335</v>
      </c>
      <c r="O138" s="48" t="s">
        <v>21</v>
      </c>
      <c r="P138" s="43"/>
      <c r="Q138" s="41"/>
      <c r="R138" s="43" t="s">
        <v>95</v>
      </c>
      <c r="S138" s="10"/>
      <c r="T138" s="10"/>
    </row>
    <row r="139" spans="2:20" x14ac:dyDescent="0.25">
      <c r="B139" s="5"/>
      <c r="C139" s="10" t="s">
        <v>9</v>
      </c>
      <c r="D139" s="10">
        <v>7.9</v>
      </c>
      <c r="E139" s="10">
        <v>7.96</v>
      </c>
      <c r="F139" s="10">
        <v>7.98</v>
      </c>
      <c r="G139" s="28">
        <f t="shared" si="76"/>
        <v>7.9466666666666663</v>
      </c>
      <c r="H139" s="28">
        <f t="shared" si="80"/>
        <v>3.3993463423951868E-2</v>
      </c>
      <c r="I139" s="29">
        <f t="shared" si="77"/>
        <v>317.86666666666667</v>
      </c>
      <c r="J139" s="30">
        <f t="shared" si="78"/>
        <v>0.31786666666666669</v>
      </c>
      <c r="K139" s="29">
        <f t="shared" si="79"/>
        <v>7.9466666666666672</v>
      </c>
      <c r="L139" s="52"/>
      <c r="M139" s="41"/>
      <c r="N139" s="48">
        <f>K139-L135</f>
        <v>-0.63999999999999879</v>
      </c>
      <c r="O139" s="48"/>
      <c r="P139" s="43"/>
      <c r="Q139" s="43"/>
      <c r="R139" s="43" t="s">
        <v>96</v>
      </c>
      <c r="S139" s="10"/>
      <c r="T139" s="10"/>
    </row>
    <row r="140" spans="2:20" x14ac:dyDescent="0.25">
      <c r="B140" s="5"/>
      <c r="C140" s="10" t="s">
        <v>10</v>
      </c>
      <c r="D140" s="10">
        <v>6.6</v>
      </c>
      <c r="E140" s="10">
        <v>6.67</v>
      </c>
      <c r="F140" s="10">
        <v>6.68</v>
      </c>
      <c r="G140" s="28">
        <f t="shared" si="76"/>
        <v>6.6499999999999995</v>
      </c>
      <c r="H140" s="28">
        <f t="shared" si="80"/>
        <v>3.5590260840104443E-2</v>
      </c>
      <c r="I140" s="29">
        <f t="shared" si="77"/>
        <v>266</v>
      </c>
      <c r="J140" s="30">
        <f t="shared" si="78"/>
        <v>0.26600000000000001</v>
      </c>
      <c r="K140" s="29">
        <f t="shared" si="79"/>
        <v>6.65</v>
      </c>
      <c r="L140" s="52"/>
      <c r="M140" s="41"/>
      <c r="N140" s="48">
        <f>K140-L135</f>
        <v>-1.9366666666666656</v>
      </c>
      <c r="O140" s="48"/>
      <c r="P140" s="43"/>
      <c r="Q140" s="43"/>
      <c r="R140" s="43"/>
      <c r="S140" s="10"/>
      <c r="T140" s="10"/>
    </row>
    <row r="141" spans="2:20" x14ac:dyDescent="0.25">
      <c r="B141" s="5"/>
      <c r="C141" s="3" t="s">
        <v>3</v>
      </c>
      <c r="D141" s="3"/>
      <c r="E141" s="3"/>
      <c r="F141" s="3"/>
      <c r="G141" s="3"/>
      <c r="H141" s="3"/>
      <c r="I141" s="3"/>
      <c r="J141" s="27"/>
      <c r="K141" s="3"/>
      <c r="L141" s="55"/>
      <c r="M141" s="47"/>
      <c r="N141" s="47"/>
      <c r="O141" s="47"/>
      <c r="P141" s="47" t="s">
        <v>18</v>
      </c>
      <c r="Q141" s="47"/>
      <c r="R141" s="47"/>
      <c r="S141" s="3"/>
      <c r="T141" s="3"/>
    </row>
    <row r="142" spans="2:20" x14ac:dyDescent="0.25">
      <c r="B142" s="5"/>
      <c r="C142" s="10" t="s">
        <v>26</v>
      </c>
      <c r="D142" s="10">
        <v>15.2</v>
      </c>
      <c r="E142" s="10">
        <v>15.2</v>
      </c>
      <c r="F142" s="10">
        <v>15.3</v>
      </c>
      <c r="G142" s="10">
        <f t="shared" ref="G142:G147" si="81">AVERAGE(D142:F142)</f>
        <v>15.233333333333334</v>
      </c>
      <c r="H142" s="10">
        <f>_xlfn.STDEV.P(D142:F142)</f>
        <v>4.7140452079103841E-2</v>
      </c>
      <c r="I142" s="10">
        <f t="shared" ref="I142:I147" si="82">G142*40</f>
        <v>609.33333333333337</v>
      </c>
      <c r="J142" s="21">
        <f t="shared" ref="J142:J147" si="83">I142/1000</f>
        <v>0.60933333333333339</v>
      </c>
      <c r="K142" s="10">
        <f t="shared" ref="K142:K147" si="84">J142*25</f>
        <v>15.233333333333334</v>
      </c>
      <c r="L142" s="53">
        <f>AVERAGE(K142:K144)</f>
        <v>13.4</v>
      </c>
      <c r="M142" s="43">
        <f>_xlfn.STDEV.P(K142:K144)</f>
        <v>1.4337208778404291</v>
      </c>
      <c r="N142" s="43"/>
      <c r="O142" s="43"/>
      <c r="P142" s="43"/>
      <c r="Q142" s="41" t="s">
        <v>97</v>
      </c>
      <c r="R142" s="41"/>
      <c r="S142" s="66" t="s">
        <v>150</v>
      </c>
      <c r="T142" s="10"/>
    </row>
    <row r="143" spans="2:20" x14ac:dyDescent="0.25">
      <c r="B143" s="5"/>
      <c r="C143" s="10" t="s">
        <v>27</v>
      </c>
      <c r="D143" s="10">
        <v>11.7</v>
      </c>
      <c r="E143" s="10">
        <v>11.8</v>
      </c>
      <c r="F143" s="10">
        <v>11.7</v>
      </c>
      <c r="G143" s="10">
        <f t="shared" si="81"/>
        <v>11.733333333333334</v>
      </c>
      <c r="H143" s="10">
        <f t="shared" ref="H143:H147" si="85">_xlfn.STDEV.P(D143:F143)</f>
        <v>4.7140452079103841E-2</v>
      </c>
      <c r="I143" s="10">
        <f t="shared" si="82"/>
        <v>469.33333333333337</v>
      </c>
      <c r="J143" s="21">
        <f t="shared" si="83"/>
        <v>0.46933333333333338</v>
      </c>
      <c r="K143" s="10">
        <f t="shared" si="84"/>
        <v>11.733333333333334</v>
      </c>
      <c r="L143" s="53"/>
      <c r="M143" s="43"/>
      <c r="N143" s="43"/>
      <c r="O143" s="43"/>
      <c r="P143" s="43"/>
      <c r="Q143" s="50" t="s">
        <v>98</v>
      </c>
      <c r="R143" s="43"/>
      <c r="S143" s="43" t="s">
        <v>151</v>
      </c>
      <c r="T143" s="10"/>
    </row>
    <row r="144" spans="2:20" x14ac:dyDescent="0.25">
      <c r="B144" s="5"/>
      <c r="C144" s="12" t="s">
        <v>28</v>
      </c>
      <c r="D144" s="12">
        <v>13.2</v>
      </c>
      <c r="E144" s="12">
        <v>13.2</v>
      </c>
      <c r="F144" s="12">
        <v>13.3</v>
      </c>
      <c r="G144" s="12">
        <f t="shared" si="81"/>
        <v>13.233333333333334</v>
      </c>
      <c r="H144" s="12">
        <f t="shared" si="85"/>
        <v>4.7140452079103841E-2</v>
      </c>
      <c r="I144" s="12">
        <f t="shared" si="82"/>
        <v>529.33333333333337</v>
      </c>
      <c r="J144" s="22">
        <f t="shared" si="83"/>
        <v>0.52933333333333332</v>
      </c>
      <c r="K144" s="12">
        <f t="shared" si="84"/>
        <v>13.233333333333333</v>
      </c>
      <c r="L144" s="54"/>
      <c r="M144" s="46"/>
      <c r="N144" s="46"/>
      <c r="O144" s="46"/>
      <c r="P144" s="46"/>
      <c r="Q144" s="49"/>
      <c r="R144" s="46"/>
      <c r="S144" s="37"/>
      <c r="T144" s="19"/>
    </row>
    <row r="145" spans="2:20" x14ac:dyDescent="0.25">
      <c r="B145" s="5"/>
      <c r="C145" s="10" t="s">
        <v>4</v>
      </c>
      <c r="D145" s="10">
        <v>9.32</v>
      </c>
      <c r="E145" s="10">
        <v>9.35</v>
      </c>
      <c r="F145" s="10">
        <v>9.41</v>
      </c>
      <c r="G145" s="10">
        <f t="shared" si="81"/>
        <v>9.3600000000000012</v>
      </c>
      <c r="H145" s="10">
        <f t="shared" si="85"/>
        <v>3.741657386773941E-2</v>
      </c>
      <c r="I145" s="10">
        <f t="shared" si="82"/>
        <v>374.40000000000003</v>
      </c>
      <c r="J145" s="21">
        <f t="shared" si="83"/>
        <v>0.37440000000000001</v>
      </c>
      <c r="K145" s="10">
        <f t="shared" si="84"/>
        <v>9.36</v>
      </c>
      <c r="L145" s="53">
        <f>AVERAGE(K145:K147)</f>
        <v>9.18</v>
      </c>
      <c r="M145" s="43">
        <f>_xlfn.STDEV.P(K145:K147)</f>
        <v>0.45891175622335129</v>
      </c>
      <c r="N145" s="43">
        <f>K145-L142</f>
        <v>-4.0400000000000009</v>
      </c>
      <c r="O145" s="43" t="s">
        <v>21</v>
      </c>
      <c r="P145" s="43"/>
      <c r="Q145" s="41"/>
      <c r="R145" s="43" t="s">
        <v>99</v>
      </c>
      <c r="S145" s="10"/>
      <c r="T145" s="10"/>
    </row>
    <row r="146" spans="2:20" x14ac:dyDescent="0.25">
      <c r="B146" s="5"/>
      <c r="C146" s="10" t="s">
        <v>5</v>
      </c>
      <c r="D146" s="10">
        <v>9.65</v>
      </c>
      <c r="E146" s="10">
        <v>9.57</v>
      </c>
      <c r="F146" s="10">
        <v>9.67</v>
      </c>
      <c r="G146" s="10">
        <f t="shared" si="81"/>
        <v>9.6300000000000008</v>
      </c>
      <c r="H146" s="10">
        <f t="shared" si="85"/>
        <v>4.3204937989385635E-2</v>
      </c>
      <c r="I146" s="10">
        <f t="shared" si="82"/>
        <v>385.20000000000005</v>
      </c>
      <c r="J146" s="21">
        <f t="shared" si="83"/>
        <v>0.38520000000000004</v>
      </c>
      <c r="K146" s="10">
        <f t="shared" si="84"/>
        <v>9.6300000000000008</v>
      </c>
      <c r="L146" s="53"/>
      <c r="M146" s="43"/>
      <c r="N146" s="43">
        <f>K146-L142</f>
        <v>-3.7699999999999996</v>
      </c>
      <c r="O146" s="43"/>
      <c r="P146" s="43"/>
      <c r="Q146" s="41"/>
      <c r="R146" s="43" t="s">
        <v>100</v>
      </c>
      <c r="S146" s="11"/>
      <c r="T146" s="10"/>
    </row>
    <row r="147" spans="2:20" x14ac:dyDescent="0.25">
      <c r="B147" s="5"/>
      <c r="C147" s="10" t="s">
        <v>6</v>
      </c>
      <c r="D147" s="10">
        <v>8.48</v>
      </c>
      <c r="E147" s="10">
        <v>8.57</v>
      </c>
      <c r="F147" s="10">
        <v>8.6</v>
      </c>
      <c r="G147" s="10">
        <f t="shared" si="81"/>
        <v>8.5499999999999989</v>
      </c>
      <c r="H147" s="10">
        <f t="shared" si="85"/>
        <v>5.0990195135927577E-2</v>
      </c>
      <c r="I147" s="10">
        <f t="shared" si="82"/>
        <v>341.99999999999994</v>
      </c>
      <c r="J147" s="21">
        <f t="shared" si="83"/>
        <v>0.34199999999999997</v>
      </c>
      <c r="K147" s="10">
        <f t="shared" si="84"/>
        <v>8.5499999999999989</v>
      </c>
      <c r="L147" s="53"/>
      <c r="M147" s="43"/>
      <c r="N147" s="43">
        <f>K147-L142</f>
        <v>-4.8500000000000014</v>
      </c>
      <c r="O147" s="43"/>
      <c r="P147" s="43"/>
      <c r="Q147" s="43"/>
      <c r="R147" s="43" t="s">
        <v>101</v>
      </c>
      <c r="S147" s="10"/>
      <c r="T147" s="19"/>
    </row>
    <row r="148" spans="2:20" ht="7.5" customHeight="1" x14ac:dyDescent="0.25">
      <c r="B148" s="38"/>
      <c r="C148" s="39"/>
      <c r="D148" s="39"/>
      <c r="E148" s="39"/>
      <c r="F148" s="39"/>
      <c r="G148" s="39"/>
      <c r="H148" s="39"/>
      <c r="I148" s="39"/>
      <c r="J148" s="40"/>
      <c r="K148" s="39"/>
      <c r="L148" s="59"/>
      <c r="M148" s="39"/>
      <c r="N148" s="39"/>
      <c r="O148" s="39"/>
      <c r="P148" s="39"/>
      <c r="Q148" s="39"/>
      <c r="R148" s="39"/>
      <c r="S148" s="39"/>
      <c r="T148" s="19"/>
    </row>
    <row r="149" spans="2:20" ht="18.75" x14ac:dyDescent="0.3">
      <c r="B149" s="18" t="s">
        <v>48</v>
      </c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66"/>
    </row>
    <row r="150" spans="2:20" x14ac:dyDescent="0.25">
      <c r="B150" s="5"/>
      <c r="C150" s="3" t="s">
        <v>2</v>
      </c>
      <c r="D150" s="3"/>
      <c r="E150" s="3"/>
      <c r="F150" s="3"/>
      <c r="G150" s="3"/>
      <c r="H150" s="3"/>
      <c r="I150" s="3"/>
      <c r="J150" s="27"/>
      <c r="K150" s="3"/>
      <c r="L150" s="60"/>
      <c r="M150" s="3"/>
      <c r="N150" s="3"/>
      <c r="O150" s="3"/>
      <c r="P150" s="3" t="s">
        <v>102</v>
      </c>
      <c r="Q150" s="3"/>
      <c r="R150" s="3"/>
      <c r="S150" s="3"/>
      <c r="T150" s="66"/>
    </row>
    <row r="151" spans="2:20" x14ac:dyDescent="0.25">
      <c r="B151" s="5"/>
      <c r="C151" s="10" t="s">
        <v>26</v>
      </c>
      <c r="D151" s="10">
        <v>6.94</v>
      </c>
      <c r="E151" s="10">
        <v>6.99</v>
      </c>
      <c r="F151" s="10">
        <v>7.03</v>
      </c>
      <c r="G151" s="10">
        <f t="shared" ref="G151:G156" si="86">AVERAGE(D151:F151)</f>
        <v>6.9866666666666672</v>
      </c>
      <c r="H151" s="10">
        <f t="shared" ref="H151:H170" si="87">_xlfn.STDEV.P(D151:G151)</f>
        <v>3.1885210782848269E-2</v>
      </c>
      <c r="I151" s="10">
        <f t="shared" ref="I151:I156" si="88">G151*40</f>
        <v>279.4666666666667</v>
      </c>
      <c r="J151" s="21">
        <f t="shared" ref="J151:J156" si="89">I151/1000</f>
        <v>0.2794666666666667</v>
      </c>
      <c r="K151" s="10">
        <f t="shared" ref="K151:K156" si="90">J151*25</f>
        <v>6.9866666666666672</v>
      </c>
      <c r="L151" s="23">
        <f>AVERAGE(K151:K153)</f>
        <v>7.0744444444444428</v>
      </c>
      <c r="M151" s="10">
        <f>_xlfn.STDEV.P(K151:K153)</f>
        <v>0.58979176069834527</v>
      </c>
      <c r="N151" s="10"/>
      <c r="O151" s="10"/>
      <c r="P151" s="10"/>
      <c r="Q151" s="10" t="s">
        <v>103</v>
      </c>
      <c r="R151" s="10"/>
      <c r="S151" s="10"/>
      <c r="T151" s="67"/>
    </row>
    <row r="152" spans="2:20" x14ac:dyDescent="0.25">
      <c r="B152" s="5"/>
      <c r="C152" s="10" t="s">
        <v>27</v>
      </c>
      <c r="D152" s="10">
        <v>7.79</v>
      </c>
      <c r="E152" s="10">
        <v>7.84</v>
      </c>
      <c r="F152" s="10">
        <v>7.88</v>
      </c>
      <c r="G152" s="10">
        <f t="shared" si="86"/>
        <v>7.836666666666666</v>
      </c>
      <c r="H152" s="10">
        <f t="shared" si="87"/>
        <v>3.1885210782848269E-2</v>
      </c>
      <c r="I152" s="10">
        <f t="shared" si="88"/>
        <v>313.46666666666664</v>
      </c>
      <c r="J152" s="21">
        <f t="shared" si="89"/>
        <v>0.31346666666666662</v>
      </c>
      <c r="K152" s="10">
        <f t="shared" si="90"/>
        <v>7.8366666666666651</v>
      </c>
      <c r="L152" s="23"/>
      <c r="M152" s="10"/>
      <c r="N152" s="10"/>
      <c r="O152" s="10"/>
      <c r="P152" s="10"/>
      <c r="Q152" s="10"/>
      <c r="R152" s="10"/>
      <c r="S152" s="10"/>
      <c r="T152" s="19"/>
    </row>
    <row r="153" spans="2:20" x14ac:dyDescent="0.25">
      <c r="B153" s="5"/>
      <c r="C153" s="12" t="s">
        <v>28</v>
      </c>
      <c r="D153" s="12">
        <v>6.35</v>
      </c>
      <c r="E153" s="12">
        <v>6.41</v>
      </c>
      <c r="F153" s="12">
        <v>6.44</v>
      </c>
      <c r="G153" s="12">
        <f t="shared" si="86"/>
        <v>6.3999999999999995</v>
      </c>
      <c r="H153" s="12">
        <f t="shared" si="87"/>
        <v>3.2403703492039568E-2</v>
      </c>
      <c r="I153" s="12">
        <f t="shared" si="88"/>
        <v>255.99999999999997</v>
      </c>
      <c r="J153" s="22">
        <f t="shared" si="89"/>
        <v>0.25599999999999995</v>
      </c>
      <c r="K153" s="12">
        <f t="shared" si="90"/>
        <v>6.3999999999999986</v>
      </c>
      <c r="L153" s="24"/>
      <c r="M153" s="12"/>
      <c r="N153" s="12"/>
      <c r="O153" s="12"/>
      <c r="P153" s="12"/>
      <c r="Q153" s="12"/>
      <c r="R153" s="12"/>
      <c r="S153" s="12"/>
      <c r="T153" s="67"/>
    </row>
    <row r="154" spans="2:20" x14ac:dyDescent="0.25">
      <c r="B154" s="5"/>
      <c r="C154" s="10" t="s">
        <v>4</v>
      </c>
      <c r="D154" s="10">
        <v>17.8</v>
      </c>
      <c r="E154" s="10">
        <v>17.899999999999999</v>
      </c>
      <c r="F154" s="10">
        <v>18</v>
      </c>
      <c r="G154" s="10">
        <f t="shared" si="86"/>
        <v>17.900000000000002</v>
      </c>
      <c r="H154" s="10">
        <f t="shared" si="87"/>
        <v>7.0710678118654502E-2</v>
      </c>
      <c r="I154" s="10">
        <f t="shared" si="88"/>
        <v>716.00000000000011</v>
      </c>
      <c r="J154" s="21">
        <f t="shared" si="89"/>
        <v>0.71600000000000008</v>
      </c>
      <c r="K154" s="10">
        <f t="shared" si="90"/>
        <v>17.900000000000002</v>
      </c>
      <c r="L154" s="69">
        <f>AVERAGE(K154:K156)</f>
        <v>17.700000000000003</v>
      </c>
      <c r="M154" s="10">
        <f>_xlfn.STDEV.P(K154:K156)</f>
        <v>0.45785328395636843</v>
      </c>
      <c r="N154" s="10">
        <f>K154-L151</f>
        <v>10.82555555555556</v>
      </c>
      <c r="O154" s="71">
        <f>AVERAGE(N154:N156)</f>
        <v>10.625555555555559</v>
      </c>
      <c r="P154" s="10"/>
      <c r="Q154" s="68"/>
      <c r="R154" s="68" t="s">
        <v>104</v>
      </c>
      <c r="S154" s="10"/>
      <c r="T154" s="19"/>
    </row>
    <row r="155" spans="2:20" x14ac:dyDescent="0.25">
      <c r="B155" s="5"/>
      <c r="C155" s="10" t="s">
        <v>5</v>
      </c>
      <c r="D155" s="10">
        <v>18.100000000000001</v>
      </c>
      <c r="E155" s="10">
        <v>18.100000000000001</v>
      </c>
      <c r="F155" s="10">
        <v>18.2</v>
      </c>
      <c r="G155" s="10">
        <f t="shared" si="86"/>
        <v>18.133333333333336</v>
      </c>
      <c r="H155" s="10">
        <f t="shared" si="87"/>
        <v>4.082482904638543E-2</v>
      </c>
      <c r="I155" s="10">
        <f t="shared" si="88"/>
        <v>725.33333333333348</v>
      </c>
      <c r="J155" s="21">
        <f t="shared" si="89"/>
        <v>0.7253333333333335</v>
      </c>
      <c r="K155" s="10">
        <f t="shared" si="90"/>
        <v>18.133333333333336</v>
      </c>
      <c r="L155" s="23"/>
      <c r="M155" s="10"/>
      <c r="N155" s="10">
        <f>K155-L151</f>
        <v>11.058888888888895</v>
      </c>
      <c r="O155" s="10"/>
      <c r="P155" s="10"/>
      <c r="Q155" s="10"/>
      <c r="R155" s="36" t="s">
        <v>138</v>
      </c>
      <c r="S155" s="10"/>
      <c r="T155" s="19"/>
    </row>
    <row r="156" spans="2:20" x14ac:dyDescent="0.25">
      <c r="B156" s="5"/>
      <c r="C156" s="10" t="s">
        <v>6</v>
      </c>
      <c r="D156" s="10">
        <v>17</v>
      </c>
      <c r="E156" s="10">
        <v>17.100000000000001</v>
      </c>
      <c r="F156" s="10">
        <v>17.100000000000001</v>
      </c>
      <c r="G156" s="10">
        <f t="shared" si="86"/>
        <v>17.066666666666666</v>
      </c>
      <c r="H156" s="10">
        <f t="shared" si="87"/>
        <v>4.082482904638688E-2</v>
      </c>
      <c r="I156" s="10">
        <f t="shared" si="88"/>
        <v>682.66666666666663</v>
      </c>
      <c r="J156" s="21">
        <f t="shared" si="89"/>
        <v>0.68266666666666664</v>
      </c>
      <c r="K156" s="10">
        <f t="shared" si="90"/>
        <v>17.066666666666666</v>
      </c>
      <c r="L156" s="23"/>
      <c r="M156" s="10"/>
      <c r="N156" s="10">
        <f>K156-L151</f>
        <v>9.9922222222222246</v>
      </c>
      <c r="O156" s="10"/>
      <c r="P156" s="10"/>
      <c r="Q156" s="10"/>
      <c r="R156" s="10"/>
      <c r="S156" s="10"/>
      <c r="T156" s="19"/>
    </row>
    <row r="157" spans="2:20" x14ac:dyDescent="0.25">
      <c r="B157" s="5"/>
      <c r="C157" s="3" t="s">
        <v>7</v>
      </c>
      <c r="D157" s="3"/>
      <c r="E157" s="3"/>
      <c r="F157" s="3"/>
      <c r="G157" s="3"/>
      <c r="H157" s="3"/>
      <c r="I157" s="3"/>
      <c r="J157" s="27"/>
      <c r="K157" s="3"/>
      <c r="L157" s="60"/>
      <c r="M157" s="3"/>
      <c r="N157" s="3"/>
      <c r="O157" s="3"/>
      <c r="P157" s="3" t="s">
        <v>105</v>
      </c>
      <c r="Q157" s="3"/>
      <c r="R157" s="3"/>
      <c r="S157" s="3"/>
      <c r="T157" s="19"/>
    </row>
    <row r="158" spans="2:20" x14ac:dyDescent="0.25">
      <c r="B158" s="5"/>
      <c r="C158" s="10" t="s">
        <v>26</v>
      </c>
      <c r="D158" s="10">
        <v>8.3800000000000008</v>
      </c>
      <c r="E158" s="10">
        <v>8.07</v>
      </c>
      <c r="F158" s="10">
        <v>8.1</v>
      </c>
      <c r="G158" s="10">
        <f t="shared" ref="G158:G163" si="91">AVERAGE(D158:F158)</f>
        <v>8.1833333333333353</v>
      </c>
      <c r="H158" s="10">
        <f t="shared" si="87"/>
        <v>0.12089940722214788</v>
      </c>
      <c r="I158" s="10">
        <f t="shared" ref="I158:I163" si="92">G158*40</f>
        <v>327.33333333333343</v>
      </c>
      <c r="J158" s="21">
        <f t="shared" ref="J158:J163" si="93">I158/1000</f>
        <v>0.32733333333333342</v>
      </c>
      <c r="K158" s="10">
        <f t="shared" ref="K158:K163" si="94">J158*25</f>
        <v>8.1833333333333353</v>
      </c>
      <c r="L158" s="23">
        <f>AVERAGE(K158:K160)</f>
        <v>8.0977777777777789</v>
      </c>
      <c r="M158" s="10">
        <f>_xlfn.STDEV.P(K158:K160)</f>
        <v>0.65463777563164649</v>
      </c>
      <c r="N158" s="10"/>
      <c r="O158" s="10"/>
      <c r="P158" s="10"/>
      <c r="Q158" s="10" t="s">
        <v>106</v>
      </c>
      <c r="R158" s="10"/>
      <c r="S158" s="10"/>
      <c r="T158" s="19"/>
    </row>
    <row r="159" spans="2:20" x14ac:dyDescent="0.25">
      <c r="B159" s="5"/>
      <c r="C159" s="10" t="s">
        <v>27</v>
      </c>
      <c r="D159" s="10">
        <v>8.81</v>
      </c>
      <c r="E159" s="10">
        <v>8.85</v>
      </c>
      <c r="F159" s="10">
        <v>8.9</v>
      </c>
      <c r="G159" s="10">
        <f t="shared" si="91"/>
        <v>8.8533333333333335</v>
      </c>
      <c r="H159" s="10">
        <f t="shared" si="87"/>
        <v>3.188521078284829E-2</v>
      </c>
      <c r="I159" s="10">
        <f t="shared" si="92"/>
        <v>354.13333333333333</v>
      </c>
      <c r="J159" s="21">
        <f t="shared" si="93"/>
        <v>0.3541333333333333</v>
      </c>
      <c r="K159" s="10">
        <f t="shared" si="94"/>
        <v>8.8533333333333317</v>
      </c>
      <c r="L159" s="23"/>
      <c r="M159" s="10"/>
      <c r="N159" s="10"/>
      <c r="O159" s="10"/>
      <c r="P159" s="10"/>
      <c r="Q159" s="10" t="s">
        <v>107</v>
      </c>
      <c r="R159" s="10"/>
      <c r="S159" s="10"/>
      <c r="T159" s="19"/>
    </row>
    <row r="160" spans="2:20" x14ac:dyDescent="0.25">
      <c r="B160" s="5"/>
      <c r="C160" s="12" t="s">
        <v>28</v>
      </c>
      <c r="D160" s="12">
        <v>7.22</v>
      </c>
      <c r="E160" s="12">
        <v>7.26</v>
      </c>
      <c r="F160" s="12">
        <v>7.29</v>
      </c>
      <c r="G160" s="12">
        <f t="shared" si="91"/>
        <v>7.2566666666666668</v>
      </c>
      <c r="H160" s="12">
        <f t="shared" si="87"/>
        <v>2.4832774042918997E-2</v>
      </c>
      <c r="I160" s="12">
        <f t="shared" si="92"/>
        <v>290.26666666666665</v>
      </c>
      <c r="J160" s="22">
        <f t="shared" si="93"/>
        <v>0.29026666666666667</v>
      </c>
      <c r="K160" s="12">
        <f t="shared" si="94"/>
        <v>7.2566666666666668</v>
      </c>
      <c r="L160" s="24"/>
      <c r="M160" s="12"/>
      <c r="N160" s="12"/>
      <c r="O160" s="12"/>
      <c r="P160" s="12"/>
      <c r="Q160" s="12"/>
      <c r="R160" s="12"/>
      <c r="S160" s="12"/>
      <c r="T160" s="19"/>
    </row>
    <row r="161" spans="2:20" x14ac:dyDescent="0.25">
      <c r="B161" s="5"/>
      <c r="C161" s="10" t="s">
        <v>8</v>
      </c>
      <c r="D161" s="10">
        <v>18.899999999999999</v>
      </c>
      <c r="E161" s="10">
        <v>19</v>
      </c>
      <c r="F161" s="10">
        <v>19</v>
      </c>
      <c r="G161" s="10">
        <f t="shared" si="91"/>
        <v>18.966666666666665</v>
      </c>
      <c r="H161" s="10">
        <f t="shared" si="87"/>
        <v>4.082482904638688E-2</v>
      </c>
      <c r="I161" s="10">
        <f t="shared" si="92"/>
        <v>758.66666666666663</v>
      </c>
      <c r="J161" s="21">
        <f t="shared" si="93"/>
        <v>0.7586666666666666</v>
      </c>
      <c r="K161" s="10">
        <f t="shared" si="94"/>
        <v>18.966666666666665</v>
      </c>
      <c r="L161" s="69">
        <f>AVERAGE(K161:K163)</f>
        <v>16.422222222222221</v>
      </c>
      <c r="M161" s="10">
        <f>_xlfn.STDEV.P(K161:K163)</f>
        <v>1.8363275212859171</v>
      </c>
      <c r="N161" s="10">
        <f>K161-L158</f>
        <v>10.868888888888886</v>
      </c>
      <c r="O161" s="71">
        <f>AVERAGE(N161:N163)</f>
        <v>8.3244444444444401</v>
      </c>
      <c r="P161" s="10"/>
      <c r="Q161" s="36"/>
      <c r="R161" s="36" t="s">
        <v>109</v>
      </c>
      <c r="S161" s="10"/>
      <c r="T161" s="66"/>
    </row>
    <row r="162" spans="2:20" x14ac:dyDescent="0.25">
      <c r="B162" s="5"/>
      <c r="C162" s="10" t="s">
        <v>9</v>
      </c>
      <c r="D162" s="10">
        <v>15.5</v>
      </c>
      <c r="E162" s="10">
        <v>15.6</v>
      </c>
      <c r="F162" s="10">
        <v>15.7</v>
      </c>
      <c r="G162" s="10">
        <f t="shared" si="91"/>
        <v>15.6</v>
      </c>
      <c r="H162" s="10">
        <f t="shared" si="87"/>
        <v>7.0710678118654502E-2</v>
      </c>
      <c r="I162" s="10">
        <f t="shared" si="92"/>
        <v>624</v>
      </c>
      <c r="J162" s="21">
        <f t="shared" si="93"/>
        <v>0.624</v>
      </c>
      <c r="K162" s="10">
        <f t="shared" si="94"/>
        <v>15.6</v>
      </c>
      <c r="L162" s="23"/>
      <c r="M162" s="10"/>
      <c r="N162" s="10">
        <f>K162-L158</f>
        <v>7.5022222222222208</v>
      </c>
      <c r="O162" s="10"/>
      <c r="P162" s="10"/>
      <c r="Q162" s="70"/>
      <c r="R162" s="70" t="s">
        <v>139</v>
      </c>
      <c r="S162" s="10"/>
      <c r="T162" s="66"/>
    </row>
    <row r="163" spans="2:20" x14ac:dyDescent="0.25">
      <c r="B163" s="5"/>
      <c r="C163" s="10" t="s">
        <v>10</v>
      </c>
      <c r="D163" s="10">
        <v>14.6</v>
      </c>
      <c r="E163" s="10">
        <v>14.7</v>
      </c>
      <c r="F163" s="10">
        <v>14.8</v>
      </c>
      <c r="G163" s="10">
        <f t="shared" si="91"/>
        <v>14.699999999999998</v>
      </c>
      <c r="H163" s="10">
        <f t="shared" si="87"/>
        <v>7.0710678118655126E-2</v>
      </c>
      <c r="I163" s="10">
        <f t="shared" si="92"/>
        <v>587.99999999999989</v>
      </c>
      <c r="J163" s="21">
        <f t="shared" si="93"/>
        <v>0.58799999999999986</v>
      </c>
      <c r="K163" s="10">
        <f t="shared" si="94"/>
        <v>14.699999999999996</v>
      </c>
      <c r="L163" s="23"/>
      <c r="M163" s="10"/>
      <c r="N163" s="10">
        <f>K163-L158</f>
        <v>6.6022222222222169</v>
      </c>
      <c r="O163" s="10"/>
      <c r="P163" s="10"/>
      <c r="Q163" s="10"/>
      <c r="R163" s="10"/>
      <c r="S163" s="10"/>
      <c r="T163" s="19"/>
    </row>
    <row r="164" spans="2:20" x14ac:dyDescent="0.25">
      <c r="B164" s="5"/>
      <c r="C164" s="3" t="s">
        <v>3</v>
      </c>
      <c r="D164" s="3"/>
      <c r="E164" s="3"/>
      <c r="F164" s="3"/>
      <c r="G164" s="3"/>
      <c r="H164" s="3"/>
      <c r="I164" s="3"/>
      <c r="J164" s="27"/>
      <c r="K164" s="3"/>
      <c r="L164" s="60"/>
      <c r="M164" s="3"/>
      <c r="N164" s="3"/>
      <c r="O164" s="3"/>
      <c r="P164" s="3" t="s">
        <v>108</v>
      </c>
      <c r="Q164" s="3"/>
      <c r="R164" s="3"/>
      <c r="S164" s="3"/>
      <c r="T164" s="19"/>
    </row>
    <row r="165" spans="2:20" x14ac:dyDescent="0.25">
      <c r="B165" s="5"/>
      <c r="C165" s="10" t="s">
        <v>26</v>
      </c>
      <c r="D165" s="10">
        <v>10.4</v>
      </c>
      <c r="E165" s="10">
        <v>10.5</v>
      </c>
      <c r="F165" s="10">
        <v>10.5</v>
      </c>
      <c r="G165" s="10">
        <f t="shared" ref="G165:G170" si="95">AVERAGE(D165:F165)</f>
        <v>10.466666666666667</v>
      </c>
      <c r="H165" s="10">
        <f t="shared" si="87"/>
        <v>4.0824829046386159E-2</v>
      </c>
      <c r="I165" s="10">
        <f t="shared" ref="I165:I170" si="96">G165*40</f>
        <v>418.66666666666669</v>
      </c>
      <c r="J165" s="21">
        <f t="shared" ref="J165:J170" si="97">I165/1000</f>
        <v>0.41866666666666669</v>
      </c>
      <c r="K165" s="10">
        <f t="shared" ref="K165:K170" si="98">J165*25</f>
        <v>10.466666666666667</v>
      </c>
      <c r="L165" s="57">
        <f>AVERAGE(K165:K167)</f>
        <v>10.202222222222224</v>
      </c>
      <c r="M165" s="43">
        <f>_xlfn.STDEV.P(K165:K167)</f>
        <v>0.32797169405112608</v>
      </c>
      <c r="N165" s="10"/>
      <c r="O165" s="10"/>
      <c r="P165" s="10"/>
      <c r="Q165" s="43" t="s">
        <v>110</v>
      </c>
      <c r="R165" s="11"/>
      <c r="S165" s="43"/>
      <c r="T165" s="19"/>
    </row>
    <row r="166" spans="2:20" x14ac:dyDescent="0.25">
      <c r="B166" s="5"/>
      <c r="C166" s="10" t="s">
        <v>27</v>
      </c>
      <c r="D166" s="10">
        <v>10.3</v>
      </c>
      <c r="E166" s="10">
        <v>10.4</v>
      </c>
      <c r="F166" s="10">
        <v>10.5</v>
      </c>
      <c r="G166" s="10">
        <f t="shared" si="95"/>
        <v>10.4</v>
      </c>
      <c r="H166" s="10">
        <f t="shared" si="87"/>
        <v>7.0710678118654502E-2</v>
      </c>
      <c r="I166" s="10">
        <f t="shared" si="96"/>
        <v>416</v>
      </c>
      <c r="J166" s="21">
        <f t="shared" si="97"/>
        <v>0.41599999999999998</v>
      </c>
      <c r="K166" s="10">
        <f t="shared" si="98"/>
        <v>10.4</v>
      </c>
      <c r="L166" s="23"/>
      <c r="M166" s="10"/>
      <c r="N166" s="10"/>
      <c r="O166" s="10"/>
      <c r="P166" s="10"/>
      <c r="Q166" s="43" t="s">
        <v>111</v>
      </c>
      <c r="R166" s="11"/>
      <c r="S166" s="43"/>
      <c r="T166" s="19"/>
    </row>
    <row r="167" spans="2:20" x14ac:dyDescent="0.25">
      <c r="B167" s="5"/>
      <c r="C167" s="12" t="s">
        <v>28</v>
      </c>
      <c r="D167" s="12">
        <v>9.69</v>
      </c>
      <c r="E167" s="12">
        <v>9.75</v>
      </c>
      <c r="F167" s="12">
        <v>9.7799999999999994</v>
      </c>
      <c r="G167" s="12">
        <f t="shared" si="95"/>
        <v>9.74</v>
      </c>
      <c r="H167" s="12">
        <f t="shared" si="87"/>
        <v>3.2403703492039297E-2</v>
      </c>
      <c r="I167" s="12">
        <f t="shared" si="96"/>
        <v>389.6</v>
      </c>
      <c r="J167" s="22">
        <f t="shared" si="97"/>
        <v>0.3896</v>
      </c>
      <c r="K167" s="12">
        <f t="shared" si="98"/>
        <v>9.74</v>
      </c>
      <c r="L167" s="24"/>
      <c r="M167" s="12"/>
      <c r="N167" s="12"/>
      <c r="O167" s="12"/>
      <c r="P167" s="12"/>
      <c r="Q167" s="33"/>
      <c r="R167" s="37"/>
      <c r="S167" s="37"/>
      <c r="T167" s="19"/>
    </row>
    <row r="168" spans="2:20" x14ac:dyDescent="0.25">
      <c r="B168" s="5"/>
      <c r="C168" s="10" t="s">
        <v>4</v>
      </c>
      <c r="D168" s="10">
        <v>18.5</v>
      </c>
      <c r="E168" s="10">
        <v>18.600000000000001</v>
      </c>
      <c r="F168" s="10">
        <v>18.5</v>
      </c>
      <c r="G168" s="10">
        <f t="shared" si="95"/>
        <v>18.533333333333335</v>
      </c>
      <c r="H168" s="10">
        <f t="shared" si="87"/>
        <v>4.082482904638688E-2</v>
      </c>
      <c r="I168" s="10">
        <f t="shared" si="96"/>
        <v>741.33333333333337</v>
      </c>
      <c r="J168" s="21">
        <f t="shared" si="97"/>
        <v>0.7413333333333334</v>
      </c>
      <c r="K168" s="10">
        <f t="shared" si="98"/>
        <v>18.533333333333335</v>
      </c>
      <c r="L168" s="69">
        <f>AVERAGE(K168:K170)</f>
        <v>14.47777777777778</v>
      </c>
      <c r="M168" s="10">
        <f>_xlfn.STDEV.P(K168:K170)</f>
        <v>3.0922044555723858</v>
      </c>
      <c r="N168" s="10">
        <f>K168-L165</f>
        <v>8.3311111111111114</v>
      </c>
      <c r="O168" s="71">
        <f>AVERAGE(N168:N170)</f>
        <v>4.2755555555555551</v>
      </c>
      <c r="P168" s="10"/>
      <c r="Q168" s="36"/>
      <c r="R168" s="68" t="s">
        <v>112</v>
      </c>
      <c r="S168" s="43"/>
      <c r="T168" s="19"/>
    </row>
    <row r="169" spans="2:20" x14ac:dyDescent="0.25">
      <c r="B169" s="5"/>
      <c r="C169" s="10" t="s">
        <v>5</v>
      </c>
      <c r="D169" s="10">
        <v>13.9</v>
      </c>
      <c r="E169" s="10">
        <v>13.9</v>
      </c>
      <c r="F169" s="10">
        <v>13.8</v>
      </c>
      <c r="G169" s="10">
        <f t="shared" si="95"/>
        <v>13.866666666666667</v>
      </c>
      <c r="H169" s="10">
        <f t="shared" si="87"/>
        <v>4.0824829046386159E-2</v>
      </c>
      <c r="I169" s="10">
        <f t="shared" si="96"/>
        <v>554.66666666666674</v>
      </c>
      <c r="J169" s="21">
        <f t="shared" si="97"/>
        <v>0.55466666666666675</v>
      </c>
      <c r="K169" s="10">
        <f t="shared" si="98"/>
        <v>13.866666666666669</v>
      </c>
      <c r="L169" s="23"/>
      <c r="M169" s="10"/>
      <c r="N169" s="10">
        <f>K169-L165</f>
        <v>3.6644444444444453</v>
      </c>
      <c r="O169" s="10"/>
      <c r="P169" s="10"/>
      <c r="Q169" s="36"/>
      <c r="R169" s="50" t="s">
        <v>140</v>
      </c>
      <c r="S169" s="43"/>
      <c r="T169" s="19"/>
    </row>
    <row r="170" spans="2:20" x14ac:dyDescent="0.25">
      <c r="B170" s="5"/>
      <c r="C170" s="10" t="s">
        <v>6</v>
      </c>
      <c r="D170" s="10">
        <v>10.9</v>
      </c>
      <c r="E170" s="10">
        <v>11.1</v>
      </c>
      <c r="F170" s="10">
        <v>11.1</v>
      </c>
      <c r="G170" s="10">
        <f t="shared" si="95"/>
        <v>11.033333333333333</v>
      </c>
      <c r="H170" s="10">
        <f t="shared" si="87"/>
        <v>8.1649658092772318E-2</v>
      </c>
      <c r="I170" s="10">
        <f t="shared" si="96"/>
        <v>441.33333333333331</v>
      </c>
      <c r="J170" s="21">
        <f t="shared" si="97"/>
        <v>0.4413333333333333</v>
      </c>
      <c r="K170" s="10">
        <f t="shared" si="98"/>
        <v>11.033333333333333</v>
      </c>
      <c r="L170" s="23"/>
      <c r="M170" s="10"/>
      <c r="N170" s="10">
        <f>K170-L165</f>
        <v>0.83111111111110958</v>
      </c>
      <c r="O170" s="10"/>
      <c r="P170" s="10"/>
      <c r="Q170" s="2"/>
      <c r="R170" s="50" t="s">
        <v>141</v>
      </c>
      <c r="S170" s="11"/>
      <c r="T170" s="19"/>
    </row>
    <row r="171" spans="2:20" ht="7.5" customHeight="1" x14ac:dyDescent="0.3">
      <c r="B171" s="38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19"/>
    </row>
    <row r="172" spans="2:20" ht="18.75" x14ac:dyDescent="0.3">
      <c r="B172" s="18" t="s">
        <v>55</v>
      </c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19"/>
    </row>
    <row r="173" spans="2:20" x14ac:dyDescent="0.25">
      <c r="B173" s="5"/>
      <c r="C173" s="3" t="s">
        <v>2</v>
      </c>
      <c r="D173" s="3"/>
      <c r="E173" s="3"/>
      <c r="F173" s="3"/>
      <c r="G173" s="3"/>
      <c r="H173" s="3"/>
      <c r="I173" s="3"/>
      <c r="J173" s="27"/>
      <c r="K173" s="3"/>
      <c r="L173" s="60"/>
      <c r="M173" s="3"/>
      <c r="N173" s="3"/>
      <c r="O173" s="3"/>
      <c r="P173" s="3" t="s">
        <v>113</v>
      </c>
      <c r="Q173" s="3"/>
      <c r="R173" s="3"/>
      <c r="S173" s="3"/>
      <c r="T173" s="19"/>
    </row>
    <row r="174" spans="2:20" x14ac:dyDescent="0.25">
      <c r="B174" s="5"/>
      <c r="C174" s="43" t="s">
        <v>26</v>
      </c>
      <c r="D174" s="43">
        <v>1.68</v>
      </c>
      <c r="E174" s="43">
        <v>1.64</v>
      </c>
      <c r="F174" s="43">
        <v>1.64</v>
      </c>
      <c r="G174" s="43">
        <f t="shared" ref="G174:G179" si="99">AVERAGE(D174:F174)</f>
        <v>1.6533333333333333</v>
      </c>
      <c r="H174" s="43">
        <f t="shared" ref="H174:H193" si="100">_xlfn.STDEV.P(D174:F174)</f>
        <v>1.8856180831641284E-2</v>
      </c>
      <c r="I174" s="43">
        <f t="shared" ref="I174:I179" si="101">G174*40</f>
        <v>66.133333333333326</v>
      </c>
      <c r="J174" s="44">
        <f t="shared" ref="J174:J179" si="102">I174/1000</f>
        <v>6.6133333333333322E-2</v>
      </c>
      <c r="K174" s="43">
        <f t="shared" ref="K174:K179" si="103">J174*25</f>
        <v>1.6533333333333331</v>
      </c>
      <c r="L174" s="57">
        <f>AVERAGE(K174:K176)</f>
        <v>1.9188888888888893</v>
      </c>
      <c r="M174" s="43">
        <f>_xlfn.STDEV.P(K174:K176)</f>
        <v>0.23929422975713821</v>
      </c>
      <c r="N174" s="43"/>
      <c r="O174" s="43"/>
      <c r="P174" s="10"/>
      <c r="Q174" s="43" t="s">
        <v>115</v>
      </c>
      <c r="R174" s="11"/>
      <c r="S174" s="11"/>
      <c r="T174" s="19"/>
    </row>
    <row r="175" spans="2:20" x14ac:dyDescent="0.25">
      <c r="B175" s="5"/>
      <c r="C175" s="43" t="s">
        <v>27</v>
      </c>
      <c r="D175" s="43">
        <v>1.86</v>
      </c>
      <c r="E175" s="43">
        <v>1.89</v>
      </c>
      <c r="F175" s="43">
        <v>1.86</v>
      </c>
      <c r="G175" s="43">
        <f t="shared" si="99"/>
        <v>1.87</v>
      </c>
      <c r="H175" s="43">
        <f t="shared" si="100"/>
        <v>1.4142135623730857E-2</v>
      </c>
      <c r="I175" s="43">
        <f t="shared" si="101"/>
        <v>74.800000000000011</v>
      </c>
      <c r="J175" s="44">
        <f t="shared" si="102"/>
        <v>7.4800000000000005E-2</v>
      </c>
      <c r="K175" s="43">
        <f t="shared" si="103"/>
        <v>1.87</v>
      </c>
      <c r="L175" s="57"/>
      <c r="M175" s="43"/>
      <c r="N175" s="43"/>
      <c r="O175" s="43"/>
      <c r="P175" s="10"/>
      <c r="Q175" s="10"/>
      <c r="R175" s="10"/>
      <c r="S175" s="10"/>
      <c r="T175" s="19"/>
    </row>
    <row r="176" spans="2:20" x14ac:dyDescent="0.25">
      <c r="B176" s="5"/>
      <c r="C176" s="46" t="s">
        <v>28</v>
      </c>
      <c r="D176" s="46">
        <v>2.23</v>
      </c>
      <c r="E176" s="46">
        <v>2.25</v>
      </c>
      <c r="F176" s="46">
        <v>2.2200000000000002</v>
      </c>
      <c r="G176" s="46">
        <f t="shared" si="99"/>
        <v>2.2333333333333338</v>
      </c>
      <c r="H176" s="46">
        <f t="shared" si="100"/>
        <v>1.2472191289246403E-2</v>
      </c>
      <c r="I176" s="46">
        <f t="shared" si="101"/>
        <v>89.333333333333357</v>
      </c>
      <c r="J176" s="45">
        <f t="shared" si="102"/>
        <v>8.9333333333333362E-2</v>
      </c>
      <c r="K176" s="46">
        <f t="shared" si="103"/>
        <v>2.2333333333333338</v>
      </c>
      <c r="L176" s="58"/>
      <c r="M176" s="46"/>
      <c r="N176" s="46"/>
      <c r="O176" s="46"/>
      <c r="P176" s="12"/>
      <c r="Q176" s="12"/>
      <c r="R176" s="12"/>
      <c r="S176" s="12"/>
      <c r="T176" s="19"/>
    </row>
    <row r="177" spans="2:20" x14ac:dyDescent="0.25">
      <c r="B177" s="5"/>
      <c r="C177" s="43" t="s">
        <v>4</v>
      </c>
      <c r="D177" s="43">
        <v>11.7</v>
      </c>
      <c r="E177" s="43">
        <v>11.8</v>
      </c>
      <c r="F177" s="43">
        <v>11.7</v>
      </c>
      <c r="G177" s="43">
        <f t="shared" si="99"/>
        <v>11.733333333333334</v>
      </c>
      <c r="H177" s="43">
        <f t="shared" si="100"/>
        <v>4.7140452079103841E-2</v>
      </c>
      <c r="I177" s="43">
        <f t="shared" si="101"/>
        <v>469.33333333333337</v>
      </c>
      <c r="J177" s="44">
        <f t="shared" si="102"/>
        <v>0.46933333333333338</v>
      </c>
      <c r="K177" s="43">
        <f t="shared" si="103"/>
        <v>11.733333333333334</v>
      </c>
      <c r="L177" s="57">
        <f>AVERAGE(K177:K179)</f>
        <v>13.033333333333333</v>
      </c>
      <c r="M177" s="43">
        <f>_xlfn.STDEV.P(K177:K179)</f>
        <v>1.6761949855639264</v>
      </c>
      <c r="N177" s="43">
        <f>K177-L174</f>
        <v>9.8144444444444456</v>
      </c>
      <c r="O177" s="63">
        <f>AVERAGE(N177:N179)</f>
        <v>11.114444444444445</v>
      </c>
      <c r="P177" s="10"/>
      <c r="Q177" s="50"/>
      <c r="R177" s="50" t="s">
        <v>116</v>
      </c>
      <c r="S177" s="11"/>
      <c r="T177" s="19"/>
    </row>
    <row r="178" spans="2:20" x14ac:dyDescent="0.25">
      <c r="B178" s="5"/>
      <c r="C178" s="43" t="s">
        <v>5</v>
      </c>
      <c r="D178" s="43">
        <v>15.3</v>
      </c>
      <c r="E178" s="43">
        <v>15.4</v>
      </c>
      <c r="F178" s="43">
        <v>15.5</v>
      </c>
      <c r="G178" s="43">
        <f t="shared" si="99"/>
        <v>15.4</v>
      </c>
      <c r="H178" s="43">
        <f t="shared" si="100"/>
        <v>8.1649658092772318E-2</v>
      </c>
      <c r="I178" s="43">
        <f t="shared" si="101"/>
        <v>616</v>
      </c>
      <c r="J178" s="44">
        <f t="shared" si="102"/>
        <v>0.61599999999999999</v>
      </c>
      <c r="K178" s="43">
        <f t="shared" si="103"/>
        <v>15.4</v>
      </c>
      <c r="L178" s="57"/>
      <c r="M178" s="43"/>
      <c r="N178" s="43">
        <f>K178-L174</f>
        <v>13.481111111111112</v>
      </c>
      <c r="O178" s="43"/>
      <c r="P178" s="10"/>
      <c r="Q178" s="10"/>
      <c r="R178" s="10"/>
      <c r="S178" s="10"/>
      <c r="T178" s="19"/>
    </row>
    <row r="179" spans="2:20" x14ac:dyDescent="0.25">
      <c r="B179" s="5"/>
      <c r="C179" s="43" t="s">
        <v>6</v>
      </c>
      <c r="D179" s="43">
        <v>11.9</v>
      </c>
      <c r="E179" s="43">
        <v>12</v>
      </c>
      <c r="F179" s="43">
        <v>12</v>
      </c>
      <c r="G179" s="43">
        <f t="shared" si="99"/>
        <v>11.966666666666667</v>
      </c>
      <c r="H179" s="43">
        <f t="shared" si="100"/>
        <v>4.7140452079103001E-2</v>
      </c>
      <c r="I179" s="43">
        <f t="shared" si="101"/>
        <v>478.66666666666669</v>
      </c>
      <c r="J179" s="44">
        <f t="shared" si="102"/>
        <v>0.47866666666666668</v>
      </c>
      <c r="K179" s="43">
        <f t="shared" si="103"/>
        <v>11.966666666666667</v>
      </c>
      <c r="L179" s="57"/>
      <c r="M179" s="43"/>
      <c r="N179" s="43">
        <f>K179-L174</f>
        <v>10.047777777777778</v>
      </c>
      <c r="O179" s="43"/>
      <c r="P179" s="10"/>
      <c r="Q179" s="10"/>
      <c r="R179" s="10"/>
      <c r="S179" s="10"/>
      <c r="T179" s="66"/>
    </row>
    <row r="180" spans="2:20" x14ac:dyDescent="0.25">
      <c r="B180" s="5"/>
      <c r="C180" s="3" t="s">
        <v>7</v>
      </c>
      <c r="D180" s="3"/>
      <c r="E180" s="3"/>
      <c r="F180" s="3"/>
      <c r="G180" s="3"/>
      <c r="H180" s="3"/>
      <c r="I180" s="3"/>
      <c r="J180" s="27"/>
      <c r="K180" s="3"/>
      <c r="L180" s="60"/>
      <c r="M180" s="3"/>
      <c r="N180" s="3"/>
      <c r="O180" s="3"/>
      <c r="P180" s="3" t="s">
        <v>114</v>
      </c>
      <c r="Q180" s="3"/>
      <c r="R180" s="3"/>
      <c r="S180" s="3"/>
      <c r="T180" s="66"/>
    </row>
    <row r="181" spans="2:20" x14ac:dyDescent="0.25">
      <c r="B181" s="5"/>
      <c r="C181" s="43" t="s">
        <v>26</v>
      </c>
      <c r="D181" s="10">
        <v>1.22</v>
      </c>
      <c r="E181" s="10">
        <v>1.25</v>
      </c>
      <c r="F181" s="10">
        <v>1.27</v>
      </c>
      <c r="G181" s="28">
        <f t="shared" ref="G181:G186" si="104">AVERAGE(D181:F181)</f>
        <v>1.2466666666666666</v>
      </c>
      <c r="H181" s="10">
        <f t="shared" si="100"/>
        <v>2.0548046676563275E-2</v>
      </c>
      <c r="I181" s="29">
        <f t="shared" ref="I181:I186" si="105">G181*40</f>
        <v>49.86666666666666</v>
      </c>
      <c r="J181" s="30">
        <f t="shared" ref="J181:J186" si="106">I181/1000</f>
        <v>4.9866666666666663E-2</v>
      </c>
      <c r="K181" s="29">
        <f t="shared" ref="K181:K186" si="107">J181*25</f>
        <v>1.2466666666666666</v>
      </c>
      <c r="L181" s="29">
        <f>AVERAGE(K181:K183)</f>
        <v>1.1788888888888891</v>
      </c>
      <c r="M181" s="29">
        <f>_xlfn.STDEV.P(K181:K183)</f>
        <v>0.11275451319975424</v>
      </c>
      <c r="N181" s="2"/>
      <c r="O181" s="2"/>
      <c r="P181" s="10"/>
      <c r="Q181" s="10" t="s">
        <v>117</v>
      </c>
      <c r="R181" s="10"/>
      <c r="S181" s="10"/>
      <c r="T181" s="67"/>
    </row>
    <row r="182" spans="2:20" x14ac:dyDescent="0.25">
      <c r="B182" s="5"/>
      <c r="C182" s="43" t="s">
        <v>27</v>
      </c>
      <c r="D182" s="10">
        <v>1.25</v>
      </c>
      <c r="E182" s="10">
        <v>1.27</v>
      </c>
      <c r="F182" s="10">
        <v>1.29</v>
      </c>
      <c r="G182" s="28">
        <f t="shared" si="104"/>
        <v>1.27</v>
      </c>
      <c r="H182" s="10">
        <f t="shared" si="100"/>
        <v>1.6329931618554536E-2</v>
      </c>
      <c r="I182" s="29">
        <f t="shared" si="105"/>
        <v>50.8</v>
      </c>
      <c r="J182" s="30">
        <f t="shared" si="106"/>
        <v>5.0799999999999998E-2</v>
      </c>
      <c r="K182" s="29">
        <f t="shared" si="107"/>
        <v>1.27</v>
      </c>
      <c r="L182" s="2"/>
      <c r="M182" s="2"/>
      <c r="N182" s="2"/>
      <c r="O182" s="2"/>
      <c r="P182" s="10"/>
      <c r="Q182" s="10"/>
      <c r="R182" s="10"/>
      <c r="S182" s="10"/>
      <c r="T182" s="66"/>
    </row>
    <row r="183" spans="2:20" x14ac:dyDescent="0.25">
      <c r="B183" s="5"/>
      <c r="C183" s="46" t="s">
        <v>28</v>
      </c>
      <c r="D183" s="12">
        <v>0.99</v>
      </c>
      <c r="E183" s="12">
        <v>1.04</v>
      </c>
      <c r="F183" s="12">
        <v>1.03</v>
      </c>
      <c r="G183" s="31">
        <f t="shared" si="104"/>
        <v>1.0200000000000002</v>
      </c>
      <c r="H183" s="12">
        <f t="shared" si="100"/>
        <v>2.1602468994692887E-2</v>
      </c>
      <c r="I183" s="32">
        <f t="shared" si="105"/>
        <v>40.800000000000011</v>
      </c>
      <c r="J183" s="34">
        <f t="shared" si="106"/>
        <v>4.080000000000001E-2</v>
      </c>
      <c r="K183" s="32">
        <f t="shared" si="107"/>
        <v>1.0200000000000002</v>
      </c>
      <c r="L183" s="33"/>
      <c r="M183" s="33"/>
      <c r="N183" s="33"/>
      <c r="O183" s="33"/>
      <c r="P183" s="12"/>
      <c r="Q183" s="12"/>
      <c r="R183" s="12"/>
      <c r="S183" s="12"/>
      <c r="T183" s="66"/>
    </row>
    <row r="184" spans="2:20" x14ac:dyDescent="0.25">
      <c r="B184" s="5"/>
      <c r="C184" s="10" t="s">
        <v>8</v>
      </c>
      <c r="D184" s="10">
        <v>7.62</v>
      </c>
      <c r="E184" s="10">
        <v>7.67</v>
      </c>
      <c r="F184" s="10">
        <v>7.62</v>
      </c>
      <c r="G184" s="28">
        <f t="shared" si="104"/>
        <v>7.6366666666666667</v>
      </c>
      <c r="H184" s="10">
        <f t="shared" si="100"/>
        <v>2.3570226039551501E-2</v>
      </c>
      <c r="I184" s="29">
        <f t="shared" si="105"/>
        <v>305.4666666666667</v>
      </c>
      <c r="J184" s="30">
        <f t="shared" si="106"/>
        <v>0.30546666666666672</v>
      </c>
      <c r="K184" s="29">
        <f t="shared" si="107"/>
        <v>7.6366666666666676</v>
      </c>
      <c r="L184" s="29">
        <f>AVERAGE(K184:K186)</f>
        <v>8.1277777777777782</v>
      </c>
      <c r="M184" s="29">
        <f>_xlfn.STDEV.P(K184:K186)</f>
        <v>0.3496594463117812</v>
      </c>
      <c r="N184" s="29">
        <f>K184-L181</f>
        <v>6.4577777777777783</v>
      </c>
      <c r="O184" s="35">
        <f>AVERAGE(N184:N186)</f>
        <v>6.948888888888888</v>
      </c>
      <c r="P184" s="10"/>
      <c r="Q184" s="2"/>
      <c r="R184" s="36" t="s">
        <v>118</v>
      </c>
      <c r="S184" s="10"/>
      <c r="T184" s="67"/>
    </row>
    <row r="185" spans="2:20" x14ac:dyDescent="0.25">
      <c r="B185" s="5"/>
      <c r="C185" s="10" t="s">
        <v>9</v>
      </c>
      <c r="D185" s="10">
        <v>8.24</v>
      </c>
      <c r="E185" s="10">
        <v>8.33</v>
      </c>
      <c r="F185" s="10">
        <v>8.4</v>
      </c>
      <c r="G185" s="28">
        <f t="shared" si="104"/>
        <v>8.3233333333333324</v>
      </c>
      <c r="H185" s="10">
        <f t="shared" si="100"/>
        <v>6.5489609014628386E-2</v>
      </c>
      <c r="I185" s="29">
        <f t="shared" si="105"/>
        <v>332.93333333333328</v>
      </c>
      <c r="J185" s="30">
        <f t="shared" si="106"/>
        <v>0.3329333333333333</v>
      </c>
      <c r="K185" s="29">
        <f t="shared" si="107"/>
        <v>8.3233333333333324</v>
      </c>
      <c r="L185" s="2"/>
      <c r="M185" s="2"/>
      <c r="N185" s="29">
        <f>K185-L181</f>
        <v>7.144444444444443</v>
      </c>
      <c r="O185" s="29"/>
      <c r="P185" s="10"/>
      <c r="Q185" s="10"/>
      <c r="R185" s="10"/>
      <c r="S185" s="10"/>
      <c r="T185" s="19"/>
    </row>
    <row r="186" spans="2:20" ht="18.75" x14ac:dyDescent="0.3">
      <c r="B186" s="5"/>
      <c r="C186" s="10" t="s">
        <v>10</v>
      </c>
      <c r="D186" s="10">
        <v>8.3699999999999992</v>
      </c>
      <c r="E186" s="10">
        <v>8.4</v>
      </c>
      <c r="F186" s="10">
        <v>8.5</v>
      </c>
      <c r="G186" s="28">
        <f t="shared" si="104"/>
        <v>8.4233333333333338</v>
      </c>
      <c r="H186" s="10">
        <f t="shared" si="100"/>
        <v>5.5577773335110423E-2</v>
      </c>
      <c r="I186" s="29">
        <f t="shared" si="105"/>
        <v>336.93333333333334</v>
      </c>
      <c r="J186" s="30">
        <f t="shared" si="106"/>
        <v>0.33693333333333336</v>
      </c>
      <c r="K186" s="29">
        <f t="shared" si="107"/>
        <v>8.4233333333333338</v>
      </c>
      <c r="L186" s="2"/>
      <c r="M186" s="2"/>
      <c r="N186" s="29">
        <f>K186-L181</f>
        <v>7.2444444444444445</v>
      </c>
      <c r="O186" s="29"/>
      <c r="P186" s="10"/>
      <c r="Q186" s="10"/>
      <c r="R186" s="10"/>
      <c r="S186" s="10"/>
      <c r="T186" s="64"/>
    </row>
    <row r="187" spans="2:20" x14ac:dyDescent="0.25">
      <c r="B187" s="5"/>
      <c r="C187" s="3" t="s">
        <v>3</v>
      </c>
      <c r="D187" s="3"/>
      <c r="E187" s="3"/>
      <c r="F187" s="3"/>
      <c r="G187" s="3"/>
      <c r="H187" s="3"/>
      <c r="I187" s="3"/>
      <c r="J187" s="27"/>
      <c r="K187" s="3"/>
      <c r="L187" s="60"/>
      <c r="M187" s="3"/>
      <c r="N187" s="3"/>
      <c r="O187" s="3"/>
      <c r="P187" s="3" t="s">
        <v>102</v>
      </c>
      <c r="Q187" s="3"/>
      <c r="R187" s="3"/>
      <c r="S187" s="3"/>
      <c r="T187" s="19"/>
    </row>
    <row r="188" spans="2:20" x14ac:dyDescent="0.25">
      <c r="B188" s="5"/>
      <c r="C188" s="43" t="s">
        <v>26</v>
      </c>
      <c r="D188" s="43">
        <v>1.6</v>
      </c>
      <c r="E188" s="43">
        <v>1.61</v>
      </c>
      <c r="F188" s="43">
        <v>1.6</v>
      </c>
      <c r="G188" s="43">
        <f t="shared" ref="G188:G193" si="108">AVERAGE(D188:F188)</f>
        <v>1.6033333333333335</v>
      </c>
      <c r="H188" s="43">
        <f t="shared" si="100"/>
        <v>4.7140452079103209E-3</v>
      </c>
      <c r="I188" s="43">
        <f t="shared" ref="I188:I193" si="109">G188*40</f>
        <v>64.13333333333334</v>
      </c>
      <c r="J188" s="44">
        <f t="shared" ref="J188:J193" si="110">I188/1000</f>
        <v>6.4133333333333334E-2</v>
      </c>
      <c r="K188" s="43">
        <f t="shared" ref="K188:K193" si="111">J188*25</f>
        <v>1.6033333333333333</v>
      </c>
      <c r="L188" s="57">
        <f>AVERAGE(K188:K190)</f>
        <v>1.837777777777778</v>
      </c>
      <c r="M188" s="43">
        <f>_xlfn.STDEV.P(K188:K190)</f>
        <v>0.19467605253882295</v>
      </c>
      <c r="N188" s="43"/>
      <c r="O188" s="43"/>
      <c r="P188" s="10"/>
      <c r="Q188" s="50" t="s">
        <v>119</v>
      </c>
      <c r="R188" s="43"/>
      <c r="S188" s="43" t="s">
        <v>121</v>
      </c>
      <c r="T188" s="19"/>
    </row>
    <row r="189" spans="2:20" x14ac:dyDescent="0.25">
      <c r="B189" s="5"/>
      <c r="C189" s="43" t="s">
        <v>27</v>
      </c>
      <c r="D189" s="43">
        <v>2.08</v>
      </c>
      <c r="E189" s="43">
        <v>2.0699999999999998</v>
      </c>
      <c r="F189" s="43">
        <v>2.09</v>
      </c>
      <c r="G189" s="43">
        <f t="shared" si="108"/>
        <v>2.08</v>
      </c>
      <c r="H189" s="43">
        <f t="shared" si="100"/>
        <v>8.1649658092772682E-3</v>
      </c>
      <c r="I189" s="43">
        <f t="shared" si="109"/>
        <v>83.2</v>
      </c>
      <c r="J189" s="44">
        <f t="shared" si="110"/>
        <v>8.3199999999999996E-2</v>
      </c>
      <c r="K189" s="43">
        <f t="shared" si="111"/>
        <v>2.08</v>
      </c>
      <c r="L189" s="57"/>
      <c r="M189" s="43"/>
      <c r="N189" s="43"/>
      <c r="O189" s="43"/>
      <c r="P189" s="10"/>
      <c r="Q189" s="50" t="s">
        <v>120</v>
      </c>
      <c r="R189" s="43"/>
      <c r="S189" s="43" t="s">
        <v>75</v>
      </c>
      <c r="T189" s="19"/>
    </row>
    <row r="190" spans="2:20" x14ac:dyDescent="0.25">
      <c r="B190" s="5"/>
      <c r="C190" s="46" t="s">
        <v>28</v>
      </c>
      <c r="D190" s="46">
        <v>1.82</v>
      </c>
      <c r="E190" s="46">
        <v>1.84</v>
      </c>
      <c r="F190" s="46">
        <v>1.83</v>
      </c>
      <c r="G190" s="46">
        <f t="shared" si="108"/>
        <v>1.83</v>
      </c>
      <c r="H190" s="46">
        <f t="shared" si="100"/>
        <v>8.1649658092772682E-3</v>
      </c>
      <c r="I190" s="46">
        <f t="shared" si="109"/>
        <v>73.2</v>
      </c>
      <c r="J190" s="45">
        <f t="shared" si="110"/>
        <v>7.3200000000000001E-2</v>
      </c>
      <c r="K190" s="46">
        <f t="shared" si="111"/>
        <v>1.83</v>
      </c>
      <c r="L190" s="58"/>
      <c r="M190" s="46"/>
      <c r="N190" s="46"/>
      <c r="O190" s="46"/>
      <c r="P190" s="12"/>
      <c r="Q190" s="46"/>
      <c r="R190" s="46"/>
      <c r="S190" s="12"/>
      <c r="T190" s="19"/>
    </row>
    <row r="191" spans="2:20" x14ac:dyDescent="0.25">
      <c r="B191" s="5"/>
      <c r="C191" s="43" t="s">
        <v>4</v>
      </c>
      <c r="D191" s="43">
        <v>13</v>
      </c>
      <c r="E191" s="43">
        <v>13.1</v>
      </c>
      <c r="F191" s="43">
        <v>13.1</v>
      </c>
      <c r="G191" s="43">
        <f t="shared" si="108"/>
        <v>13.066666666666668</v>
      </c>
      <c r="H191" s="43">
        <f t="shared" si="100"/>
        <v>4.7140452079103001E-2</v>
      </c>
      <c r="I191" s="43">
        <f t="shared" si="109"/>
        <v>522.66666666666674</v>
      </c>
      <c r="J191" s="44">
        <f t="shared" si="110"/>
        <v>0.52266666666666672</v>
      </c>
      <c r="K191" s="43">
        <f t="shared" si="111"/>
        <v>13.066666666666668</v>
      </c>
      <c r="L191" s="57">
        <f>AVERAGE(K191:K193)</f>
        <v>13.044444444444444</v>
      </c>
      <c r="M191" s="43">
        <f>_xlfn.STDEV.P(K191:K193)</f>
        <v>0.29979416807182435</v>
      </c>
      <c r="N191" s="43">
        <f>K191-L188</f>
        <v>11.228888888888891</v>
      </c>
      <c r="O191" s="51">
        <f>AVERAGE(N191:N193)</f>
        <v>11.206666666666669</v>
      </c>
      <c r="P191" s="10"/>
      <c r="Q191" s="41"/>
      <c r="R191" s="50" t="s">
        <v>122</v>
      </c>
      <c r="S191" s="10" t="s">
        <v>124</v>
      </c>
      <c r="T191" s="66"/>
    </row>
    <row r="192" spans="2:20" x14ac:dyDescent="0.25">
      <c r="B192" s="5"/>
      <c r="C192" s="43" t="s">
        <v>5</v>
      </c>
      <c r="D192" s="43">
        <v>13.4</v>
      </c>
      <c r="E192" s="43">
        <v>13.3</v>
      </c>
      <c r="F192" s="43">
        <v>13.5</v>
      </c>
      <c r="G192" s="43">
        <f t="shared" si="108"/>
        <v>13.4</v>
      </c>
      <c r="H192" s="43">
        <f t="shared" si="100"/>
        <v>8.1649658092772318E-2</v>
      </c>
      <c r="I192" s="43">
        <f t="shared" si="109"/>
        <v>536</v>
      </c>
      <c r="J192" s="44">
        <f t="shared" si="110"/>
        <v>0.53600000000000003</v>
      </c>
      <c r="K192" s="43">
        <f t="shared" si="111"/>
        <v>13.4</v>
      </c>
      <c r="L192" s="57"/>
      <c r="M192" s="43"/>
      <c r="N192" s="43">
        <f>K192-L188</f>
        <v>11.562222222222223</v>
      </c>
      <c r="O192" s="43"/>
      <c r="P192" s="10"/>
      <c r="Q192" s="41"/>
      <c r="R192" s="50" t="s">
        <v>123</v>
      </c>
      <c r="S192" s="10" t="s">
        <v>75</v>
      </c>
      <c r="T192" s="66"/>
    </row>
    <row r="193" spans="2:20" x14ac:dyDescent="0.25">
      <c r="B193" s="5"/>
      <c r="C193" s="43" t="s">
        <v>6</v>
      </c>
      <c r="D193" s="43">
        <v>12.6</v>
      </c>
      <c r="E193" s="43">
        <v>12.7</v>
      </c>
      <c r="F193" s="43">
        <v>12.7</v>
      </c>
      <c r="G193" s="43">
        <f t="shared" si="108"/>
        <v>12.666666666666666</v>
      </c>
      <c r="H193" s="43">
        <f t="shared" si="100"/>
        <v>4.7140452079103001E-2</v>
      </c>
      <c r="I193" s="43">
        <f t="shared" si="109"/>
        <v>506.66666666666663</v>
      </c>
      <c r="J193" s="44">
        <f t="shared" si="110"/>
        <v>0.5066666666666666</v>
      </c>
      <c r="K193" s="43">
        <f t="shared" si="111"/>
        <v>12.666666666666664</v>
      </c>
      <c r="L193" s="57"/>
      <c r="M193" s="43"/>
      <c r="N193" s="43">
        <f>K193-L188</f>
        <v>10.828888888888887</v>
      </c>
      <c r="O193" s="43"/>
      <c r="P193" s="10"/>
      <c r="Q193" s="10"/>
      <c r="R193" s="36" t="s">
        <v>145</v>
      </c>
      <c r="S193" s="10"/>
      <c r="T193" s="19"/>
    </row>
    <row r="194" spans="2:20" ht="9" customHeight="1" x14ac:dyDescent="0.25">
      <c r="B194" s="38"/>
      <c r="C194" s="39"/>
      <c r="D194" s="39"/>
      <c r="E194" s="39"/>
      <c r="F194" s="39"/>
      <c r="G194" s="39"/>
      <c r="H194" s="39"/>
      <c r="I194" s="39"/>
      <c r="J194" s="40"/>
      <c r="K194" s="39"/>
      <c r="L194" s="59"/>
      <c r="M194" s="39"/>
      <c r="N194" s="39"/>
      <c r="O194" s="39"/>
      <c r="P194" s="39"/>
      <c r="Q194" s="39"/>
      <c r="R194" s="39"/>
      <c r="S194" s="39"/>
      <c r="T194" s="19"/>
    </row>
    <row r="195" spans="2:20" ht="18.75" x14ac:dyDescent="0.3">
      <c r="B195" s="18" t="s">
        <v>63</v>
      </c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67"/>
    </row>
    <row r="196" spans="2:20" x14ac:dyDescent="0.25">
      <c r="B196" s="5"/>
      <c r="C196" s="3" t="s">
        <v>2</v>
      </c>
      <c r="D196" s="3"/>
      <c r="E196" s="3"/>
      <c r="F196" s="3"/>
      <c r="G196" s="3"/>
      <c r="H196" s="3"/>
      <c r="I196" s="3"/>
      <c r="J196" s="27"/>
      <c r="K196" s="3"/>
      <c r="L196" s="60"/>
      <c r="M196" s="3"/>
      <c r="N196" s="3"/>
      <c r="O196" s="3"/>
      <c r="P196" s="3" t="s">
        <v>125</v>
      </c>
      <c r="Q196" s="3"/>
      <c r="R196" s="3"/>
      <c r="S196" s="3"/>
      <c r="T196" s="19"/>
    </row>
    <row r="197" spans="2:20" x14ac:dyDescent="0.25">
      <c r="B197" s="5"/>
      <c r="C197" s="43" t="s">
        <v>26</v>
      </c>
      <c r="D197" s="10">
        <v>0.99</v>
      </c>
      <c r="E197" s="10">
        <v>1</v>
      </c>
      <c r="F197" s="10">
        <v>1</v>
      </c>
      <c r="G197" s="10">
        <f t="shared" ref="G197:G202" si="112">AVERAGE(D197:F197)</f>
        <v>0.9966666666666667</v>
      </c>
      <c r="H197" s="10">
        <f t="shared" ref="H197:H216" si="113">_xlfn.STDEV.P(D197:F197)</f>
        <v>4.7140452079103209E-3</v>
      </c>
      <c r="I197" s="10">
        <f t="shared" ref="I197:I202" si="114">G197*40</f>
        <v>39.866666666666667</v>
      </c>
      <c r="J197" s="21">
        <f t="shared" ref="J197:J202" si="115">I197/1000</f>
        <v>3.9866666666666668E-2</v>
      </c>
      <c r="K197" s="10">
        <f t="shared" ref="K197:K202" si="116">J197*25</f>
        <v>0.9966666666666667</v>
      </c>
      <c r="L197" s="23">
        <f>AVERAGE(K197:K199)</f>
        <v>1.1788888888888889</v>
      </c>
      <c r="M197" s="10">
        <f>_xlfn.STDEV.P(K197:K199)</f>
        <v>0.15706411366849241</v>
      </c>
      <c r="N197" s="10"/>
      <c r="O197" s="10"/>
      <c r="P197" s="10"/>
      <c r="Q197" s="43" t="s">
        <v>128</v>
      </c>
      <c r="R197" s="43"/>
      <c r="S197" s="43"/>
      <c r="T197" s="19"/>
    </row>
    <row r="198" spans="2:20" x14ac:dyDescent="0.25">
      <c r="B198" s="5"/>
      <c r="C198" s="43" t="s">
        <v>27</v>
      </c>
      <c r="D198" s="10">
        <v>1.1499999999999999</v>
      </c>
      <c r="E198" s="10">
        <v>1.1599999999999999</v>
      </c>
      <c r="F198" s="10">
        <v>1.17</v>
      </c>
      <c r="G198" s="10">
        <f t="shared" si="112"/>
        <v>1.1599999999999999</v>
      </c>
      <c r="H198" s="10">
        <f t="shared" si="113"/>
        <v>8.1649658092772682E-3</v>
      </c>
      <c r="I198" s="10">
        <f t="shared" si="114"/>
        <v>46.4</v>
      </c>
      <c r="J198" s="21">
        <f t="shared" si="115"/>
        <v>4.6399999999999997E-2</v>
      </c>
      <c r="K198" s="43">
        <f t="shared" si="116"/>
        <v>1.1599999999999999</v>
      </c>
      <c r="L198" s="57"/>
      <c r="M198" s="43"/>
      <c r="N198" s="43"/>
      <c r="O198" s="43"/>
      <c r="P198" s="10"/>
      <c r="Q198" s="10"/>
      <c r="R198" s="10"/>
      <c r="S198" s="10"/>
      <c r="T198" s="67"/>
    </row>
    <row r="199" spans="2:20" x14ac:dyDescent="0.25">
      <c r="B199" s="5"/>
      <c r="C199" s="46" t="s">
        <v>28</v>
      </c>
      <c r="D199" s="12">
        <v>1.36</v>
      </c>
      <c r="E199" s="12">
        <v>1.39</v>
      </c>
      <c r="F199" s="12">
        <v>1.39</v>
      </c>
      <c r="G199" s="12">
        <f t="shared" si="112"/>
        <v>1.38</v>
      </c>
      <c r="H199" s="12">
        <f t="shared" si="113"/>
        <v>1.4142135623730857E-2</v>
      </c>
      <c r="I199" s="12">
        <f t="shared" si="114"/>
        <v>55.199999999999996</v>
      </c>
      <c r="J199" s="22">
        <f t="shared" si="115"/>
        <v>5.5199999999999999E-2</v>
      </c>
      <c r="K199" s="46">
        <f t="shared" si="116"/>
        <v>1.38</v>
      </c>
      <c r="L199" s="58"/>
      <c r="M199" s="46"/>
      <c r="N199" s="46"/>
      <c r="O199" s="46"/>
      <c r="P199" s="12"/>
      <c r="Q199" s="12"/>
      <c r="R199" s="12"/>
      <c r="S199" s="12"/>
      <c r="T199" s="19"/>
    </row>
    <row r="200" spans="2:20" x14ac:dyDescent="0.25">
      <c r="B200" s="5"/>
      <c r="C200" s="10" t="s">
        <v>4</v>
      </c>
      <c r="D200" s="10">
        <v>0.76</v>
      </c>
      <c r="E200" s="10">
        <v>0.77</v>
      </c>
      <c r="F200" s="10">
        <v>0.79</v>
      </c>
      <c r="G200" s="10">
        <f t="shared" si="112"/>
        <v>0.77333333333333343</v>
      </c>
      <c r="H200" s="10">
        <f t="shared" si="113"/>
        <v>1.2472191289246483E-2</v>
      </c>
      <c r="I200" s="10">
        <f t="shared" si="114"/>
        <v>30.933333333333337</v>
      </c>
      <c r="J200" s="21">
        <f t="shared" si="115"/>
        <v>3.0933333333333337E-2</v>
      </c>
      <c r="K200" s="43">
        <f t="shared" si="116"/>
        <v>0.77333333333333343</v>
      </c>
      <c r="L200" s="57">
        <f>AVERAGE(K200:K202)</f>
        <v>0.86</v>
      </c>
      <c r="M200" s="43">
        <f>_xlfn.STDEV.P(K200:K202)</f>
        <v>8.5678122882919996E-2</v>
      </c>
      <c r="N200" s="43">
        <f>K200-L197</f>
        <v>-0.40555555555555545</v>
      </c>
      <c r="O200" s="43" t="s">
        <v>21</v>
      </c>
      <c r="P200" s="10"/>
      <c r="Q200" s="11"/>
      <c r="R200" s="43" t="s">
        <v>129</v>
      </c>
      <c r="S200" s="11"/>
      <c r="T200" s="19"/>
    </row>
    <row r="201" spans="2:20" x14ac:dyDescent="0.25">
      <c r="B201" s="5"/>
      <c r="C201" s="10" t="s">
        <v>5</v>
      </c>
      <c r="D201" s="10">
        <v>0.97</v>
      </c>
      <c r="E201" s="10">
        <v>0.98</v>
      </c>
      <c r="F201" s="10">
        <v>0.98</v>
      </c>
      <c r="G201" s="10">
        <f t="shared" si="112"/>
        <v>0.97666666666666657</v>
      </c>
      <c r="H201" s="10">
        <f t="shared" si="113"/>
        <v>4.7140452079103209E-3</v>
      </c>
      <c r="I201" s="10">
        <f t="shared" si="114"/>
        <v>39.066666666666663</v>
      </c>
      <c r="J201" s="21">
        <f t="shared" si="115"/>
        <v>3.9066666666666666E-2</v>
      </c>
      <c r="K201" s="43">
        <f t="shared" si="116"/>
        <v>0.97666666666666668</v>
      </c>
      <c r="L201" s="57"/>
      <c r="M201" s="43"/>
      <c r="N201" s="43">
        <f>K201-L197</f>
        <v>-0.20222222222222219</v>
      </c>
      <c r="O201" s="43"/>
      <c r="P201" s="10"/>
      <c r="Q201" s="10"/>
      <c r="R201" s="10"/>
      <c r="S201" s="10"/>
      <c r="T201" s="19"/>
    </row>
    <row r="202" spans="2:20" x14ac:dyDescent="0.25">
      <c r="B202" s="5"/>
      <c r="C202" s="10" t="s">
        <v>6</v>
      </c>
      <c r="D202" s="10">
        <v>0.83</v>
      </c>
      <c r="E202" s="10">
        <v>0.83</v>
      </c>
      <c r="F202" s="10">
        <v>0.83</v>
      </c>
      <c r="G202" s="10">
        <f t="shared" si="112"/>
        <v>0.83</v>
      </c>
      <c r="H202" s="10">
        <f t="shared" si="113"/>
        <v>0</v>
      </c>
      <c r="I202" s="10">
        <f t="shared" si="114"/>
        <v>33.199999999999996</v>
      </c>
      <c r="J202" s="21">
        <f t="shared" si="115"/>
        <v>3.3199999999999993E-2</v>
      </c>
      <c r="K202" s="43">
        <f t="shared" si="116"/>
        <v>0.82999999999999985</v>
      </c>
      <c r="L202" s="57"/>
      <c r="M202" s="43"/>
      <c r="N202" s="43">
        <f>K202-L197</f>
        <v>-0.34888888888888903</v>
      </c>
      <c r="O202" s="43"/>
      <c r="P202" s="10"/>
      <c r="Q202" s="10"/>
      <c r="R202" s="10"/>
      <c r="S202" s="10"/>
      <c r="T202" s="19"/>
    </row>
    <row r="203" spans="2:20" x14ac:dyDescent="0.25">
      <c r="B203" s="5"/>
      <c r="C203" s="3" t="s">
        <v>7</v>
      </c>
      <c r="D203" s="3"/>
      <c r="E203" s="3"/>
      <c r="F203" s="3"/>
      <c r="G203" s="3"/>
      <c r="H203" s="3"/>
      <c r="I203" s="3"/>
      <c r="J203" s="27"/>
      <c r="K203" s="3"/>
      <c r="L203" s="60"/>
      <c r="M203" s="3"/>
      <c r="N203" s="3"/>
      <c r="O203" s="3"/>
      <c r="P203" s="3" t="s">
        <v>126</v>
      </c>
      <c r="Q203" s="3"/>
      <c r="R203" s="3"/>
      <c r="S203" s="3"/>
      <c r="T203" s="19"/>
    </row>
    <row r="204" spans="2:20" x14ac:dyDescent="0.25">
      <c r="B204" s="5"/>
      <c r="C204" s="43" t="s">
        <v>26</v>
      </c>
      <c r="D204" s="10">
        <v>1.43</v>
      </c>
      <c r="E204" s="10">
        <v>1.48</v>
      </c>
      <c r="F204" s="10">
        <v>1.38</v>
      </c>
      <c r="G204" s="10">
        <f t="shared" ref="G204:G209" si="117">AVERAGE(D204:F204)</f>
        <v>1.43</v>
      </c>
      <c r="H204" s="10">
        <f t="shared" si="113"/>
        <v>4.0824829046386339E-2</v>
      </c>
      <c r="I204" s="10">
        <f t="shared" ref="I204:I209" si="118">G204*40</f>
        <v>57.199999999999996</v>
      </c>
      <c r="J204" s="21">
        <f t="shared" ref="J204:J209" si="119">I204/1000</f>
        <v>5.7199999999999994E-2</v>
      </c>
      <c r="K204" s="10">
        <f t="shared" ref="K204:K209" si="120">J204*25</f>
        <v>1.43</v>
      </c>
      <c r="L204" s="23">
        <f>AVERAGE(K204:K206)</f>
        <v>1.3166666666666667</v>
      </c>
      <c r="M204" s="10"/>
      <c r="N204" s="10"/>
      <c r="O204" s="10"/>
      <c r="P204" s="10"/>
      <c r="Q204" s="10" t="s">
        <v>130</v>
      </c>
      <c r="R204" s="10"/>
      <c r="S204" s="10"/>
      <c r="T204" s="19"/>
    </row>
    <row r="205" spans="2:20" x14ac:dyDescent="0.25">
      <c r="B205" s="5"/>
      <c r="C205" s="43" t="s">
        <v>27</v>
      </c>
      <c r="D205" s="10">
        <v>1.22</v>
      </c>
      <c r="E205" s="10">
        <v>1.21</v>
      </c>
      <c r="F205" s="10">
        <v>1.21</v>
      </c>
      <c r="G205" s="10">
        <f t="shared" si="117"/>
        <v>1.2133333333333332</v>
      </c>
      <c r="H205" s="10">
        <f t="shared" si="113"/>
        <v>4.7140452079103209E-3</v>
      </c>
      <c r="I205" s="10">
        <f t="shared" si="118"/>
        <v>48.533333333333324</v>
      </c>
      <c r="J205" s="21">
        <f t="shared" si="119"/>
        <v>4.8533333333333324E-2</v>
      </c>
      <c r="K205" s="10">
        <f t="shared" si="120"/>
        <v>1.2133333333333332</v>
      </c>
      <c r="L205" s="23"/>
      <c r="M205" s="10"/>
      <c r="N205" s="10"/>
      <c r="O205" s="10"/>
      <c r="P205" s="10"/>
      <c r="Q205" s="10"/>
      <c r="R205" s="10"/>
      <c r="S205" s="10"/>
      <c r="T205" s="19"/>
    </row>
    <row r="206" spans="2:20" x14ac:dyDescent="0.25">
      <c r="B206" s="5"/>
      <c r="C206" s="46" t="s">
        <v>28</v>
      </c>
      <c r="D206" s="12">
        <v>1.3</v>
      </c>
      <c r="E206" s="12">
        <v>1.31</v>
      </c>
      <c r="F206" s="12">
        <v>1.31</v>
      </c>
      <c r="G206" s="12">
        <f t="shared" si="117"/>
        <v>1.3066666666666669</v>
      </c>
      <c r="H206" s="12">
        <f t="shared" si="113"/>
        <v>4.7140452079103209E-3</v>
      </c>
      <c r="I206" s="12">
        <f t="shared" si="118"/>
        <v>52.266666666666673</v>
      </c>
      <c r="J206" s="22">
        <f t="shared" si="119"/>
        <v>5.226666666666667E-2</v>
      </c>
      <c r="K206" s="12">
        <f t="shared" si="120"/>
        <v>1.3066666666666666</v>
      </c>
      <c r="L206" s="24"/>
      <c r="M206" s="12"/>
      <c r="N206" s="12"/>
      <c r="O206" s="12"/>
      <c r="P206" s="12"/>
      <c r="Q206" s="12"/>
      <c r="R206" s="12"/>
      <c r="S206" s="12"/>
      <c r="T206" s="19"/>
    </row>
    <row r="207" spans="2:20" x14ac:dyDescent="0.25">
      <c r="B207" s="5"/>
      <c r="C207" s="10" t="s">
        <v>8</v>
      </c>
      <c r="D207" s="10">
        <v>0.61</v>
      </c>
      <c r="E207" s="10">
        <v>0.62</v>
      </c>
      <c r="F207" s="10">
        <v>0.64</v>
      </c>
      <c r="G207" s="10">
        <f t="shared" si="117"/>
        <v>0.62333333333333341</v>
      </c>
      <c r="H207" s="10">
        <f t="shared" si="113"/>
        <v>1.2472191289246483E-2</v>
      </c>
      <c r="I207" s="10">
        <f t="shared" si="118"/>
        <v>24.933333333333337</v>
      </c>
      <c r="J207" s="21">
        <f t="shared" si="119"/>
        <v>2.4933333333333339E-2</v>
      </c>
      <c r="K207" s="10">
        <f t="shared" si="120"/>
        <v>0.62333333333333352</v>
      </c>
      <c r="L207" s="23">
        <f>AVERAGE(K207:K209)</f>
        <v>2.1300000000000003</v>
      </c>
      <c r="M207" s="10"/>
      <c r="N207" s="10">
        <f>K207-L204</f>
        <v>-0.69333333333333313</v>
      </c>
      <c r="O207" s="10" t="s">
        <v>21</v>
      </c>
      <c r="P207" s="10"/>
      <c r="Q207" s="11"/>
      <c r="R207" s="43" t="s">
        <v>131</v>
      </c>
      <c r="S207" s="11"/>
      <c r="T207" s="19"/>
    </row>
    <row r="208" spans="2:20" x14ac:dyDescent="0.25">
      <c r="B208" s="5"/>
      <c r="C208" s="10" t="s">
        <v>9</v>
      </c>
      <c r="D208" s="10">
        <v>0.78</v>
      </c>
      <c r="E208" s="10">
        <v>0.78</v>
      </c>
      <c r="F208" s="10">
        <v>0.8</v>
      </c>
      <c r="G208" s="10">
        <f t="shared" si="117"/>
        <v>0.78666666666666674</v>
      </c>
      <c r="H208" s="10">
        <f t="shared" si="113"/>
        <v>9.4280904158206419E-3</v>
      </c>
      <c r="I208" s="10">
        <f t="shared" si="118"/>
        <v>31.466666666666669</v>
      </c>
      <c r="J208" s="21">
        <f t="shared" si="119"/>
        <v>3.1466666666666671E-2</v>
      </c>
      <c r="K208" s="10">
        <f t="shared" si="120"/>
        <v>0.78666666666666674</v>
      </c>
      <c r="L208" s="23"/>
      <c r="M208" s="10"/>
      <c r="N208" s="10">
        <f>K208-L204</f>
        <v>-0.52999999999999992</v>
      </c>
      <c r="O208" s="10"/>
      <c r="P208" s="10"/>
      <c r="Q208" s="10"/>
      <c r="R208" s="10"/>
      <c r="S208" s="10"/>
      <c r="T208" s="19"/>
    </row>
    <row r="209" spans="2:20" x14ac:dyDescent="0.25">
      <c r="B209" s="5"/>
      <c r="C209" s="10" t="s">
        <v>10</v>
      </c>
      <c r="D209" s="10">
        <v>4.9400000000000004</v>
      </c>
      <c r="E209" s="10">
        <v>4.97</v>
      </c>
      <c r="F209" s="10">
        <v>5.03</v>
      </c>
      <c r="G209" s="10">
        <f t="shared" si="117"/>
        <v>4.9800000000000004</v>
      </c>
      <c r="H209" s="10">
        <f t="shared" si="113"/>
        <v>3.741657386773941E-2</v>
      </c>
      <c r="I209" s="10">
        <f t="shared" si="118"/>
        <v>199.20000000000002</v>
      </c>
      <c r="J209" s="21">
        <f t="shared" si="119"/>
        <v>0.19920000000000002</v>
      </c>
      <c r="K209" s="10">
        <f t="shared" si="120"/>
        <v>4.9800000000000004</v>
      </c>
      <c r="L209" s="23"/>
      <c r="M209" s="10"/>
      <c r="N209" s="10">
        <f>K209-L204</f>
        <v>3.663333333333334</v>
      </c>
      <c r="O209" s="10"/>
      <c r="P209" s="10"/>
      <c r="Q209" s="10"/>
      <c r="R209" s="10"/>
      <c r="S209" s="10"/>
      <c r="T209" s="67"/>
    </row>
    <row r="210" spans="2:20" x14ac:dyDescent="0.25">
      <c r="B210" s="5"/>
      <c r="C210" s="3" t="s">
        <v>3</v>
      </c>
      <c r="D210" s="3"/>
      <c r="E210" s="3"/>
      <c r="F210" s="3"/>
      <c r="G210" s="3"/>
      <c r="H210" s="3"/>
      <c r="I210" s="3"/>
      <c r="J210" s="27"/>
      <c r="K210" s="3"/>
      <c r="L210" s="60"/>
      <c r="M210" s="3"/>
      <c r="N210" s="3"/>
      <c r="O210" s="3"/>
      <c r="P210" s="3" t="s">
        <v>127</v>
      </c>
      <c r="Q210" s="3"/>
      <c r="R210" s="3"/>
      <c r="S210" s="3"/>
      <c r="T210" s="67"/>
    </row>
    <row r="211" spans="2:20" x14ac:dyDescent="0.25">
      <c r="B211" s="5"/>
      <c r="C211" s="43" t="s">
        <v>26</v>
      </c>
      <c r="D211" s="10">
        <v>1.05</v>
      </c>
      <c r="E211" s="10">
        <v>1.05</v>
      </c>
      <c r="F211" s="10">
        <v>1.06</v>
      </c>
      <c r="G211" s="10">
        <f t="shared" ref="G211:G216" si="121">AVERAGE(D211:F211)</f>
        <v>1.0533333333333335</v>
      </c>
      <c r="H211" s="10">
        <f t="shared" si="113"/>
        <v>4.7140452079103209E-3</v>
      </c>
      <c r="I211" s="10">
        <f t="shared" ref="I211:I216" si="122">G211*40</f>
        <v>42.13333333333334</v>
      </c>
      <c r="J211" s="21">
        <f t="shared" ref="J211:J216" si="123">I211/1000</f>
        <v>4.2133333333333342E-2</v>
      </c>
      <c r="K211" s="10">
        <f t="shared" ref="K211:K216" si="124">J211*25</f>
        <v>1.0533333333333335</v>
      </c>
      <c r="L211" s="23">
        <f>AVERAGE(K211:K213)</f>
        <v>1.4244444444444442</v>
      </c>
      <c r="M211" s="10"/>
      <c r="N211" s="10"/>
      <c r="O211" s="10"/>
      <c r="P211" s="10"/>
      <c r="Q211" s="10" t="s">
        <v>132</v>
      </c>
      <c r="R211" s="10"/>
      <c r="S211" s="10"/>
      <c r="T211" s="19"/>
    </row>
    <row r="212" spans="2:20" x14ac:dyDescent="0.25">
      <c r="B212" s="5"/>
      <c r="C212" s="43" t="s">
        <v>27</v>
      </c>
      <c r="D212" s="10">
        <v>2.25</v>
      </c>
      <c r="E212" s="10">
        <v>2.2799999999999998</v>
      </c>
      <c r="F212" s="10">
        <v>2.31</v>
      </c>
      <c r="G212" s="10">
        <f t="shared" si="121"/>
        <v>2.2799999999999998</v>
      </c>
      <c r="H212" s="10">
        <f t="shared" si="113"/>
        <v>2.4494897427831803E-2</v>
      </c>
      <c r="I212" s="10">
        <f t="shared" si="122"/>
        <v>91.199999999999989</v>
      </c>
      <c r="J212" s="21">
        <f t="shared" si="123"/>
        <v>9.1199999999999989E-2</v>
      </c>
      <c r="K212" s="10">
        <f t="shared" si="124"/>
        <v>2.2799999999999998</v>
      </c>
      <c r="L212" s="23"/>
      <c r="M212" s="10"/>
      <c r="N212" s="10"/>
      <c r="O212" s="10"/>
      <c r="P212" s="10"/>
      <c r="Q212" s="10" t="s">
        <v>133</v>
      </c>
      <c r="R212" s="10"/>
      <c r="S212" s="10"/>
      <c r="T212" s="19"/>
    </row>
    <row r="213" spans="2:20" x14ac:dyDescent="0.25">
      <c r="B213" s="5"/>
      <c r="C213" s="46" t="s">
        <v>28</v>
      </c>
      <c r="D213" s="12">
        <v>0.94</v>
      </c>
      <c r="E213" s="12">
        <v>0.94</v>
      </c>
      <c r="F213" s="12">
        <v>0.94</v>
      </c>
      <c r="G213" s="12">
        <f t="shared" si="121"/>
        <v>0.94</v>
      </c>
      <c r="H213" s="12">
        <f t="shared" si="113"/>
        <v>0</v>
      </c>
      <c r="I213" s="12">
        <f t="shared" si="122"/>
        <v>37.599999999999994</v>
      </c>
      <c r="J213" s="22">
        <f t="shared" si="123"/>
        <v>3.7599999999999995E-2</v>
      </c>
      <c r="K213" s="12">
        <f t="shared" si="124"/>
        <v>0.93999999999999984</v>
      </c>
      <c r="L213" s="24"/>
      <c r="M213" s="12"/>
      <c r="N213" s="12"/>
      <c r="O213" s="12"/>
      <c r="P213" s="12"/>
      <c r="Q213" s="12"/>
      <c r="R213" s="12"/>
      <c r="S213" s="12"/>
      <c r="T213" s="19"/>
    </row>
    <row r="214" spans="2:20" x14ac:dyDescent="0.25">
      <c r="B214" s="5"/>
      <c r="C214" s="10" t="s">
        <v>4</v>
      </c>
      <c r="D214" s="10">
        <v>1.6</v>
      </c>
      <c r="E214" s="10">
        <v>1.6</v>
      </c>
      <c r="F214" s="10">
        <v>1.63</v>
      </c>
      <c r="G214" s="10">
        <f t="shared" si="121"/>
        <v>1.61</v>
      </c>
      <c r="H214" s="10">
        <f t="shared" si="113"/>
        <v>1.4142135623730859E-2</v>
      </c>
      <c r="I214" s="10">
        <f t="shared" si="122"/>
        <v>64.400000000000006</v>
      </c>
      <c r="J214" s="21">
        <f t="shared" si="123"/>
        <v>6.4399999999999999E-2</v>
      </c>
      <c r="K214" s="10">
        <f t="shared" si="124"/>
        <v>1.6099999999999999</v>
      </c>
      <c r="L214" s="23">
        <f>AVERAGE(K214:K216)</f>
        <v>1.2555555555555555</v>
      </c>
      <c r="M214" s="10"/>
      <c r="N214" s="10">
        <f>K214-L211</f>
        <v>0.1855555555555557</v>
      </c>
      <c r="O214" s="10" t="s">
        <v>21</v>
      </c>
      <c r="P214" s="10"/>
      <c r="Q214" s="10"/>
      <c r="R214" s="10" t="s">
        <v>134</v>
      </c>
      <c r="S214" s="10"/>
      <c r="T214" s="19"/>
    </row>
    <row r="215" spans="2:20" x14ac:dyDescent="0.25">
      <c r="B215" s="5"/>
      <c r="C215" s="10" t="s">
        <v>5</v>
      </c>
      <c r="D215" s="10">
        <v>0.95</v>
      </c>
      <c r="E215" s="10">
        <v>0.95</v>
      </c>
      <c r="F215" s="10">
        <v>0.98</v>
      </c>
      <c r="G215" s="10">
        <f t="shared" si="121"/>
        <v>0.96</v>
      </c>
      <c r="H215" s="10">
        <f t="shared" si="113"/>
        <v>1.4142135623730965E-2</v>
      </c>
      <c r="I215" s="10">
        <f t="shared" si="122"/>
        <v>38.4</v>
      </c>
      <c r="J215" s="21">
        <f t="shared" si="123"/>
        <v>3.8399999999999997E-2</v>
      </c>
      <c r="K215" s="10">
        <f t="shared" si="124"/>
        <v>0.96</v>
      </c>
      <c r="L215" s="23"/>
      <c r="M215" s="10"/>
      <c r="N215" s="10">
        <f>K215-L211</f>
        <v>-0.46444444444444422</v>
      </c>
      <c r="O215" s="10"/>
      <c r="P215" s="10"/>
      <c r="Q215" s="10"/>
      <c r="R215" s="10"/>
      <c r="S215" s="10"/>
      <c r="T215" s="19"/>
    </row>
    <row r="216" spans="2:20" x14ac:dyDescent="0.25">
      <c r="B216" s="61"/>
      <c r="C216" s="12" t="s">
        <v>6</v>
      </c>
      <c r="D216" s="12">
        <v>1.19</v>
      </c>
      <c r="E216" s="12">
        <v>1.21</v>
      </c>
      <c r="F216" s="12">
        <v>1.19</v>
      </c>
      <c r="G216" s="12">
        <f t="shared" si="121"/>
        <v>1.1966666666666665</v>
      </c>
      <c r="H216" s="12">
        <f t="shared" si="113"/>
        <v>9.4280904158206419E-3</v>
      </c>
      <c r="I216" s="12">
        <f t="shared" si="122"/>
        <v>47.86666666666666</v>
      </c>
      <c r="J216" s="22">
        <f t="shared" si="123"/>
        <v>4.7866666666666662E-2</v>
      </c>
      <c r="K216" s="12">
        <f t="shared" si="124"/>
        <v>1.1966666666666665</v>
      </c>
      <c r="L216" s="24"/>
      <c r="M216" s="12"/>
      <c r="N216" s="12">
        <f>K216-L211</f>
        <v>-0.22777777777777763</v>
      </c>
      <c r="O216" s="12"/>
      <c r="P216" s="12"/>
      <c r="Q216" s="12"/>
      <c r="R216" s="12"/>
      <c r="S216" s="12"/>
      <c r="T216" s="19"/>
    </row>
  </sheetData>
  <mergeCells count="8">
    <mergeCell ref="C124:N124"/>
    <mergeCell ref="C149:S149"/>
    <mergeCell ref="C171:S171"/>
    <mergeCell ref="C195:S195"/>
    <mergeCell ref="C2:N2"/>
    <mergeCell ref="C34:T34"/>
    <mergeCell ref="C64:T64"/>
    <mergeCell ref="C95:T9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</vt:lpstr>
    </vt:vector>
  </TitlesOfParts>
  <Company>Universitätsklinikum Leipzig AöR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Münch, Carolin</dc:creator>
  <cp:lastModifiedBy>MDPI</cp:lastModifiedBy>
  <dcterms:created xsi:type="dcterms:W3CDTF">2022-06-01T09:41:12Z</dcterms:created>
  <dcterms:modified xsi:type="dcterms:W3CDTF">2023-12-12T12:31:21Z</dcterms:modified>
</cp:coreProperties>
</file>