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/>
  <mc:AlternateContent xmlns:mc="http://schemas.openxmlformats.org/markup-compatibility/2006">
    <mc:Choice Requires="x15">
      <x15ac:absPath xmlns:x15ac="http://schemas.microsoft.com/office/spreadsheetml/2010/11/ac" url="D:\#darja\4_projekti in PS\##huda gniloba_V4-1804\####objave\4_clanek_kvantifikacija spor\1_Insects\##oddano 2021okt26\"/>
    </mc:Choice>
  </mc:AlternateContent>
  <xr:revisionPtr revIDLastSave="0" documentId="13_ncr:1_{DA36914F-6A91-4A43-B6F2-169AF98D02C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PCR vs qPCR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1" l="1"/>
  <c r="L29" i="11" l="1"/>
  <c r="J29" i="11"/>
  <c r="E29" i="11"/>
  <c r="F29" i="11" s="1"/>
  <c r="L28" i="11"/>
  <c r="J28" i="11"/>
  <c r="E28" i="11"/>
  <c r="F28" i="11" s="1"/>
  <c r="L27" i="11"/>
  <c r="J27" i="11"/>
  <c r="E27" i="11"/>
  <c r="F27" i="11" s="1"/>
  <c r="L26" i="11"/>
  <c r="J26" i="11"/>
  <c r="E26" i="11"/>
  <c r="F26" i="11" s="1"/>
  <c r="L25" i="11"/>
  <c r="J25" i="11"/>
  <c r="E25" i="11"/>
  <c r="F25" i="11" s="1"/>
  <c r="L24" i="11"/>
  <c r="J24" i="11"/>
  <c r="E24" i="11"/>
  <c r="F24" i="11" s="1"/>
  <c r="L23" i="11"/>
  <c r="J23" i="11"/>
  <c r="E23" i="11"/>
  <c r="F23" i="11" s="1"/>
  <c r="L22" i="11"/>
  <c r="J22" i="11"/>
  <c r="E22" i="11"/>
  <c r="F22" i="11" s="1"/>
  <c r="L21" i="11"/>
  <c r="J21" i="11"/>
  <c r="E21" i="11"/>
  <c r="F21" i="11" s="1"/>
  <c r="L20" i="11"/>
  <c r="J20" i="11"/>
  <c r="E20" i="11"/>
  <c r="F20" i="11" s="1"/>
  <c r="L19" i="11"/>
  <c r="J19" i="11"/>
  <c r="E19" i="11"/>
  <c r="F19" i="11" s="1"/>
  <c r="L18" i="11"/>
  <c r="J18" i="11"/>
  <c r="E18" i="11"/>
  <c r="F18" i="11" s="1"/>
  <c r="L17" i="11"/>
  <c r="J17" i="11"/>
  <c r="E17" i="11"/>
  <c r="F17" i="11" s="1"/>
  <c r="L16" i="11"/>
  <c r="J16" i="11"/>
  <c r="E16" i="11"/>
  <c r="F16" i="11" s="1"/>
  <c r="L15" i="11"/>
  <c r="J15" i="11"/>
  <c r="E15" i="11"/>
  <c r="F15" i="11" s="1"/>
  <c r="L14" i="11"/>
  <c r="J14" i="11"/>
  <c r="E14" i="11"/>
  <c r="F14" i="11" s="1"/>
  <c r="L13" i="11"/>
  <c r="J13" i="11"/>
  <c r="E13" i="11"/>
  <c r="F13" i="11" s="1"/>
  <c r="L12" i="11"/>
  <c r="J12" i="11"/>
  <c r="E12" i="11"/>
  <c r="F12" i="11" s="1"/>
  <c r="L11" i="11"/>
  <c r="J11" i="11"/>
  <c r="E11" i="11"/>
  <c r="F11" i="11" s="1"/>
  <c r="L10" i="11"/>
  <c r="J10" i="11"/>
  <c r="E10" i="11"/>
  <c r="F10" i="11" s="1"/>
  <c r="L9" i="11"/>
  <c r="J9" i="11"/>
  <c r="E9" i="11"/>
  <c r="F9" i="11" s="1"/>
  <c r="L8" i="11"/>
  <c r="J8" i="11"/>
  <c r="F8" i="11"/>
  <c r="L7" i="11"/>
  <c r="J7" i="11"/>
  <c r="E7" i="11"/>
  <c r="F7" i="11" s="1"/>
  <c r="L6" i="11"/>
  <c r="J6" i="11"/>
  <c r="E6" i="11"/>
  <c r="F6" i="11" s="1"/>
  <c r="L5" i="11"/>
  <c r="J5" i="11"/>
  <c r="E5" i="11"/>
  <c r="F5" i="11" s="1"/>
  <c r="L4" i="11"/>
  <c r="J4" i="11"/>
  <c r="E4" i="11"/>
  <c r="F4" i="11" s="1"/>
</calcChain>
</file>

<file path=xl/sharedStrings.xml><?xml version="1.0" encoding="utf-8"?>
<sst xmlns="http://schemas.openxmlformats.org/spreadsheetml/2006/main" count="82" uniqueCount="56">
  <si>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</si>
  <si>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</si>
  <si>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</si>
  <si>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</si>
  <si>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</si>
  <si>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</si>
  <si>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</si>
  <si>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</si>
  <si>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</si>
  <si>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</si>
  <si>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</si>
  <si>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log dPCR</t>
  </si>
  <si>
    <t>log qPCR</t>
  </si>
  <si>
    <t>avg Cq</t>
  </si>
  <si>
    <t>Honey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</si>
  <si>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</si>
  <si>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</si>
  <si>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</si>
  <si>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</si>
  <si>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</si>
  <si>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</si>
  <si>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</si>
  <si>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</si>
  <si>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</si>
  <si>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</si>
  <si>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</si>
  <si>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</si>
  <si>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H13</t>
  </si>
  <si>
    <t>H14</t>
  </si>
  <si>
    <t>D12</t>
  </si>
  <si>
    <t>Note:</t>
  </si>
  <si>
    <t>Cq_1</t>
  </si>
  <si>
    <t>Cq_2</t>
  </si>
  <si>
    <t>Cq_3</t>
  </si>
  <si>
    <t>Hive debris</t>
  </si>
  <si>
    <t>dPCR</t>
  </si>
  <si>
    <t>qPCR</t>
  </si>
  <si>
    <r>
      <t>Table S5.</t>
    </r>
    <r>
      <rPr>
        <sz val="11"/>
        <color theme="1"/>
        <rFont val="Calibri"/>
        <family val="2"/>
        <charset val="238"/>
        <scheme val="minor"/>
      </rPr>
      <t xml:space="preserve"> Comparison of dPCR and qPCR for honey and hive debris samples.</t>
    </r>
  </si>
  <si>
    <t>Sample</t>
  </si>
  <si>
    <t>type</t>
  </si>
  <si>
    <t xml:space="preserve">Sample </t>
  </si>
  <si>
    <t>name</t>
  </si>
  <si>
    <r>
      <rPr>
        <vertAlign val="superscript"/>
        <sz val="11"/>
        <color theme="1"/>
        <rFont val="Calibri"/>
        <family val="2"/>
        <charset val="238"/>
        <scheme val="minor"/>
      </rPr>
      <t>a</t>
    </r>
    <r>
      <rPr>
        <sz val="11"/>
        <color theme="1"/>
        <rFont val="Calibri"/>
        <family val="2"/>
        <charset val="238"/>
        <scheme val="minor"/>
      </rPr>
      <t xml:space="preserve"> Copies of target (</t>
    </r>
    <r>
      <rPr>
        <i/>
        <sz val="11"/>
        <color theme="1"/>
        <rFont val="Calibri"/>
        <family val="2"/>
        <charset val="238"/>
        <scheme val="minor"/>
      </rPr>
      <t xml:space="preserve">P. larvae </t>
    </r>
    <r>
      <rPr>
        <sz val="11"/>
        <color theme="1"/>
        <rFont val="Calibri"/>
        <family val="2"/>
        <charset val="238"/>
        <scheme val="minor"/>
      </rPr>
      <t xml:space="preserve">spores) per </t>
    </r>
    <r>
      <rPr>
        <sz val="11"/>
        <color theme="1"/>
        <rFont val="Calibri"/>
        <family val="2"/>
        <charset val="238"/>
      </rPr>
      <t>µ</t>
    </r>
    <r>
      <rPr>
        <sz val="11"/>
        <color theme="1"/>
        <rFont val="Calibri"/>
        <family val="2"/>
        <charset val="238"/>
        <scheme val="minor"/>
      </rPr>
      <t>l of extracted DNA (from 50 g of honey or 5 ml of hive debris sample)</t>
    </r>
  </si>
  <si>
    <r>
      <t>To ensure that the comparison of qPCR and dPCR is within the quantifiable range, only samples with 20-10,000 copies/</t>
    </r>
    <r>
      <rPr>
        <sz val="11"/>
        <color theme="1"/>
        <rFont val="Calibri"/>
        <family val="2"/>
        <charset val="238"/>
      </rPr>
      <t>µl</t>
    </r>
    <r>
      <rPr>
        <sz val="11"/>
        <color theme="1"/>
        <rFont val="Calibri"/>
        <family val="2"/>
        <charset val="238"/>
        <scheme val="minor"/>
      </rPr>
      <t xml:space="preserve"> and precision &lt;30% using dPCR were included into the analysis. </t>
    </r>
  </si>
  <si>
    <r>
      <rPr>
        <vertAlign val="superscript"/>
        <sz val="11"/>
        <color theme="1"/>
        <rFont val="Calibri"/>
        <family val="2"/>
        <charset val="238"/>
        <scheme val="minor"/>
      </rPr>
      <t>b</t>
    </r>
    <r>
      <rPr>
        <sz val="11"/>
        <color theme="1"/>
        <rFont val="Calibri"/>
        <family val="2"/>
        <charset val="238"/>
        <scheme val="minor"/>
      </rPr>
      <t xml:space="preserve"> Precision (%) as given by QuantStudio 3D AnalysisSuite software (lower numeric values mean better precision)</t>
    </r>
  </si>
  <si>
    <r>
      <rPr>
        <vertAlign val="superscript"/>
        <sz val="11"/>
        <color theme="1"/>
        <rFont val="Calibri"/>
        <family val="2"/>
        <charset val="238"/>
        <scheme val="minor"/>
      </rPr>
      <t>c</t>
    </r>
    <r>
      <rPr>
        <sz val="11"/>
        <color theme="1"/>
        <rFont val="Calibri"/>
        <family val="2"/>
        <charset val="238"/>
        <scheme val="minor"/>
      </rPr>
      <t xml:space="preserve"> Calculated from column C (copies/</t>
    </r>
    <r>
      <rPr>
        <sz val="11"/>
        <color theme="1"/>
        <rFont val="Calibri"/>
        <family val="2"/>
        <charset val="238"/>
      </rPr>
      <t>µl</t>
    </r>
    <r>
      <rPr>
        <sz val="11"/>
        <color theme="1"/>
        <rFont val="Calibri"/>
        <family val="2"/>
        <charset val="238"/>
        <scheme val="minor"/>
      </rPr>
      <t xml:space="preserve">): </t>
    </r>
  </si>
  <si>
    <t xml:space="preserve">1. Multiplied by 100 (100 µl was the final volume of the extracted DNA), </t>
  </si>
  <si>
    <t xml:space="preserve">2a (honey). Divided by 5 (50 g was the initial amount of honey samples and 1/10 was used for DNA extraction, i.e. 5× of honey sample unit [g]) OR </t>
  </si>
  <si>
    <t xml:space="preserve">2b (hive debris). Multiplied by 10 (5 ml was the initial amount of hive debris samples, supplemented with saline solution to the final volume of 50 ml and 1/50 was used for DNA extraction, i.e. 1/10 of hive debris sample unit [ml])   </t>
  </si>
  <si>
    <r>
      <rPr>
        <vertAlign val="superscript"/>
        <sz val="11"/>
        <color theme="1"/>
        <rFont val="Calibri"/>
        <family val="2"/>
        <charset val="238"/>
        <scheme val="minor"/>
      </rPr>
      <t>d</t>
    </r>
    <r>
      <rPr>
        <sz val="11"/>
        <color theme="1"/>
        <rFont val="Calibri"/>
        <family val="2"/>
        <charset val="238"/>
        <scheme val="minor"/>
      </rPr>
      <t xml:space="preserve"> qPCR was performed in 3 technical replicates; the average (avg) Cq was transformed into absolute values (spores/sample unit) according to the linear regression equation obtained after calilbration of qPCR using dPCR</t>
    </r>
  </si>
  <si>
    <r>
      <t>Copies/</t>
    </r>
    <r>
      <rPr>
        <sz val="11"/>
        <color theme="1"/>
        <rFont val="Calibri"/>
        <family val="2"/>
        <charset val="238"/>
      </rPr>
      <t>µ</t>
    </r>
    <r>
      <rPr>
        <sz val="11"/>
        <color theme="1"/>
        <rFont val="Calibri"/>
        <family val="2"/>
        <charset val="238"/>
        <scheme val="minor"/>
      </rPr>
      <t>l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</si>
  <si>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Precision (%)</t>
    </r>
    <r>
      <rPr>
        <vertAlign val="superscript"/>
        <sz val="11"/>
        <color theme="1"/>
        <rFont val="Calibri"/>
        <family val="2"/>
        <charset val="238"/>
        <scheme val="minor"/>
      </rPr>
      <t>b</t>
    </r>
  </si>
  <si>
    <r>
      <t>Spores/g honey OR spores/ml hive debris</t>
    </r>
    <r>
      <rPr>
        <vertAlign val="superscript"/>
        <sz val="11"/>
        <color theme="1"/>
        <rFont val="Calibri"/>
        <family val="2"/>
        <charset val="238"/>
        <scheme val="minor"/>
      </rPr>
      <t>c</t>
    </r>
  </si>
  <si>
    <r>
      <t>Spores/g honey OR spores/ml hive debris</t>
    </r>
    <r>
      <rPr>
        <vertAlign val="superscript"/>
        <sz val="11"/>
        <color theme="1"/>
        <rFont val="Calibri"/>
        <family val="2"/>
        <charset val="238"/>
        <scheme val="minor"/>
      </rPr>
      <t>d</t>
    </r>
  </si>
  <si>
    <t>max.</t>
  </si>
  <si>
    <t>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</si>
</sst>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0">
    <xf numFmtId="0" fontId="0" fillId="0" borderId="0" xfId="0"/>
    <xf numFmtId="0" fontId="0" fillId="0" borderId="0" xfId="0" applyBorder="1"/>
    <xf numFmtId="2" fontId="0" fillId="0" borderId="0" xfId="0" applyNumberFormat="1"/>
    <xf numFmtId="2" fontId="0" fillId="0" borderId="12" xfId="0" applyNumberFormat="1" applyBorder="1"/>
    <xf numFmtId="2" fontId="0" fillId="0" borderId="0" xfId="0" applyNumberFormat="1" applyBorder="1"/>
    <xf numFmtId="2" fontId="0" fillId="0" borderId="0" xfId="0" applyNumberFormat="1" applyFill="1" applyBorder="1"/>
    <xf numFmtId="2" fontId="0" fillId="0" borderId="11" xfId="0" applyNumberFormat="1" applyBorder="1"/>
    <xf numFmtId="0" fontId="0" fillId="0" borderId="0" xfId="0"/>
    <xf numFmtId="0" fontId="0" fillId="0" borderId="0" xfId="0" applyFont="1"/>
    <xf numFmtId="1" fontId="0" fillId="0" borderId="12" xfId="0" applyNumberFormat="1" applyFont="1" applyFill="1" applyBorder="1"/>
    <xf numFmtId="1" fontId="16" fillId="0" borderId="0" xfId="0" applyNumberFormat="1" applyFont="1" applyFill="1"/>
    <xf numFmtId="1" fontId="16" fillId="0" borderId="0" xfId="0" applyNumberFormat="1" applyFont="1" applyFill="1" applyBorder="1"/>
    <xf numFmtId="0" fontId="16" fillId="0" borderId="0" xfId="0" applyFont="1" applyFill="1"/>
    <xf numFmtId="2" fontId="0" fillId="0" borderId="0" xfId="0" applyNumberFormat="1" applyFont="1" applyFill="1"/>
    <xf numFmtId="2" fontId="0" fillId="0" borderId="16" xfId="0" applyNumberFormat="1" applyFont="1" applyFill="1" applyBorder="1"/>
    <xf numFmtId="0" fontId="0" fillId="0" borderId="0" xfId="0" applyFont="1" applyFill="1"/>
    <xf numFmtId="0" fontId="0" fillId="0" borderId="0" xfId="0" applyFill="1"/>
    <xf numFmtId="1" fontId="18" fillId="0" borderId="0" xfId="0" applyNumberFormat="1" applyFont="1" applyFill="1"/>
    <xf numFmtId="49" fontId="16" fillId="0" borderId="0" xfId="0" applyNumberFormat="1" applyFont="1" applyBorder="1" applyAlignment="1">
      <alignment horizontal="left" vertical="center"/>
    </xf>
    <xf numFmtId="1" fontId="0" fillId="0" borderId="13" xfId="0" applyNumberFormat="1" applyFont="1" applyFill="1" applyBorder="1"/>
    <xf numFmtId="2" fontId="0" fillId="0" borderId="11" xfId="0" applyNumberFormat="1" applyFont="1" applyFill="1" applyBorder="1"/>
    <xf numFmtId="2" fontId="0" fillId="0" borderId="13" xfId="0" applyNumberFormat="1" applyBorder="1"/>
    <xf numFmtId="2" fontId="0" fillId="0" borderId="11" xfId="0" applyNumberFormat="1" applyFill="1" applyBorder="1"/>
    <xf numFmtId="1" fontId="16" fillId="0" borderId="11" xfId="0" applyNumberFormat="1" applyFont="1" applyFill="1" applyBorder="1"/>
    <xf numFmtId="2" fontId="22" fillId="0" borderId="17" xfId="0" applyNumberFormat="1" applyFont="1" applyFill="1" applyBorder="1"/>
    <xf numFmtId="2" fontId="22" fillId="0" borderId="16" xfId="0" applyNumberFormat="1" applyFont="1" applyFill="1" applyBorder="1"/>
    <xf numFmtId="2" fontId="22" fillId="0" borderId="15" xfId="0" applyNumberFormat="1" applyFont="1" applyFill="1" applyBorder="1"/>
    <xf numFmtId="2" fontId="0" fillId="0" borderId="12" xfId="0" applyNumberFormat="1" applyBorder="1" applyAlignment="1">
      <alignment horizontal="right" vertical="center"/>
    </xf>
    <xf numFmtId="2" fontId="0" fillId="0" borderId="0" xfId="0" applyNumberFormat="1" applyFill="1" applyBorder="1" applyAlignment="1">
      <alignment horizontal="right" vertical="center"/>
    </xf>
    <xf numFmtId="2" fontId="0" fillId="0" borderId="0" xfId="0" applyNumberFormat="1" applyFont="1"/>
    <xf numFmtId="2" fontId="0" fillId="0" borderId="11" xfId="0" applyNumberFormat="1" applyFont="1" applyBorder="1"/>
    <xf numFmtId="1" fontId="16" fillId="33" borderId="0" xfId="0" applyNumberFormat="1" applyFont="1" applyFill="1"/>
    <xf numFmtId="0" fontId="16" fillId="33" borderId="11" xfId="0" applyFont="1" applyFill="1" applyBorder="1"/>
    <xf numFmtId="0" fontId="16" fillId="33" borderId="0" xfId="0" applyFont="1" applyFill="1"/>
    <xf numFmtId="1" fontId="16" fillId="33" borderId="0" xfId="0" applyNumberFormat="1" applyFont="1" applyFill="1" applyBorder="1"/>
    <xf numFmtId="1" fontId="16" fillId="33" borderId="11" xfId="0" applyNumberFormat="1" applyFont="1" applyFill="1" applyBorder="1"/>
    <xf numFmtId="0" fontId="23" fillId="0" borderId="0" xfId="0" applyFont="1" applyBorder="1"/>
    <xf numFmtId="0" fontId="0" fillId="0" borderId="0" xfId="0" applyAlignment="1">
      <alignment horizontal="center" vertical="center"/>
    </xf>
    <xf numFmtId="0" fontId="0" fillId="33" borderId="0" xfId="0" applyFill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4" borderId="14" xfId="0" applyFont="1" applyFill="1" applyBorder="1" applyAlignment="1">
      <alignment horizontal="center" vertical="center"/>
    </xf>
    <xf numFmtId="0" fontId="0" fillId="34" borderId="10" xfId="0" applyFont="1" applyFill="1" applyBorder="1" applyAlignment="1">
      <alignment horizontal="center" vertical="center"/>
    </xf>
    <xf numFmtId="0" fontId="0" fillId="34" borderId="13" xfId="0" applyFont="1" applyFill="1" applyBorder="1" applyAlignment="1">
      <alignment horizontal="center" vertical="center"/>
    </xf>
    <xf numFmtId="0" fontId="0" fillId="34" borderId="11" xfId="0" applyFont="1" applyFill="1" applyBorder="1" applyAlignment="1">
      <alignment horizontal="center" vertical="center"/>
    </xf>
    <xf numFmtId="0" fontId="0" fillId="34" borderId="15" xfId="0" applyFont="1" applyFill="1" applyBorder="1" applyAlignment="1">
      <alignment horizontal="center" vertical="center"/>
    </xf>
    <xf numFmtId="0" fontId="0" fillId="0" borderId="0" xfId="0" applyFont="1" applyBorder="1"/>
    <xf numFmtId="0" fontId="16" fillId="34" borderId="14" xfId="0" applyFont="1" applyFill="1" applyBorder="1" applyAlignment="1">
      <alignment horizontal="center" vertical="center"/>
    </xf>
    <xf numFmtId="0" fontId="16" fillId="34" borderId="10" xfId="0" applyFont="1" applyFill="1" applyBorder="1" applyAlignment="1">
      <alignment horizontal="center" vertical="center"/>
    </xf>
    <xf numFmtId="0" fontId="16" fillId="34" borderId="17" xfId="0" applyFont="1" applyFill="1" applyBorder="1" applyAlignment="1">
      <alignment horizontal="center" vertical="center"/>
    </xf>
  </cellXfs>
  <cellStyles count="42">
    <cellStyle name="20 % – Poudarek1" xfId="19" builtinId="30" customBuiltin="1"/>
    <cellStyle name="20 % – Poudarek2" xfId="23" builtinId="34" customBuiltin="1"/>
    <cellStyle name="20 % – Poudarek3" xfId="27" builtinId="38" customBuiltin="1"/>
    <cellStyle name="20 % – Poudarek4" xfId="31" builtinId="42" customBuiltin="1"/>
    <cellStyle name="20 % – Poudarek5" xfId="35" builtinId="46" customBuiltin="1"/>
    <cellStyle name="20 % – Poudarek6" xfId="39" builtinId="50" customBuiltin="1"/>
    <cellStyle name="40 % – Poudarek1" xfId="20" builtinId="31" customBuiltin="1"/>
    <cellStyle name="40 % – Poudarek2" xfId="24" builtinId="35" customBuiltin="1"/>
    <cellStyle name="40 % – Poudarek3" xfId="28" builtinId="39" customBuiltin="1"/>
    <cellStyle name="40 % – Poudarek4" xfId="32" builtinId="43" customBuiltin="1"/>
    <cellStyle name="40 % – Poudarek5" xfId="36" builtinId="47" customBuiltin="1"/>
    <cellStyle name="40 % – Poudarek6" xfId="40" builtinId="51" customBuiltin="1"/>
    <cellStyle name="60 % – Poudarek1" xfId="21" builtinId="32" customBuiltin="1"/>
    <cellStyle name="60 % – Poudarek2" xfId="25" builtinId="36" customBuiltin="1"/>
    <cellStyle name="60 % – Poudarek3" xfId="29" builtinId="40" customBuiltin="1"/>
    <cellStyle name="60 % – Poudarek4" xfId="33" builtinId="44" customBuiltin="1"/>
    <cellStyle name="60 % – Poudarek5" xfId="37" builtinId="48" customBuiltin="1"/>
    <cellStyle name="60 % – Poudarek6" xfId="41" builtinId="52" customBuiltin="1"/>
    <cellStyle name="Dobro" xfId="6" builtinId="26" customBuiltin="1"/>
    <cellStyle name="Izhod" xfId="10" builtinId="21" customBuiltin="1"/>
    <cellStyle name="Naslov" xfId="1" builtinId="15" customBuiltin="1"/>
    <cellStyle name="Naslov 1" xfId="2" builtinId="16" customBuiltin="1"/>
    <cellStyle name="Naslov 2" xfId="3" builtinId="17" customBuiltin="1"/>
    <cellStyle name="Naslov 3" xfId="4" builtinId="18" customBuiltin="1"/>
    <cellStyle name="Naslov 4" xfId="5" builtinId="19" customBuiltin="1"/>
    <cellStyle name="Navadno" xfId="0" builtinId="0"/>
    <cellStyle name="Nevtralno" xfId="8" builtinId="28" customBuiltin="1"/>
    <cellStyle name="Opomba" xfId="15" builtinId="10" customBuiltin="1"/>
    <cellStyle name="Opozorilo" xfId="14" builtinId="11" customBuiltin="1"/>
    <cellStyle name="Pojasnjevalno besedilo" xfId="16" builtinId="53" customBuiltin="1"/>
    <cellStyle name="Poudarek1" xfId="18" builtinId="29" customBuiltin="1"/>
    <cellStyle name="Poudarek2" xfId="22" builtinId="33" customBuiltin="1"/>
    <cellStyle name="Poudarek3" xfId="26" builtinId="37" customBuiltin="1"/>
    <cellStyle name="Poudarek4" xfId="30" builtinId="41" customBuiltin="1"/>
    <cellStyle name="Poudarek5" xfId="34" builtinId="45" customBuiltin="1"/>
    <cellStyle name="Poudarek6" xfId="38" builtinId="49" customBuiltin="1"/>
    <cellStyle name="Povezana celica" xfId="12" builtinId="24" customBuiltin="1"/>
    <cellStyle name="Preveri celico" xfId="13" builtinId="23" customBuiltin="1"/>
    <cellStyle name="Računanje" xfId="11" builtinId="22" customBuiltin="1"/>
    <cellStyle name="Slabo" xfId="7" builtinId="27" customBuiltin="1"/>
    <cellStyle name="Vnos" xfId="9" builtinId="20" customBuiltin="1"/>
    <cellStyle name="Vsota" xfId="17" builtinId="25" customBuiltin="1"/>
  </cellStyles>
  <dxfs count="0"/>
  <tableStyles count="0" defaultTableStyle="TableStyleMedium9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40"/>
  <sheetViews>
    <sheetView tabSelected="1" workbookViewId="0">
      <selection activeCell="N33" sqref="N33"/>
    </sheetView>
  </sheetViews>
  <sheetFormatPr defaultRowHeight="14.4" x14ac:dyDescent="0.3"/>
  <cols>
    <col min="1" max="1" width="12" style="7" customWidth="1"/>
    <col min="2" max="2" width="8.88671875" style="7"/>
    <col min="3" max="3" width="10" style="8" bestFit="1" customWidth="1"/>
    <col min="4" max="4" width="13" style="8" bestFit="1" customWidth="1"/>
    <col min="5" max="5" width="38" style="7" bestFit="1" customWidth="1"/>
    <col min="6" max="6" width="8.44140625" style="8" bestFit="1" customWidth="1"/>
    <col min="7" max="9" width="5.44140625" style="7" bestFit="1" customWidth="1"/>
    <col min="10" max="10" width="6.5546875" style="7" bestFit="1" customWidth="1"/>
    <col min="11" max="11" width="38.21875" style="16" bestFit="1" customWidth="1"/>
    <col min="12" max="12" width="8.44140625" style="15" bestFit="1" customWidth="1"/>
    <col min="13" max="16384" width="8.88671875" style="7"/>
  </cols>
  <sheetData>
    <row r="1" spans="1:15" x14ac:dyDescent="0.3">
      <c r="A1" s="18" t="s">
        <v>37</v>
      </c>
    </row>
    <row r="2" spans="1:15" s="8" customFormat="1" x14ac:dyDescent="0.3">
      <c r="A2" s="41" t="s">
        <v>38</v>
      </c>
      <c r="B2" s="42" t="s">
        <v>40</v>
      </c>
      <c r="C2" s="47" t="s">
        <v>35</v>
      </c>
      <c r="D2" s="48"/>
      <c r="E2" s="48"/>
      <c r="F2" s="49"/>
      <c r="G2" s="47" t="s">
        <v>36</v>
      </c>
      <c r="H2" s="48"/>
      <c r="I2" s="48"/>
      <c r="J2" s="48"/>
      <c r="K2" s="48"/>
      <c r="L2" s="49"/>
    </row>
    <row r="3" spans="1:15" s="46" customFormat="1" ht="16.2" x14ac:dyDescent="0.3">
      <c r="A3" s="43" t="s">
        <v>39</v>
      </c>
      <c r="B3" s="44" t="s">
        <v>41</v>
      </c>
      <c r="C3" s="43" t="s">
        <v>50</v>
      </c>
      <c r="D3" s="44" t="s">
        <v>51</v>
      </c>
      <c r="E3" s="44" t="s">
        <v>52</v>
      </c>
      <c r="F3" s="44" t="s">
        <v>11</v>
      </c>
      <c r="G3" s="43" t="s">
        <v>31</v>
      </c>
      <c r="H3" s="44" t="s">
        <v>32</v>
      </c>
      <c r="I3" s="44" t="s">
        <v>33</v>
      </c>
      <c r="J3" s="44" t="s">
        <v>13</v>
      </c>
      <c r="K3" s="44" t="s">
        <v>53</v>
      </c>
      <c r="L3" s="45" t="s">
        <v>12</v>
      </c>
    </row>
    <row r="4" spans="1:15" x14ac:dyDescent="0.3">
      <c r="A4" s="37" t="s">
        <v>14</v>
      </c>
      <c r="B4" s="37" t="s">
        <v>15</v>
      </c>
      <c r="C4" s="9">
        <v>517.71</v>
      </c>
      <c r="D4" s="2">
        <v>5.65</v>
      </c>
      <c r="E4" s="10">
        <f t="shared" ref="E4:E17" si="0">C4*100/5</f>
        <v>10354.200000000001</v>
      </c>
      <c r="F4" s="13">
        <f>LOG10(E4)</f>
        <v>4.0151165494866232</v>
      </c>
      <c r="G4" s="3">
        <v>25.910900000000002</v>
      </c>
      <c r="H4" s="4">
        <v>25.837800000000001</v>
      </c>
      <c r="I4" s="4">
        <v>25.892900000000001</v>
      </c>
      <c r="J4" s="29">
        <f>AVERAGE(G4:I4)</f>
        <v>25.880533333333332</v>
      </c>
      <c r="K4" s="17">
        <v>12016.247319120415</v>
      </c>
      <c r="L4" s="24">
        <f>LOG10(K4)</f>
        <v>4.0797688584270624</v>
      </c>
      <c r="M4" s="2"/>
      <c r="O4" s="2"/>
    </row>
    <row r="5" spans="1:15" x14ac:dyDescent="0.3">
      <c r="A5" s="37" t="s">
        <v>14</v>
      </c>
      <c r="B5" s="37" t="s">
        <v>16</v>
      </c>
      <c r="C5" s="9">
        <v>3779.2</v>
      </c>
      <c r="D5" s="2">
        <v>2.42</v>
      </c>
      <c r="E5" s="10">
        <f t="shared" si="0"/>
        <v>75584</v>
      </c>
      <c r="F5" s="13">
        <f t="shared" ref="F5:F12" si="1">LOG10(E5)</f>
        <v>4.8784298715974019</v>
      </c>
      <c r="G5" s="3">
        <v>22.609300000000001</v>
      </c>
      <c r="H5" s="4">
        <v>22.541799999999999</v>
      </c>
      <c r="I5" s="5">
        <v>22.5182</v>
      </c>
      <c r="J5" s="29">
        <f t="shared" ref="J5:J29" si="2">AVERAGE(G5:I5)</f>
        <v>22.556433333333331</v>
      </c>
      <c r="K5" s="10">
        <v>112596.78771724894</v>
      </c>
      <c r="L5" s="25">
        <f>LOG10(K5)</f>
        <v>5.0515260006700959</v>
      </c>
      <c r="M5" s="2"/>
      <c r="O5" s="2"/>
    </row>
    <row r="6" spans="1:15" x14ac:dyDescent="0.3">
      <c r="A6" s="37" t="s">
        <v>14</v>
      </c>
      <c r="B6" s="37" t="s">
        <v>17</v>
      </c>
      <c r="C6" s="9">
        <v>5691.1</v>
      </c>
      <c r="D6" s="2">
        <v>2.09</v>
      </c>
      <c r="E6" s="10">
        <f t="shared" si="0"/>
        <v>113822</v>
      </c>
      <c r="F6" s="13">
        <f t="shared" si="1"/>
        <v>5.0562262124560409</v>
      </c>
      <c r="G6" s="3">
        <v>21.8781</v>
      </c>
      <c r="H6" s="2">
        <v>21.867599999999999</v>
      </c>
      <c r="I6" s="2">
        <v>21.875299999999999</v>
      </c>
      <c r="J6" s="29">
        <f t="shared" si="2"/>
        <v>21.873666666666665</v>
      </c>
      <c r="K6" s="10">
        <v>178288.73448056792</v>
      </c>
      <c r="L6" s="25">
        <f>LOG10(K6)</f>
        <v>5.2511239023032594</v>
      </c>
      <c r="M6" s="2"/>
      <c r="O6" s="2"/>
    </row>
    <row r="7" spans="1:15" x14ac:dyDescent="0.3">
      <c r="A7" s="37" t="s">
        <v>14</v>
      </c>
      <c r="B7" s="37" t="s">
        <v>18</v>
      </c>
      <c r="C7" s="9">
        <v>587.85</v>
      </c>
      <c r="D7" s="2">
        <v>5.41</v>
      </c>
      <c r="E7" s="10">
        <f t="shared" si="0"/>
        <v>11757</v>
      </c>
      <c r="F7" s="13">
        <f t="shared" si="1"/>
        <v>4.0702965181977646</v>
      </c>
      <c r="G7" s="3">
        <v>25.697800000000001</v>
      </c>
      <c r="H7" s="2">
        <v>25.706299999999999</v>
      </c>
      <c r="I7" s="2">
        <v>25.690999999999999</v>
      </c>
      <c r="J7" s="29">
        <f t="shared" si="2"/>
        <v>25.698366666666669</v>
      </c>
      <c r="K7" s="10">
        <v>13583.850710850247</v>
      </c>
      <c r="L7" s="25">
        <f t="shared" ref="L7:L12" si="3">LOG10(K7)</f>
        <v>4.13302289994565</v>
      </c>
      <c r="M7" s="2"/>
      <c r="O7" s="2"/>
    </row>
    <row r="8" spans="1:15" x14ac:dyDescent="0.3">
      <c r="A8" s="37" t="s">
        <v>14</v>
      </c>
      <c r="B8" s="38" t="s">
        <v>19</v>
      </c>
      <c r="C8" s="9">
        <v>9525.2999999999993</v>
      </c>
      <c r="D8" s="2">
        <v>1.9300000000000002</v>
      </c>
      <c r="E8" s="31">
        <f t="shared" si="0"/>
        <v>190505.99999999997</v>
      </c>
      <c r="F8" s="13">
        <f t="shared" si="1"/>
        <v>5.2799086583625909</v>
      </c>
      <c r="G8" s="3">
        <v>20.986000000000001</v>
      </c>
      <c r="H8" s="2">
        <v>21.0243</v>
      </c>
      <c r="I8" s="2">
        <v>21.0655</v>
      </c>
      <c r="J8" s="29">
        <f t="shared" si="2"/>
        <v>21.025266666666667</v>
      </c>
      <c r="K8" s="31">
        <v>315604.03118272912</v>
      </c>
      <c r="L8" s="25">
        <f t="shared" si="3"/>
        <v>5.4991425417783013</v>
      </c>
      <c r="M8" s="2" t="s">
        <v>54</v>
      </c>
      <c r="O8" s="2"/>
    </row>
    <row r="9" spans="1:15" x14ac:dyDescent="0.3">
      <c r="A9" s="37" t="s">
        <v>14</v>
      </c>
      <c r="B9" s="37" t="s">
        <v>20</v>
      </c>
      <c r="C9" s="9">
        <v>1771.2</v>
      </c>
      <c r="D9" s="2">
        <v>3.2300000000000004</v>
      </c>
      <c r="E9" s="10">
        <f t="shared" si="0"/>
        <v>35424</v>
      </c>
      <c r="F9" s="13">
        <f t="shared" si="1"/>
        <v>4.5492975991986286</v>
      </c>
      <c r="G9" s="3">
        <v>23.8794</v>
      </c>
      <c r="H9" s="2">
        <v>23.8476</v>
      </c>
      <c r="I9" s="2">
        <v>23.9148</v>
      </c>
      <c r="J9" s="29">
        <f t="shared" si="2"/>
        <v>23.880600000000001</v>
      </c>
      <c r="K9" s="10">
        <v>46176.732764982793</v>
      </c>
      <c r="L9" s="25">
        <f t="shared" si="3"/>
        <v>4.6644232011594058</v>
      </c>
      <c r="M9" s="2"/>
      <c r="O9" s="2"/>
    </row>
    <row r="10" spans="1:15" x14ac:dyDescent="0.3">
      <c r="A10" s="37" t="s">
        <v>14</v>
      </c>
      <c r="B10" s="37" t="s">
        <v>21</v>
      </c>
      <c r="C10" s="9">
        <v>1804.3</v>
      </c>
      <c r="D10" s="2">
        <v>3.2300000000000004</v>
      </c>
      <c r="E10" s="10">
        <f t="shared" si="0"/>
        <v>36086</v>
      </c>
      <c r="F10" s="13">
        <f t="shared" si="1"/>
        <v>4.5573387447859153</v>
      </c>
      <c r="G10" s="3">
        <v>24.1509</v>
      </c>
      <c r="H10" s="2">
        <v>24.108000000000001</v>
      </c>
      <c r="I10" s="2">
        <v>24.082000000000001</v>
      </c>
      <c r="J10" s="29">
        <f t="shared" si="2"/>
        <v>24.113633333333336</v>
      </c>
      <c r="K10" s="10">
        <v>39472.892802842893</v>
      </c>
      <c r="L10" s="25">
        <f t="shared" si="3"/>
        <v>4.5962989551838422</v>
      </c>
      <c r="M10" s="2"/>
      <c r="O10" s="2"/>
    </row>
    <row r="11" spans="1:15" x14ac:dyDescent="0.3">
      <c r="A11" s="37" t="s">
        <v>14</v>
      </c>
      <c r="B11" s="37" t="s">
        <v>22</v>
      </c>
      <c r="C11" s="9">
        <v>7939.5</v>
      </c>
      <c r="D11" s="2">
        <v>2</v>
      </c>
      <c r="E11" s="10">
        <f t="shared" si="0"/>
        <v>158790</v>
      </c>
      <c r="F11" s="13">
        <f t="shared" si="1"/>
        <v>5.2008231487109304</v>
      </c>
      <c r="G11" s="3">
        <v>21.374199999999998</v>
      </c>
      <c r="H11" s="2">
        <v>21.344799999999999</v>
      </c>
      <c r="I11" s="2">
        <v>21.709700000000002</v>
      </c>
      <c r="J11" s="29">
        <f t="shared" si="2"/>
        <v>21.47623333333333</v>
      </c>
      <c r="K11" s="10">
        <v>232974.47259608554</v>
      </c>
      <c r="L11" s="25">
        <f t="shared" si="3"/>
        <v>5.3673083372577208</v>
      </c>
      <c r="M11" s="2"/>
      <c r="O11" s="2"/>
    </row>
    <row r="12" spans="1:15" x14ac:dyDescent="0.3">
      <c r="A12" s="37" t="s">
        <v>14</v>
      </c>
      <c r="B12" s="37" t="s">
        <v>23</v>
      </c>
      <c r="C12" s="9">
        <v>5387.6</v>
      </c>
      <c r="D12" s="2">
        <v>2.17</v>
      </c>
      <c r="E12" s="10">
        <f t="shared" si="0"/>
        <v>107752</v>
      </c>
      <c r="F12" s="13">
        <f t="shared" si="1"/>
        <v>5.0324253399084329</v>
      </c>
      <c r="G12" s="3">
        <v>22.2959</v>
      </c>
      <c r="H12" s="2">
        <v>22.2851</v>
      </c>
      <c r="I12" s="2">
        <v>22.261199999999999</v>
      </c>
      <c r="J12" s="29">
        <f t="shared" si="2"/>
        <v>22.280733333333334</v>
      </c>
      <c r="K12" s="10">
        <v>135557.41808620314</v>
      </c>
      <c r="L12" s="25">
        <f t="shared" si="3"/>
        <v>5.1321232883920063</v>
      </c>
      <c r="M12" s="2"/>
      <c r="O12" s="2"/>
    </row>
    <row r="13" spans="1:15" s="1" customFormat="1" x14ac:dyDescent="0.3">
      <c r="A13" s="37" t="s">
        <v>14</v>
      </c>
      <c r="B13" s="37" t="s">
        <v>24</v>
      </c>
      <c r="C13" s="9">
        <v>28.611999999999998</v>
      </c>
      <c r="D13" s="2">
        <v>25.790000000000003</v>
      </c>
      <c r="E13" s="10">
        <f t="shared" si="0"/>
        <v>572.24</v>
      </c>
      <c r="F13" s="13">
        <f>LOG10(E13)</f>
        <v>2.7575782120363739</v>
      </c>
      <c r="G13" s="3">
        <v>30.433900000000001</v>
      </c>
      <c r="H13" s="4">
        <v>30.123699999999999</v>
      </c>
      <c r="I13" s="4">
        <v>29.900600000000001</v>
      </c>
      <c r="J13" s="29">
        <f t="shared" si="2"/>
        <v>30.152733333333334</v>
      </c>
      <c r="K13" s="11">
        <v>677.40295402916797</v>
      </c>
      <c r="L13" s="25">
        <f>LOG10(K13)</f>
        <v>2.8308470861907633</v>
      </c>
      <c r="M13" s="2"/>
      <c r="O13" s="2"/>
    </row>
    <row r="14" spans="1:15" s="1" customFormat="1" x14ac:dyDescent="0.3">
      <c r="A14" s="37" t="s">
        <v>14</v>
      </c>
      <c r="B14" s="37" t="s">
        <v>25</v>
      </c>
      <c r="C14" s="9">
        <v>41.332999999999998</v>
      </c>
      <c r="D14" s="2">
        <v>20.97</v>
      </c>
      <c r="E14" s="10">
        <f t="shared" si="0"/>
        <v>826.66000000000008</v>
      </c>
      <c r="F14" s="13">
        <f t="shared" ref="F14:F17" si="4">LOG10(E14)</f>
        <v>2.9173269237175772</v>
      </c>
      <c r="G14" s="3">
        <v>29.728200000000001</v>
      </c>
      <c r="H14" s="4">
        <v>29.770900000000001</v>
      </c>
      <c r="I14" s="4">
        <v>29.6784</v>
      </c>
      <c r="J14" s="29">
        <f t="shared" si="2"/>
        <v>29.72583333333333</v>
      </c>
      <c r="K14" s="11">
        <v>902.9126042124675</v>
      </c>
      <c r="L14" s="25">
        <f t="shared" ref="L14:L17" si="5">LOG10(K14)</f>
        <v>2.9556457156012965</v>
      </c>
      <c r="M14" s="2"/>
      <c r="O14" s="2"/>
    </row>
    <row r="15" spans="1:15" s="1" customFormat="1" x14ac:dyDescent="0.3">
      <c r="A15" s="37" t="s">
        <v>14</v>
      </c>
      <c r="B15" s="38" t="s">
        <v>26</v>
      </c>
      <c r="C15" s="9">
        <v>24.501000000000001</v>
      </c>
      <c r="D15" s="2">
        <v>27.76</v>
      </c>
      <c r="E15" s="31">
        <f t="shared" si="0"/>
        <v>490.02</v>
      </c>
      <c r="F15" s="13">
        <f t="shared" si="4"/>
        <v>2.6902138059721459</v>
      </c>
      <c r="G15" s="3">
        <v>30.6676</v>
      </c>
      <c r="H15" s="4">
        <v>30.525500000000001</v>
      </c>
      <c r="I15" s="4">
        <v>30.329000000000001</v>
      </c>
      <c r="J15" s="29">
        <f t="shared" si="2"/>
        <v>30.507366666666666</v>
      </c>
      <c r="K15" s="34">
        <v>533.54944346561376</v>
      </c>
      <c r="L15" s="25">
        <f t="shared" si="5"/>
        <v>2.7271746712381084</v>
      </c>
      <c r="M15" s="2" t="s">
        <v>55</v>
      </c>
      <c r="O15" s="2"/>
    </row>
    <row r="16" spans="1:15" s="1" customFormat="1" x14ac:dyDescent="0.3">
      <c r="A16" s="37" t="s">
        <v>14</v>
      </c>
      <c r="B16" s="37" t="s">
        <v>27</v>
      </c>
      <c r="C16" s="9">
        <v>35.073</v>
      </c>
      <c r="D16" s="2">
        <v>22.54</v>
      </c>
      <c r="E16" s="10">
        <f t="shared" si="0"/>
        <v>701.46</v>
      </c>
      <c r="F16" s="13">
        <f t="shared" si="4"/>
        <v>2.8460029108959963</v>
      </c>
      <c r="G16" s="3">
        <v>30.242599999999999</v>
      </c>
      <c r="H16" s="4">
        <v>30.352799999999998</v>
      </c>
      <c r="I16" s="4">
        <v>30.2608</v>
      </c>
      <c r="J16" s="29">
        <f t="shared" si="2"/>
        <v>30.285399999999999</v>
      </c>
      <c r="K16" s="11">
        <v>619.53196945463321</v>
      </c>
      <c r="L16" s="25">
        <f t="shared" si="5"/>
        <v>2.7920637220107123</v>
      </c>
      <c r="M16" s="2"/>
      <c r="O16" s="2"/>
    </row>
    <row r="17" spans="1:15" s="1" customFormat="1" x14ac:dyDescent="0.3">
      <c r="A17" s="39" t="s">
        <v>14</v>
      </c>
      <c r="B17" s="39" t="s">
        <v>28</v>
      </c>
      <c r="C17" s="19">
        <v>56.838999999999999</v>
      </c>
      <c r="D17" s="6">
        <v>17.61</v>
      </c>
      <c r="E17" s="23">
        <f t="shared" si="0"/>
        <v>1136.78</v>
      </c>
      <c r="F17" s="20">
        <f t="shared" si="4"/>
        <v>3.0556764242033285</v>
      </c>
      <c r="G17" s="21">
        <v>29.340299999999999</v>
      </c>
      <c r="H17" s="6">
        <v>29.008600000000001</v>
      </c>
      <c r="I17" s="6">
        <v>29.156700000000001</v>
      </c>
      <c r="J17" s="30">
        <f t="shared" si="2"/>
        <v>29.168533333333333</v>
      </c>
      <c r="K17" s="23">
        <v>1313.9083688364608</v>
      </c>
      <c r="L17" s="26">
        <f t="shared" si="5"/>
        <v>3.1185650788491048</v>
      </c>
      <c r="M17" s="2"/>
      <c r="O17" s="2"/>
    </row>
    <row r="18" spans="1:15" x14ac:dyDescent="0.3">
      <c r="A18" s="37" t="s">
        <v>34</v>
      </c>
      <c r="B18" s="37" t="s">
        <v>0</v>
      </c>
      <c r="C18" s="9">
        <v>33.265999999999998</v>
      </c>
      <c r="D18" s="2">
        <v>24.169999999999998</v>
      </c>
      <c r="E18" s="12">
        <f t="shared" ref="E18:E29" si="6">C18*100*10</f>
        <v>33266</v>
      </c>
      <c r="F18" s="13">
        <f>LOG10(E18)</f>
        <v>4.52200058318427</v>
      </c>
      <c r="G18" s="3">
        <v>29.9773</v>
      </c>
      <c r="H18" s="5">
        <v>29.985399999999998</v>
      </c>
      <c r="I18" s="5">
        <v>30.031099999999999</v>
      </c>
      <c r="J18" s="29">
        <f t="shared" si="2"/>
        <v>29.997933333333332</v>
      </c>
      <c r="K18" s="10">
        <v>22017.359048607897</v>
      </c>
      <c r="L18" s="25">
        <f>LOG10(K18)</f>
        <v>4.342765224744662</v>
      </c>
      <c r="M18" s="2"/>
      <c r="O18" s="2"/>
    </row>
    <row r="19" spans="1:15" x14ac:dyDescent="0.3">
      <c r="A19" s="37" t="s">
        <v>34</v>
      </c>
      <c r="B19" s="37" t="s">
        <v>1</v>
      </c>
      <c r="C19" s="9">
        <v>1469.4</v>
      </c>
      <c r="D19" s="2">
        <v>3.44</v>
      </c>
      <c r="E19" s="12">
        <f t="shared" si="6"/>
        <v>1469400</v>
      </c>
      <c r="F19" s="13">
        <f t="shared" ref="F19:F29" si="7">LOG10(E19)</f>
        <v>6.1671400355083579</v>
      </c>
      <c r="G19" s="3">
        <v>24.4039</v>
      </c>
      <c r="H19" s="5">
        <v>24.3748</v>
      </c>
      <c r="I19" s="5">
        <v>24.386700000000001</v>
      </c>
      <c r="J19" s="29">
        <f t="shared" si="2"/>
        <v>24.38846666666667</v>
      </c>
      <c r="K19" s="10">
        <v>1139785.9226120051</v>
      </c>
      <c r="L19" s="25">
        <f>LOG10(K19)</f>
        <v>6.056823288740917</v>
      </c>
      <c r="M19" s="2"/>
      <c r="O19" s="2"/>
    </row>
    <row r="20" spans="1:15" x14ac:dyDescent="0.3">
      <c r="A20" s="37" t="s">
        <v>34</v>
      </c>
      <c r="B20" s="38" t="s">
        <v>2</v>
      </c>
      <c r="C20" s="9">
        <v>9756.1</v>
      </c>
      <c r="D20" s="2">
        <v>1.9800000000000002</v>
      </c>
      <c r="E20" s="33">
        <f t="shared" si="6"/>
        <v>9756100</v>
      </c>
      <c r="F20" s="13">
        <f t="shared" si="7"/>
        <v>6.989276243181834</v>
      </c>
      <c r="G20" s="27">
        <v>21.557200000000002</v>
      </c>
      <c r="H20" s="5">
        <v>21.557400000000001</v>
      </c>
      <c r="I20" s="5">
        <v>21.578199999999999</v>
      </c>
      <c r="J20" s="29">
        <f t="shared" si="2"/>
        <v>21.564266666666668</v>
      </c>
      <c r="K20" s="31">
        <v>8313820.7665235205</v>
      </c>
      <c r="L20" s="25">
        <f>LOG10(K20)</f>
        <v>6.9198006575350188</v>
      </c>
      <c r="M20" s="2" t="s">
        <v>54</v>
      </c>
      <c r="O20" s="2"/>
    </row>
    <row r="21" spans="1:15" x14ac:dyDescent="0.3">
      <c r="A21" s="37" t="s">
        <v>34</v>
      </c>
      <c r="B21" s="37" t="s">
        <v>3</v>
      </c>
      <c r="C21" s="9">
        <v>166.41</v>
      </c>
      <c r="D21" s="2">
        <v>9.9</v>
      </c>
      <c r="E21" s="12">
        <f t="shared" si="6"/>
        <v>166410</v>
      </c>
      <c r="F21" s="13">
        <f t="shared" si="7"/>
        <v>5.2211794205984976</v>
      </c>
      <c r="G21" s="27">
        <v>27.725100000000001</v>
      </c>
      <c r="H21" s="5">
        <v>27.801300000000001</v>
      </c>
      <c r="I21" s="5">
        <v>27.741700000000002</v>
      </c>
      <c r="J21" s="29">
        <f t="shared" si="2"/>
        <v>27.756033333333335</v>
      </c>
      <c r="K21" s="10">
        <v>106613.43853013689</v>
      </c>
      <c r="L21" s="25">
        <f>LOG10(K21)</f>
        <v>5.0278119505783483</v>
      </c>
      <c r="M21" s="2"/>
      <c r="O21" s="2"/>
    </row>
    <row r="22" spans="1:15" x14ac:dyDescent="0.3">
      <c r="A22" s="37" t="s">
        <v>34</v>
      </c>
      <c r="B22" s="37" t="s">
        <v>4</v>
      </c>
      <c r="C22" s="9">
        <v>6672.1</v>
      </c>
      <c r="D22" s="2">
        <v>2.0299999999999998</v>
      </c>
      <c r="E22" s="12">
        <f t="shared" si="6"/>
        <v>6672100</v>
      </c>
      <c r="F22" s="14">
        <f>LOG10(E22)</f>
        <v>6.8242625467907638</v>
      </c>
      <c r="G22" s="28">
        <v>22.136700000000001</v>
      </c>
      <c r="H22" s="5">
        <v>21.9818</v>
      </c>
      <c r="I22" s="5">
        <v>22.0899</v>
      </c>
      <c r="J22" s="13">
        <f t="shared" si="2"/>
        <v>22.069466666666667</v>
      </c>
      <c r="K22" s="10">
        <v>5831084.2788846307</v>
      </c>
      <c r="L22" s="25">
        <f>LOG10(K22)</f>
        <v>6.7657493184901618</v>
      </c>
      <c r="M22" s="2"/>
      <c r="O22" s="2"/>
    </row>
    <row r="23" spans="1:15" x14ac:dyDescent="0.3">
      <c r="A23" s="37" t="s">
        <v>34</v>
      </c>
      <c r="B23" s="37" t="s">
        <v>5</v>
      </c>
      <c r="C23" s="9">
        <v>155.31</v>
      </c>
      <c r="D23" s="2">
        <v>10.45</v>
      </c>
      <c r="E23" s="12">
        <f t="shared" si="6"/>
        <v>155310</v>
      </c>
      <c r="F23" s="13">
        <f t="shared" si="7"/>
        <v>5.1911994197015181</v>
      </c>
      <c r="G23" s="27">
        <v>28.132300000000001</v>
      </c>
      <c r="H23" s="5">
        <v>27.973700000000001</v>
      </c>
      <c r="I23" s="5">
        <v>27.7896</v>
      </c>
      <c r="J23" s="29">
        <f t="shared" si="2"/>
        <v>27.965199999999999</v>
      </c>
      <c r="K23" s="10">
        <v>92023.317656552666</v>
      </c>
      <c r="L23" s="25">
        <f t="shared" ref="L23:L29" si="8">LOG10(K23)</f>
        <v>4.963897886546258</v>
      </c>
      <c r="M23" s="2"/>
      <c r="O23" s="2"/>
    </row>
    <row r="24" spans="1:15" x14ac:dyDescent="0.3">
      <c r="A24" s="37" t="s">
        <v>34</v>
      </c>
      <c r="B24" s="37" t="s">
        <v>6</v>
      </c>
      <c r="C24" s="9">
        <v>90.686000000000007</v>
      </c>
      <c r="D24" s="2">
        <v>13.77</v>
      </c>
      <c r="E24" s="12">
        <f t="shared" si="6"/>
        <v>90686</v>
      </c>
      <c r="F24" s="13">
        <f t="shared" si="7"/>
        <v>4.9575402463539913</v>
      </c>
      <c r="G24" s="27">
        <v>28.470199999999998</v>
      </c>
      <c r="H24" s="5">
        <v>28.333500000000001</v>
      </c>
      <c r="I24" s="5">
        <v>28.320499999999999</v>
      </c>
      <c r="J24" s="29">
        <f t="shared" si="2"/>
        <v>28.374733333333335</v>
      </c>
      <c r="K24" s="10">
        <v>68985.645547596447</v>
      </c>
      <c r="L24" s="25">
        <f t="shared" si="8"/>
        <v>4.8387587326501169</v>
      </c>
      <c r="M24" s="2"/>
      <c r="O24" s="2"/>
    </row>
    <row r="25" spans="1:15" x14ac:dyDescent="0.3">
      <c r="A25" s="37" t="s">
        <v>34</v>
      </c>
      <c r="B25" s="37" t="s">
        <v>7</v>
      </c>
      <c r="C25" s="9">
        <v>31.379000000000001</v>
      </c>
      <c r="D25" s="2">
        <v>24.33</v>
      </c>
      <c r="E25" s="12">
        <f t="shared" si="6"/>
        <v>31379</v>
      </c>
      <c r="F25" s="13">
        <f t="shared" si="7"/>
        <v>4.4966390991807463</v>
      </c>
      <c r="G25" s="27">
        <v>30.084800000000001</v>
      </c>
      <c r="H25" s="5">
        <v>30.3323</v>
      </c>
      <c r="I25" s="5">
        <v>30.347200000000001</v>
      </c>
      <c r="J25" s="29">
        <f t="shared" si="2"/>
        <v>30.254766666666669</v>
      </c>
      <c r="K25" s="10">
        <v>18377.476834141507</v>
      </c>
      <c r="L25" s="25">
        <f t="shared" si="8"/>
        <v>4.2642858839690012</v>
      </c>
      <c r="M25" s="2"/>
      <c r="O25" s="2"/>
    </row>
    <row r="26" spans="1:15" x14ac:dyDescent="0.3">
      <c r="A26" s="37" t="s">
        <v>34</v>
      </c>
      <c r="B26" s="37" t="s">
        <v>8</v>
      </c>
      <c r="C26" s="9">
        <v>28.635999999999999</v>
      </c>
      <c r="D26" s="2">
        <v>25.590000000000003</v>
      </c>
      <c r="E26" s="12">
        <f t="shared" si="6"/>
        <v>28636</v>
      </c>
      <c r="F26" s="13">
        <f t="shared" si="7"/>
        <v>4.4569123537457962</v>
      </c>
      <c r="G26" s="3">
        <v>30.3384</v>
      </c>
      <c r="H26" s="5">
        <v>30.0505</v>
      </c>
      <c r="I26" s="5">
        <v>30.405200000000001</v>
      </c>
      <c r="J26" s="29">
        <f t="shared" si="2"/>
        <v>30.264700000000001</v>
      </c>
      <c r="K26" s="10">
        <v>18249.484551866903</v>
      </c>
      <c r="L26" s="25">
        <f t="shared" si="8"/>
        <v>4.2612506025217405</v>
      </c>
      <c r="M26" s="2"/>
      <c r="O26" s="2"/>
    </row>
    <row r="27" spans="1:15" x14ac:dyDescent="0.3">
      <c r="A27" s="37" t="s">
        <v>34</v>
      </c>
      <c r="B27" s="37" t="s">
        <v>9</v>
      </c>
      <c r="C27" s="9">
        <v>86.549000000000007</v>
      </c>
      <c r="D27" s="2">
        <v>14.52</v>
      </c>
      <c r="E27" s="12">
        <f t="shared" si="6"/>
        <v>86549.000000000015</v>
      </c>
      <c r="F27" s="13">
        <f t="shared" si="7"/>
        <v>4.9372620543374577</v>
      </c>
      <c r="G27" s="3">
        <v>28.596499999999999</v>
      </c>
      <c r="H27" s="5">
        <v>28.407900000000001</v>
      </c>
      <c r="I27" s="5">
        <v>28.6128</v>
      </c>
      <c r="J27" s="29">
        <f t="shared" si="2"/>
        <v>28.539066666666667</v>
      </c>
      <c r="K27" s="10">
        <v>61453.153970604901</v>
      </c>
      <c r="L27" s="25">
        <f t="shared" si="8"/>
        <v>4.7885441771635495</v>
      </c>
      <c r="M27" s="2"/>
      <c r="O27" s="2"/>
    </row>
    <row r="28" spans="1:15" x14ac:dyDescent="0.3">
      <c r="A28" s="37" t="s">
        <v>34</v>
      </c>
      <c r="B28" s="37" t="s">
        <v>10</v>
      </c>
      <c r="C28" s="9">
        <v>148.21</v>
      </c>
      <c r="D28" s="2">
        <v>10.77</v>
      </c>
      <c r="E28" s="12">
        <f t="shared" si="6"/>
        <v>148210</v>
      </c>
      <c r="F28" s="13">
        <f t="shared" si="7"/>
        <v>5.1708775072755797</v>
      </c>
      <c r="G28" s="3">
        <v>27.7559</v>
      </c>
      <c r="H28" s="5">
        <v>27.641100000000002</v>
      </c>
      <c r="I28" s="5">
        <v>27.6889</v>
      </c>
      <c r="J28" s="29">
        <f t="shared" si="2"/>
        <v>27.695300000000003</v>
      </c>
      <c r="K28" s="10">
        <v>111267.91409505311</v>
      </c>
      <c r="L28" s="25">
        <f t="shared" si="8"/>
        <v>5.0463699465411329</v>
      </c>
      <c r="M28" s="2"/>
      <c r="O28" s="2"/>
    </row>
    <row r="29" spans="1:15" x14ac:dyDescent="0.3">
      <c r="A29" s="39" t="s">
        <v>34</v>
      </c>
      <c r="B29" s="40" t="s">
        <v>29</v>
      </c>
      <c r="C29" s="19">
        <v>27.512</v>
      </c>
      <c r="D29" s="6">
        <v>26.83</v>
      </c>
      <c r="E29" s="32">
        <f t="shared" si="6"/>
        <v>27512</v>
      </c>
      <c r="F29" s="20">
        <f t="shared" si="7"/>
        <v>4.4395221628139572</v>
      </c>
      <c r="G29" s="21">
        <v>30.184799999999999</v>
      </c>
      <c r="H29" s="22">
        <v>30.2271</v>
      </c>
      <c r="I29" s="22">
        <v>30.262899999999998</v>
      </c>
      <c r="J29" s="30">
        <f t="shared" si="2"/>
        <v>30.224933333333336</v>
      </c>
      <c r="K29" s="35">
        <v>18767.305075839729</v>
      </c>
      <c r="L29" s="26">
        <f t="shared" si="8"/>
        <v>4.2734019138189971</v>
      </c>
      <c r="M29" s="2" t="s">
        <v>55</v>
      </c>
      <c r="O29" s="2"/>
    </row>
    <row r="31" spans="1:15" x14ac:dyDescent="0.3">
      <c r="A31" s="36" t="s">
        <v>30</v>
      </c>
    </row>
    <row r="32" spans="1:15" x14ac:dyDescent="0.3">
      <c r="A32" s="7" t="s">
        <v>43</v>
      </c>
    </row>
    <row r="34" spans="1:1" ht="16.2" x14ac:dyDescent="0.3">
      <c r="A34" s="7" t="s">
        <v>42</v>
      </c>
    </row>
    <row r="35" spans="1:1" ht="16.2" x14ac:dyDescent="0.3">
      <c r="A35" s="7" t="s">
        <v>44</v>
      </c>
    </row>
    <row r="36" spans="1:1" ht="16.2" x14ac:dyDescent="0.3">
      <c r="A36" s="7" t="s">
        <v>45</v>
      </c>
    </row>
    <row r="37" spans="1:1" x14ac:dyDescent="0.3">
      <c r="A37" s="7" t="s">
        <v>46</v>
      </c>
    </row>
    <row r="38" spans="1:1" x14ac:dyDescent="0.3">
      <c r="A38" s="7" t="s">
        <v>47</v>
      </c>
    </row>
    <row r="39" spans="1:1" x14ac:dyDescent="0.3">
      <c r="A39" s="7" t="s">
        <v>48</v>
      </c>
    </row>
    <row r="40" spans="1:1" ht="16.2" x14ac:dyDescent="0.3">
      <c r="A40" s="7" t="s">
        <v>49</v>
      </c>
    </row>
  </sheetData>
  <mergeCells count="2">
    <mergeCell ref="C2:F2"/>
    <mergeCell ref="G2:L2"/>
  </mergeCells>
  <phoneticPr fontId="1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dPCR vs qPCR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Kušar, Darja</dc:creator>
  <cp:lastModifiedBy>Kušar, Darja</cp:lastModifiedBy>
  <dcterms:created xsi:type="dcterms:W3CDTF">2020-11-13T02:15:32Z</dcterms:created>
  <dcterms:modified xsi:type="dcterms:W3CDTF">2021-10-26T18:09:48Z</dcterms:modified>
</cp:coreProperties>
</file>