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0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ATSB project\ATSB 2021\Sugar feeding\Publication\data per mosquito\"/>
    </mc:Choice>
  </mc:AlternateContent>
  <xr:revisionPtr revIDLastSave="9" documentId="13_ncr:1_{7BA1BF4C-2DBE-48FB-8E12-BF449116DE16}" xr6:coauthVersionLast="47" xr6:coauthVersionMax="47" xr10:uidLastSave="{B32732F2-972E-4AAD-85CF-93CFF36E7BBA}"/>
  <bookViews>
    <workbookView xWindow="-225" yWindow="2310" windowWidth="16545" windowHeight="12015" xr2:uid="{00000000-000D-0000-FFFF-FFFF00000000}"/>
  </bookViews>
  <sheets>
    <sheet name="Ingestion_assay_data" sheetId="1" r:id="rId1"/>
    <sheet name="Topical_assay_data" sheetId="2" r:id="rId2"/>
    <sheet name="Meal_size_estimation_data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1" l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J43" i="1"/>
  <c r="I43" i="1"/>
  <c r="J42" i="1"/>
  <c r="I42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4" i="1"/>
  <c r="M25" i="3"/>
  <c r="L25" i="3"/>
  <c r="K25" i="3"/>
  <c r="B22" i="3"/>
  <c r="C48" i="3" s="1"/>
  <c r="F48" i="3" s="1"/>
  <c r="G48" i="3" s="1"/>
  <c r="C40" i="3" l="1"/>
  <c r="F40" i="3" s="1"/>
  <c r="G40" i="3" s="1"/>
  <c r="C25" i="3"/>
  <c r="F25" i="3" s="1"/>
  <c r="G25" i="3" s="1"/>
  <c r="C36" i="3"/>
  <c r="F36" i="3" s="1"/>
  <c r="G36" i="3" s="1"/>
  <c r="C32" i="3"/>
  <c r="F32" i="3" s="1"/>
  <c r="G32" i="3" s="1"/>
  <c r="C61" i="3"/>
  <c r="F61" i="3" s="1"/>
  <c r="G61" i="3" s="1"/>
  <c r="C57" i="3"/>
  <c r="F57" i="3" s="1"/>
  <c r="G57" i="3" s="1"/>
  <c r="C53" i="3"/>
  <c r="F53" i="3" s="1"/>
  <c r="G53" i="3" s="1"/>
  <c r="C49" i="3"/>
  <c r="F49" i="3" s="1"/>
  <c r="G49" i="3" s="1"/>
  <c r="C45" i="3"/>
  <c r="F45" i="3" s="1"/>
  <c r="G45" i="3" s="1"/>
  <c r="C41" i="3"/>
  <c r="F41" i="3" s="1"/>
  <c r="G41" i="3" s="1"/>
  <c r="C37" i="3"/>
  <c r="F37" i="3" s="1"/>
  <c r="G37" i="3" s="1"/>
  <c r="C33" i="3"/>
  <c r="F33" i="3" s="1"/>
  <c r="G33" i="3" s="1"/>
  <c r="C30" i="3"/>
  <c r="F30" i="3" s="1"/>
  <c r="G30" i="3" s="1"/>
  <c r="C26" i="3"/>
  <c r="F26" i="3" s="1"/>
  <c r="G26" i="3" s="1"/>
  <c r="C58" i="3"/>
  <c r="F58" i="3" s="1"/>
  <c r="G58" i="3" s="1"/>
  <c r="C54" i="3"/>
  <c r="F54" i="3" s="1"/>
  <c r="G54" i="3" s="1"/>
  <c r="C50" i="3"/>
  <c r="F50" i="3" s="1"/>
  <c r="G50" i="3" s="1"/>
  <c r="C46" i="3"/>
  <c r="F46" i="3" s="1"/>
  <c r="G46" i="3" s="1"/>
  <c r="C42" i="3"/>
  <c r="F42" i="3" s="1"/>
  <c r="G42" i="3" s="1"/>
  <c r="C38" i="3"/>
  <c r="F38" i="3" s="1"/>
  <c r="G38" i="3" s="1"/>
  <c r="C34" i="3"/>
  <c r="F34" i="3" s="1"/>
  <c r="G34" i="3" s="1"/>
  <c r="C31" i="3"/>
  <c r="F31" i="3" s="1"/>
  <c r="G31" i="3" s="1"/>
  <c r="C27" i="3"/>
  <c r="F27" i="3" s="1"/>
  <c r="G27" i="3" s="1"/>
  <c r="C59" i="3"/>
  <c r="F59" i="3" s="1"/>
  <c r="G59" i="3" s="1"/>
  <c r="C55" i="3"/>
  <c r="F55" i="3" s="1"/>
  <c r="G55" i="3" s="1"/>
  <c r="C51" i="3"/>
  <c r="F51" i="3" s="1"/>
  <c r="G51" i="3" s="1"/>
  <c r="C47" i="3"/>
  <c r="F47" i="3" s="1"/>
  <c r="G47" i="3" s="1"/>
  <c r="C43" i="3"/>
  <c r="F43" i="3" s="1"/>
  <c r="G43" i="3" s="1"/>
  <c r="C39" i="3"/>
  <c r="F39" i="3" s="1"/>
  <c r="G39" i="3" s="1"/>
  <c r="C35" i="3"/>
  <c r="F35" i="3" s="1"/>
  <c r="G35" i="3" s="1"/>
  <c r="C28" i="3"/>
  <c r="F28" i="3" s="1"/>
  <c r="G28" i="3" s="1"/>
  <c r="C62" i="3"/>
  <c r="F62" i="3" s="1"/>
  <c r="G62" i="3" s="1"/>
  <c r="C56" i="3"/>
  <c r="F56" i="3" s="1"/>
  <c r="G56" i="3" s="1"/>
  <c r="C52" i="3"/>
  <c r="F52" i="3" s="1"/>
  <c r="G52" i="3" s="1"/>
  <c r="C29" i="3"/>
  <c r="F29" i="3" s="1"/>
  <c r="G29" i="3" s="1"/>
  <c r="C44" i="3"/>
  <c r="F44" i="3" s="1"/>
  <c r="G44" i="3" s="1"/>
  <c r="C60" i="3"/>
  <c r="F60" i="3" s="1"/>
  <c r="G60" i="3" s="1"/>
  <c r="J25" i="3" l="1"/>
  <c r="I25" i="3"/>
</calcChain>
</file>

<file path=xl/sharedStrings.xml><?xml version="1.0" encoding="utf-8"?>
<sst xmlns="http://schemas.openxmlformats.org/spreadsheetml/2006/main" count="194" uniqueCount="51">
  <si>
    <t>Kisumu Ingestion assay raw data</t>
  </si>
  <si>
    <t>Anopheles gambiae</t>
  </si>
  <si>
    <t>Date</t>
  </si>
  <si>
    <t>Weight of 20 mosquitoes (g)</t>
  </si>
  <si>
    <t>Treatment</t>
  </si>
  <si>
    <t>Concentration (%)</t>
  </si>
  <si>
    <t>Total Females exposed</t>
  </si>
  <si>
    <t>Total dye positive (Fed)</t>
  </si>
  <si>
    <t>No. dead dye positive</t>
  </si>
  <si>
    <t>% Feeding</t>
  </si>
  <si>
    <t>% mortality of dye positive</t>
  </si>
  <si>
    <t>Control</t>
  </si>
  <si>
    <t>Dinotefuran</t>
  </si>
  <si>
    <t>VK7 2014 Ingestion assay raw data</t>
  </si>
  <si>
    <t>Anopheles coluzzi</t>
  </si>
  <si>
    <t>Dead dye positive</t>
  </si>
  <si>
    <t>Kisumu Topical assay raw data</t>
  </si>
  <si>
    <t>Concentration  (% in 0.2 µL)</t>
  </si>
  <si>
    <t>ng per mosquito</t>
  </si>
  <si>
    <t>Total mosquitoes tested</t>
  </si>
  <si>
    <t>Total dead</t>
  </si>
  <si>
    <t>Negative Control</t>
  </si>
  <si>
    <t>Permethrin</t>
  </si>
  <si>
    <t>VK7 2014 Topical assay raw data</t>
  </si>
  <si>
    <t>Fang Topical assay raw data</t>
  </si>
  <si>
    <t>Anopheles funestus</t>
  </si>
  <si>
    <t>FUMOZ-R Topical assay raw data</t>
  </si>
  <si>
    <t>Calibration curve generation</t>
  </si>
  <si>
    <t>0.8% Fluorescein Sodium Salt Stock (Uranine 8 mg/mL)</t>
  </si>
  <si>
    <t>Raw Fluorescence Units (RFU)</t>
  </si>
  <si>
    <t>Uranine (mg/mL)</t>
  </si>
  <si>
    <t>rep1</t>
  </si>
  <si>
    <t>rep 2</t>
  </si>
  <si>
    <t>rep 3</t>
  </si>
  <si>
    <t>average</t>
  </si>
  <si>
    <t>Weight of 20 mosquitoes</t>
  </si>
  <si>
    <t>Control Kisumu</t>
  </si>
  <si>
    <t>RFU</t>
  </si>
  <si>
    <t>Calibration Gradient</t>
  </si>
  <si>
    <t>Average Control RFU</t>
  </si>
  <si>
    <t>Mosquitoes fed 0.8% Uranine</t>
  </si>
  <si>
    <t>C1 mg/mL ((RFU-average control RFU)/Calibration gradient))</t>
  </si>
  <si>
    <t>V1 (mL)</t>
  </si>
  <si>
    <t>C2 (mg/mL)</t>
  </si>
  <si>
    <t>V2 (mL)</t>
  </si>
  <si>
    <t>in µL</t>
  </si>
  <si>
    <t>Average Meal size (µL)</t>
  </si>
  <si>
    <t>Stdev</t>
  </si>
  <si>
    <t>CI</t>
  </si>
  <si>
    <t>upr</t>
  </si>
  <si>
    <t>lwr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</si>
</sst>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>
    <font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0" fontId="0" fillId="0" borderId="1" xfId="0" applyNumberFormat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1" fontId="0" fillId="0" borderId="18" xfId="0" applyNumberFormat="1" applyBorder="1" applyAlignment="1">
      <alignment horizontal="center" vertical="center" wrapText="1"/>
    </xf>
    <xf numFmtId="1" fontId="0" fillId="0" borderId="18" xfId="0" applyNumberFormat="1" applyBorder="1"/>
    <xf numFmtId="0" fontId="0" fillId="0" borderId="17" xfId="0" applyBorder="1" applyAlignment="1">
      <alignment horizontal="center" vertical="center" wrapText="1"/>
    </xf>
    <xf numFmtId="2" fontId="0" fillId="0" borderId="17" xfId="0" applyNumberFormat="1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en-GB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Calibration Curve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Meal_size_estimation_data!$C$5:$C$5</c:f>
              <c:strCache>
                <c:ptCount val="1"/>
                <c:pt idx="0">
                  <c:v>rep1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</c:marker>
          <c:xVal>
            <c:numRef>
              <c:f>Meal_size_estimation_data!$B$6:$B$11</c:f>
              <c:numCache>
                <c:formatCode>General</c:formatCode>
                <c:ptCount val="6"/>
                <c:pt idx="0">
                  <c:v>0</c:v>
                </c:pt>
                <c:pt idx="1">
                  <c:v>5.0000000000000004E-6</c:v>
                </c:pt>
                <c:pt idx="2">
                  <c:v>1.0000000000000001E-5</c:v>
                </c:pt>
                <c:pt idx="3">
                  <c:v>2.0000000000000002E-5</c:v>
                </c:pt>
                <c:pt idx="4">
                  <c:v>2.0000000000000001E-4</c:v>
                </c:pt>
                <c:pt idx="5">
                  <c:v>4.0000000000000002E-4</c:v>
                </c:pt>
              </c:numCache>
            </c:numRef>
          </c:xVal>
          <c:yVal>
            <c:numRef>
              <c:f>Meal_size_estimation_data!$C$6:$C$11</c:f>
              <c:numCache>
                <c:formatCode>General</c:formatCode>
                <c:ptCount val="6"/>
                <c:pt idx="0">
                  <c:v>69.23</c:v>
                </c:pt>
                <c:pt idx="1">
                  <c:v>453.56</c:v>
                </c:pt>
                <c:pt idx="2">
                  <c:v>806.08</c:v>
                </c:pt>
                <c:pt idx="3">
                  <c:v>1522.15</c:v>
                </c:pt>
                <c:pt idx="4">
                  <c:v>15444.79</c:v>
                </c:pt>
                <c:pt idx="5">
                  <c:v>39262.32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79-4C48-BD64-567B7011B5A4}"/>
            </c:ext>
          </c:extLst>
        </c:ser>
        <c:ser>
          <c:idx val="1"/>
          <c:order val="1"/>
          <c:tx>
            <c:strRef>
              <c:f>Meal_size_estimation_data!$D$5:$D$5</c:f>
              <c:strCache>
                <c:ptCount val="1"/>
                <c:pt idx="0">
                  <c:v>rep 2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</c:marker>
          <c:xVal>
            <c:numRef>
              <c:f>Meal_size_estimation_data!$B$6:$B$11</c:f>
              <c:numCache>
                <c:formatCode>General</c:formatCode>
                <c:ptCount val="6"/>
                <c:pt idx="0">
                  <c:v>0</c:v>
                </c:pt>
                <c:pt idx="1">
                  <c:v>5.0000000000000004E-6</c:v>
                </c:pt>
                <c:pt idx="2">
                  <c:v>1.0000000000000001E-5</c:v>
                </c:pt>
                <c:pt idx="3">
                  <c:v>2.0000000000000002E-5</c:v>
                </c:pt>
                <c:pt idx="4">
                  <c:v>2.0000000000000001E-4</c:v>
                </c:pt>
                <c:pt idx="5">
                  <c:v>4.0000000000000002E-4</c:v>
                </c:pt>
              </c:numCache>
            </c:numRef>
          </c:xVal>
          <c:yVal>
            <c:numRef>
              <c:f>Meal_size_estimation_data!$D$6:$D$11</c:f>
              <c:numCache>
                <c:formatCode>General</c:formatCode>
                <c:ptCount val="6"/>
                <c:pt idx="0">
                  <c:v>69.36</c:v>
                </c:pt>
                <c:pt idx="1">
                  <c:v>447.97</c:v>
                </c:pt>
                <c:pt idx="2">
                  <c:v>801.19</c:v>
                </c:pt>
                <c:pt idx="3">
                  <c:v>1524.54</c:v>
                </c:pt>
                <c:pt idx="4">
                  <c:v>15607.7</c:v>
                </c:pt>
                <c:pt idx="5">
                  <c:v>38948.44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79-4C48-BD64-567B7011B5A4}"/>
            </c:ext>
          </c:extLst>
        </c:ser>
        <c:ser>
          <c:idx val="2"/>
          <c:order val="2"/>
          <c:tx>
            <c:strRef>
              <c:f>Meal_size_estimation_data!$E$5:$E$5</c:f>
              <c:strCache>
                <c:ptCount val="1"/>
                <c:pt idx="0">
                  <c:v>rep 3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</c:marker>
          <c:xVal>
            <c:numRef>
              <c:f>Meal_size_estimation_data!$B$6:$B$11</c:f>
              <c:numCache>
                <c:formatCode>General</c:formatCode>
                <c:ptCount val="6"/>
                <c:pt idx="0">
                  <c:v>0</c:v>
                </c:pt>
                <c:pt idx="1">
                  <c:v>5.0000000000000004E-6</c:v>
                </c:pt>
                <c:pt idx="2">
                  <c:v>1.0000000000000001E-5</c:v>
                </c:pt>
                <c:pt idx="3">
                  <c:v>2.0000000000000002E-5</c:v>
                </c:pt>
                <c:pt idx="4">
                  <c:v>2.0000000000000001E-4</c:v>
                </c:pt>
                <c:pt idx="5">
                  <c:v>4.0000000000000002E-4</c:v>
                </c:pt>
              </c:numCache>
            </c:numRef>
          </c:xVal>
          <c:yVal>
            <c:numRef>
              <c:f>Meal_size_estimation_data!$E$6:$E$11</c:f>
              <c:numCache>
                <c:formatCode>General</c:formatCode>
                <c:ptCount val="6"/>
                <c:pt idx="0">
                  <c:v>69.37</c:v>
                </c:pt>
                <c:pt idx="1">
                  <c:v>445.05</c:v>
                </c:pt>
                <c:pt idx="2">
                  <c:v>790.94</c:v>
                </c:pt>
                <c:pt idx="3">
                  <c:v>1514.49</c:v>
                </c:pt>
                <c:pt idx="4">
                  <c:v>15606.79</c:v>
                </c:pt>
                <c:pt idx="5">
                  <c:v>38565.49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79-4C48-BD64-567B7011B5A4}"/>
            </c:ext>
          </c:extLst>
        </c:ser>
        <c:ser>
          <c:idx val="3"/>
          <c:order val="3"/>
          <c:tx>
            <c:strRef>
              <c:f>Meal_size_estimation_data!$F$5:$F$5</c:f>
              <c:strCache>
                <c:ptCount val="1"/>
                <c:pt idx="0">
                  <c:v>average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</c:marker>
          <c:trendline>
            <c:spPr>
              <a:ln w="19046" cap="rnd">
                <a:solidFill>
                  <a:srgbClr val="FFC000"/>
                </a:solidFill>
                <a:custDash>
                  <a:ds d="200000" sp="0"/>
                </a:custDash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5.1205161854767089E-3"/>
                  <c:y val="-0.16760425780110821"/>
                </c:manualLayout>
              </c:layout>
              <c:numFmt formatCode="General" sourceLinked="0"/>
              <c:spPr>
                <a:noFill/>
                <a:ln>
                  <a:noFill/>
                </a:ln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900" b="0" i="0" u="none" strike="noStrike" kern="1200" baseline="0">
                      <a:solidFill>
                        <a:srgbClr val="595959"/>
                      </a:solidFill>
                      <a:latin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Meal_size_estimation_data!$B$6:$B$11</c:f>
              <c:numCache>
                <c:formatCode>General</c:formatCode>
                <c:ptCount val="6"/>
                <c:pt idx="0">
                  <c:v>0</c:v>
                </c:pt>
                <c:pt idx="1">
                  <c:v>5.0000000000000004E-6</c:v>
                </c:pt>
                <c:pt idx="2">
                  <c:v>1.0000000000000001E-5</c:v>
                </c:pt>
                <c:pt idx="3">
                  <c:v>2.0000000000000002E-5</c:v>
                </c:pt>
                <c:pt idx="4">
                  <c:v>2.0000000000000001E-4</c:v>
                </c:pt>
                <c:pt idx="5">
                  <c:v>4.0000000000000002E-4</c:v>
                </c:pt>
              </c:numCache>
            </c:numRef>
          </c:xVal>
          <c:yVal>
            <c:numRef>
              <c:f>Meal_size_estimation_data!$F$6:$F$11</c:f>
              <c:numCache>
                <c:formatCode>General</c:formatCode>
                <c:ptCount val="6"/>
                <c:pt idx="0">
                  <c:v>69.320000000000007</c:v>
                </c:pt>
                <c:pt idx="1">
                  <c:v>448.85999999999996</c:v>
                </c:pt>
                <c:pt idx="2">
                  <c:v>799.40333333333331</c:v>
                </c:pt>
                <c:pt idx="3">
                  <c:v>1520.3933333333334</c:v>
                </c:pt>
                <c:pt idx="4">
                  <c:v>15553.093333333332</c:v>
                </c:pt>
                <c:pt idx="5">
                  <c:v>38925.416666666664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79-4C48-BD64-567B7011B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028920"/>
        <c:axId val="449028592"/>
      </c:scatterChart>
      <c:valAx>
        <c:axId val="449028592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GB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Raw Fluorescence Units (RFU)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449028920"/>
        <c:crosses val="autoZero"/>
        <c:crossBetween val="midCat"/>
      </c:valAx>
      <c:valAx>
        <c:axId val="449028920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GB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Uranine (mg/mL)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449028592"/>
        <c:crosses val="autoZero"/>
        <c:crossBetween val="midCat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en-US" sz="1000" b="0" i="0" u="none" strike="noStrike" kern="1200" baseline="0">
          <a:solidFill>
            <a:srgbClr val="000000"/>
          </a:solidFill>
          <a:latin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338135</xdr:colOff>
      <xdr:row>1</xdr:row>
      <xdr:rowOff>0</xdr:rowOff>
    </xdr:from>
    <xdr:ext cx="4572000" cy="2743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0F58C2-60AB-4C6B-BABB-A56499899A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M43" sqref="M43"/>
    </sheetView>
  </sheetViews>
  <sheetFormatPr defaultRowHeight="15"/>
  <cols>
    <col min="1" max="1" width="9.140625" customWidth="1"/>
    <col min="2" max="2" width="10.7109375" bestFit="1" customWidth="1"/>
    <col min="3" max="4" width="12.140625" customWidth="1"/>
    <col min="5" max="5" width="17.28515625" bestFit="1" customWidth="1"/>
    <col min="6" max="6" width="9.140625" customWidth="1"/>
  </cols>
  <sheetData>
    <row r="1" spans="1:10">
      <c r="A1" t="s">
        <v>0</v>
      </c>
    </row>
    <row r="2" spans="1:10">
      <c r="A2" s="1" t="s">
        <v>1</v>
      </c>
    </row>
    <row r="3" spans="1:10" ht="65.25" customHeight="1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7" t="s">
        <v>8</v>
      </c>
      <c r="I3" s="29" t="s">
        <v>9</v>
      </c>
      <c r="J3" s="29" t="s">
        <v>10</v>
      </c>
    </row>
    <row r="4" spans="1:10">
      <c r="B4" s="31">
        <v>44287</v>
      </c>
      <c r="C4" s="32">
        <v>2.64E-2</v>
      </c>
      <c r="D4" s="5" t="s">
        <v>11</v>
      </c>
      <c r="E4" s="5">
        <v>0</v>
      </c>
      <c r="F4" s="5">
        <v>173</v>
      </c>
      <c r="G4" s="5">
        <v>115</v>
      </c>
      <c r="H4" s="28">
        <v>2</v>
      </c>
      <c r="I4" s="30">
        <f>(G4/F4)*100</f>
        <v>66.473988439306353</v>
      </c>
      <c r="J4" s="30">
        <f>(H4/G4)*100</f>
        <v>1.7391304347826086</v>
      </c>
    </row>
    <row r="5" spans="1:10">
      <c r="B5" s="31"/>
      <c r="C5" s="32"/>
      <c r="D5" s="6" t="s">
        <v>12</v>
      </c>
      <c r="E5" s="5">
        <v>1E-3</v>
      </c>
      <c r="F5" s="5">
        <v>205</v>
      </c>
      <c r="G5" s="5">
        <v>173</v>
      </c>
      <c r="H5" s="28">
        <v>173</v>
      </c>
      <c r="I5" s="30">
        <f t="shared" ref="I5:I37" si="0">(G5/F5)*100</f>
        <v>84.390243902439025</v>
      </c>
      <c r="J5" s="30">
        <f t="shared" ref="J5:J37" si="1">(H5/G5)*100</f>
        <v>100</v>
      </c>
    </row>
    <row r="6" spans="1:10">
      <c r="B6" s="31">
        <v>44295</v>
      </c>
      <c r="C6" s="32">
        <v>3.2199999999999999E-2</v>
      </c>
      <c r="D6" s="5" t="s">
        <v>11</v>
      </c>
      <c r="E6" s="5">
        <v>0</v>
      </c>
      <c r="F6" s="5">
        <v>200</v>
      </c>
      <c r="G6" s="5">
        <v>145</v>
      </c>
      <c r="H6" s="28">
        <v>8</v>
      </c>
      <c r="I6" s="30">
        <f t="shared" si="0"/>
        <v>72.5</v>
      </c>
      <c r="J6" s="30">
        <f t="shared" si="1"/>
        <v>5.5172413793103452</v>
      </c>
    </row>
    <row r="7" spans="1:10">
      <c r="B7" s="31"/>
      <c r="C7" s="32"/>
      <c r="D7" s="5" t="s">
        <v>11</v>
      </c>
      <c r="E7" s="5">
        <v>0</v>
      </c>
      <c r="F7" s="5">
        <v>198</v>
      </c>
      <c r="G7" s="5">
        <v>151</v>
      </c>
      <c r="H7" s="28">
        <v>5</v>
      </c>
      <c r="I7" s="30">
        <f t="shared" si="0"/>
        <v>76.26262626262627</v>
      </c>
      <c r="J7" s="30">
        <f t="shared" si="1"/>
        <v>3.3112582781456954</v>
      </c>
    </row>
    <row r="8" spans="1:10">
      <c r="B8" s="31"/>
      <c r="C8" s="32"/>
      <c r="D8" s="6" t="s">
        <v>12</v>
      </c>
      <c r="E8" s="5">
        <v>1E-4</v>
      </c>
      <c r="F8" s="5">
        <v>204</v>
      </c>
      <c r="G8" s="5">
        <v>163</v>
      </c>
      <c r="H8" s="28">
        <v>146</v>
      </c>
      <c r="I8" s="30">
        <f t="shared" si="0"/>
        <v>79.901960784313729</v>
      </c>
      <c r="J8" s="30">
        <f t="shared" si="1"/>
        <v>89.570552147239269</v>
      </c>
    </row>
    <row r="9" spans="1:10">
      <c r="B9" s="31"/>
      <c r="C9" s="32"/>
      <c r="D9" s="6" t="s">
        <v>12</v>
      </c>
      <c r="E9" s="5">
        <v>1E-3</v>
      </c>
      <c r="F9" s="5">
        <v>199</v>
      </c>
      <c r="G9" s="5">
        <v>144</v>
      </c>
      <c r="H9" s="28">
        <v>142</v>
      </c>
      <c r="I9" s="30">
        <f t="shared" si="0"/>
        <v>72.361809045226138</v>
      </c>
      <c r="J9" s="30">
        <f t="shared" si="1"/>
        <v>98.611111111111114</v>
      </c>
    </row>
    <row r="10" spans="1:10">
      <c r="B10" s="31">
        <v>44316</v>
      </c>
      <c r="C10" s="32">
        <v>3.4799999999999998E-2</v>
      </c>
      <c r="D10" s="5" t="s">
        <v>11</v>
      </c>
      <c r="E10" s="5">
        <v>0</v>
      </c>
      <c r="F10" s="5">
        <v>199</v>
      </c>
      <c r="G10" s="5">
        <v>121</v>
      </c>
      <c r="H10" s="28">
        <v>12</v>
      </c>
      <c r="I10" s="30">
        <f t="shared" si="0"/>
        <v>60.804020100502512</v>
      </c>
      <c r="J10" s="30">
        <f t="shared" si="1"/>
        <v>9.9173553719008272</v>
      </c>
    </row>
    <row r="11" spans="1:10">
      <c r="B11" s="31"/>
      <c r="C11" s="32"/>
      <c r="D11" s="5" t="s">
        <v>12</v>
      </c>
      <c r="E11" s="5">
        <v>9.9999999999999995E-7</v>
      </c>
      <c r="F11" s="5">
        <v>216</v>
      </c>
      <c r="G11" s="5">
        <v>135</v>
      </c>
      <c r="H11" s="28">
        <v>9</v>
      </c>
      <c r="I11" s="30">
        <f t="shared" si="0"/>
        <v>62.5</v>
      </c>
      <c r="J11" s="30">
        <f t="shared" si="1"/>
        <v>6.666666666666667</v>
      </c>
    </row>
    <row r="12" spans="1:10">
      <c r="B12" s="31">
        <v>44330</v>
      </c>
      <c r="C12" s="32">
        <v>2.9899999999999999E-2</v>
      </c>
      <c r="D12" s="5" t="s">
        <v>11</v>
      </c>
      <c r="E12" s="5">
        <v>0</v>
      </c>
      <c r="F12" s="5">
        <v>196</v>
      </c>
      <c r="G12" s="5">
        <v>121</v>
      </c>
      <c r="H12" s="28">
        <v>8</v>
      </c>
      <c r="I12" s="30">
        <f t="shared" si="0"/>
        <v>61.734693877551017</v>
      </c>
      <c r="J12" s="30">
        <f t="shared" si="1"/>
        <v>6.6115702479338845</v>
      </c>
    </row>
    <row r="13" spans="1:10">
      <c r="B13" s="31"/>
      <c r="C13" s="32"/>
      <c r="D13" s="6" t="s">
        <v>12</v>
      </c>
      <c r="E13" s="5">
        <v>1.0000000000000001E-5</v>
      </c>
      <c r="F13" s="5">
        <v>188</v>
      </c>
      <c r="G13" s="5">
        <v>114</v>
      </c>
      <c r="H13" s="28">
        <v>10</v>
      </c>
      <c r="I13" s="30">
        <f t="shared" si="0"/>
        <v>60.638297872340431</v>
      </c>
      <c r="J13" s="30">
        <f t="shared" si="1"/>
        <v>8.7719298245614024</v>
      </c>
    </row>
    <row r="14" spans="1:10">
      <c r="B14" s="31"/>
      <c r="C14" s="32"/>
      <c r="D14" s="6" t="s">
        <v>12</v>
      </c>
      <c r="E14" s="5">
        <v>5.0000000000000002E-5</v>
      </c>
      <c r="F14" s="5">
        <v>189</v>
      </c>
      <c r="G14" s="5">
        <v>135</v>
      </c>
      <c r="H14" s="28">
        <v>91</v>
      </c>
      <c r="I14" s="30">
        <f t="shared" si="0"/>
        <v>71.428571428571431</v>
      </c>
      <c r="J14" s="30">
        <f t="shared" si="1"/>
        <v>67.407407407407405</v>
      </c>
    </row>
    <row r="15" spans="1:10">
      <c r="B15" s="31">
        <v>44344</v>
      </c>
      <c r="C15" s="32">
        <v>2.9899999999999999E-2</v>
      </c>
      <c r="D15" s="5" t="s">
        <v>11</v>
      </c>
      <c r="E15" s="5">
        <v>0</v>
      </c>
      <c r="F15" s="5">
        <v>105</v>
      </c>
      <c r="G15" s="5">
        <v>91</v>
      </c>
      <c r="H15" s="28">
        <v>1</v>
      </c>
      <c r="I15" s="30">
        <f t="shared" si="0"/>
        <v>86.666666666666671</v>
      </c>
      <c r="J15" s="30">
        <f t="shared" si="1"/>
        <v>1.098901098901099</v>
      </c>
    </row>
    <row r="16" spans="1:10">
      <c r="B16" s="31"/>
      <c r="C16" s="32"/>
      <c r="D16" s="6" t="s">
        <v>12</v>
      </c>
      <c r="E16" s="5">
        <v>1.0000000000000001E-5</v>
      </c>
      <c r="F16" s="5">
        <v>105</v>
      </c>
      <c r="G16" s="5">
        <v>97</v>
      </c>
      <c r="H16" s="28">
        <v>5</v>
      </c>
      <c r="I16" s="30">
        <f t="shared" si="0"/>
        <v>92.38095238095238</v>
      </c>
      <c r="J16" s="30">
        <f t="shared" si="1"/>
        <v>5.1546391752577314</v>
      </c>
    </row>
    <row r="17" spans="2:10">
      <c r="B17" s="31"/>
      <c r="C17" s="32"/>
      <c r="D17" s="6" t="s">
        <v>12</v>
      </c>
      <c r="E17" s="5">
        <v>2.5000000000000001E-5</v>
      </c>
      <c r="F17" s="5">
        <v>105</v>
      </c>
      <c r="G17" s="5">
        <v>99</v>
      </c>
      <c r="H17" s="28">
        <v>61</v>
      </c>
      <c r="I17" s="30">
        <f t="shared" si="0"/>
        <v>94.285714285714278</v>
      </c>
      <c r="J17" s="30">
        <f t="shared" si="1"/>
        <v>61.616161616161612</v>
      </c>
    </row>
    <row r="18" spans="2:10">
      <c r="B18" s="31"/>
      <c r="C18" s="32"/>
      <c r="D18" s="6" t="s">
        <v>12</v>
      </c>
      <c r="E18" s="5">
        <v>1E-4</v>
      </c>
      <c r="F18" s="5">
        <v>106</v>
      </c>
      <c r="G18" s="5">
        <v>89</v>
      </c>
      <c r="H18" s="28">
        <v>80</v>
      </c>
      <c r="I18" s="30">
        <f t="shared" si="0"/>
        <v>83.962264150943398</v>
      </c>
      <c r="J18" s="30">
        <f t="shared" si="1"/>
        <v>89.887640449438194</v>
      </c>
    </row>
    <row r="19" spans="2:10">
      <c r="B19" s="31">
        <v>44398</v>
      </c>
      <c r="C19" s="32">
        <v>3.0099999999999998E-2</v>
      </c>
      <c r="D19" s="5" t="s">
        <v>11</v>
      </c>
      <c r="E19" s="5">
        <v>0</v>
      </c>
      <c r="F19" s="5">
        <v>107</v>
      </c>
      <c r="G19" s="5">
        <v>83</v>
      </c>
      <c r="H19" s="28">
        <v>0</v>
      </c>
      <c r="I19" s="30">
        <f t="shared" si="0"/>
        <v>77.570093457943926</v>
      </c>
      <c r="J19" s="30">
        <f t="shared" si="1"/>
        <v>0</v>
      </c>
    </row>
    <row r="20" spans="2:10">
      <c r="B20" s="31"/>
      <c r="C20" s="32"/>
      <c r="D20" s="5" t="s">
        <v>12</v>
      </c>
      <c r="E20" s="5">
        <v>9.9999999999999995E-7</v>
      </c>
      <c r="F20" s="5">
        <v>105</v>
      </c>
      <c r="G20" s="5">
        <v>82</v>
      </c>
      <c r="H20" s="28">
        <v>0</v>
      </c>
      <c r="I20" s="30">
        <f t="shared" si="0"/>
        <v>78.095238095238102</v>
      </c>
      <c r="J20" s="30">
        <f t="shared" si="1"/>
        <v>0</v>
      </c>
    </row>
    <row r="21" spans="2:10">
      <c r="B21" s="31"/>
      <c r="C21" s="32"/>
      <c r="D21" s="6" t="s">
        <v>12</v>
      </c>
      <c r="E21" s="5">
        <v>1.0000000000000001E-5</v>
      </c>
      <c r="F21" s="5">
        <v>101</v>
      </c>
      <c r="G21" s="5">
        <v>83</v>
      </c>
      <c r="H21" s="28">
        <v>3</v>
      </c>
      <c r="I21" s="30">
        <f t="shared" si="0"/>
        <v>82.178217821782169</v>
      </c>
      <c r="J21" s="30">
        <f t="shared" si="1"/>
        <v>3.6144578313253009</v>
      </c>
    </row>
    <row r="22" spans="2:10">
      <c r="B22" s="31"/>
      <c r="C22" s="32"/>
      <c r="D22" s="6" t="s">
        <v>12</v>
      </c>
      <c r="E22" s="5">
        <v>2.0000000000000002E-5</v>
      </c>
      <c r="F22" s="5">
        <v>101</v>
      </c>
      <c r="G22" s="5">
        <v>88</v>
      </c>
      <c r="H22" s="28">
        <v>23</v>
      </c>
      <c r="I22" s="30">
        <f t="shared" si="0"/>
        <v>87.128712871287135</v>
      </c>
      <c r="J22" s="30">
        <f t="shared" si="1"/>
        <v>26.136363636363637</v>
      </c>
    </row>
    <row r="23" spans="2:10">
      <c r="B23" s="31"/>
      <c r="C23" s="32"/>
      <c r="D23" s="6" t="s">
        <v>12</v>
      </c>
      <c r="E23" s="5">
        <v>2.5000000000000001E-5</v>
      </c>
      <c r="F23" s="5">
        <v>101</v>
      </c>
      <c r="G23" s="5">
        <v>89</v>
      </c>
      <c r="H23" s="28">
        <v>31</v>
      </c>
      <c r="I23" s="30">
        <f t="shared" si="0"/>
        <v>88.118811881188122</v>
      </c>
      <c r="J23" s="30">
        <f t="shared" si="1"/>
        <v>34.831460674157306</v>
      </c>
    </row>
    <row r="24" spans="2:10">
      <c r="B24" s="31"/>
      <c r="C24" s="32"/>
      <c r="D24" s="6" t="s">
        <v>12</v>
      </c>
      <c r="E24" s="5">
        <v>5.0000000000000002E-5</v>
      </c>
      <c r="F24" s="5">
        <v>102</v>
      </c>
      <c r="G24" s="5">
        <v>86</v>
      </c>
      <c r="H24" s="28">
        <v>60</v>
      </c>
      <c r="I24" s="30">
        <f t="shared" si="0"/>
        <v>84.313725490196077</v>
      </c>
      <c r="J24" s="30">
        <f t="shared" si="1"/>
        <v>69.767441860465112</v>
      </c>
    </row>
    <row r="25" spans="2:10">
      <c r="B25" s="31"/>
      <c r="C25" s="32"/>
      <c r="D25" s="6" t="s">
        <v>12</v>
      </c>
      <c r="E25" s="5">
        <v>1E-4</v>
      </c>
      <c r="F25" s="5">
        <v>97</v>
      </c>
      <c r="G25" s="5">
        <v>88</v>
      </c>
      <c r="H25" s="28">
        <v>84</v>
      </c>
      <c r="I25" s="30">
        <f t="shared" si="0"/>
        <v>90.721649484536087</v>
      </c>
      <c r="J25" s="30">
        <f t="shared" si="1"/>
        <v>95.454545454545453</v>
      </c>
    </row>
    <row r="26" spans="2:10">
      <c r="B26" s="31"/>
      <c r="C26" s="32"/>
      <c r="D26" s="6" t="s">
        <v>12</v>
      </c>
      <c r="E26" s="5">
        <v>1E-3</v>
      </c>
      <c r="F26" s="5">
        <v>103</v>
      </c>
      <c r="G26" s="5">
        <v>93</v>
      </c>
      <c r="H26" s="28">
        <v>92</v>
      </c>
      <c r="I26" s="30">
        <f t="shared" si="0"/>
        <v>90.291262135922338</v>
      </c>
      <c r="J26" s="30">
        <f t="shared" si="1"/>
        <v>98.924731182795696</v>
      </c>
    </row>
    <row r="27" spans="2:10">
      <c r="B27" s="31">
        <v>44400</v>
      </c>
      <c r="C27" s="32">
        <v>3.2599999999999997E-2</v>
      </c>
      <c r="D27" s="5" t="s">
        <v>11</v>
      </c>
      <c r="E27" s="5">
        <v>0</v>
      </c>
      <c r="F27" s="5">
        <v>103</v>
      </c>
      <c r="G27" s="5">
        <v>87</v>
      </c>
      <c r="H27" s="28">
        <v>0</v>
      </c>
      <c r="I27" s="30">
        <f t="shared" si="0"/>
        <v>84.466019417475721</v>
      </c>
      <c r="J27" s="30">
        <f t="shared" si="1"/>
        <v>0</v>
      </c>
    </row>
    <row r="28" spans="2:10">
      <c r="B28" s="31"/>
      <c r="C28" s="32"/>
      <c r="D28" s="6" t="s">
        <v>12</v>
      </c>
      <c r="E28" s="5">
        <v>1.0000000000000001E-5</v>
      </c>
      <c r="F28" s="5">
        <v>105</v>
      </c>
      <c r="G28" s="5">
        <v>95</v>
      </c>
      <c r="H28" s="28">
        <v>2</v>
      </c>
      <c r="I28" s="30">
        <f t="shared" si="0"/>
        <v>90.476190476190482</v>
      </c>
      <c r="J28" s="30">
        <f t="shared" si="1"/>
        <v>2.1052631578947367</v>
      </c>
    </row>
    <row r="29" spans="2:10">
      <c r="B29" s="31"/>
      <c r="C29" s="32"/>
      <c r="D29" s="6" t="s">
        <v>12</v>
      </c>
      <c r="E29" s="5">
        <v>2.0000000000000002E-5</v>
      </c>
      <c r="F29" s="5">
        <v>108</v>
      </c>
      <c r="G29" s="5">
        <v>101</v>
      </c>
      <c r="H29" s="28">
        <v>5</v>
      </c>
      <c r="I29" s="30">
        <f t="shared" si="0"/>
        <v>93.518518518518519</v>
      </c>
      <c r="J29" s="30">
        <f t="shared" si="1"/>
        <v>4.9504950495049505</v>
      </c>
    </row>
    <row r="30" spans="2:10">
      <c r="B30" s="31"/>
      <c r="C30" s="32"/>
      <c r="D30" s="6" t="s">
        <v>12</v>
      </c>
      <c r="E30" s="5">
        <v>2.5000000000000001E-5</v>
      </c>
      <c r="F30" s="5">
        <v>104</v>
      </c>
      <c r="G30" s="5">
        <v>100</v>
      </c>
      <c r="H30" s="28">
        <v>9</v>
      </c>
      <c r="I30" s="30">
        <f t="shared" si="0"/>
        <v>96.15384615384616</v>
      </c>
      <c r="J30" s="30">
        <f t="shared" si="1"/>
        <v>9</v>
      </c>
    </row>
    <row r="31" spans="2:10">
      <c r="B31" s="31"/>
      <c r="C31" s="32"/>
      <c r="D31" s="6" t="s">
        <v>12</v>
      </c>
      <c r="E31" s="5">
        <v>5.0000000000000002E-5</v>
      </c>
      <c r="F31" s="5">
        <v>98</v>
      </c>
      <c r="G31" s="5">
        <v>94</v>
      </c>
      <c r="H31" s="28">
        <v>56</v>
      </c>
      <c r="I31" s="30">
        <f t="shared" si="0"/>
        <v>95.918367346938766</v>
      </c>
      <c r="J31" s="30">
        <f t="shared" si="1"/>
        <v>59.574468085106382</v>
      </c>
    </row>
    <row r="32" spans="2:10">
      <c r="B32" s="31"/>
      <c r="C32" s="32"/>
      <c r="D32" s="6" t="s">
        <v>12</v>
      </c>
      <c r="E32" s="5">
        <v>1E-4</v>
      </c>
      <c r="F32" s="5">
        <v>104</v>
      </c>
      <c r="G32" s="5">
        <v>98</v>
      </c>
      <c r="H32" s="28">
        <v>79</v>
      </c>
      <c r="I32" s="30">
        <f t="shared" si="0"/>
        <v>94.230769230769226</v>
      </c>
      <c r="J32" s="30">
        <f t="shared" si="1"/>
        <v>80.612244897959187</v>
      </c>
    </row>
    <row r="33" spans="1:10">
      <c r="B33" s="31"/>
      <c r="C33" s="32"/>
      <c r="D33" s="6" t="s">
        <v>12</v>
      </c>
      <c r="E33" s="5">
        <v>1E-3</v>
      </c>
      <c r="F33" s="5">
        <v>107</v>
      </c>
      <c r="G33" s="5">
        <v>103</v>
      </c>
      <c r="H33" s="28">
        <v>103</v>
      </c>
      <c r="I33" s="30">
        <f t="shared" si="0"/>
        <v>96.261682242990659</v>
      </c>
      <c r="J33" s="30">
        <f t="shared" si="1"/>
        <v>100</v>
      </c>
    </row>
    <row r="34" spans="1:10">
      <c r="B34" s="31">
        <v>44414</v>
      </c>
      <c r="C34" s="32">
        <v>3.0599999999999999E-2</v>
      </c>
      <c r="D34" s="5" t="s">
        <v>11</v>
      </c>
      <c r="E34" s="5">
        <v>0</v>
      </c>
      <c r="F34" s="5">
        <v>107</v>
      </c>
      <c r="G34" s="5">
        <v>92</v>
      </c>
      <c r="H34" s="28">
        <v>1</v>
      </c>
      <c r="I34" s="30">
        <f t="shared" si="0"/>
        <v>85.981308411214954</v>
      </c>
      <c r="J34" s="30">
        <f t="shared" si="1"/>
        <v>1.0869565217391304</v>
      </c>
    </row>
    <row r="35" spans="1:10">
      <c r="B35" s="31"/>
      <c r="C35" s="32"/>
      <c r="D35" s="6" t="s">
        <v>12</v>
      </c>
      <c r="E35" s="5">
        <v>2.5000000000000001E-5</v>
      </c>
      <c r="F35" s="5">
        <v>118</v>
      </c>
      <c r="G35" s="5">
        <v>113</v>
      </c>
      <c r="H35" s="28">
        <v>78</v>
      </c>
      <c r="I35" s="30">
        <f t="shared" si="0"/>
        <v>95.762711864406782</v>
      </c>
      <c r="J35" s="30">
        <f t="shared" si="1"/>
        <v>69.026548672566364</v>
      </c>
    </row>
    <row r="36" spans="1:10">
      <c r="B36" s="31"/>
      <c r="C36" s="32"/>
      <c r="D36" s="6" t="s">
        <v>12</v>
      </c>
      <c r="E36" s="5">
        <v>5.0000000000000002E-5</v>
      </c>
      <c r="F36" s="5">
        <v>117</v>
      </c>
      <c r="G36" s="5">
        <v>115</v>
      </c>
      <c r="H36" s="28">
        <v>104</v>
      </c>
      <c r="I36" s="30">
        <f t="shared" si="0"/>
        <v>98.290598290598282</v>
      </c>
      <c r="J36" s="30">
        <f t="shared" si="1"/>
        <v>90.434782608695656</v>
      </c>
    </row>
    <row r="37" spans="1:10">
      <c r="B37" s="31"/>
      <c r="C37" s="32"/>
      <c r="D37" s="6" t="s">
        <v>12</v>
      </c>
      <c r="E37" s="5">
        <v>7.4999999999999993E-5</v>
      </c>
      <c r="F37" s="5">
        <v>139</v>
      </c>
      <c r="G37" s="5">
        <v>136</v>
      </c>
      <c r="H37" s="28">
        <v>134</v>
      </c>
      <c r="I37" s="30">
        <f t="shared" si="0"/>
        <v>97.841726618705039</v>
      </c>
      <c r="J37" s="30">
        <f t="shared" si="1"/>
        <v>98.529411764705884</v>
      </c>
    </row>
    <row r="39" spans="1:10">
      <c r="A39" t="s">
        <v>13</v>
      </c>
    </row>
    <row r="40" spans="1:10">
      <c r="A40" s="1" t="s">
        <v>14</v>
      </c>
    </row>
    <row r="41" spans="1:10" ht="64.5" customHeight="1">
      <c r="B41" s="2" t="s">
        <v>2</v>
      </c>
      <c r="C41" s="2" t="s">
        <v>3</v>
      </c>
      <c r="D41" s="2" t="s">
        <v>4</v>
      </c>
      <c r="E41" s="2" t="s">
        <v>5</v>
      </c>
      <c r="F41" s="2" t="s">
        <v>6</v>
      </c>
      <c r="G41" s="2" t="s">
        <v>7</v>
      </c>
      <c r="H41" s="3" t="s">
        <v>15</v>
      </c>
      <c r="I41" s="29" t="s">
        <v>9</v>
      </c>
      <c r="J41" s="29" t="s">
        <v>10</v>
      </c>
    </row>
    <row r="42" spans="1:10">
      <c r="B42" s="31">
        <v>44357</v>
      </c>
      <c r="C42" s="32">
        <v>2.5600000000000001E-2</v>
      </c>
      <c r="D42" s="4" t="s">
        <v>11</v>
      </c>
      <c r="E42" s="5">
        <v>0</v>
      </c>
      <c r="F42" s="5">
        <v>192</v>
      </c>
      <c r="G42" s="5">
        <v>158</v>
      </c>
      <c r="H42" s="5">
        <v>2</v>
      </c>
      <c r="I42" s="30">
        <f>(G42/F42)*100</f>
        <v>82.291666666666657</v>
      </c>
      <c r="J42" s="30">
        <f>(H42/G42)*100</f>
        <v>1.2658227848101267</v>
      </c>
    </row>
    <row r="43" spans="1:10">
      <c r="B43" s="31"/>
      <c r="C43" s="32"/>
      <c r="D43" s="4" t="s">
        <v>12</v>
      </c>
      <c r="E43" s="5">
        <v>1.0000000000000001E-5</v>
      </c>
      <c r="F43" s="5">
        <v>202</v>
      </c>
      <c r="G43" s="5">
        <v>185</v>
      </c>
      <c r="H43" s="5">
        <v>14</v>
      </c>
      <c r="I43" s="30">
        <f t="shared" ref="I43:I44" si="2">(G43/F43)*100</f>
        <v>91.584158415841586</v>
      </c>
      <c r="J43" s="30">
        <f t="shared" ref="J43:J44" si="3">(H43/G43)*100</f>
        <v>7.5675675675675684</v>
      </c>
    </row>
    <row r="44" spans="1:10">
      <c r="B44" s="31"/>
      <c r="C44" s="32"/>
      <c r="D44" s="4" t="s">
        <v>12</v>
      </c>
      <c r="E44" s="5">
        <v>2.5000000000000001E-5</v>
      </c>
      <c r="F44" s="5">
        <v>204</v>
      </c>
      <c r="G44" s="5">
        <v>192</v>
      </c>
      <c r="H44" s="5">
        <v>70</v>
      </c>
      <c r="I44" s="30">
        <f t="shared" si="2"/>
        <v>94.117647058823522</v>
      </c>
      <c r="J44" s="30">
        <f t="shared" si="3"/>
        <v>36.458333333333329</v>
      </c>
    </row>
    <row r="45" spans="1:10">
      <c r="B45" s="31"/>
      <c r="C45" s="32"/>
      <c r="D45" s="4" t="s">
        <v>12</v>
      </c>
      <c r="E45" s="5">
        <v>1E-4</v>
      </c>
      <c r="F45" s="5">
        <v>198</v>
      </c>
      <c r="G45" s="5">
        <v>170</v>
      </c>
      <c r="H45" s="5">
        <v>144</v>
      </c>
      <c r="I45" s="30">
        <f t="shared" ref="I45:I73" si="4">(G45/F45)*100</f>
        <v>85.858585858585855</v>
      </c>
      <c r="J45" s="30">
        <f t="shared" ref="J45:J73" si="5">(H45/G45)*100</f>
        <v>84.705882352941174</v>
      </c>
    </row>
    <row r="46" spans="1:10">
      <c r="B46" s="31">
        <v>44370</v>
      </c>
      <c r="C46" s="32">
        <v>2.2499999999999999E-2</v>
      </c>
      <c r="D46" s="4" t="s">
        <v>11</v>
      </c>
      <c r="E46" s="5">
        <v>0</v>
      </c>
      <c r="F46" s="5">
        <v>108</v>
      </c>
      <c r="G46" s="5">
        <v>83</v>
      </c>
      <c r="H46" s="5">
        <v>1</v>
      </c>
      <c r="I46" s="30">
        <f t="shared" si="4"/>
        <v>76.851851851851848</v>
      </c>
      <c r="J46" s="30">
        <f t="shared" si="5"/>
        <v>1.2048192771084338</v>
      </c>
    </row>
    <row r="47" spans="1:10">
      <c r="B47" s="31"/>
      <c r="C47" s="32"/>
      <c r="D47" s="4" t="s">
        <v>12</v>
      </c>
      <c r="E47" s="5">
        <v>9.9999999999999995E-7</v>
      </c>
      <c r="F47" s="5">
        <v>105</v>
      </c>
      <c r="G47" s="5">
        <v>91</v>
      </c>
      <c r="H47" s="5">
        <v>2</v>
      </c>
      <c r="I47" s="30">
        <f t="shared" si="4"/>
        <v>86.666666666666671</v>
      </c>
      <c r="J47" s="30">
        <f t="shared" si="5"/>
        <v>2.197802197802198</v>
      </c>
    </row>
    <row r="48" spans="1:10">
      <c r="B48" s="31"/>
      <c r="C48" s="32"/>
      <c r="D48" s="4" t="s">
        <v>12</v>
      </c>
      <c r="E48" s="5">
        <v>1.0000000000000001E-5</v>
      </c>
      <c r="F48" s="5">
        <v>106</v>
      </c>
      <c r="G48" s="5">
        <v>87</v>
      </c>
      <c r="H48" s="5">
        <v>1</v>
      </c>
      <c r="I48" s="30">
        <f t="shared" si="4"/>
        <v>82.075471698113205</v>
      </c>
      <c r="J48" s="30">
        <f t="shared" si="5"/>
        <v>1.1494252873563218</v>
      </c>
    </row>
    <row r="49" spans="2:10">
      <c r="B49" s="31"/>
      <c r="C49" s="32"/>
      <c r="D49" s="4" t="s">
        <v>12</v>
      </c>
      <c r="E49" s="5">
        <v>2.0000000000000002E-5</v>
      </c>
      <c r="F49" s="5">
        <v>111</v>
      </c>
      <c r="G49" s="5">
        <v>99</v>
      </c>
      <c r="H49" s="5">
        <v>1</v>
      </c>
      <c r="I49" s="30">
        <f t="shared" si="4"/>
        <v>89.189189189189193</v>
      </c>
      <c r="J49" s="30">
        <f t="shared" si="5"/>
        <v>1.0101010101010102</v>
      </c>
    </row>
    <row r="50" spans="2:10">
      <c r="B50" s="31"/>
      <c r="C50" s="32"/>
      <c r="D50" s="4" t="s">
        <v>12</v>
      </c>
      <c r="E50" s="5">
        <v>2.5000000000000001E-5</v>
      </c>
      <c r="F50" s="5">
        <v>102</v>
      </c>
      <c r="G50" s="5">
        <v>78</v>
      </c>
      <c r="H50" s="5">
        <v>3</v>
      </c>
      <c r="I50" s="30">
        <f t="shared" si="4"/>
        <v>76.470588235294116</v>
      </c>
      <c r="J50" s="30">
        <f t="shared" si="5"/>
        <v>3.8461538461538463</v>
      </c>
    </row>
    <row r="51" spans="2:10">
      <c r="B51" s="31"/>
      <c r="C51" s="32"/>
      <c r="D51" s="4" t="s">
        <v>12</v>
      </c>
      <c r="E51" s="5">
        <v>5.0000000000000002E-5</v>
      </c>
      <c r="F51" s="5">
        <v>108</v>
      </c>
      <c r="G51" s="5">
        <v>97</v>
      </c>
      <c r="H51" s="5">
        <v>7</v>
      </c>
      <c r="I51" s="30">
        <f t="shared" si="4"/>
        <v>89.81481481481481</v>
      </c>
      <c r="J51" s="30">
        <f t="shared" si="5"/>
        <v>7.216494845360824</v>
      </c>
    </row>
    <row r="52" spans="2:10">
      <c r="B52" s="31"/>
      <c r="C52" s="32"/>
      <c r="D52" s="4" t="s">
        <v>12</v>
      </c>
      <c r="E52" s="5">
        <v>1E-4</v>
      </c>
      <c r="F52" s="5">
        <v>102</v>
      </c>
      <c r="G52" s="5">
        <v>95</v>
      </c>
      <c r="H52" s="5">
        <v>87</v>
      </c>
      <c r="I52" s="30">
        <f t="shared" si="4"/>
        <v>93.137254901960787</v>
      </c>
      <c r="J52" s="30">
        <f t="shared" si="5"/>
        <v>91.578947368421055</v>
      </c>
    </row>
    <row r="53" spans="2:10">
      <c r="B53" s="31"/>
      <c r="C53" s="32"/>
      <c r="D53" s="4" t="s">
        <v>12</v>
      </c>
      <c r="E53" s="5">
        <v>1E-3</v>
      </c>
      <c r="F53" s="5">
        <v>105</v>
      </c>
      <c r="G53" s="5">
        <v>96</v>
      </c>
      <c r="H53" s="5">
        <v>94</v>
      </c>
      <c r="I53" s="30">
        <f t="shared" si="4"/>
        <v>91.428571428571431</v>
      </c>
      <c r="J53" s="30">
        <f t="shared" si="5"/>
        <v>97.916666666666657</v>
      </c>
    </row>
    <row r="54" spans="2:10">
      <c r="B54" s="31">
        <v>44379</v>
      </c>
      <c r="C54" s="32">
        <v>2.1100000000000001E-2</v>
      </c>
      <c r="D54" s="4" t="s">
        <v>11</v>
      </c>
      <c r="E54" s="5">
        <v>0</v>
      </c>
      <c r="F54" s="5">
        <v>93</v>
      </c>
      <c r="G54" s="5">
        <v>66</v>
      </c>
      <c r="H54" s="5">
        <v>3</v>
      </c>
      <c r="I54" s="30">
        <f t="shared" si="4"/>
        <v>70.967741935483872</v>
      </c>
      <c r="J54" s="30">
        <f t="shared" si="5"/>
        <v>4.5454545454545459</v>
      </c>
    </row>
    <row r="55" spans="2:10">
      <c r="B55" s="31"/>
      <c r="C55" s="32"/>
      <c r="D55" s="4" t="s">
        <v>12</v>
      </c>
      <c r="E55" s="5">
        <v>9.9999999999999995E-7</v>
      </c>
      <c r="F55" s="5">
        <v>94</v>
      </c>
      <c r="G55" s="5">
        <v>78</v>
      </c>
      <c r="H55" s="5">
        <v>5</v>
      </c>
      <c r="I55" s="30">
        <f t="shared" si="4"/>
        <v>82.978723404255319</v>
      </c>
      <c r="J55" s="30">
        <f t="shared" si="5"/>
        <v>6.4102564102564097</v>
      </c>
    </row>
    <row r="56" spans="2:10">
      <c r="B56" s="31"/>
      <c r="C56" s="32"/>
      <c r="D56" s="4" t="s">
        <v>12</v>
      </c>
      <c r="E56" s="5">
        <v>1.0000000000000001E-5</v>
      </c>
      <c r="F56" s="5">
        <v>95</v>
      </c>
      <c r="G56" s="5">
        <v>90</v>
      </c>
      <c r="H56" s="5">
        <v>8</v>
      </c>
      <c r="I56" s="30">
        <f t="shared" si="4"/>
        <v>94.73684210526315</v>
      </c>
      <c r="J56" s="30">
        <f t="shared" si="5"/>
        <v>8.8888888888888893</v>
      </c>
    </row>
    <row r="57" spans="2:10">
      <c r="B57" s="31"/>
      <c r="C57" s="32"/>
      <c r="D57" s="4" t="s">
        <v>12</v>
      </c>
      <c r="E57" s="5">
        <v>2.0000000000000002E-5</v>
      </c>
      <c r="F57" s="5">
        <v>107</v>
      </c>
      <c r="G57" s="5">
        <v>97</v>
      </c>
      <c r="H57" s="5">
        <v>8</v>
      </c>
      <c r="I57" s="30">
        <f t="shared" si="4"/>
        <v>90.654205607476641</v>
      </c>
      <c r="J57" s="30">
        <f t="shared" si="5"/>
        <v>8.2474226804123703</v>
      </c>
    </row>
    <row r="58" spans="2:10">
      <c r="B58" s="31"/>
      <c r="C58" s="32"/>
      <c r="D58" s="4" t="s">
        <v>12</v>
      </c>
      <c r="E58" s="5">
        <v>2.5000000000000001E-5</v>
      </c>
      <c r="F58" s="5">
        <v>98</v>
      </c>
      <c r="G58" s="5">
        <v>79</v>
      </c>
      <c r="H58" s="5">
        <v>19</v>
      </c>
      <c r="I58" s="30">
        <f t="shared" si="4"/>
        <v>80.612244897959187</v>
      </c>
      <c r="J58" s="30">
        <f t="shared" si="5"/>
        <v>24.050632911392405</v>
      </c>
    </row>
    <row r="59" spans="2:10">
      <c r="B59" s="31"/>
      <c r="C59" s="32"/>
      <c r="D59" s="4" t="s">
        <v>12</v>
      </c>
      <c r="E59" s="5">
        <v>5.0000000000000002E-5</v>
      </c>
      <c r="F59" s="5">
        <v>130</v>
      </c>
      <c r="G59" s="5">
        <v>117</v>
      </c>
      <c r="H59" s="5">
        <v>50</v>
      </c>
      <c r="I59" s="30">
        <f t="shared" si="4"/>
        <v>90</v>
      </c>
      <c r="J59" s="30">
        <f t="shared" si="5"/>
        <v>42.735042735042732</v>
      </c>
    </row>
    <row r="60" spans="2:10">
      <c r="B60" s="31"/>
      <c r="C60" s="32"/>
      <c r="D60" s="4" t="s">
        <v>12</v>
      </c>
      <c r="E60" s="5">
        <v>1E-4</v>
      </c>
      <c r="F60" s="5">
        <v>112</v>
      </c>
      <c r="G60" s="5">
        <v>107</v>
      </c>
      <c r="H60" s="5">
        <v>86</v>
      </c>
      <c r="I60" s="30">
        <f t="shared" si="4"/>
        <v>95.535714285714292</v>
      </c>
      <c r="J60" s="30">
        <f t="shared" si="5"/>
        <v>80.373831775700936</v>
      </c>
    </row>
    <row r="61" spans="2:10">
      <c r="B61" s="31"/>
      <c r="C61" s="32"/>
      <c r="D61" s="4" t="s">
        <v>12</v>
      </c>
      <c r="E61" s="5">
        <v>1E-3</v>
      </c>
      <c r="F61" s="5">
        <v>98</v>
      </c>
      <c r="G61" s="5">
        <v>97</v>
      </c>
      <c r="H61" s="5">
        <v>95</v>
      </c>
      <c r="I61" s="30">
        <f t="shared" si="4"/>
        <v>98.979591836734699</v>
      </c>
      <c r="J61" s="30">
        <f t="shared" si="5"/>
        <v>97.9381443298969</v>
      </c>
    </row>
    <row r="62" spans="2:10">
      <c r="B62" s="31">
        <v>44393</v>
      </c>
      <c r="C62" s="32">
        <v>2.5899999999999999E-2</v>
      </c>
      <c r="D62" s="4" t="s">
        <v>11</v>
      </c>
      <c r="E62" s="5">
        <v>0</v>
      </c>
      <c r="F62" s="5">
        <v>97</v>
      </c>
      <c r="G62" s="5">
        <v>91</v>
      </c>
      <c r="H62" s="5">
        <v>1</v>
      </c>
      <c r="I62" s="30">
        <f t="shared" si="4"/>
        <v>93.814432989690715</v>
      </c>
      <c r="J62" s="30">
        <f t="shared" si="5"/>
        <v>1.098901098901099</v>
      </c>
    </row>
    <row r="63" spans="2:10">
      <c r="B63" s="31"/>
      <c r="C63" s="32"/>
      <c r="D63" s="4" t="s">
        <v>12</v>
      </c>
      <c r="E63" s="5">
        <v>9.9999999999999995E-7</v>
      </c>
      <c r="F63" s="5">
        <v>102</v>
      </c>
      <c r="G63" s="5">
        <v>92</v>
      </c>
      <c r="H63" s="5">
        <v>1</v>
      </c>
      <c r="I63" s="30">
        <f t="shared" si="4"/>
        <v>90.196078431372555</v>
      </c>
      <c r="J63" s="30">
        <f t="shared" si="5"/>
        <v>1.0869565217391304</v>
      </c>
    </row>
    <row r="64" spans="2:10">
      <c r="B64" s="31"/>
      <c r="C64" s="32"/>
      <c r="D64" s="4" t="s">
        <v>12</v>
      </c>
      <c r="E64" s="5">
        <v>1.0000000000000001E-5</v>
      </c>
      <c r="F64" s="5">
        <v>105</v>
      </c>
      <c r="G64" s="5">
        <v>94</v>
      </c>
      <c r="H64" s="5">
        <v>3</v>
      </c>
      <c r="I64" s="30">
        <f t="shared" si="4"/>
        <v>89.523809523809533</v>
      </c>
      <c r="J64" s="30">
        <f t="shared" si="5"/>
        <v>3.1914893617021276</v>
      </c>
    </row>
    <row r="65" spans="2:10">
      <c r="B65" s="31"/>
      <c r="C65" s="32"/>
      <c r="D65" s="4" t="s">
        <v>12</v>
      </c>
      <c r="E65" s="5">
        <v>2.0000000000000002E-5</v>
      </c>
      <c r="F65" s="5">
        <v>104</v>
      </c>
      <c r="G65" s="5">
        <v>102</v>
      </c>
      <c r="H65" s="5">
        <v>18</v>
      </c>
      <c r="I65" s="30">
        <f t="shared" si="4"/>
        <v>98.076923076923066</v>
      </c>
      <c r="J65" s="30">
        <f t="shared" si="5"/>
        <v>17.647058823529413</v>
      </c>
    </row>
    <row r="66" spans="2:10">
      <c r="B66" s="31"/>
      <c r="C66" s="32"/>
      <c r="D66" s="4" t="s">
        <v>12</v>
      </c>
      <c r="E66" s="5">
        <v>2.5000000000000001E-5</v>
      </c>
      <c r="F66" s="5">
        <v>102</v>
      </c>
      <c r="G66" s="5">
        <v>94</v>
      </c>
      <c r="H66" s="5">
        <v>15</v>
      </c>
      <c r="I66" s="30">
        <f t="shared" si="4"/>
        <v>92.156862745098039</v>
      </c>
      <c r="J66" s="30">
        <f t="shared" si="5"/>
        <v>15.957446808510639</v>
      </c>
    </row>
    <row r="67" spans="2:10">
      <c r="B67" s="31"/>
      <c r="C67" s="32"/>
      <c r="D67" s="4" t="s">
        <v>12</v>
      </c>
      <c r="E67" s="5">
        <v>5.0000000000000002E-5</v>
      </c>
      <c r="F67" s="5">
        <v>106</v>
      </c>
      <c r="G67" s="5">
        <v>98</v>
      </c>
      <c r="H67" s="5">
        <v>54</v>
      </c>
      <c r="I67" s="30">
        <f t="shared" si="4"/>
        <v>92.452830188679243</v>
      </c>
      <c r="J67" s="30">
        <f t="shared" si="5"/>
        <v>55.102040816326522</v>
      </c>
    </row>
    <row r="68" spans="2:10">
      <c r="B68" s="31"/>
      <c r="C68" s="32"/>
      <c r="D68" s="4" t="s">
        <v>12</v>
      </c>
      <c r="E68" s="5">
        <v>1E-4</v>
      </c>
      <c r="F68" s="5">
        <v>100</v>
      </c>
      <c r="G68" s="5">
        <v>98</v>
      </c>
      <c r="H68" s="5">
        <v>80</v>
      </c>
      <c r="I68" s="30">
        <f t="shared" si="4"/>
        <v>98</v>
      </c>
      <c r="J68" s="30">
        <f t="shared" si="5"/>
        <v>81.632653061224488</v>
      </c>
    </row>
    <row r="69" spans="2:10">
      <c r="B69" s="31"/>
      <c r="C69" s="32"/>
      <c r="D69" s="4" t="s">
        <v>12</v>
      </c>
      <c r="E69" s="5">
        <v>1E-3</v>
      </c>
      <c r="F69" s="5">
        <v>101</v>
      </c>
      <c r="G69" s="5">
        <v>101</v>
      </c>
      <c r="H69" s="5">
        <v>100</v>
      </c>
      <c r="I69" s="30">
        <f t="shared" si="4"/>
        <v>100</v>
      </c>
      <c r="J69" s="30">
        <f t="shared" si="5"/>
        <v>99.009900990099013</v>
      </c>
    </row>
    <row r="70" spans="2:10">
      <c r="B70" s="31">
        <v>44414</v>
      </c>
      <c r="C70" s="32">
        <v>2.7300000000000001E-2</v>
      </c>
      <c r="D70" s="4" t="s">
        <v>11</v>
      </c>
      <c r="E70" s="5">
        <v>0</v>
      </c>
      <c r="F70" s="5">
        <v>102</v>
      </c>
      <c r="G70" s="5">
        <v>81</v>
      </c>
      <c r="H70" s="5">
        <v>3</v>
      </c>
      <c r="I70" s="30">
        <f t="shared" si="4"/>
        <v>79.411764705882348</v>
      </c>
      <c r="J70" s="30">
        <f t="shared" si="5"/>
        <v>3.7037037037037033</v>
      </c>
    </row>
    <row r="71" spans="2:10">
      <c r="B71" s="31"/>
      <c r="C71" s="32"/>
      <c r="D71" s="4" t="s">
        <v>12</v>
      </c>
      <c r="E71" s="5">
        <v>2.5000000000000001E-5</v>
      </c>
      <c r="F71" s="5">
        <v>100</v>
      </c>
      <c r="G71" s="5">
        <v>93</v>
      </c>
      <c r="H71" s="5">
        <v>46</v>
      </c>
      <c r="I71" s="30">
        <f t="shared" si="4"/>
        <v>93</v>
      </c>
      <c r="J71" s="30">
        <f t="shared" si="5"/>
        <v>49.462365591397848</v>
      </c>
    </row>
    <row r="72" spans="2:10">
      <c r="B72" s="31"/>
      <c r="C72" s="32"/>
      <c r="D72" s="4" t="s">
        <v>12</v>
      </c>
      <c r="E72" s="5">
        <v>5.0000000000000002E-5</v>
      </c>
      <c r="F72" s="5">
        <v>105</v>
      </c>
      <c r="G72" s="5">
        <v>99</v>
      </c>
      <c r="H72" s="5">
        <v>81</v>
      </c>
      <c r="I72" s="30">
        <f t="shared" si="4"/>
        <v>94.285714285714278</v>
      </c>
      <c r="J72" s="30">
        <f t="shared" si="5"/>
        <v>81.818181818181827</v>
      </c>
    </row>
    <row r="73" spans="2:10">
      <c r="B73" s="31"/>
      <c r="C73" s="32"/>
      <c r="D73" s="4" t="s">
        <v>12</v>
      </c>
      <c r="E73" s="5">
        <v>7.4999999999999993E-5</v>
      </c>
      <c r="F73" s="5">
        <v>98</v>
      </c>
      <c r="G73" s="5">
        <v>94</v>
      </c>
      <c r="H73" s="5">
        <v>80</v>
      </c>
      <c r="I73" s="30">
        <f t="shared" si="4"/>
        <v>95.918367346938766</v>
      </c>
      <c r="J73" s="30">
        <f t="shared" si="5"/>
        <v>85.106382978723403</v>
      </c>
    </row>
  </sheetData>
  <mergeCells count="26">
    <mergeCell ref="B70:B73"/>
    <mergeCell ref="C70:C73"/>
    <mergeCell ref="B46:B53"/>
    <mergeCell ref="C46:C53"/>
    <mergeCell ref="B54:B61"/>
    <mergeCell ref="C54:C61"/>
    <mergeCell ref="B62:B69"/>
    <mergeCell ref="C62:C69"/>
    <mergeCell ref="B27:B33"/>
    <mergeCell ref="C27:C33"/>
    <mergeCell ref="B34:B37"/>
    <mergeCell ref="C34:C37"/>
    <mergeCell ref="B42:B45"/>
    <mergeCell ref="C42:C45"/>
    <mergeCell ref="B12:B14"/>
    <mergeCell ref="C12:C14"/>
    <mergeCell ref="B15:B18"/>
    <mergeCell ref="C15:C18"/>
    <mergeCell ref="B19:B26"/>
    <mergeCell ref="C19:C26"/>
    <mergeCell ref="B4:B5"/>
    <mergeCell ref="C4:C5"/>
    <mergeCell ref="B6:B9"/>
    <mergeCell ref="C6:C9"/>
    <mergeCell ref="B10:B11"/>
    <mergeCell ref="C10:C11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8"/>
  <sheetViews>
    <sheetView workbookViewId="0">
      <selection activeCell="K38" sqref="K38"/>
    </sheetView>
  </sheetViews>
  <sheetFormatPr defaultRowHeight="15"/>
  <cols>
    <col min="1" max="1" width="9.140625" customWidth="1"/>
    <col min="2" max="2" width="10.7109375" bestFit="1" customWidth="1"/>
    <col min="3" max="3" width="12" customWidth="1"/>
    <col min="4" max="4" width="16.140625" style="7" bestFit="1" customWidth="1"/>
    <col min="5" max="5" width="22.28515625" bestFit="1" customWidth="1"/>
    <col min="6" max="6" width="15.5703125" bestFit="1" customWidth="1"/>
    <col min="7" max="7" width="11.42578125" customWidth="1"/>
    <col min="8" max="8" width="9.140625" customWidth="1"/>
  </cols>
  <sheetData>
    <row r="1" spans="1:8">
      <c r="A1" t="s">
        <v>16</v>
      </c>
    </row>
    <row r="2" spans="1:8">
      <c r="A2" s="1" t="s">
        <v>1</v>
      </c>
    </row>
    <row r="3" spans="1:8" ht="15.75" thickBot="1"/>
    <row r="4" spans="1:8" ht="60.75" thickBot="1">
      <c r="B4" s="8" t="s">
        <v>2</v>
      </c>
      <c r="C4" s="9" t="s">
        <v>3</v>
      </c>
      <c r="D4" s="9" t="s">
        <v>4</v>
      </c>
      <c r="E4" s="9" t="s">
        <v>17</v>
      </c>
      <c r="F4" s="9" t="s">
        <v>18</v>
      </c>
      <c r="G4" s="9" t="s">
        <v>19</v>
      </c>
      <c r="H4" s="10" t="s">
        <v>20</v>
      </c>
    </row>
    <row r="5" spans="1:8" ht="15.75" thickBot="1">
      <c r="B5" s="33">
        <v>44124</v>
      </c>
      <c r="C5" s="34">
        <v>2.8400000000000002E-2</v>
      </c>
      <c r="D5" s="11" t="s">
        <v>21</v>
      </c>
      <c r="E5" s="12">
        <v>0</v>
      </c>
      <c r="F5" s="12">
        <v>0</v>
      </c>
      <c r="G5" s="13">
        <v>10</v>
      </c>
      <c r="H5" s="14">
        <v>1</v>
      </c>
    </row>
    <row r="6" spans="1:8" ht="15.75" thickBot="1">
      <c r="B6" s="33"/>
      <c r="C6" s="34"/>
      <c r="D6" s="32" t="s">
        <v>12</v>
      </c>
      <c r="E6" s="5">
        <v>2.0000000000000001E-4</v>
      </c>
      <c r="F6" s="5">
        <v>0.4</v>
      </c>
      <c r="G6" s="15">
        <v>20</v>
      </c>
      <c r="H6" s="16">
        <v>1</v>
      </c>
    </row>
    <row r="7" spans="1:8" ht="15.75" thickBot="1">
      <c r="B7" s="33"/>
      <c r="C7" s="34"/>
      <c r="D7" s="32"/>
      <c r="E7" s="5">
        <v>5.0000000000000001E-4</v>
      </c>
      <c r="F7" s="5">
        <v>1</v>
      </c>
      <c r="G7" s="15">
        <v>20</v>
      </c>
      <c r="H7" s="16">
        <v>11</v>
      </c>
    </row>
    <row r="8" spans="1:8" ht="15.75" thickBot="1">
      <c r="B8" s="33"/>
      <c r="C8" s="34"/>
      <c r="D8" s="32"/>
      <c r="E8" s="5">
        <v>1E-4</v>
      </c>
      <c r="F8" s="5">
        <v>2</v>
      </c>
      <c r="G8" s="15">
        <v>20</v>
      </c>
      <c r="H8" s="16">
        <v>14</v>
      </c>
    </row>
    <row r="9" spans="1:8" ht="15.75" thickBot="1">
      <c r="B9" s="33"/>
      <c r="C9" s="34"/>
      <c r="D9" s="32"/>
      <c r="E9" s="5">
        <v>2.5000000000000001E-3</v>
      </c>
      <c r="F9" s="5">
        <v>5</v>
      </c>
      <c r="G9" s="15">
        <v>20</v>
      </c>
      <c r="H9" s="16">
        <v>17</v>
      </c>
    </row>
    <row r="10" spans="1:8" ht="15.75" thickBot="1">
      <c r="B10" s="33"/>
      <c r="C10" s="34"/>
      <c r="D10" s="32"/>
      <c r="E10" s="5">
        <v>4.0000000000000001E-3</v>
      </c>
      <c r="F10" s="5">
        <v>8</v>
      </c>
      <c r="G10" s="15">
        <v>20</v>
      </c>
      <c r="H10" s="16">
        <v>18</v>
      </c>
    </row>
    <row r="11" spans="1:8" ht="15.75" thickBot="1">
      <c r="B11" s="33"/>
      <c r="C11" s="34"/>
      <c r="D11" s="32"/>
      <c r="E11" s="5">
        <v>5.0000000000000001E-3</v>
      </c>
      <c r="F11" s="5">
        <v>10</v>
      </c>
      <c r="G11" s="15">
        <v>20</v>
      </c>
      <c r="H11" s="16">
        <v>18</v>
      </c>
    </row>
    <row r="12" spans="1:8" ht="15.75" thickBot="1">
      <c r="B12" s="33"/>
      <c r="C12" s="34"/>
      <c r="D12" s="17" t="s">
        <v>22</v>
      </c>
      <c r="E12" s="18">
        <v>0.1</v>
      </c>
      <c r="F12" s="18">
        <v>200</v>
      </c>
      <c r="G12" s="19">
        <v>10</v>
      </c>
      <c r="H12" s="20">
        <v>10</v>
      </c>
    </row>
    <row r="13" spans="1:8" ht="15.75" thickBot="1">
      <c r="B13" s="33">
        <v>44131</v>
      </c>
      <c r="C13" s="34">
        <v>2.8400000000000002E-2</v>
      </c>
      <c r="D13" s="11" t="s">
        <v>21</v>
      </c>
      <c r="E13" s="12">
        <v>0</v>
      </c>
      <c r="F13" s="12">
        <v>0</v>
      </c>
      <c r="G13" s="13">
        <v>20</v>
      </c>
      <c r="H13" s="14">
        <v>0</v>
      </c>
    </row>
    <row r="14" spans="1:8" ht="15.75" thickBot="1">
      <c r="B14" s="33"/>
      <c r="C14" s="34"/>
      <c r="D14" s="32" t="s">
        <v>12</v>
      </c>
      <c r="E14" s="5">
        <v>2.0000000000000001E-4</v>
      </c>
      <c r="F14" s="5">
        <v>0.4</v>
      </c>
      <c r="G14" s="15">
        <v>20</v>
      </c>
      <c r="H14" s="16">
        <v>5</v>
      </c>
    </row>
    <row r="15" spans="1:8" ht="15.75" thickBot="1">
      <c r="B15" s="33"/>
      <c r="C15" s="34"/>
      <c r="D15" s="32"/>
      <c r="E15" s="5">
        <v>5.0000000000000001E-4</v>
      </c>
      <c r="F15" s="5">
        <v>1</v>
      </c>
      <c r="G15" s="15">
        <v>20</v>
      </c>
      <c r="H15" s="16">
        <v>12</v>
      </c>
    </row>
    <row r="16" spans="1:8" ht="15.75" thickBot="1">
      <c r="B16" s="33"/>
      <c r="C16" s="34"/>
      <c r="D16" s="32"/>
      <c r="E16" s="5">
        <v>1E-4</v>
      </c>
      <c r="F16" s="5">
        <v>2</v>
      </c>
      <c r="G16" s="15">
        <v>20</v>
      </c>
      <c r="H16" s="16">
        <v>13</v>
      </c>
    </row>
    <row r="17" spans="1:8" ht="15.75" thickBot="1">
      <c r="B17" s="33"/>
      <c r="C17" s="34"/>
      <c r="D17" s="32"/>
      <c r="E17" s="5">
        <v>2.5000000000000001E-3</v>
      </c>
      <c r="F17" s="5">
        <v>5</v>
      </c>
      <c r="G17" s="15">
        <v>19</v>
      </c>
      <c r="H17" s="16">
        <v>18</v>
      </c>
    </row>
    <row r="18" spans="1:8" ht="15.75" thickBot="1">
      <c r="B18" s="33"/>
      <c r="C18" s="34"/>
      <c r="D18" s="32"/>
      <c r="E18" s="5">
        <v>4.0000000000000001E-3</v>
      </c>
      <c r="F18" s="5">
        <v>8</v>
      </c>
      <c r="G18" s="15">
        <v>20</v>
      </c>
      <c r="H18" s="16">
        <v>18</v>
      </c>
    </row>
    <row r="19" spans="1:8" ht="15.75" thickBot="1">
      <c r="B19" s="33"/>
      <c r="C19" s="34"/>
      <c r="D19" s="32"/>
      <c r="E19" s="5">
        <v>5.0000000000000001E-3</v>
      </c>
      <c r="F19" s="5">
        <v>10</v>
      </c>
      <c r="G19" s="15">
        <v>20</v>
      </c>
      <c r="H19" s="16">
        <v>19</v>
      </c>
    </row>
    <row r="20" spans="1:8" ht="15.75" thickBot="1">
      <c r="B20" s="33"/>
      <c r="C20" s="34"/>
      <c r="D20" s="17" t="s">
        <v>22</v>
      </c>
      <c r="E20" s="18">
        <v>0.1</v>
      </c>
      <c r="F20" s="18">
        <v>200</v>
      </c>
      <c r="G20" s="19">
        <v>20</v>
      </c>
      <c r="H20" s="20">
        <v>20</v>
      </c>
    </row>
    <row r="21" spans="1:8" ht="15.75" thickBot="1">
      <c r="B21" s="33">
        <v>44134</v>
      </c>
      <c r="C21" s="34">
        <v>0.03</v>
      </c>
      <c r="D21" s="11" t="s">
        <v>21</v>
      </c>
      <c r="E21" s="12">
        <v>0</v>
      </c>
      <c r="F21" s="12">
        <v>0</v>
      </c>
      <c r="G21" s="13">
        <v>20</v>
      </c>
      <c r="H21" s="14">
        <v>0</v>
      </c>
    </row>
    <row r="22" spans="1:8" ht="15.75" thickBot="1">
      <c r="B22" s="33"/>
      <c r="C22" s="34"/>
      <c r="D22" s="32" t="s">
        <v>12</v>
      </c>
      <c r="E22" s="5">
        <v>2.0000000000000001E-4</v>
      </c>
      <c r="F22" s="5">
        <v>0.4</v>
      </c>
      <c r="G22" s="15">
        <v>20</v>
      </c>
      <c r="H22" s="16">
        <v>3</v>
      </c>
    </row>
    <row r="23" spans="1:8" ht="15.75" thickBot="1">
      <c r="B23" s="33"/>
      <c r="C23" s="34"/>
      <c r="D23" s="32"/>
      <c r="E23" s="5">
        <v>5.0000000000000001E-4</v>
      </c>
      <c r="F23" s="5">
        <v>1</v>
      </c>
      <c r="G23" s="15">
        <v>20</v>
      </c>
      <c r="H23" s="16">
        <v>12</v>
      </c>
    </row>
    <row r="24" spans="1:8" ht="15.75" thickBot="1">
      <c r="B24" s="33"/>
      <c r="C24" s="34"/>
      <c r="D24" s="32"/>
      <c r="E24" s="5">
        <v>1E-4</v>
      </c>
      <c r="F24" s="5">
        <v>2</v>
      </c>
      <c r="G24" s="15">
        <v>20</v>
      </c>
      <c r="H24" s="16">
        <v>16</v>
      </c>
    </row>
    <row r="25" spans="1:8" ht="15.75" thickBot="1">
      <c r="B25" s="33"/>
      <c r="C25" s="34"/>
      <c r="D25" s="32"/>
      <c r="E25" s="5">
        <v>2.5000000000000001E-3</v>
      </c>
      <c r="F25" s="5">
        <v>5</v>
      </c>
      <c r="G25" s="15">
        <v>20</v>
      </c>
      <c r="H25" s="16">
        <v>20</v>
      </c>
    </row>
    <row r="26" spans="1:8" ht="15.75" thickBot="1">
      <c r="B26" s="33"/>
      <c r="C26" s="34"/>
      <c r="D26" s="32"/>
      <c r="E26" s="5">
        <v>4.0000000000000001E-3</v>
      </c>
      <c r="F26" s="5">
        <v>8</v>
      </c>
      <c r="G26" s="15">
        <v>20</v>
      </c>
      <c r="H26" s="16">
        <v>19</v>
      </c>
    </row>
    <row r="27" spans="1:8" ht="15.75" thickBot="1">
      <c r="B27" s="33"/>
      <c r="C27" s="34"/>
      <c r="D27" s="32"/>
      <c r="E27" s="5">
        <v>5.0000000000000001E-3</v>
      </c>
      <c r="F27" s="5">
        <v>10</v>
      </c>
      <c r="G27" s="15">
        <v>20</v>
      </c>
      <c r="H27" s="16">
        <v>19</v>
      </c>
    </row>
    <row r="28" spans="1:8" ht="15.75" thickBot="1">
      <c r="B28" s="33"/>
      <c r="C28" s="34"/>
      <c r="D28" s="17" t="s">
        <v>22</v>
      </c>
      <c r="E28" s="18">
        <v>0.1</v>
      </c>
      <c r="F28" s="18">
        <v>200</v>
      </c>
      <c r="G28" s="19">
        <v>20</v>
      </c>
      <c r="H28" s="20">
        <v>20</v>
      </c>
    </row>
    <row r="30" spans="1:8">
      <c r="A30" t="s">
        <v>23</v>
      </c>
    </row>
    <row r="31" spans="1:8">
      <c r="A31" s="1" t="s">
        <v>14</v>
      </c>
    </row>
    <row r="32" spans="1:8" ht="15.75" thickBot="1"/>
    <row r="33" spans="2:8" ht="60.75" thickBot="1">
      <c r="B33" s="8" t="s">
        <v>2</v>
      </c>
      <c r="C33" s="9" t="s">
        <v>3</v>
      </c>
      <c r="D33" s="9" t="s">
        <v>4</v>
      </c>
      <c r="E33" s="9" t="s">
        <v>17</v>
      </c>
      <c r="F33" s="9" t="s">
        <v>18</v>
      </c>
      <c r="G33" s="9" t="s">
        <v>19</v>
      </c>
      <c r="H33" s="10" t="s">
        <v>20</v>
      </c>
    </row>
    <row r="34" spans="2:8" ht="15.75" thickBot="1">
      <c r="B34" s="33">
        <v>44146</v>
      </c>
      <c r="C34" s="34">
        <v>3.4099999999999998E-2</v>
      </c>
      <c r="D34" s="11" t="s">
        <v>21</v>
      </c>
      <c r="E34" s="12">
        <v>0</v>
      </c>
      <c r="F34" s="12">
        <v>0</v>
      </c>
      <c r="G34" s="12">
        <v>20</v>
      </c>
      <c r="H34" s="14">
        <v>1</v>
      </c>
    </row>
    <row r="35" spans="2:8" ht="15.75" thickBot="1">
      <c r="B35" s="33"/>
      <c r="C35" s="34"/>
      <c r="D35" s="32" t="s">
        <v>12</v>
      </c>
      <c r="E35" s="5">
        <v>2.0000000000000001E-4</v>
      </c>
      <c r="F35" s="5">
        <v>0.4</v>
      </c>
      <c r="G35" s="5">
        <v>20</v>
      </c>
      <c r="H35" s="16">
        <v>1</v>
      </c>
    </row>
    <row r="36" spans="2:8" ht="15.75" thickBot="1">
      <c r="B36" s="33"/>
      <c r="C36" s="34"/>
      <c r="D36" s="32"/>
      <c r="E36" s="5">
        <v>5.0000000000000001E-4</v>
      </c>
      <c r="F36" s="5">
        <v>1</v>
      </c>
      <c r="G36" s="5">
        <v>20</v>
      </c>
      <c r="H36" s="16">
        <v>1</v>
      </c>
    </row>
    <row r="37" spans="2:8" ht="15.75" thickBot="1">
      <c r="B37" s="33"/>
      <c r="C37" s="34"/>
      <c r="D37" s="32"/>
      <c r="E37" s="5">
        <v>1E-3</v>
      </c>
      <c r="F37" s="5">
        <v>2</v>
      </c>
      <c r="G37" s="5">
        <v>20</v>
      </c>
      <c r="H37" s="16">
        <v>4</v>
      </c>
    </row>
    <row r="38" spans="2:8" ht="15.75" thickBot="1">
      <c r="B38" s="33"/>
      <c r="C38" s="34"/>
      <c r="D38" s="32"/>
      <c r="E38" s="5">
        <v>2.5000000000000001E-3</v>
      </c>
      <c r="F38" s="5">
        <v>5</v>
      </c>
      <c r="G38" s="5">
        <v>20</v>
      </c>
      <c r="H38" s="16">
        <v>11</v>
      </c>
    </row>
    <row r="39" spans="2:8" ht="15.75" thickBot="1">
      <c r="B39" s="33"/>
      <c r="C39" s="34"/>
      <c r="D39" s="32"/>
      <c r="E39" s="5">
        <v>4.0000000000000001E-3</v>
      </c>
      <c r="F39" s="5">
        <v>8</v>
      </c>
      <c r="G39" s="5">
        <v>20</v>
      </c>
      <c r="H39" s="16">
        <v>13</v>
      </c>
    </row>
    <row r="40" spans="2:8" ht="15.75" thickBot="1">
      <c r="B40" s="33"/>
      <c r="C40" s="34"/>
      <c r="D40" s="32"/>
      <c r="E40" s="5">
        <v>5.0000000000000001E-3</v>
      </c>
      <c r="F40" s="5">
        <v>10</v>
      </c>
      <c r="G40" s="5">
        <v>19</v>
      </c>
      <c r="H40" s="16">
        <v>10</v>
      </c>
    </row>
    <row r="41" spans="2:8" ht="15.75" thickBot="1">
      <c r="B41" s="33"/>
      <c r="C41" s="34"/>
      <c r="D41" s="17" t="s">
        <v>22</v>
      </c>
      <c r="E41" s="18">
        <v>0.1</v>
      </c>
      <c r="F41" s="18">
        <v>200</v>
      </c>
      <c r="G41" s="18">
        <v>20</v>
      </c>
      <c r="H41" s="20">
        <v>6</v>
      </c>
    </row>
    <row r="42" spans="2:8" ht="15.75" thickBot="1">
      <c r="B42" s="33">
        <v>44147</v>
      </c>
      <c r="C42" s="34">
        <v>0.03</v>
      </c>
      <c r="D42" s="11" t="s">
        <v>21</v>
      </c>
      <c r="E42" s="12">
        <v>0</v>
      </c>
      <c r="F42" s="12">
        <v>0</v>
      </c>
      <c r="G42" s="12">
        <v>20</v>
      </c>
      <c r="H42" s="14">
        <v>2</v>
      </c>
    </row>
    <row r="43" spans="2:8" ht="15.75" thickBot="1">
      <c r="B43" s="33"/>
      <c r="C43" s="34"/>
      <c r="D43" s="32" t="s">
        <v>12</v>
      </c>
      <c r="E43" s="5">
        <v>2.0000000000000001E-4</v>
      </c>
      <c r="F43" s="5">
        <v>0.4</v>
      </c>
      <c r="G43" s="5">
        <v>20</v>
      </c>
      <c r="H43" s="16">
        <v>0</v>
      </c>
    </row>
    <row r="44" spans="2:8" ht="15.75" thickBot="1">
      <c r="B44" s="33"/>
      <c r="C44" s="34"/>
      <c r="D44" s="32"/>
      <c r="E44" s="5">
        <v>5.0000000000000001E-4</v>
      </c>
      <c r="F44" s="5">
        <v>1</v>
      </c>
      <c r="G44" s="5">
        <v>20</v>
      </c>
      <c r="H44" s="16">
        <v>0</v>
      </c>
    </row>
    <row r="45" spans="2:8" ht="15.75" thickBot="1">
      <c r="B45" s="33"/>
      <c r="C45" s="34"/>
      <c r="D45" s="32"/>
      <c r="E45" s="5">
        <v>1E-3</v>
      </c>
      <c r="F45" s="5">
        <v>2</v>
      </c>
      <c r="G45" s="5">
        <v>20</v>
      </c>
      <c r="H45" s="16">
        <v>3</v>
      </c>
    </row>
    <row r="46" spans="2:8" ht="15.75" thickBot="1">
      <c r="B46" s="33"/>
      <c r="C46" s="34"/>
      <c r="D46" s="32"/>
      <c r="E46" s="5">
        <v>2.5000000000000001E-3</v>
      </c>
      <c r="F46" s="5">
        <v>5</v>
      </c>
      <c r="G46" s="5">
        <v>20</v>
      </c>
      <c r="H46" s="16">
        <v>5</v>
      </c>
    </row>
    <row r="47" spans="2:8" ht="15.75" thickBot="1">
      <c r="B47" s="33"/>
      <c r="C47" s="34"/>
      <c r="D47" s="32"/>
      <c r="E47" s="5">
        <v>4.0000000000000001E-3</v>
      </c>
      <c r="F47" s="5">
        <v>8</v>
      </c>
      <c r="G47" s="5">
        <v>20</v>
      </c>
      <c r="H47" s="16">
        <v>10</v>
      </c>
    </row>
    <row r="48" spans="2:8" ht="15.75" thickBot="1">
      <c r="B48" s="33"/>
      <c r="C48" s="34"/>
      <c r="D48" s="32"/>
      <c r="E48" s="5">
        <v>5.0000000000000001E-3</v>
      </c>
      <c r="F48" s="5">
        <v>10</v>
      </c>
      <c r="G48" s="5">
        <v>20</v>
      </c>
      <c r="H48" s="16">
        <v>12</v>
      </c>
    </row>
    <row r="49" spans="2:8" ht="15.75" thickBot="1">
      <c r="B49" s="33"/>
      <c r="C49" s="34"/>
      <c r="D49" s="17" t="s">
        <v>22</v>
      </c>
      <c r="E49" s="18">
        <v>0.1</v>
      </c>
      <c r="F49" s="18">
        <v>200</v>
      </c>
      <c r="G49" s="18">
        <v>20</v>
      </c>
      <c r="H49" s="20">
        <v>0</v>
      </c>
    </row>
    <row r="50" spans="2:8" ht="15.75" thickBot="1">
      <c r="B50" s="33">
        <v>44152</v>
      </c>
      <c r="C50" s="34">
        <v>2.8799999999999999E-2</v>
      </c>
      <c r="D50" s="11" t="s">
        <v>21</v>
      </c>
      <c r="E50" s="12">
        <v>0</v>
      </c>
      <c r="F50" s="12">
        <v>0</v>
      </c>
      <c r="G50" s="12">
        <v>20</v>
      </c>
      <c r="H50" s="14">
        <v>1</v>
      </c>
    </row>
    <row r="51" spans="2:8" ht="15.75" thickBot="1">
      <c r="B51" s="33"/>
      <c r="C51" s="34"/>
      <c r="D51" s="32" t="s">
        <v>12</v>
      </c>
      <c r="E51" s="5">
        <v>2.0000000000000001E-4</v>
      </c>
      <c r="F51" s="5">
        <v>0.4</v>
      </c>
      <c r="G51" s="5">
        <v>20</v>
      </c>
      <c r="H51" s="16">
        <v>2</v>
      </c>
    </row>
    <row r="52" spans="2:8" ht="15.75" thickBot="1">
      <c r="B52" s="33"/>
      <c r="C52" s="34"/>
      <c r="D52" s="32"/>
      <c r="E52" s="5">
        <v>5.0000000000000001E-4</v>
      </c>
      <c r="F52" s="5">
        <v>1</v>
      </c>
      <c r="G52" s="5">
        <v>20</v>
      </c>
      <c r="H52" s="16">
        <v>1</v>
      </c>
    </row>
    <row r="53" spans="2:8" ht="15.75" thickBot="1">
      <c r="B53" s="33"/>
      <c r="C53" s="34"/>
      <c r="D53" s="32"/>
      <c r="E53" s="5">
        <v>1E-3</v>
      </c>
      <c r="F53" s="5">
        <v>2</v>
      </c>
      <c r="G53" s="5">
        <v>20</v>
      </c>
      <c r="H53" s="16">
        <v>6</v>
      </c>
    </row>
    <row r="54" spans="2:8" ht="15.75" thickBot="1">
      <c r="B54" s="33"/>
      <c r="C54" s="34"/>
      <c r="D54" s="32"/>
      <c r="E54" s="5">
        <v>2.5000000000000001E-3</v>
      </c>
      <c r="F54" s="5">
        <v>5</v>
      </c>
      <c r="G54" s="5">
        <v>20</v>
      </c>
      <c r="H54" s="16">
        <v>10</v>
      </c>
    </row>
    <row r="55" spans="2:8" ht="15.75" thickBot="1">
      <c r="B55" s="33"/>
      <c r="C55" s="34"/>
      <c r="D55" s="32"/>
      <c r="E55" s="5">
        <v>4.0000000000000001E-3</v>
      </c>
      <c r="F55" s="5">
        <v>8</v>
      </c>
      <c r="G55" s="5">
        <v>20</v>
      </c>
      <c r="H55" s="16">
        <v>10</v>
      </c>
    </row>
    <row r="56" spans="2:8" ht="15.75" thickBot="1">
      <c r="B56" s="33"/>
      <c r="C56" s="34"/>
      <c r="D56" s="32"/>
      <c r="E56" s="5">
        <v>5.0000000000000001E-3</v>
      </c>
      <c r="F56" s="5">
        <v>10</v>
      </c>
      <c r="G56" s="5">
        <v>20</v>
      </c>
      <c r="H56" s="16">
        <v>13</v>
      </c>
    </row>
    <row r="57" spans="2:8" ht="15.75" thickBot="1">
      <c r="B57" s="33"/>
      <c r="C57" s="34"/>
      <c r="D57" s="17" t="s">
        <v>22</v>
      </c>
      <c r="E57" s="18">
        <v>0.1</v>
      </c>
      <c r="F57" s="18">
        <v>200</v>
      </c>
      <c r="G57" s="18">
        <v>20</v>
      </c>
      <c r="H57" s="20">
        <v>1</v>
      </c>
    </row>
    <row r="58" spans="2:8" ht="15.75" thickBot="1">
      <c r="B58" s="33">
        <v>44174</v>
      </c>
      <c r="C58" s="34">
        <v>3.1300000000000001E-2</v>
      </c>
      <c r="D58" s="11" t="s">
        <v>21</v>
      </c>
      <c r="E58" s="12">
        <v>0</v>
      </c>
      <c r="F58" s="12">
        <v>0</v>
      </c>
      <c r="G58" s="12">
        <v>20</v>
      </c>
      <c r="H58" s="14">
        <v>0</v>
      </c>
    </row>
    <row r="59" spans="2:8" ht="15.75" thickBot="1">
      <c r="B59" s="33"/>
      <c r="C59" s="34"/>
      <c r="D59" s="32" t="s">
        <v>12</v>
      </c>
      <c r="E59" s="5">
        <v>5.0000000000000001E-3</v>
      </c>
      <c r="F59" s="5">
        <v>10</v>
      </c>
      <c r="G59" s="5">
        <v>20</v>
      </c>
      <c r="H59" s="16">
        <v>16</v>
      </c>
    </row>
    <row r="60" spans="2:8" ht="15.75" thickBot="1">
      <c r="B60" s="33"/>
      <c r="C60" s="34"/>
      <c r="D60" s="32"/>
      <c r="E60" s="5">
        <v>0.01</v>
      </c>
      <c r="F60" s="5">
        <v>20</v>
      </c>
      <c r="G60" s="5">
        <v>20</v>
      </c>
      <c r="H60" s="16">
        <v>18</v>
      </c>
    </row>
    <row r="61" spans="2:8" ht="15.75" thickBot="1">
      <c r="B61" s="33"/>
      <c r="C61" s="34"/>
      <c r="D61" s="32"/>
      <c r="E61" s="5">
        <v>0.02</v>
      </c>
      <c r="F61" s="5">
        <v>40</v>
      </c>
      <c r="G61" s="5">
        <v>20</v>
      </c>
      <c r="H61" s="16">
        <v>19</v>
      </c>
    </row>
    <row r="62" spans="2:8" ht="15.75" thickBot="1">
      <c r="B62" s="33"/>
      <c r="C62" s="34"/>
      <c r="D62" s="32"/>
      <c r="E62" s="5">
        <v>0.04</v>
      </c>
      <c r="F62" s="5">
        <v>80</v>
      </c>
      <c r="G62" s="5">
        <v>20</v>
      </c>
      <c r="H62" s="16">
        <v>20</v>
      </c>
    </row>
    <row r="63" spans="2:8" ht="15.75" thickBot="1">
      <c r="B63" s="33"/>
      <c r="C63" s="34"/>
      <c r="D63" s="32"/>
      <c r="E63" s="5">
        <v>0.1</v>
      </c>
      <c r="F63" s="5">
        <v>200</v>
      </c>
      <c r="G63" s="5">
        <v>20</v>
      </c>
      <c r="H63" s="16">
        <v>20</v>
      </c>
    </row>
    <row r="64" spans="2:8" ht="15.75" thickBot="1">
      <c r="B64" s="33"/>
      <c r="C64" s="34"/>
      <c r="D64" s="17" t="s">
        <v>22</v>
      </c>
      <c r="E64" s="18">
        <v>0.1</v>
      </c>
      <c r="F64" s="18">
        <v>200</v>
      </c>
      <c r="G64" s="18">
        <v>20</v>
      </c>
      <c r="H64" s="20">
        <v>8</v>
      </c>
    </row>
    <row r="65" spans="1:8" ht="15.75" thickBot="1">
      <c r="B65" s="33">
        <v>44201</v>
      </c>
      <c r="C65" s="34">
        <v>2.7400000000000001E-2</v>
      </c>
      <c r="D65" s="11" t="s">
        <v>21</v>
      </c>
      <c r="E65" s="12">
        <v>0</v>
      </c>
      <c r="F65" s="12">
        <v>0</v>
      </c>
      <c r="G65" s="12">
        <v>21</v>
      </c>
      <c r="H65" s="14">
        <v>0</v>
      </c>
    </row>
    <row r="66" spans="1:8" ht="15.75" thickBot="1">
      <c r="B66" s="33"/>
      <c r="C66" s="34"/>
      <c r="D66" s="32" t="s">
        <v>12</v>
      </c>
      <c r="E66" s="5">
        <v>4.0000000000000001E-3</v>
      </c>
      <c r="F66" s="5">
        <v>8</v>
      </c>
      <c r="G66" s="5">
        <v>20</v>
      </c>
      <c r="H66" s="16">
        <v>3</v>
      </c>
    </row>
    <row r="67" spans="1:8" ht="15.75" thickBot="1">
      <c r="B67" s="33"/>
      <c r="C67" s="34"/>
      <c r="D67" s="32"/>
      <c r="E67" s="5">
        <v>5.0000000000000001E-3</v>
      </c>
      <c r="F67" s="5">
        <v>10</v>
      </c>
      <c r="G67" s="5">
        <v>20</v>
      </c>
      <c r="H67" s="16">
        <v>14</v>
      </c>
    </row>
    <row r="68" spans="1:8" ht="15.75" thickBot="1">
      <c r="B68" s="33"/>
      <c r="C68" s="34"/>
      <c r="D68" s="32"/>
      <c r="E68" s="5">
        <v>0.01</v>
      </c>
      <c r="F68" s="5">
        <v>20</v>
      </c>
      <c r="G68" s="5">
        <v>20</v>
      </c>
      <c r="H68" s="16">
        <v>11</v>
      </c>
    </row>
    <row r="69" spans="1:8" ht="15.75" thickBot="1">
      <c r="B69" s="33"/>
      <c r="C69" s="34"/>
      <c r="D69" s="32"/>
      <c r="E69" s="5">
        <v>0.02</v>
      </c>
      <c r="F69" s="5">
        <v>40</v>
      </c>
      <c r="G69" s="5">
        <v>20</v>
      </c>
      <c r="H69" s="16">
        <v>18</v>
      </c>
    </row>
    <row r="70" spans="1:8" ht="15.75" thickBot="1">
      <c r="B70" s="33"/>
      <c r="C70" s="34"/>
      <c r="D70" s="32"/>
      <c r="E70" s="5">
        <v>0.04</v>
      </c>
      <c r="F70" s="5">
        <v>80</v>
      </c>
      <c r="G70" s="5">
        <v>20</v>
      </c>
      <c r="H70" s="16">
        <v>20</v>
      </c>
    </row>
    <row r="71" spans="1:8" ht="15.75" thickBot="1">
      <c r="B71" s="33"/>
      <c r="C71" s="34"/>
      <c r="D71" s="17" t="s">
        <v>22</v>
      </c>
      <c r="E71" s="18">
        <v>0.1</v>
      </c>
      <c r="F71" s="18">
        <v>200</v>
      </c>
      <c r="G71" s="18">
        <v>20</v>
      </c>
      <c r="H71" s="20">
        <v>6</v>
      </c>
    </row>
    <row r="72" spans="1:8" ht="15.75" thickBot="1">
      <c r="B72" s="33">
        <v>44208</v>
      </c>
      <c r="C72" s="35">
        <v>2.4799999999999999E-2</v>
      </c>
      <c r="D72" s="11" t="s">
        <v>21</v>
      </c>
      <c r="E72" s="12">
        <v>0</v>
      </c>
      <c r="F72" s="12">
        <v>0</v>
      </c>
      <c r="G72" s="12">
        <v>20</v>
      </c>
      <c r="H72" s="14">
        <v>1</v>
      </c>
    </row>
    <row r="73" spans="1:8" ht="15.75" thickBot="1">
      <c r="B73" s="33"/>
      <c r="C73" s="35"/>
      <c r="D73" s="32" t="s">
        <v>12</v>
      </c>
      <c r="E73" s="5">
        <v>5.0000000000000001E-3</v>
      </c>
      <c r="F73" s="5">
        <v>10</v>
      </c>
      <c r="G73" s="5">
        <v>20</v>
      </c>
      <c r="H73" s="16">
        <v>11</v>
      </c>
    </row>
    <row r="74" spans="1:8" ht="15.75" thickBot="1">
      <c r="B74" s="33"/>
      <c r="C74" s="35"/>
      <c r="D74" s="32"/>
      <c r="E74" s="5">
        <v>0.01</v>
      </c>
      <c r="F74" s="5">
        <v>20</v>
      </c>
      <c r="G74" s="5">
        <v>20</v>
      </c>
      <c r="H74" s="16">
        <v>14</v>
      </c>
    </row>
    <row r="75" spans="1:8" ht="15.75" thickBot="1">
      <c r="B75" s="33"/>
      <c r="C75" s="35"/>
      <c r="D75" s="32"/>
      <c r="E75" s="5">
        <v>0.02</v>
      </c>
      <c r="F75" s="5">
        <v>40</v>
      </c>
      <c r="G75" s="5">
        <v>20</v>
      </c>
      <c r="H75" s="16">
        <v>18</v>
      </c>
    </row>
    <row r="76" spans="1:8" ht="15.75" thickBot="1">
      <c r="B76" s="33"/>
      <c r="C76" s="35"/>
      <c r="D76" s="32"/>
      <c r="E76" s="5">
        <v>0.04</v>
      </c>
      <c r="F76" s="5">
        <v>80</v>
      </c>
      <c r="G76" s="5">
        <v>20</v>
      </c>
      <c r="H76" s="16">
        <v>20</v>
      </c>
    </row>
    <row r="77" spans="1:8" ht="15.75" thickBot="1">
      <c r="B77" s="33"/>
      <c r="C77" s="35"/>
      <c r="D77" s="32"/>
      <c r="E77" s="5">
        <v>0.1</v>
      </c>
      <c r="F77" s="5">
        <v>200</v>
      </c>
      <c r="G77" s="5">
        <v>20</v>
      </c>
      <c r="H77" s="16">
        <v>20</v>
      </c>
    </row>
    <row r="78" spans="1:8" ht="15.75" thickBot="1">
      <c r="B78" s="33"/>
      <c r="C78" s="35"/>
      <c r="D78" s="17" t="s">
        <v>22</v>
      </c>
      <c r="E78" s="18">
        <v>0.1</v>
      </c>
      <c r="F78" s="18">
        <v>200</v>
      </c>
      <c r="G78" s="18">
        <v>20</v>
      </c>
      <c r="H78" s="20">
        <v>16</v>
      </c>
    </row>
    <row r="80" spans="1:8">
      <c r="A80" t="s">
        <v>24</v>
      </c>
    </row>
    <row r="81" spans="1:8">
      <c r="A81" s="1" t="s">
        <v>25</v>
      </c>
    </row>
    <row r="82" spans="1:8" ht="15.75" thickBot="1"/>
    <row r="83" spans="1:8" ht="60.75" thickBot="1">
      <c r="B83" s="8" t="s">
        <v>2</v>
      </c>
      <c r="C83" s="9" t="s">
        <v>3</v>
      </c>
      <c r="D83" s="9" t="s">
        <v>4</v>
      </c>
      <c r="E83" s="9" t="s">
        <v>17</v>
      </c>
      <c r="F83" s="9" t="s">
        <v>18</v>
      </c>
      <c r="G83" s="9" t="s">
        <v>19</v>
      </c>
      <c r="H83" s="10" t="s">
        <v>20</v>
      </c>
    </row>
    <row r="84" spans="1:8" ht="15.75" thickBot="1">
      <c r="B84" s="33">
        <v>44173</v>
      </c>
      <c r="C84" s="34">
        <v>2.12E-2</v>
      </c>
      <c r="D84" s="11" t="s">
        <v>11</v>
      </c>
      <c r="E84" s="12">
        <v>0</v>
      </c>
      <c r="F84" s="12">
        <v>0</v>
      </c>
      <c r="G84" s="12">
        <v>30</v>
      </c>
      <c r="H84" s="14">
        <v>0</v>
      </c>
    </row>
    <row r="85" spans="1:8" ht="15.75" thickBot="1">
      <c r="B85" s="33"/>
      <c r="C85" s="34"/>
      <c r="D85" s="32" t="s">
        <v>12</v>
      </c>
      <c r="E85" s="5">
        <v>4.0000000000000002E-4</v>
      </c>
      <c r="F85" s="5">
        <v>0.8</v>
      </c>
      <c r="G85" s="5">
        <v>30</v>
      </c>
      <c r="H85" s="16">
        <v>2</v>
      </c>
    </row>
    <row r="86" spans="1:8" ht="15.75" thickBot="1">
      <c r="B86" s="33"/>
      <c r="C86" s="34"/>
      <c r="D86" s="32"/>
      <c r="E86" s="5">
        <v>4.0000000000000001E-3</v>
      </c>
      <c r="F86" s="5">
        <v>8</v>
      </c>
      <c r="G86" s="5">
        <v>31</v>
      </c>
      <c r="H86" s="16">
        <v>26</v>
      </c>
    </row>
    <row r="87" spans="1:8" ht="15.75" thickBot="1">
      <c r="B87" s="33"/>
      <c r="C87" s="34"/>
      <c r="D87" s="32"/>
      <c r="E87" s="5">
        <v>0.02</v>
      </c>
      <c r="F87" s="5">
        <v>40</v>
      </c>
      <c r="G87" s="5">
        <v>30</v>
      </c>
      <c r="H87" s="16">
        <v>30</v>
      </c>
    </row>
    <row r="88" spans="1:8" ht="15.75" thickBot="1">
      <c r="B88" s="33"/>
      <c r="C88" s="34"/>
      <c r="D88" s="17" t="s">
        <v>22</v>
      </c>
      <c r="E88" s="18">
        <v>0.1</v>
      </c>
      <c r="F88" s="18">
        <v>200</v>
      </c>
      <c r="G88" s="18">
        <v>30</v>
      </c>
      <c r="H88" s="20">
        <v>30</v>
      </c>
    </row>
    <row r="89" spans="1:8" ht="15.75" thickBot="1">
      <c r="B89" s="33">
        <v>44174</v>
      </c>
      <c r="C89" s="34">
        <v>2.0899999999999998E-2</v>
      </c>
      <c r="D89" s="11" t="s">
        <v>11</v>
      </c>
      <c r="E89" s="12">
        <v>0</v>
      </c>
      <c r="F89" s="12">
        <v>0</v>
      </c>
      <c r="G89" s="12">
        <v>30</v>
      </c>
      <c r="H89" s="14">
        <v>1</v>
      </c>
    </row>
    <row r="90" spans="1:8" ht="15.75" thickBot="1">
      <c r="B90" s="33"/>
      <c r="C90" s="34"/>
      <c r="D90" s="32" t="s">
        <v>12</v>
      </c>
      <c r="E90" s="5">
        <v>4.0000000000000002E-4</v>
      </c>
      <c r="F90" s="5">
        <v>0.8</v>
      </c>
      <c r="G90" s="5">
        <v>30</v>
      </c>
      <c r="H90" s="16">
        <v>8</v>
      </c>
    </row>
    <row r="91" spans="1:8" ht="15.75" thickBot="1">
      <c r="B91" s="33"/>
      <c r="C91" s="34"/>
      <c r="D91" s="32"/>
      <c r="E91" s="5">
        <v>4.0000000000000001E-3</v>
      </c>
      <c r="F91" s="5">
        <v>8</v>
      </c>
      <c r="G91" s="5">
        <v>30</v>
      </c>
      <c r="H91" s="16">
        <v>28</v>
      </c>
    </row>
    <row r="92" spans="1:8" ht="15.75" thickBot="1">
      <c r="B92" s="33"/>
      <c r="C92" s="34"/>
      <c r="D92" s="32"/>
      <c r="E92" s="5">
        <v>0.02</v>
      </c>
      <c r="F92" s="5">
        <v>40</v>
      </c>
      <c r="G92" s="5">
        <v>30</v>
      </c>
      <c r="H92" s="16">
        <v>30</v>
      </c>
    </row>
    <row r="93" spans="1:8" ht="15.75" thickBot="1">
      <c r="B93" s="33"/>
      <c r="C93" s="34"/>
      <c r="D93" s="17" t="s">
        <v>22</v>
      </c>
      <c r="E93" s="18">
        <v>0.1</v>
      </c>
      <c r="F93" s="18">
        <v>200</v>
      </c>
      <c r="G93" s="18">
        <v>30</v>
      </c>
      <c r="H93" s="20">
        <v>30</v>
      </c>
    </row>
    <row r="94" spans="1:8" ht="15.75" thickBot="1">
      <c r="B94" s="33">
        <v>44175</v>
      </c>
      <c r="C94" s="34">
        <v>2.0899999999999998E-2</v>
      </c>
      <c r="D94" s="11" t="s">
        <v>11</v>
      </c>
      <c r="E94" s="12">
        <v>0</v>
      </c>
      <c r="F94" s="12">
        <v>0</v>
      </c>
      <c r="G94" s="12">
        <v>30</v>
      </c>
      <c r="H94" s="14">
        <v>1</v>
      </c>
    </row>
    <row r="95" spans="1:8" ht="15.75" thickBot="1">
      <c r="B95" s="33"/>
      <c r="C95" s="34"/>
      <c r="D95" s="32" t="s">
        <v>12</v>
      </c>
      <c r="E95" s="5">
        <v>4.0000000000000002E-4</v>
      </c>
      <c r="F95" s="5">
        <v>0.8</v>
      </c>
      <c r="G95" s="5">
        <v>30</v>
      </c>
      <c r="H95" s="16">
        <v>8</v>
      </c>
    </row>
    <row r="96" spans="1:8" ht="15.75" thickBot="1">
      <c r="B96" s="33"/>
      <c r="C96" s="34"/>
      <c r="D96" s="32"/>
      <c r="E96" s="5">
        <v>4.0000000000000001E-3</v>
      </c>
      <c r="F96" s="5">
        <v>8</v>
      </c>
      <c r="G96" s="5">
        <v>30</v>
      </c>
      <c r="H96" s="16">
        <v>26</v>
      </c>
    </row>
    <row r="97" spans="1:8" ht="15.75" thickBot="1">
      <c r="B97" s="33"/>
      <c r="C97" s="34"/>
      <c r="D97" s="32"/>
      <c r="E97" s="5">
        <v>0.02</v>
      </c>
      <c r="F97" s="5">
        <v>40</v>
      </c>
      <c r="G97" s="5">
        <v>30</v>
      </c>
      <c r="H97" s="16">
        <v>30</v>
      </c>
    </row>
    <row r="98" spans="1:8" ht="15.75" thickBot="1">
      <c r="B98" s="33"/>
      <c r="C98" s="34"/>
      <c r="D98" s="17" t="s">
        <v>22</v>
      </c>
      <c r="E98" s="18">
        <v>0.1</v>
      </c>
      <c r="F98" s="18">
        <v>200</v>
      </c>
      <c r="G98" s="18">
        <v>30</v>
      </c>
      <c r="H98" s="20">
        <v>30</v>
      </c>
    </row>
    <row r="100" spans="1:8">
      <c r="A100" t="s">
        <v>26</v>
      </c>
    </row>
    <row r="101" spans="1:8">
      <c r="A101" s="1" t="s">
        <v>25</v>
      </c>
    </row>
    <row r="102" spans="1:8" ht="15.75" thickBot="1"/>
    <row r="103" spans="1:8" ht="60.75" thickBot="1">
      <c r="B103" s="21" t="s">
        <v>2</v>
      </c>
      <c r="C103" s="22" t="s">
        <v>3</v>
      </c>
      <c r="D103" s="22" t="s">
        <v>4</v>
      </c>
      <c r="E103" s="22" t="s">
        <v>17</v>
      </c>
      <c r="F103" s="22" t="s">
        <v>18</v>
      </c>
      <c r="G103" s="22" t="s">
        <v>19</v>
      </c>
      <c r="H103" s="23" t="s">
        <v>20</v>
      </c>
    </row>
    <row r="104" spans="1:8" ht="15.75" thickBot="1">
      <c r="B104" s="33">
        <v>44160</v>
      </c>
      <c r="C104" s="34">
        <v>1.67E-2</v>
      </c>
      <c r="D104" s="11" t="s">
        <v>11</v>
      </c>
      <c r="E104" s="12">
        <v>0</v>
      </c>
      <c r="F104" s="12">
        <v>0</v>
      </c>
      <c r="G104" s="12">
        <v>30</v>
      </c>
      <c r="H104" s="14">
        <v>3</v>
      </c>
    </row>
    <row r="105" spans="1:8" ht="15.75" thickBot="1">
      <c r="B105" s="33"/>
      <c r="C105" s="34"/>
      <c r="D105" s="32" t="s">
        <v>12</v>
      </c>
      <c r="E105" s="5">
        <v>4.0000000000000002E-4</v>
      </c>
      <c r="F105" s="5">
        <v>0.8</v>
      </c>
      <c r="G105" s="5">
        <v>30</v>
      </c>
      <c r="H105" s="16">
        <v>1</v>
      </c>
    </row>
    <row r="106" spans="1:8" ht="15.75" thickBot="1">
      <c r="B106" s="33"/>
      <c r="C106" s="34"/>
      <c r="D106" s="32"/>
      <c r="E106" s="5">
        <v>4.0000000000000001E-3</v>
      </c>
      <c r="F106" s="5">
        <v>8</v>
      </c>
      <c r="G106" s="5">
        <v>31</v>
      </c>
      <c r="H106" s="16">
        <v>16</v>
      </c>
    </row>
    <row r="107" spans="1:8" ht="15.75" thickBot="1">
      <c r="B107" s="33"/>
      <c r="C107" s="34"/>
      <c r="D107" s="32"/>
      <c r="E107" s="5">
        <v>0.02</v>
      </c>
      <c r="F107" s="5">
        <v>40</v>
      </c>
      <c r="G107" s="5">
        <v>30</v>
      </c>
      <c r="H107" s="16">
        <v>26</v>
      </c>
    </row>
    <row r="108" spans="1:8" ht="15.75" thickBot="1">
      <c r="B108" s="33"/>
      <c r="C108" s="34"/>
      <c r="D108" s="17" t="s">
        <v>22</v>
      </c>
      <c r="E108" s="18">
        <v>0.1</v>
      </c>
      <c r="F108" s="18">
        <v>200</v>
      </c>
      <c r="G108" s="18">
        <v>30</v>
      </c>
      <c r="H108" s="20">
        <v>27</v>
      </c>
    </row>
    <row r="109" spans="1:8" ht="15.75" thickBot="1">
      <c r="B109" s="33">
        <v>44161</v>
      </c>
      <c r="C109" s="34">
        <v>1.6500000000000001E-2</v>
      </c>
      <c r="D109" s="11" t="s">
        <v>11</v>
      </c>
      <c r="E109" s="12">
        <v>0</v>
      </c>
      <c r="F109" s="12">
        <v>0</v>
      </c>
      <c r="G109" s="12">
        <v>30</v>
      </c>
      <c r="H109" s="14">
        <v>1</v>
      </c>
    </row>
    <row r="110" spans="1:8" ht="15.75" thickBot="1">
      <c r="B110" s="33"/>
      <c r="C110" s="34"/>
      <c r="D110" s="32" t="s">
        <v>12</v>
      </c>
      <c r="E110" s="5">
        <v>4.0000000000000002E-4</v>
      </c>
      <c r="F110" s="5">
        <v>0.8</v>
      </c>
      <c r="G110" s="5">
        <v>30</v>
      </c>
      <c r="H110" s="16">
        <v>2</v>
      </c>
    </row>
    <row r="111" spans="1:8" ht="15.75" thickBot="1">
      <c r="B111" s="33"/>
      <c r="C111" s="34"/>
      <c r="D111" s="32"/>
      <c r="E111" s="5">
        <v>4.0000000000000001E-3</v>
      </c>
      <c r="F111" s="5">
        <v>8</v>
      </c>
      <c r="G111" s="5">
        <v>30</v>
      </c>
      <c r="H111" s="16">
        <v>16</v>
      </c>
    </row>
    <row r="112" spans="1:8" ht="15.75" thickBot="1">
      <c r="B112" s="33"/>
      <c r="C112" s="34"/>
      <c r="D112" s="32"/>
      <c r="E112" s="5">
        <v>0.02</v>
      </c>
      <c r="F112" s="5">
        <v>40</v>
      </c>
      <c r="G112" s="5">
        <v>32</v>
      </c>
      <c r="H112" s="16">
        <v>31</v>
      </c>
    </row>
    <row r="113" spans="2:8" ht="15.75" thickBot="1">
      <c r="B113" s="33"/>
      <c r="C113" s="34"/>
      <c r="D113" s="17" t="s">
        <v>22</v>
      </c>
      <c r="E113" s="18">
        <v>0.1</v>
      </c>
      <c r="F113" s="18">
        <v>200</v>
      </c>
      <c r="G113" s="18">
        <v>30</v>
      </c>
      <c r="H113" s="20">
        <v>27</v>
      </c>
    </row>
    <row r="114" spans="2:8" ht="15.75" thickBot="1">
      <c r="B114" s="33">
        <v>44166</v>
      </c>
      <c r="C114" s="34">
        <v>2.0799999999999999E-2</v>
      </c>
      <c r="D114" s="11" t="s">
        <v>11</v>
      </c>
      <c r="E114" s="12">
        <v>0</v>
      </c>
      <c r="F114" s="12">
        <v>0</v>
      </c>
      <c r="G114" s="12">
        <v>30</v>
      </c>
      <c r="H114" s="14">
        <v>0</v>
      </c>
    </row>
    <row r="115" spans="2:8" ht="15.75" thickBot="1">
      <c r="B115" s="33"/>
      <c r="C115" s="34"/>
      <c r="D115" s="32" t="s">
        <v>12</v>
      </c>
      <c r="E115" s="5">
        <v>4.0000000000000002E-4</v>
      </c>
      <c r="F115" s="5">
        <v>0.8</v>
      </c>
      <c r="G115" s="5">
        <v>30</v>
      </c>
      <c r="H115" s="16">
        <v>2</v>
      </c>
    </row>
    <row r="116" spans="2:8" ht="15.75" thickBot="1">
      <c r="B116" s="33"/>
      <c r="C116" s="34"/>
      <c r="D116" s="32"/>
      <c r="E116" s="5">
        <v>4.0000000000000001E-3</v>
      </c>
      <c r="F116" s="5">
        <v>8</v>
      </c>
      <c r="G116" s="5">
        <v>30</v>
      </c>
      <c r="H116" s="16">
        <v>20</v>
      </c>
    </row>
    <row r="117" spans="2:8" ht="15.75" thickBot="1">
      <c r="B117" s="33"/>
      <c r="C117" s="34"/>
      <c r="D117" s="32"/>
      <c r="E117" s="5">
        <v>0.02</v>
      </c>
      <c r="F117" s="5">
        <v>40</v>
      </c>
      <c r="G117" s="5">
        <v>30</v>
      </c>
      <c r="H117" s="16">
        <v>28</v>
      </c>
    </row>
    <row r="118" spans="2:8" ht="15.75" thickBot="1">
      <c r="B118" s="33"/>
      <c r="C118" s="34"/>
      <c r="D118" s="17" t="s">
        <v>22</v>
      </c>
      <c r="E118" s="18">
        <v>0.1</v>
      </c>
      <c r="F118" s="18">
        <v>200</v>
      </c>
      <c r="G118" s="18">
        <v>30</v>
      </c>
      <c r="H118" s="20">
        <v>23</v>
      </c>
    </row>
  </sheetData>
  <mergeCells count="45">
    <mergeCell ref="B114:B118"/>
    <mergeCell ref="C114:C118"/>
    <mergeCell ref="D115:D117"/>
    <mergeCell ref="B104:B108"/>
    <mergeCell ref="C104:C108"/>
    <mergeCell ref="D105:D107"/>
    <mergeCell ref="B109:B113"/>
    <mergeCell ref="C109:C113"/>
    <mergeCell ref="D110:D112"/>
    <mergeCell ref="B89:B93"/>
    <mergeCell ref="C89:C93"/>
    <mergeCell ref="D90:D92"/>
    <mergeCell ref="B94:B98"/>
    <mergeCell ref="C94:C98"/>
    <mergeCell ref="D95:D97"/>
    <mergeCell ref="B72:B78"/>
    <mergeCell ref="C72:C78"/>
    <mergeCell ref="D73:D77"/>
    <mergeCell ref="B84:B88"/>
    <mergeCell ref="C84:C88"/>
    <mergeCell ref="D85:D87"/>
    <mergeCell ref="B58:B64"/>
    <mergeCell ref="C58:C64"/>
    <mergeCell ref="D59:D63"/>
    <mergeCell ref="B65:B71"/>
    <mergeCell ref="C65:C71"/>
    <mergeCell ref="D66:D70"/>
    <mergeCell ref="B42:B49"/>
    <mergeCell ref="C42:C49"/>
    <mergeCell ref="D43:D48"/>
    <mergeCell ref="B50:B57"/>
    <mergeCell ref="C50:C57"/>
    <mergeCell ref="D51:D56"/>
    <mergeCell ref="B21:B28"/>
    <mergeCell ref="C21:C28"/>
    <mergeCell ref="D22:D27"/>
    <mergeCell ref="B34:B41"/>
    <mergeCell ref="C34:C41"/>
    <mergeCell ref="D35:D40"/>
    <mergeCell ref="B5:B12"/>
    <mergeCell ref="C5:C12"/>
    <mergeCell ref="D6:D11"/>
    <mergeCell ref="B13:B20"/>
    <mergeCell ref="C13:C20"/>
    <mergeCell ref="D14:D19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2"/>
  <sheetViews>
    <sheetView workbookViewId="0">
      <selection activeCell="A25" sqref="A25"/>
    </sheetView>
  </sheetViews>
  <sheetFormatPr defaultRowHeight="15"/>
  <cols>
    <col min="1" max="1" width="23.85546875" customWidth="1"/>
    <col min="2" max="2" width="17.42578125" bestFit="1" customWidth="1"/>
    <col min="3" max="3" width="17" customWidth="1"/>
    <col min="4" max="4" width="9.140625" customWidth="1"/>
  </cols>
  <sheetData>
    <row r="1" spans="1:6">
      <c r="A1" t="s">
        <v>27</v>
      </c>
    </row>
    <row r="2" spans="1:6">
      <c r="A2" t="s">
        <v>28</v>
      </c>
    </row>
    <row r="4" spans="1:6">
      <c r="C4" t="s">
        <v>29</v>
      </c>
    </row>
    <row r="5" spans="1:6">
      <c r="B5" s="24" t="s">
        <v>30</v>
      </c>
      <c r="C5" s="7" t="s">
        <v>31</v>
      </c>
      <c r="D5" s="7" t="s">
        <v>32</v>
      </c>
      <c r="E5" s="7" t="s">
        <v>33</v>
      </c>
      <c r="F5" s="7" t="s">
        <v>34</v>
      </c>
    </row>
    <row r="6" spans="1:6">
      <c r="B6">
        <v>0</v>
      </c>
      <c r="C6">
        <v>69.23</v>
      </c>
      <c r="D6">
        <v>69.36</v>
      </c>
      <c r="E6">
        <v>69.37</v>
      </c>
      <c r="F6">
        <v>69.320000000000007</v>
      </c>
    </row>
    <row r="7" spans="1:6">
      <c r="B7">
        <v>5.0000000000000004E-6</v>
      </c>
      <c r="C7">
        <v>453.56</v>
      </c>
      <c r="D7">
        <v>447.97</v>
      </c>
      <c r="E7">
        <v>445.05</v>
      </c>
      <c r="F7">
        <v>448.85999999999996</v>
      </c>
    </row>
    <row r="8" spans="1:6">
      <c r="B8">
        <v>1.0000000000000001E-5</v>
      </c>
      <c r="C8">
        <v>806.08</v>
      </c>
      <c r="D8">
        <v>801.19</v>
      </c>
      <c r="E8">
        <v>790.94</v>
      </c>
      <c r="F8">
        <v>799.40333333333331</v>
      </c>
    </row>
    <row r="9" spans="1:6">
      <c r="B9">
        <v>2.0000000000000002E-5</v>
      </c>
      <c r="C9">
        <v>1522.15</v>
      </c>
      <c r="D9">
        <v>1524.54</v>
      </c>
      <c r="E9">
        <v>1514.49</v>
      </c>
      <c r="F9">
        <v>1520.3933333333334</v>
      </c>
    </row>
    <row r="10" spans="1:6">
      <c r="B10">
        <v>2.0000000000000001E-4</v>
      </c>
      <c r="C10">
        <v>15444.79</v>
      </c>
      <c r="D10">
        <v>15607.7</v>
      </c>
      <c r="E10">
        <v>15606.79</v>
      </c>
      <c r="F10">
        <v>15553.093333333332</v>
      </c>
    </row>
    <row r="11" spans="1:6">
      <c r="B11">
        <v>4.0000000000000002E-4</v>
      </c>
      <c r="C11">
        <v>39262.32</v>
      </c>
      <c r="D11">
        <v>38948.44</v>
      </c>
      <c r="E11">
        <v>38565.49</v>
      </c>
      <c r="F11">
        <v>38925.416666666664</v>
      </c>
    </row>
    <row r="13" spans="1:6">
      <c r="A13" t="s">
        <v>35</v>
      </c>
      <c r="B13">
        <v>2.7900000000000001E-2</v>
      </c>
    </row>
    <row r="15" spans="1:6">
      <c r="A15" t="s">
        <v>36</v>
      </c>
      <c r="B15" t="s">
        <v>37</v>
      </c>
    </row>
    <row r="16" spans="1:6">
      <c r="A16">
        <v>1</v>
      </c>
      <c r="B16">
        <v>67.790000000000006</v>
      </c>
    </row>
    <row r="17" spans="1:13">
      <c r="A17">
        <v>2</v>
      </c>
      <c r="B17">
        <v>70.09</v>
      </c>
    </row>
    <row r="18" spans="1:13">
      <c r="A18">
        <v>3</v>
      </c>
      <c r="B18">
        <v>72.14</v>
      </c>
    </row>
    <row r="19" spans="1:13">
      <c r="A19">
        <v>4</v>
      </c>
      <c r="B19">
        <v>67.73</v>
      </c>
    </row>
    <row r="21" spans="1:13">
      <c r="A21" t="s">
        <v>38</v>
      </c>
      <c r="B21">
        <v>90000000</v>
      </c>
    </row>
    <row r="22" spans="1:13">
      <c r="A22" t="s">
        <v>39</v>
      </c>
      <c r="B22">
        <f>AVERAGE(B16:B19)</f>
        <v>69.4375</v>
      </c>
    </row>
    <row r="24" spans="1:13" ht="45">
      <c r="A24" s="25" t="s">
        <v>40</v>
      </c>
      <c r="B24" t="s">
        <v>37</v>
      </c>
      <c r="C24" t="s">
        <v>41</v>
      </c>
      <c r="D24" t="s">
        <v>42</v>
      </c>
      <c r="E24" t="s">
        <v>43</v>
      </c>
      <c r="F24" t="s">
        <v>44</v>
      </c>
      <c r="G24" t="s">
        <v>45</v>
      </c>
      <c r="I24" s="25" t="s">
        <v>46</v>
      </c>
      <c r="J24" t="s">
        <v>47</v>
      </c>
      <c r="K24" t="s">
        <v>48</v>
      </c>
      <c r="L24" t="s">
        <v>49</v>
      </c>
      <c r="M24" t="s">
        <v>50</v>
      </c>
    </row>
    <row r="25" spans="1:13">
      <c r="A25">
        <v>1</v>
      </c>
      <c r="B25">
        <v>11434.74</v>
      </c>
      <c r="C25">
        <f t="shared" ref="C25:C62" si="0">(B25-$B$22)/$B$21</f>
        <v>1.2628113888888889E-4</v>
      </c>
      <c r="D25">
        <v>10</v>
      </c>
      <c r="E25">
        <v>8</v>
      </c>
      <c r="F25">
        <f t="shared" ref="F25:F62" si="1">(C25*D25)/E25</f>
        <v>1.5785142361111112E-4</v>
      </c>
      <c r="G25" s="26">
        <f t="shared" ref="G25:G62" si="2">F25*1000</f>
        <v>0.15785142361111112</v>
      </c>
      <c r="I25">
        <f>AVERAGE(G25:G62)</f>
        <v>0.39120779057017535</v>
      </c>
      <c r="J25">
        <f>_xlfn.STDEV.S(G25:G62)</f>
        <v>0.12651038586010124</v>
      </c>
      <c r="K25">
        <f>_xlfn.CONFIDENCE.NORM(0.05,J25,38)</f>
        <v>4.0223742246487719E-2</v>
      </c>
      <c r="L25">
        <f>I25+K25</f>
        <v>0.43143153281666308</v>
      </c>
      <c r="M25">
        <f>I25-K25</f>
        <v>0.35098404832368763</v>
      </c>
    </row>
    <row r="26" spans="1:13">
      <c r="A26">
        <v>2</v>
      </c>
      <c r="B26">
        <v>28961.439999999999</v>
      </c>
      <c r="C26">
        <f t="shared" si="0"/>
        <v>3.2102224999999999E-4</v>
      </c>
      <c r="D26">
        <v>10</v>
      </c>
      <c r="E26">
        <v>8</v>
      </c>
      <c r="F26">
        <f t="shared" si="1"/>
        <v>4.0127781250000002E-4</v>
      </c>
      <c r="G26" s="26">
        <f t="shared" si="2"/>
        <v>0.4012778125</v>
      </c>
    </row>
    <row r="27" spans="1:13">
      <c r="A27">
        <v>3</v>
      </c>
      <c r="B27">
        <v>32367.75</v>
      </c>
      <c r="C27">
        <f t="shared" si="0"/>
        <v>3.588701388888889E-4</v>
      </c>
      <c r="D27">
        <v>10</v>
      </c>
      <c r="E27">
        <v>8</v>
      </c>
      <c r="F27">
        <f t="shared" si="1"/>
        <v>4.4858767361111114E-4</v>
      </c>
      <c r="G27" s="26">
        <f t="shared" si="2"/>
        <v>0.44858767361111113</v>
      </c>
    </row>
    <row r="28" spans="1:13">
      <c r="A28">
        <v>4</v>
      </c>
      <c r="B28">
        <v>25588.59</v>
      </c>
      <c r="C28">
        <f t="shared" si="0"/>
        <v>2.8354613888888891E-4</v>
      </c>
      <c r="D28">
        <v>10</v>
      </c>
      <c r="E28">
        <v>8</v>
      </c>
      <c r="F28">
        <f t="shared" si="1"/>
        <v>3.5443267361111113E-4</v>
      </c>
      <c r="G28" s="26">
        <f t="shared" si="2"/>
        <v>0.35443267361111114</v>
      </c>
    </row>
    <row r="29" spans="1:13">
      <c r="A29">
        <v>5</v>
      </c>
      <c r="B29">
        <v>29085.49</v>
      </c>
      <c r="C29">
        <f t="shared" si="0"/>
        <v>3.2240058333333333E-4</v>
      </c>
      <c r="D29">
        <v>10</v>
      </c>
      <c r="E29">
        <v>8</v>
      </c>
      <c r="F29">
        <f t="shared" si="1"/>
        <v>4.0300072916666665E-4</v>
      </c>
      <c r="G29" s="26">
        <f t="shared" si="2"/>
        <v>0.40300072916666663</v>
      </c>
    </row>
    <row r="30" spans="1:13">
      <c r="A30">
        <v>6</v>
      </c>
      <c r="B30">
        <v>33803.15</v>
      </c>
      <c r="C30">
        <f t="shared" si="0"/>
        <v>3.7481902777777778E-4</v>
      </c>
      <c r="D30">
        <v>10</v>
      </c>
      <c r="E30">
        <v>8</v>
      </c>
      <c r="F30">
        <f t="shared" si="1"/>
        <v>4.6852378472222219E-4</v>
      </c>
      <c r="G30" s="26">
        <f t="shared" si="2"/>
        <v>0.46852378472222217</v>
      </c>
    </row>
    <row r="31" spans="1:13">
      <c r="A31">
        <v>7</v>
      </c>
      <c r="B31">
        <v>44009.72</v>
      </c>
      <c r="C31">
        <f t="shared" si="0"/>
        <v>4.8822536111111113E-4</v>
      </c>
      <c r="D31">
        <v>10</v>
      </c>
      <c r="E31">
        <v>8</v>
      </c>
      <c r="F31">
        <f t="shared" si="1"/>
        <v>6.1028170138888887E-4</v>
      </c>
      <c r="G31" s="26">
        <f t="shared" si="2"/>
        <v>0.61028170138888882</v>
      </c>
    </row>
    <row r="32" spans="1:13">
      <c r="A32">
        <v>8</v>
      </c>
      <c r="B32">
        <v>29248.07</v>
      </c>
      <c r="C32">
        <f t="shared" si="0"/>
        <v>3.2420702777777777E-4</v>
      </c>
      <c r="D32">
        <v>10</v>
      </c>
      <c r="E32">
        <v>8</v>
      </c>
      <c r="F32">
        <f t="shared" si="1"/>
        <v>4.0525878472222224E-4</v>
      </c>
      <c r="G32" s="26">
        <f t="shared" si="2"/>
        <v>0.40525878472222221</v>
      </c>
    </row>
    <row r="33" spans="1:7">
      <c r="A33">
        <v>9</v>
      </c>
      <c r="B33">
        <v>15494.16</v>
      </c>
      <c r="C33">
        <f t="shared" si="0"/>
        <v>1.7138580555555556E-4</v>
      </c>
      <c r="D33">
        <v>10</v>
      </c>
      <c r="E33">
        <v>8</v>
      </c>
      <c r="F33">
        <f t="shared" si="1"/>
        <v>2.1423225694444444E-4</v>
      </c>
      <c r="G33" s="26">
        <f t="shared" si="2"/>
        <v>0.21423225694444445</v>
      </c>
    </row>
    <row r="34" spans="1:7">
      <c r="A34">
        <v>10</v>
      </c>
      <c r="B34">
        <v>32292.12</v>
      </c>
      <c r="C34">
        <f t="shared" si="0"/>
        <v>3.5802980555555553E-4</v>
      </c>
      <c r="D34">
        <v>10</v>
      </c>
      <c r="E34">
        <v>8</v>
      </c>
      <c r="F34">
        <f t="shared" si="1"/>
        <v>4.4753725694444442E-4</v>
      </c>
      <c r="G34" s="26">
        <f t="shared" si="2"/>
        <v>0.44753725694444441</v>
      </c>
    </row>
    <row r="35" spans="1:7">
      <c r="A35">
        <v>11</v>
      </c>
      <c r="B35">
        <v>31359.84</v>
      </c>
      <c r="C35">
        <f t="shared" si="0"/>
        <v>3.4767113888888891E-4</v>
      </c>
      <c r="D35">
        <v>10</v>
      </c>
      <c r="E35">
        <v>8</v>
      </c>
      <c r="F35">
        <f t="shared" si="1"/>
        <v>4.3458892361111117E-4</v>
      </c>
      <c r="G35" s="26">
        <f t="shared" si="2"/>
        <v>0.43458892361111118</v>
      </c>
    </row>
    <row r="36" spans="1:7">
      <c r="A36">
        <v>12</v>
      </c>
      <c r="B36">
        <v>26774.19</v>
      </c>
      <c r="C36">
        <f t="shared" si="0"/>
        <v>2.9671947222222218E-4</v>
      </c>
      <c r="D36">
        <v>10</v>
      </c>
      <c r="E36">
        <v>8</v>
      </c>
      <c r="F36">
        <f t="shared" si="1"/>
        <v>3.7089934027777774E-4</v>
      </c>
      <c r="G36" s="26">
        <f t="shared" si="2"/>
        <v>0.37089934027777777</v>
      </c>
    </row>
    <row r="37" spans="1:7">
      <c r="A37">
        <v>13</v>
      </c>
      <c r="B37">
        <v>13593.79</v>
      </c>
      <c r="C37">
        <f t="shared" si="0"/>
        <v>1.5027058333333333E-4</v>
      </c>
      <c r="D37">
        <v>10</v>
      </c>
      <c r="E37">
        <v>8</v>
      </c>
      <c r="F37">
        <f t="shared" si="1"/>
        <v>1.8783822916666667E-4</v>
      </c>
      <c r="G37" s="26">
        <f t="shared" si="2"/>
        <v>0.18783822916666668</v>
      </c>
    </row>
    <row r="38" spans="1:7">
      <c r="A38">
        <v>14</v>
      </c>
      <c r="B38">
        <v>24077.49</v>
      </c>
      <c r="C38">
        <f t="shared" si="0"/>
        <v>2.6675613888888888E-4</v>
      </c>
      <c r="D38">
        <v>10</v>
      </c>
      <c r="E38">
        <v>8</v>
      </c>
      <c r="F38">
        <f t="shared" si="1"/>
        <v>3.3344517361111109E-4</v>
      </c>
      <c r="G38" s="26">
        <f t="shared" si="2"/>
        <v>0.33344517361111109</v>
      </c>
    </row>
    <row r="39" spans="1:7">
      <c r="A39">
        <v>15</v>
      </c>
      <c r="B39">
        <v>25835.25</v>
      </c>
      <c r="C39">
        <f t="shared" si="0"/>
        <v>2.8628680555555555E-4</v>
      </c>
      <c r="D39">
        <v>10</v>
      </c>
      <c r="E39">
        <v>8</v>
      </c>
      <c r="F39">
        <f t="shared" si="1"/>
        <v>3.5785850694444445E-4</v>
      </c>
      <c r="G39" s="26">
        <f t="shared" si="2"/>
        <v>0.35785850694444443</v>
      </c>
    </row>
    <row r="40" spans="1:7">
      <c r="A40">
        <v>16</v>
      </c>
      <c r="B40">
        <v>34864.480000000003</v>
      </c>
      <c r="C40">
        <f t="shared" si="0"/>
        <v>3.8661158333333338E-4</v>
      </c>
      <c r="D40">
        <v>10</v>
      </c>
      <c r="E40">
        <v>8</v>
      </c>
      <c r="F40">
        <f t="shared" si="1"/>
        <v>4.832644791666667E-4</v>
      </c>
      <c r="G40" s="26">
        <f t="shared" si="2"/>
        <v>0.48326447916666671</v>
      </c>
    </row>
    <row r="41" spans="1:7">
      <c r="A41">
        <v>17</v>
      </c>
      <c r="B41">
        <v>32834.94</v>
      </c>
      <c r="C41">
        <f t="shared" si="0"/>
        <v>3.6406113888888894E-4</v>
      </c>
      <c r="D41">
        <v>10</v>
      </c>
      <c r="E41">
        <v>8</v>
      </c>
      <c r="F41">
        <f t="shared" si="1"/>
        <v>4.5507642361111115E-4</v>
      </c>
      <c r="G41" s="26">
        <f t="shared" si="2"/>
        <v>0.45507642361111117</v>
      </c>
    </row>
    <row r="42" spans="1:7">
      <c r="A42">
        <v>18</v>
      </c>
      <c r="B42">
        <v>30353.77</v>
      </c>
      <c r="C42">
        <f t="shared" si="0"/>
        <v>3.3649258333333333E-4</v>
      </c>
      <c r="D42">
        <v>10</v>
      </c>
      <c r="E42">
        <v>8</v>
      </c>
      <c r="F42">
        <f t="shared" si="1"/>
        <v>4.2061572916666666E-4</v>
      </c>
      <c r="G42" s="26">
        <f t="shared" si="2"/>
        <v>0.42061572916666667</v>
      </c>
    </row>
    <row r="43" spans="1:7">
      <c r="A43">
        <v>19</v>
      </c>
      <c r="B43">
        <v>34825.769999999997</v>
      </c>
      <c r="C43">
        <f t="shared" si="0"/>
        <v>3.8618147222222219E-4</v>
      </c>
      <c r="D43">
        <v>10</v>
      </c>
      <c r="E43">
        <v>8</v>
      </c>
      <c r="F43">
        <f t="shared" si="1"/>
        <v>4.8272684027777775E-4</v>
      </c>
      <c r="G43" s="26">
        <f t="shared" si="2"/>
        <v>0.48272684027777774</v>
      </c>
    </row>
    <row r="44" spans="1:7">
      <c r="A44">
        <v>20</v>
      </c>
      <c r="B44">
        <v>14564.17</v>
      </c>
      <c r="C44">
        <f t="shared" si="0"/>
        <v>1.6105258333333334E-4</v>
      </c>
      <c r="D44">
        <v>10</v>
      </c>
      <c r="E44">
        <v>8</v>
      </c>
      <c r="F44">
        <f t="shared" si="1"/>
        <v>2.0131572916666667E-4</v>
      </c>
      <c r="G44" s="26">
        <f t="shared" si="2"/>
        <v>0.20131572916666668</v>
      </c>
    </row>
    <row r="45" spans="1:7">
      <c r="A45">
        <v>21</v>
      </c>
      <c r="B45">
        <v>18814.759999999998</v>
      </c>
      <c r="C45">
        <f t="shared" si="0"/>
        <v>2.0828136111111109E-4</v>
      </c>
      <c r="D45">
        <v>10</v>
      </c>
      <c r="E45">
        <v>8</v>
      </c>
      <c r="F45">
        <f t="shared" si="1"/>
        <v>2.6035170138888884E-4</v>
      </c>
      <c r="G45" s="26">
        <f t="shared" si="2"/>
        <v>0.26035170138888886</v>
      </c>
    </row>
    <row r="46" spans="1:7">
      <c r="A46">
        <v>22</v>
      </c>
      <c r="B46">
        <v>23734.07</v>
      </c>
      <c r="C46">
        <f t="shared" si="0"/>
        <v>2.6294036111111109E-4</v>
      </c>
      <c r="D46">
        <v>10</v>
      </c>
      <c r="E46">
        <v>8</v>
      </c>
      <c r="F46">
        <f t="shared" si="1"/>
        <v>3.2867545138888889E-4</v>
      </c>
      <c r="G46" s="26">
        <f t="shared" si="2"/>
        <v>0.32867545138888887</v>
      </c>
    </row>
    <row r="47" spans="1:7">
      <c r="A47">
        <v>23</v>
      </c>
      <c r="B47">
        <v>19434.310000000001</v>
      </c>
      <c r="C47">
        <f t="shared" si="0"/>
        <v>2.1516525000000002E-4</v>
      </c>
      <c r="D47">
        <v>10</v>
      </c>
      <c r="E47">
        <v>8</v>
      </c>
      <c r="F47">
        <f t="shared" si="1"/>
        <v>2.6895656250000002E-4</v>
      </c>
      <c r="G47" s="26">
        <f t="shared" si="2"/>
        <v>0.2689565625</v>
      </c>
    </row>
    <row r="48" spans="1:7">
      <c r="A48">
        <v>24</v>
      </c>
      <c r="B48">
        <v>19483.5</v>
      </c>
      <c r="C48">
        <f t="shared" si="0"/>
        <v>2.1571180555555555E-4</v>
      </c>
      <c r="D48">
        <v>10</v>
      </c>
      <c r="E48">
        <v>8</v>
      </c>
      <c r="F48">
        <f t="shared" si="1"/>
        <v>2.6963975694444442E-4</v>
      </c>
      <c r="G48" s="26">
        <f t="shared" si="2"/>
        <v>0.26963975694444442</v>
      </c>
    </row>
    <row r="49" spans="1:7">
      <c r="A49">
        <v>25</v>
      </c>
      <c r="B49">
        <v>51250.02</v>
      </c>
      <c r="C49">
        <f t="shared" si="0"/>
        <v>5.686731388888889E-4</v>
      </c>
      <c r="D49">
        <v>10</v>
      </c>
      <c r="E49">
        <v>8</v>
      </c>
      <c r="F49">
        <f t="shared" si="1"/>
        <v>7.1084142361111107E-4</v>
      </c>
      <c r="G49" s="26">
        <f t="shared" si="2"/>
        <v>0.71084142361111102</v>
      </c>
    </row>
    <row r="50" spans="1:7">
      <c r="A50">
        <v>26</v>
      </c>
      <c r="B50">
        <v>36107.86</v>
      </c>
      <c r="C50">
        <f t="shared" si="0"/>
        <v>4.0042691666666668E-4</v>
      </c>
      <c r="D50">
        <v>10</v>
      </c>
      <c r="E50">
        <v>8</v>
      </c>
      <c r="F50">
        <f t="shared" si="1"/>
        <v>5.0053364583333337E-4</v>
      </c>
      <c r="G50" s="26">
        <f t="shared" si="2"/>
        <v>0.50053364583333337</v>
      </c>
    </row>
    <row r="51" spans="1:7">
      <c r="A51">
        <v>27</v>
      </c>
      <c r="B51">
        <v>32865.769999999997</v>
      </c>
      <c r="C51">
        <f t="shared" si="0"/>
        <v>3.644036944444444E-4</v>
      </c>
      <c r="D51">
        <v>10</v>
      </c>
      <c r="E51">
        <v>8</v>
      </c>
      <c r="F51">
        <f t="shared" si="1"/>
        <v>4.5550461805555549E-4</v>
      </c>
      <c r="G51" s="26">
        <f t="shared" si="2"/>
        <v>0.45550461805555548</v>
      </c>
    </row>
    <row r="52" spans="1:7">
      <c r="A52">
        <v>28</v>
      </c>
      <c r="B52">
        <v>29739.119999999999</v>
      </c>
      <c r="C52">
        <f t="shared" si="0"/>
        <v>3.2966313888888889E-4</v>
      </c>
      <c r="D52">
        <v>10</v>
      </c>
      <c r="E52">
        <v>8</v>
      </c>
      <c r="F52">
        <f t="shared" si="1"/>
        <v>4.1207892361111112E-4</v>
      </c>
      <c r="G52" s="26">
        <f t="shared" si="2"/>
        <v>0.41207892361111109</v>
      </c>
    </row>
    <row r="53" spans="1:7">
      <c r="A53">
        <v>29</v>
      </c>
      <c r="B53">
        <v>18224.63</v>
      </c>
      <c r="C53">
        <f t="shared" si="0"/>
        <v>2.0172436111111111E-4</v>
      </c>
      <c r="D53">
        <v>10</v>
      </c>
      <c r="E53">
        <v>8</v>
      </c>
      <c r="F53">
        <f t="shared" si="1"/>
        <v>2.5215545138888889E-4</v>
      </c>
      <c r="G53" s="26">
        <f t="shared" si="2"/>
        <v>0.2521554513888889</v>
      </c>
    </row>
    <row r="54" spans="1:7">
      <c r="A54">
        <v>30</v>
      </c>
      <c r="B54">
        <v>36052.870000000003</v>
      </c>
      <c r="C54">
        <f t="shared" si="0"/>
        <v>3.9981591666666671E-4</v>
      </c>
      <c r="D54">
        <v>10</v>
      </c>
      <c r="E54">
        <v>8</v>
      </c>
      <c r="F54">
        <f t="shared" si="1"/>
        <v>4.9976989583333336E-4</v>
      </c>
      <c r="G54" s="26">
        <f t="shared" si="2"/>
        <v>0.49976989583333337</v>
      </c>
    </row>
    <row r="55" spans="1:7">
      <c r="A55">
        <v>31</v>
      </c>
      <c r="B55">
        <v>31838.01</v>
      </c>
      <c r="C55">
        <f t="shared" si="0"/>
        <v>3.5298413888888887E-4</v>
      </c>
      <c r="D55">
        <v>10</v>
      </c>
      <c r="E55">
        <v>8</v>
      </c>
      <c r="F55">
        <f t="shared" si="1"/>
        <v>4.4123017361111109E-4</v>
      </c>
      <c r="G55" s="26">
        <f t="shared" si="2"/>
        <v>0.44123017361111111</v>
      </c>
    </row>
    <row r="56" spans="1:7">
      <c r="A56">
        <v>32</v>
      </c>
      <c r="B56">
        <v>37911.550000000003</v>
      </c>
      <c r="C56">
        <f t="shared" si="0"/>
        <v>4.2046791666666672E-4</v>
      </c>
      <c r="D56">
        <v>10</v>
      </c>
      <c r="E56">
        <v>8</v>
      </c>
      <c r="F56">
        <f t="shared" si="1"/>
        <v>5.2558489583333346E-4</v>
      </c>
      <c r="G56" s="26">
        <f t="shared" si="2"/>
        <v>0.52558489583333345</v>
      </c>
    </row>
    <row r="57" spans="1:7">
      <c r="A57">
        <v>33</v>
      </c>
      <c r="B57">
        <v>26855.82</v>
      </c>
      <c r="C57">
        <f t="shared" si="0"/>
        <v>2.9762647222222221E-4</v>
      </c>
      <c r="D57">
        <v>10</v>
      </c>
      <c r="E57">
        <v>8</v>
      </c>
      <c r="F57">
        <f t="shared" si="1"/>
        <v>3.7203309027777779E-4</v>
      </c>
      <c r="G57" s="26">
        <f t="shared" si="2"/>
        <v>0.37203309027777781</v>
      </c>
    </row>
    <row r="58" spans="1:7">
      <c r="A58">
        <v>34</v>
      </c>
      <c r="B58">
        <v>24978.84</v>
      </c>
      <c r="C58">
        <f t="shared" si="0"/>
        <v>2.7677113888888887E-4</v>
      </c>
      <c r="D58">
        <v>10</v>
      </c>
      <c r="E58">
        <v>8</v>
      </c>
      <c r="F58">
        <f t="shared" si="1"/>
        <v>3.4596392361111112E-4</v>
      </c>
      <c r="G58" s="26">
        <f t="shared" si="2"/>
        <v>0.34596392361111111</v>
      </c>
    </row>
    <row r="59" spans="1:7">
      <c r="A59">
        <v>35</v>
      </c>
      <c r="B59">
        <v>20203.75</v>
      </c>
      <c r="C59">
        <f t="shared" si="0"/>
        <v>2.2371458333333334E-4</v>
      </c>
      <c r="D59">
        <v>10</v>
      </c>
      <c r="E59">
        <v>8</v>
      </c>
      <c r="F59">
        <f t="shared" si="1"/>
        <v>2.796432291666667E-4</v>
      </c>
      <c r="G59" s="26">
        <f t="shared" si="2"/>
        <v>0.27964322916666667</v>
      </c>
    </row>
    <row r="60" spans="1:7">
      <c r="A60">
        <v>36</v>
      </c>
      <c r="B60">
        <v>46427.64</v>
      </c>
      <c r="C60">
        <f t="shared" si="0"/>
        <v>5.1509113888888885E-4</v>
      </c>
      <c r="D60">
        <v>10</v>
      </c>
      <c r="E60">
        <v>8</v>
      </c>
      <c r="F60">
        <f t="shared" si="1"/>
        <v>6.4386392361111104E-4</v>
      </c>
      <c r="G60" s="26">
        <f t="shared" si="2"/>
        <v>0.643863923611111</v>
      </c>
    </row>
    <row r="61" spans="1:7">
      <c r="A61">
        <v>37</v>
      </c>
      <c r="B61">
        <v>32804.44</v>
      </c>
      <c r="C61">
        <f t="shared" si="0"/>
        <v>3.6372225E-4</v>
      </c>
      <c r="D61">
        <v>10</v>
      </c>
      <c r="E61">
        <v>8</v>
      </c>
      <c r="F61">
        <f t="shared" si="1"/>
        <v>4.546528125E-4</v>
      </c>
      <c r="G61" s="26">
        <f t="shared" si="2"/>
        <v>0.4546528125</v>
      </c>
    </row>
    <row r="62" spans="1:7">
      <c r="A62">
        <v>38</v>
      </c>
      <c r="B62">
        <v>14887.26</v>
      </c>
      <c r="C62">
        <f t="shared" si="0"/>
        <v>1.6464247222222224E-4</v>
      </c>
      <c r="D62">
        <v>10</v>
      </c>
      <c r="E62">
        <v>8</v>
      </c>
      <c r="F62">
        <f t="shared" si="1"/>
        <v>2.058030902777778E-4</v>
      </c>
      <c r="G62" s="26">
        <f t="shared" si="2"/>
        <v>0.20580309027777779</v>
      </c>
    </row>
  </sheetData>
  <pageMargins left="0.70000000000000007" right="0.70000000000000007" top="0.75" bottom="0.75" header="0.30000000000000004" footer="0.30000000000000004"/>
  <pageSetup paperSize="9" fitToWidth="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3BBFA58680634782792DA3521D7250" ma:contentTypeVersion="9" ma:contentTypeDescription="Create a new document." ma:contentTypeScope="" ma:versionID="7a4bf7ae630aee0382c36b0daabba5d1">
  <xsd:schema xmlns:xsd="http://www.w3.org/2001/XMLSchema" xmlns:xs="http://www.w3.org/2001/XMLSchema" xmlns:p="http://schemas.microsoft.com/office/2006/metadata/properties" xmlns:ns2="07cc8306-ed5c-41e5-9aaf-1085538c004a" targetNamespace="http://schemas.microsoft.com/office/2006/metadata/properties" ma:root="true" ma:fieldsID="e24cb782f5c26f929b296162590cfe43" ns2:_="">
    <xsd:import namespace="07cc8306-ed5c-41e5-9aaf-1085538c00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cc8306-ed5c-41e5-9aaf-1085538c00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B9AC1A-0E5E-4C1D-945F-00E6A0C7F3AB}"/>
</file>

<file path=customXml/itemProps2.xml><?xml version="1.0" encoding="utf-8"?>
<ds:datastoreItem xmlns:ds="http://schemas.openxmlformats.org/officeDocument/2006/customXml" ds:itemID="{19E44C44-B344-4462-B55D-F206D7A4A9F7}"/>
</file>

<file path=customXml/itemProps3.xml><?xml version="1.0" encoding="utf-8"?>
<ds:datastoreItem xmlns:ds="http://schemas.openxmlformats.org/officeDocument/2006/customXml" ds:itemID="{4956843E-68A5-4DEC-83B2-97C49396C9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George Parsons</dc:creator>
  <cp:keywords/>
  <dc:description/>
  <cp:lastModifiedBy>George Parsons</cp:lastModifiedBy>
  <cp:revision/>
  <dcterms:created xsi:type="dcterms:W3CDTF">2021-12-09T11:36:58Z</dcterms:created>
  <dcterms:modified xsi:type="dcterms:W3CDTF">2021-12-13T14:53:35Z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0x010100843BBFA58680634782792DA3521D7250</vt:lpwstr>
  </property>
</Properties>
</file>