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.7.21\insects-3098005-supplementary\insects-3098005-conversion-v1\"/>
    </mc:Choice>
  </mc:AlternateContent>
  <xr:revisionPtr revIDLastSave="0" documentId="13_ncr:1_{508648C6-531D-4404-9180-F863560CF496}" xr6:coauthVersionLast="47" xr6:coauthVersionMax="47" xr10:uidLastSave="{00000000-0000-0000-0000-000000000000}"/>
  <bookViews>
    <workbookView xWindow="-120" yWindow="-120" windowWidth="29040" windowHeight="15840" xr2:uid="{25016551-AADE-48C2-B787-D7072927CB78}"/>
  </bookViews>
  <sheets>
    <sheet name="Title" sheetId="13" r:id="rId1"/>
    <sheet name="Males data, metrics" sheetId="1" r:id="rId2"/>
    <sheet name="Females data, metrics" sheetId="12" r:id="rId3"/>
  </sheets>
  <calcPr calcId="191029" iterate="1" iterateCount="200" iterateDelta="1E-8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I47" i="1"/>
  <c r="AI49" i="1"/>
  <c r="AI50" i="1"/>
  <c r="AI51" i="1"/>
  <c r="AI52" i="1"/>
  <c r="AI53" i="1"/>
  <c r="AI55" i="1"/>
  <c r="AI61" i="1"/>
  <c r="AI62" i="1"/>
  <c r="AI63" i="1"/>
  <c r="AI39" i="1"/>
  <c r="AI40" i="1"/>
  <c r="AI41" i="1"/>
  <c r="AI42" i="1"/>
  <c r="AI43" i="1"/>
  <c r="AI44" i="1"/>
  <c r="AI45" i="1"/>
  <c r="AI38" i="1"/>
  <c r="AI35" i="1"/>
  <c r="AI36" i="1"/>
  <c r="AI37" i="1"/>
  <c r="AI34" i="1"/>
  <c r="AI33" i="1"/>
  <c r="AI31" i="1"/>
  <c r="AI30" i="1"/>
  <c r="AI27" i="1"/>
  <c r="AI28" i="1"/>
  <c r="AI29" i="1"/>
  <c r="AI32" i="1"/>
  <c r="AI21" i="1"/>
  <c r="AI22" i="1"/>
  <c r="AI23" i="1"/>
  <c r="AI24" i="1"/>
  <c r="AI25" i="1"/>
  <c r="AI19" i="1"/>
  <c r="AI17" i="1"/>
  <c r="AI15" i="1"/>
  <c r="AI11" i="1"/>
  <c r="AI7" i="1"/>
  <c r="AR89" i="12"/>
  <c r="AQ89" i="12"/>
  <c r="AP89" i="12"/>
  <c r="AR88" i="12"/>
  <c r="AQ88" i="12"/>
  <c r="AP88" i="12"/>
  <c r="AR87" i="12"/>
  <c r="AQ87" i="12"/>
  <c r="AP87" i="12"/>
  <c r="AR86" i="12"/>
  <c r="AQ86" i="12"/>
  <c r="AP86" i="12"/>
  <c r="AR85" i="12"/>
  <c r="AQ85" i="12"/>
  <c r="AP85" i="12"/>
  <c r="AR84" i="12"/>
  <c r="AQ84" i="12"/>
  <c r="AP84" i="12"/>
  <c r="AR83" i="12"/>
  <c r="AQ83" i="12"/>
  <c r="AP83" i="12"/>
  <c r="AR82" i="12"/>
  <c r="AQ82" i="12"/>
  <c r="AP82" i="12"/>
  <c r="AR81" i="12"/>
  <c r="AQ81" i="12"/>
  <c r="AP81" i="12"/>
  <c r="AR80" i="12"/>
  <c r="AQ80" i="12"/>
  <c r="AP80" i="12"/>
  <c r="AR79" i="12"/>
  <c r="AQ79" i="12"/>
  <c r="AP79" i="12"/>
  <c r="AR78" i="12"/>
  <c r="AQ78" i="12"/>
  <c r="AP78" i="12"/>
  <c r="AR77" i="12"/>
  <c r="AQ77" i="12"/>
  <c r="AP77" i="12"/>
  <c r="AR76" i="12"/>
  <c r="AQ76" i="12"/>
  <c r="AP76" i="12"/>
  <c r="AR75" i="12"/>
  <c r="AQ75" i="12"/>
  <c r="AP75" i="12"/>
  <c r="AR74" i="12"/>
  <c r="AQ74" i="12"/>
  <c r="AP74" i="12"/>
  <c r="AR73" i="12"/>
  <c r="AQ73" i="12"/>
  <c r="AP73" i="12"/>
  <c r="AR72" i="12"/>
  <c r="AQ72" i="12"/>
  <c r="AP72" i="12"/>
  <c r="AR71" i="12"/>
  <c r="AQ71" i="12"/>
  <c r="AP71" i="12"/>
  <c r="AR70" i="12"/>
  <c r="AQ70" i="12"/>
  <c r="AP70" i="12"/>
  <c r="AR69" i="12"/>
  <c r="AQ69" i="12"/>
  <c r="AP69" i="12"/>
  <c r="AR68" i="12"/>
  <c r="AQ68" i="12"/>
  <c r="AP68" i="12"/>
  <c r="AR67" i="12"/>
  <c r="AQ67" i="12"/>
  <c r="AP67" i="12"/>
  <c r="AR66" i="12"/>
  <c r="AQ66" i="12"/>
  <c r="AP66" i="12"/>
  <c r="AR65" i="12"/>
  <c r="AQ65" i="12"/>
  <c r="AP65" i="12"/>
  <c r="AR64" i="12"/>
  <c r="AQ64" i="12"/>
  <c r="AP64" i="12"/>
  <c r="AR63" i="12"/>
  <c r="AQ63" i="12"/>
  <c r="AP63" i="12"/>
  <c r="AR62" i="12"/>
  <c r="AQ62" i="12"/>
  <c r="AP62" i="12"/>
  <c r="AR61" i="12"/>
  <c r="AQ61" i="12"/>
  <c r="AP61" i="12"/>
  <c r="AR60" i="12"/>
  <c r="AQ60" i="12"/>
  <c r="AP60" i="12"/>
  <c r="AR59" i="12"/>
  <c r="AQ59" i="12"/>
  <c r="AP59" i="12"/>
  <c r="AR58" i="12"/>
  <c r="AQ58" i="12"/>
  <c r="AP58" i="12"/>
  <c r="AR57" i="12"/>
  <c r="AQ57" i="12"/>
  <c r="AP57" i="12"/>
  <c r="AR56" i="12"/>
  <c r="AQ56" i="12"/>
  <c r="AP56" i="12"/>
  <c r="AR55" i="12"/>
  <c r="AQ55" i="12"/>
  <c r="AP55" i="12"/>
  <c r="AR54" i="12"/>
  <c r="AQ54" i="12"/>
  <c r="AP54" i="12"/>
  <c r="AR53" i="12"/>
  <c r="AQ53" i="12"/>
  <c r="AP53" i="12"/>
  <c r="AR52" i="12"/>
  <c r="AQ52" i="12"/>
  <c r="AP52" i="12"/>
  <c r="AR51" i="12"/>
  <c r="AQ51" i="12"/>
  <c r="AP51" i="12"/>
  <c r="AR50" i="12"/>
  <c r="AQ50" i="12"/>
  <c r="AP50" i="12"/>
  <c r="AR49" i="12"/>
  <c r="AQ49" i="12"/>
  <c r="AP49" i="12"/>
  <c r="AR48" i="12"/>
  <c r="AQ48" i="12"/>
  <c r="AP48" i="12"/>
  <c r="AR47" i="12"/>
  <c r="AQ47" i="12"/>
  <c r="AP47" i="12"/>
  <c r="AR46" i="12"/>
  <c r="AQ46" i="12"/>
  <c r="AP46" i="12"/>
  <c r="AR45" i="12"/>
  <c r="AQ45" i="12"/>
  <c r="AP45" i="12"/>
  <c r="AR44" i="12"/>
  <c r="AQ44" i="12"/>
  <c r="AP44" i="12"/>
  <c r="AR43" i="12"/>
  <c r="AQ43" i="12"/>
  <c r="AP43" i="12"/>
  <c r="AR42" i="12"/>
  <c r="AQ42" i="12"/>
  <c r="AP42" i="12"/>
  <c r="AR41" i="12"/>
  <c r="AQ41" i="12"/>
  <c r="AP41" i="12"/>
  <c r="AR40" i="12"/>
  <c r="AQ40" i="12"/>
  <c r="AP40" i="12"/>
  <c r="AR39" i="12"/>
  <c r="AQ39" i="12"/>
  <c r="AP39" i="12"/>
  <c r="AR38" i="12"/>
  <c r="AQ38" i="12"/>
  <c r="AP38" i="12"/>
  <c r="AR37" i="12"/>
  <c r="AQ37" i="12"/>
  <c r="AP37" i="12"/>
  <c r="AR36" i="12"/>
  <c r="AQ36" i="12"/>
  <c r="AP36" i="12"/>
  <c r="AR35" i="12"/>
  <c r="AQ35" i="12"/>
  <c r="AP35" i="12"/>
  <c r="AR34" i="12"/>
  <c r="AQ34" i="12"/>
  <c r="AP34" i="12"/>
  <c r="AR33" i="12"/>
  <c r="AQ33" i="12"/>
  <c r="AP33" i="12"/>
  <c r="AR32" i="12"/>
  <c r="AQ32" i="12"/>
  <c r="AP32" i="12"/>
  <c r="AR31" i="12"/>
  <c r="AQ31" i="12"/>
  <c r="AP31" i="12"/>
  <c r="AR30" i="12"/>
  <c r="AQ30" i="12"/>
  <c r="AP30" i="12"/>
  <c r="AR29" i="12"/>
  <c r="AQ29" i="12"/>
  <c r="AP29" i="12"/>
  <c r="AR28" i="12"/>
  <c r="AQ28" i="12"/>
  <c r="AP28" i="12"/>
  <c r="AQ27" i="12"/>
  <c r="AP27" i="12"/>
  <c r="AR26" i="12"/>
  <c r="AQ26" i="12"/>
  <c r="AP26" i="12"/>
  <c r="AR25" i="12"/>
  <c r="AQ25" i="12"/>
  <c r="AP25" i="12"/>
  <c r="AR24" i="12"/>
  <c r="AQ24" i="12"/>
  <c r="AP24" i="12"/>
  <c r="AR23" i="12"/>
  <c r="AQ23" i="12"/>
  <c r="AP23" i="12"/>
  <c r="AR22" i="12"/>
  <c r="AQ22" i="12"/>
  <c r="AP22" i="12"/>
  <c r="AR21" i="12"/>
  <c r="AQ21" i="12"/>
  <c r="AP21" i="12"/>
  <c r="AR20" i="12"/>
  <c r="AQ20" i="12"/>
  <c r="AP20" i="12"/>
  <c r="AR19" i="12"/>
  <c r="AQ19" i="12"/>
  <c r="AP19" i="12"/>
  <c r="AR18" i="12"/>
  <c r="AQ18" i="12"/>
  <c r="AP18" i="12"/>
  <c r="AR17" i="12"/>
  <c r="AQ17" i="12"/>
  <c r="AP17" i="12"/>
  <c r="AR16" i="12"/>
  <c r="AQ16" i="12"/>
  <c r="AP16" i="12"/>
  <c r="AR15" i="12"/>
  <c r="AQ15" i="12"/>
  <c r="AP15" i="12"/>
  <c r="AR14" i="12"/>
  <c r="AQ14" i="12"/>
  <c r="AP14" i="12"/>
  <c r="AR13" i="12"/>
  <c r="AQ13" i="12"/>
  <c r="AP13" i="12"/>
  <c r="AR12" i="12"/>
  <c r="AQ12" i="12"/>
  <c r="AP12" i="12"/>
  <c r="AR11" i="12"/>
  <c r="AQ11" i="12"/>
  <c r="AP11" i="12"/>
  <c r="AR10" i="12"/>
  <c r="AQ10" i="12"/>
  <c r="AP10" i="12"/>
  <c r="AR9" i="12"/>
  <c r="AQ9" i="12"/>
  <c r="AP9" i="12"/>
  <c r="AR8" i="12"/>
  <c r="AQ8" i="12"/>
  <c r="AP8" i="12"/>
  <c r="AR7" i="12"/>
  <c r="AQ7" i="12"/>
  <c r="AP7" i="12"/>
  <c r="AR6" i="12"/>
  <c r="AQ6" i="12"/>
  <c r="AP6" i="12"/>
  <c r="AR5" i="12"/>
  <c r="AQ5" i="12"/>
  <c r="AP5" i="12"/>
  <c r="AR4" i="12"/>
  <c r="AQ4" i="12"/>
  <c r="AP4" i="12"/>
  <c r="AI5" i="12"/>
  <c r="AJ5" i="12"/>
  <c r="AK5" i="12"/>
  <c r="AL5" i="12"/>
  <c r="AM5" i="12"/>
  <c r="AI6" i="12"/>
  <c r="AJ6" i="12"/>
  <c r="AK6" i="12"/>
  <c r="AL6" i="12"/>
  <c r="AM6" i="12"/>
  <c r="AI7" i="12"/>
  <c r="AJ7" i="12"/>
  <c r="AL7" i="12"/>
  <c r="AM7" i="12"/>
  <c r="AI8" i="12"/>
  <c r="AJ8" i="12"/>
  <c r="AK8" i="12"/>
  <c r="AL8" i="12"/>
  <c r="AM8" i="12"/>
  <c r="AI9" i="12"/>
  <c r="AJ9" i="12"/>
  <c r="AK9" i="12"/>
  <c r="AL9" i="12"/>
  <c r="AM9" i="12"/>
  <c r="AI10" i="12"/>
  <c r="AJ10" i="12"/>
  <c r="AK10" i="12"/>
  <c r="AL10" i="12"/>
  <c r="AM10" i="12"/>
  <c r="AI11" i="12"/>
  <c r="AJ11" i="12"/>
  <c r="AL11" i="12"/>
  <c r="AM11" i="12"/>
  <c r="AI12" i="12"/>
  <c r="AJ12" i="12"/>
  <c r="AK12" i="12"/>
  <c r="AL12" i="12"/>
  <c r="AM12" i="12"/>
  <c r="AI13" i="12"/>
  <c r="AJ13" i="12"/>
  <c r="AL13" i="12"/>
  <c r="AM13" i="12"/>
  <c r="AI14" i="12"/>
  <c r="AJ14" i="12"/>
  <c r="AK14" i="12"/>
  <c r="AL14" i="12"/>
  <c r="AM14" i="12"/>
  <c r="AI15" i="12"/>
  <c r="AJ15" i="12"/>
  <c r="AK15" i="12"/>
  <c r="AL15" i="12"/>
  <c r="AM15" i="12"/>
  <c r="AI16" i="12"/>
  <c r="AJ16" i="12"/>
  <c r="AK16" i="12"/>
  <c r="AL16" i="12"/>
  <c r="AM16" i="12"/>
  <c r="AI17" i="12"/>
  <c r="AJ17" i="12"/>
  <c r="AK17" i="12"/>
  <c r="AL17" i="12"/>
  <c r="AM17" i="12"/>
  <c r="AI18" i="12"/>
  <c r="AJ18" i="12"/>
  <c r="AK18" i="12"/>
  <c r="AL18" i="12"/>
  <c r="AM18" i="12"/>
  <c r="AI19" i="12"/>
  <c r="AJ19" i="12"/>
  <c r="AK19" i="12"/>
  <c r="AL19" i="12"/>
  <c r="AM19" i="12"/>
  <c r="AI20" i="12"/>
  <c r="AJ20" i="12"/>
  <c r="AK20" i="12"/>
  <c r="AL20" i="12"/>
  <c r="AM20" i="12"/>
  <c r="AI21" i="12"/>
  <c r="AJ21" i="12"/>
  <c r="AK21" i="12"/>
  <c r="AL21" i="12"/>
  <c r="AM21" i="12"/>
  <c r="AI22" i="12"/>
  <c r="AJ22" i="12"/>
  <c r="AK22" i="12"/>
  <c r="AL22" i="12"/>
  <c r="AM22" i="12"/>
  <c r="AI23" i="12"/>
  <c r="AJ23" i="12"/>
  <c r="AK23" i="12"/>
  <c r="AL23" i="12"/>
  <c r="AM23" i="12"/>
  <c r="AI24" i="12"/>
  <c r="AJ24" i="12"/>
  <c r="AK24" i="12"/>
  <c r="AL24" i="12"/>
  <c r="AM24" i="12"/>
  <c r="AI25" i="12"/>
  <c r="AJ25" i="12"/>
  <c r="AK25" i="12"/>
  <c r="AL25" i="12"/>
  <c r="AM25" i="12"/>
  <c r="AI28" i="12"/>
  <c r="AJ28" i="12"/>
  <c r="AK28" i="12"/>
  <c r="AL28" i="12"/>
  <c r="AM28" i="12"/>
  <c r="AI29" i="12"/>
  <c r="AJ29" i="12"/>
  <c r="AK29" i="12"/>
  <c r="AL29" i="12"/>
  <c r="AM29" i="12"/>
  <c r="AI30" i="12"/>
  <c r="AJ30" i="12"/>
  <c r="AK30" i="12"/>
  <c r="AL30" i="12"/>
  <c r="AM30" i="12"/>
  <c r="AI31" i="12"/>
  <c r="AJ31" i="12"/>
  <c r="AK31" i="12"/>
  <c r="AL31" i="12"/>
  <c r="AM31" i="12"/>
  <c r="AI32" i="12"/>
  <c r="AJ32" i="12"/>
  <c r="AK32" i="12"/>
  <c r="AL32" i="12"/>
  <c r="AM32" i="12"/>
  <c r="AI33" i="12"/>
  <c r="AJ33" i="12"/>
  <c r="AK33" i="12"/>
  <c r="AL33" i="12"/>
  <c r="AM33" i="12"/>
  <c r="AI34" i="12"/>
  <c r="AJ34" i="12"/>
  <c r="AK34" i="12"/>
  <c r="AL34" i="12"/>
  <c r="AM34" i="12"/>
  <c r="AI35" i="12"/>
  <c r="AJ35" i="12"/>
  <c r="AK35" i="12"/>
  <c r="AL35" i="12"/>
  <c r="AM35" i="12"/>
  <c r="AI36" i="12"/>
  <c r="AJ36" i="12"/>
  <c r="AK36" i="12"/>
  <c r="AL36" i="12"/>
  <c r="AM36" i="12"/>
  <c r="AI37" i="12"/>
  <c r="AJ37" i="12"/>
  <c r="AK37" i="12"/>
  <c r="AL37" i="12"/>
  <c r="AM37" i="12"/>
  <c r="AI38" i="12"/>
  <c r="AJ38" i="12"/>
  <c r="AK38" i="12"/>
  <c r="AL38" i="12"/>
  <c r="AM38" i="12"/>
  <c r="AI39" i="12"/>
  <c r="AJ39" i="12"/>
  <c r="AK39" i="12"/>
  <c r="AL39" i="12"/>
  <c r="AM39" i="12"/>
  <c r="AI40" i="12"/>
  <c r="AJ40" i="12"/>
  <c r="AK40" i="12"/>
  <c r="AL40" i="12"/>
  <c r="AM40" i="12"/>
  <c r="AI41" i="12"/>
  <c r="AJ41" i="12"/>
  <c r="AK41" i="12"/>
  <c r="AL41" i="12"/>
  <c r="AM41" i="12"/>
  <c r="AI42" i="12"/>
  <c r="AJ42" i="12"/>
  <c r="AK42" i="12"/>
  <c r="AL42" i="12"/>
  <c r="AM42" i="12"/>
  <c r="AI43" i="12"/>
  <c r="AJ43" i="12"/>
  <c r="AK43" i="12"/>
  <c r="AL43" i="12"/>
  <c r="AM43" i="12"/>
  <c r="AI44" i="12"/>
  <c r="AJ44" i="12"/>
  <c r="AK44" i="12"/>
  <c r="AL44" i="12"/>
  <c r="AM44" i="12"/>
  <c r="AI45" i="12"/>
  <c r="AJ45" i="12"/>
  <c r="AK45" i="12"/>
  <c r="AL45" i="12"/>
  <c r="AM45" i="12"/>
  <c r="AI46" i="12"/>
  <c r="AJ46" i="12"/>
  <c r="AK46" i="12"/>
  <c r="AL46" i="12"/>
  <c r="AM46" i="12"/>
  <c r="AI47" i="12"/>
  <c r="AJ47" i="12"/>
  <c r="AK47" i="12"/>
  <c r="AL47" i="12"/>
  <c r="AM47" i="12"/>
  <c r="AI48" i="12"/>
  <c r="AJ48" i="12"/>
  <c r="AK48" i="12"/>
  <c r="AL48" i="12"/>
  <c r="AM48" i="12"/>
  <c r="AI49" i="12"/>
  <c r="AJ49" i="12"/>
  <c r="AK49" i="12"/>
  <c r="AL49" i="12"/>
  <c r="AM49" i="12"/>
  <c r="AI50" i="12"/>
  <c r="AJ50" i="12"/>
  <c r="AK50" i="12"/>
  <c r="AL50" i="12"/>
  <c r="AM50" i="12"/>
  <c r="AI51" i="12"/>
  <c r="AJ51" i="12"/>
  <c r="AK51" i="12"/>
  <c r="AL51" i="12"/>
  <c r="AM51" i="12"/>
  <c r="AI52" i="12"/>
  <c r="AJ52" i="12"/>
  <c r="AK52" i="12"/>
  <c r="AL52" i="12"/>
  <c r="AM52" i="12"/>
  <c r="AI53" i="12"/>
  <c r="AJ53" i="12"/>
  <c r="AK53" i="12"/>
  <c r="AL53" i="12"/>
  <c r="AM53" i="12"/>
  <c r="AI54" i="12"/>
  <c r="AJ54" i="12"/>
  <c r="AK54" i="12"/>
  <c r="AL54" i="12"/>
  <c r="AM54" i="12"/>
  <c r="AI55" i="12"/>
  <c r="AJ55" i="12"/>
  <c r="AK55" i="12"/>
  <c r="AL55" i="12"/>
  <c r="AM55" i="12"/>
  <c r="AI56" i="12"/>
  <c r="AJ56" i="12"/>
  <c r="AK56" i="12"/>
  <c r="AL56" i="12"/>
  <c r="AM56" i="12"/>
  <c r="AI57" i="12"/>
  <c r="AJ57" i="12"/>
  <c r="AK57" i="12"/>
  <c r="AL57" i="12"/>
  <c r="AM57" i="12"/>
  <c r="AI58" i="12"/>
  <c r="AJ58" i="12"/>
  <c r="AK58" i="12"/>
  <c r="AL58" i="12"/>
  <c r="AM58" i="12"/>
  <c r="AI59" i="12"/>
  <c r="AJ59" i="12"/>
  <c r="AK59" i="12"/>
  <c r="AL59" i="12"/>
  <c r="AM59" i="12"/>
  <c r="AI60" i="12"/>
  <c r="AJ60" i="12"/>
  <c r="AK60" i="12"/>
  <c r="AL60" i="12"/>
  <c r="AM60" i="12"/>
  <c r="AI61" i="12"/>
  <c r="AJ61" i="12"/>
  <c r="AK61" i="12"/>
  <c r="AL61" i="12"/>
  <c r="AM61" i="12"/>
  <c r="AI62" i="12"/>
  <c r="AJ62" i="12"/>
  <c r="AK62" i="12"/>
  <c r="AL62" i="12"/>
  <c r="AM62" i="12"/>
  <c r="AI63" i="12"/>
  <c r="AJ63" i="12"/>
  <c r="AK63" i="12"/>
  <c r="AL63" i="12"/>
  <c r="AM63" i="12"/>
  <c r="AI64" i="12"/>
  <c r="AJ64" i="12"/>
  <c r="AK64" i="12"/>
  <c r="AL64" i="12"/>
  <c r="AM64" i="12"/>
  <c r="AI65" i="12"/>
  <c r="AJ65" i="12"/>
  <c r="AK65" i="12"/>
  <c r="AL65" i="12"/>
  <c r="AM65" i="12"/>
  <c r="AI66" i="12"/>
  <c r="AJ66" i="12"/>
  <c r="AK66" i="12"/>
  <c r="AL66" i="12"/>
  <c r="AM66" i="12"/>
  <c r="AI67" i="12"/>
  <c r="AJ67" i="12"/>
  <c r="AK67" i="12"/>
  <c r="AL67" i="12"/>
  <c r="AM67" i="12"/>
  <c r="AI68" i="12"/>
  <c r="AJ68" i="12"/>
  <c r="AK68" i="12"/>
  <c r="AL68" i="12"/>
  <c r="AM68" i="12"/>
  <c r="AI69" i="12"/>
  <c r="AJ69" i="12"/>
  <c r="AK69" i="12"/>
  <c r="AL69" i="12"/>
  <c r="AM69" i="12"/>
  <c r="AI70" i="12"/>
  <c r="AJ70" i="12"/>
  <c r="AK70" i="12"/>
  <c r="AL70" i="12"/>
  <c r="AM70" i="12"/>
  <c r="AI71" i="12"/>
  <c r="AJ71" i="12"/>
  <c r="AK71" i="12"/>
  <c r="AL71" i="12"/>
  <c r="AM71" i="12"/>
  <c r="AI72" i="12"/>
  <c r="AJ72" i="12"/>
  <c r="AK72" i="12"/>
  <c r="AL72" i="12"/>
  <c r="AM72" i="12"/>
  <c r="AI73" i="12"/>
  <c r="AJ73" i="12"/>
  <c r="AK73" i="12"/>
  <c r="AL73" i="12"/>
  <c r="AM73" i="12"/>
  <c r="AI74" i="12"/>
  <c r="AJ74" i="12"/>
  <c r="AK74" i="12"/>
  <c r="AL74" i="12"/>
  <c r="AM74" i="12"/>
  <c r="AI75" i="12"/>
  <c r="AJ75" i="12"/>
  <c r="AK75" i="12"/>
  <c r="AL75" i="12"/>
  <c r="AM75" i="12"/>
  <c r="AI76" i="12"/>
  <c r="AJ76" i="12"/>
  <c r="AK76" i="12"/>
  <c r="AL76" i="12"/>
  <c r="AM76" i="12"/>
  <c r="AI77" i="12"/>
  <c r="AJ77" i="12"/>
  <c r="AL77" i="12"/>
  <c r="AM77" i="12"/>
  <c r="AI78" i="12"/>
  <c r="AJ78" i="12"/>
  <c r="AK78" i="12"/>
  <c r="AL78" i="12"/>
  <c r="AM78" i="12"/>
  <c r="AI79" i="12"/>
  <c r="AJ79" i="12"/>
  <c r="AK79" i="12"/>
  <c r="AL79" i="12"/>
  <c r="AM79" i="12"/>
  <c r="AI80" i="12"/>
  <c r="AJ80" i="12"/>
  <c r="AK80" i="12"/>
  <c r="AL80" i="12"/>
  <c r="AM80" i="12"/>
  <c r="AI81" i="12"/>
  <c r="AJ81" i="12"/>
  <c r="AK81" i="12"/>
  <c r="AL81" i="12"/>
  <c r="AM81" i="12"/>
  <c r="AI82" i="12"/>
  <c r="AJ82" i="12"/>
  <c r="AK82" i="12"/>
  <c r="AL82" i="12"/>
  <c r="AM82" i="12"/>
  <c r="AI83" i="12"/>
  <c r="AJ83" i="12"/>
  <c r="AK83" i="12"/>
  <c r="AL83" i="12"/>
  <c r="AM83" i="12"/>
  <c r="AI84" i="12"/>
  <c r="AJ84" i="12"/>
  <c r="AK84" i="12"/>
  <c r="AL84" i="12"/>
  <c r="AM84" i="12"/>
  <c r="AI85" i="12"/>
  <c r="AK85" i="12"/>
  <c r="AL85" i="12"/>
  <c r="AM85" i="12"/>
  <c r="AI86" i="12"/>
  <c r="AJ86" i="12"/>
  <c r="AK86" i="12"/>
  <c r="AL86" i="12"/>
  <c r="AM86" i="12"/>
  <c r="AI87" i="12"/>
  <c r="AJ87" i="12"/>
  <c r="AK87" i="12"/>
  <c r="AL87" i="12"/>
  <c r="AM87" i="12"/>
  <c r="AI88" i="12"/>
  <c r="AJ88" i="12"/>
  <c r="AK88" i="12"/>
  <c r="AL88" i="12"/>
  <c r="AM88" i="12"/>
  <c r="AI89" i="12"/>
  <c r="AJ89" i="12"/>
  <c r="AK89" i="12"/>
  <c r="AL89" i="12"/>
  <c r="AM89" i="12"/>
  <c r="AM4" i="12"/>
  <c r="AL4" i="12"/>
  <c r="AK4" i="12"/>
  <c r="AJ4" i="12"/>
  <c r="AI4" i="12"/>
  <c r="AD5" i="12"/>
  <c r="AE5" i="12"/>
  <c r="AD6" i="12"/>
  <c r="AE6" i="12"/>
  <c r="AE7" i="12"/>
  <c r="AD8" i="12"/>
  <c r="AE8" i="12"/>
  <c r="AD9" i="12"/>
  <c r="AE9" i="12"/>
  <c r="AD10" i="12"/>
  <c r="AE10" i="12"/>
  <c r="AE11" i="12"/>
  <c r="AD12" i="12"/>
  <c r="AE12" i="12"/>
  <c r="AE13" i="12"/>
  <c r="AD14" i="12"/>
  <c r="AE14" i="12"/>
  <c r="AD15" i="12"/>
  <c r="AE15" i="12"/>
  <c r="AD16" i="12"/>
  <c r="AE16" i="12"/>
  <c r="AD17" i="12"/>
  <c r="AE17" i="12"/>
  <c r="AD18" i="12"/>
  <c r="AE18" i="12"/>
  <c r="AD19" i="12"/>
  <c r="AE19" i="12"/>
  <c r="AD20" i="12"/>
  <c r="AE20" i="12"/>
  <c r="AD21" i="12"/>
  <c r="AE21" i="12"/>
  <c r="AD22" i="12"/>
  <c r="AE22" i="12"/>
  <c r="AD23" i="12"/>
  <c r="AE23" i="12"/>
  <c r="AD24" i="12"/>
  <c r="AE24" i="12"/>
  <c r="AD25" i="12"/>
  <c r="AE25" i="12"/>
  <c r="AD26" i="12"/>
  <c r="AE26" i="12"/>
  <c r="AD28" i="12"/>
  <c r="AE28" i="12"/>
  <c r="AD29" i="12"/>
  <c r="AE29" i="12"/>
  <c r="AD30" i="12"/>
  <c r="AE30" i="12"/>
  <c r="AD31" i="12"/>
  <c r="AE31" i="12"/>
  <c r="AD32" i="12"/>
  <c r="AE32" i="12"/>
  <c r="AD33" i="12"/>
  <c r="AE33" i="12"/>
  <c r="AD34" i="12"/>
  <c r="AE34" i="12"/>
  <c r="AD35" i="12"/>
  <c r="AE35" i="12"/>
  <c r="AD36" i="12"/>
  <c r="AE36" i="12"/>
  <c r="AD37" i="12"/>
  <c r="AE37" i="12"/>
  <c r="AD38" i="12"/>
  <c r="AE38" i="12"/>
  <c r="AD39" i="12"/>
  <c r="AE39" i="12"/>
  <c r="AD40" i="12"/>
  <c r="AE40" i="12"/>
  <c r="AD41" i="12"/>
  <c r="AE41" i="12"/>
  <c r="AD42" i="12"/>
  <c r="AE42" i="12"/>
  <c r="AD43" i="12"/>
  <c r="AE43" i="12"/>
  <c r="AD44" i="12"/>
  <c r="AE44" i="12"/>
  <c r="AD45" i="12"/>
  <c r="AE45" i="12"/>
  <c r="AD46" i="12"/>
  <c r="AE46" i="12"/>
  <c r="AD47" i="12"/>
  <c r="AE47" i="12"/>
  <c r="AD48" i="12"/>
  <c r="AE48" i="12"/>
  <c r="AD49" i="12"/>
  <c r="AE49" i="12"/>
  <c r="AD50" i="12"/>
  <c r="AE50" i="12"/>
  <c r="AD51" i="12"/>
  <c r="AE51" i="12"/>
  <c r="AD52" i="12"/>
  <c r="AE52" i="12"/>
  <c r="AD53" i="12"/>
  <c r="AE53" i="12"/>
  <c r="AD54" i="12"/>
  <c r="AE54" i="12"/>
  <c r="AD55" i="12"/>
  <c r="AE55" i="12"/>
  <c r="AD56" i="12"/>
  <c r="AE56" i="12"/>
  <c r="AD57" i="12"/>
  <c r="AE57" i="12"/>
  <c r="AD58" i="12"/>
  <c r="AE58" i="12"/>
  <c r="AD59" i="12"/>
  <c r="AE59" i="12"/>
  <c r="AD60" i="12"/>
  <c r="AE60" i="12"/>
  <c r="AD61" i="12"/>
  <c r="AE61" i="12"/>
  <c r="AD62" i="12"/>
  <c r="AE62" i="12"/>
  <c r="AD63" i="12"/>
  <c r="AE63" i="12"/>
  <c r="AD64" i="12"/>
  <c r="AE64" i="12"/>
  <c r="AD65" i="12"/>
  <c r="AE65" i="12"/>
  <c r="AD66" i="12"/>
  <c r="AE66" i="12"/>
  <c r="AD67" i="12"/>
  <c r="AE67" i="12"/>
  <c r="AD68" i="12"/>
  <c r="AE68" i="12"/>
  <c r="AD69" i="12"/>
  <c r="AE69" i="12"/>
  <c r="AD70" i="12"/>
  <c r="AE70" i="12"/>
  <c r="AD71" i="12"/>
  <c r="AE71" i="12"/>
  <c r="AD72" i="12"/>
  <c r="AE72" i="12"/>
  <c r="AD73" i="12"/>
  <c r="AE73" i="12"/>
  <c r="AD74" i="12"/>
  <c r="AE74" i="12"/>
  <c r="AD75" i="12"/>
  <c r="AE75" i="12"/>
  <c r="AD76" i="12"/>
  <c r="AE76" i="12"/>
  <c r="AE77" i="12"/>
  <c r="AD78" i="12"/>
  <c r="AE78" i="12"/>
  <c r="AD79" i="12"/>
  <c r="AE79" i="12"/>
  <c r="AD80" i="12"/>
  <c r="AE80" i="12"/>
  <c r="AD81" i="12"/>
  <c r="AE81" i="12"/>
  <c r="AD82" i="12"/>
  <c r="AE82" i="12"/>
  <c r="AD83" i="12"/>
  <c r="AE83" i="12"/>
  <c r="AD84" i="12"/>
  <c r="AE84" i="12"/>
  <c r="AD86" i="12"/>
  <c r="AE86" i="12"/>
  <c r="AD87" i="12"/>
  <c r="AE87" i="12"/>
  <c r="AD88" i="12"/>
  <c r="AE88" i="12"/>
  <c r="AD89" i="12"/>
  <c r="AE89" i="12"/>
  <c r="AE4" i="12"/>
  <c r="AD4" i="12"/>
  <c r="AB5" i="12"/>
  <c r="AB6" i="12"/>
  <c r="AB7" i="12"/>
  <c r="AB8" i="12"/>
  <c r="AB9" i="12"/>
  <c r="AB10" i="12"/>
  <c r="AB11" i="12"/>
  <c r="AB12" i="12"/>
  <c r="AB13" i="12"/>
  <c r="AB14" i="12"/>
  <c r="AB15" i="12"/>
  <c r="AB16" i="12"/>
  <c r="AB17" i="12"/>
  <c r="AB18" i="12"/>
  <c r="AB19" i="12"/>
  <c r="AB20" i="12"/>
  <c r="AB21" i="12"/>
  <c r="AB22" i="12"/>
  <c r="AB23" i="12"/>
  <c r="AB24" i="12"/>
  <c r="AB25" i="12"/>
  <c r="AB26" i="12"/>
  <c r="AB27" i="12"/>
  <c r="AB28" i="12"/>
  <c r="AB29" i="12"/>
  <c r="AB30" i="12"/>
  <c r="AB31" i="12"/>
  <c r="AB32" i="12"/>
  <c r="AB33" i="12"/>
  <c r="AB34" i="12"/>
  <c r="AB35" i="12"/>
  <c r="AB36" i="12"/>
  <c r="AB37" i="12"/>
  <c r="AB38" i="12"/>
  <c r="AB39" i="12"/>
  <c r="AB40" i="12"/>
  <c r="AB41" i="12"/>
  <c r="AB42" i="12"/>
  <c r="AB43" i="12"/>
  <c r="AB44" i="12"/>
  <c r="AB45" i="12"/>
  <c r="AB46" i="12"/>
  <c r="AB47" i="12"/>
  <c r="AB48" i="12"/>
  <c r="AB49" i="12"/>
  <c r="AB50" i="12"/>
  <c r="AB51" i="12"/>
  <c r="AB52" i="12"/>
  <c r="AB53" i="12"/>
  <c r="AB54" i="12"/>
  <c r="AB55" i="12"/>
  <c r="AB56" i="12"/>
  <c r="AB57" i="12"/>
  <c r="AB58" i="12"/>
  <c r="AB59" i="12"/>
  <c r="AB60" i="12"/>
  <c r="AB61" i="12"/>
  <c r="AB62" i="12"/>
  <c r="AB63" i="12"/>
  <c r="AB64" i="12"/>
  <c r="AB65" i="12"/>
  <c r="AB66" i="12"/>
  <c r="AB67" i="12"/>
  <c r="AB68" i="12"/>
  <c r="AB69" i="12"/>
  <c r="AB70" i="12"/>
  <c r="AB71" i="12"/>
  <c r="AB72" i="12"/>
  <c r="AB73" i="12"/>
  <c r="AB74" i="12"/>
  <c r="AB75" i="12"/>
  <c r="AB76" i="12"/>
  <c r="AB77" i="12"/>
  <c r="AB78" i="12"/>
  <c r="AB79" i="12"/>
  <c r="AB80" i="12"/>
  <c r="AB81" i="12"/>
  <c r="AB82" i="12"/>
  <c r="AB83" i="12"/>
  <c r="AB84" i="12"/>
  <c r="AB86" i="12"/>
  <c r="AB87" i="12"/>
  <c r="AB88" i="12"/>
  <c r="AB89" i="12"/>
  <c r="AB4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23" i="12"/>
  <c r="Z24" i="12"/>
  <c r="Z25" i="12"/>
  <c r="Z26" i="12"/>
  <c r="Z27" i="12"/>
  <c r="Z28" i="12"/>
  <c r="Z29" i="12"/>
  <c r="Z30" i="12"/>
  <c r="Z31" i="12"/>
  <c r="Z32" i="12"/>
  <c r="Z33" i="12"/>
  <c r="Z34" i="12"/>
  <c r="Z35" i="12"/>
  <c r="Z36" i="12"/>
  <c r="Z37" i="12"/>
  <c r="Z38" i="12"/>
  <c r="Z39" i="12"/>
  <c r="Z40" i="12"/>
  <c r="Z41" i="12"/>
  <c r="Z42" i="12"/>
  <c r="Z43" i="12"/>
  <c r="Z44" i="12"/>
  <c r="Z45" i="12"/>
  <c r="Z46" i="12"/>
  <c r="Z47" i="12"/>
  <c r="Z48" i="12"/>
  <c r="Z49" i="12"/>
  <c r="Z50" i="12"/>
  <c r="Z51" i="12"/>
  <c r="Z52" i="12"/>
  <c r="Z53" i="12"/>
  <c r="Z54" i="12"/>
  <c r="Z55" i="12"/>
  <c r="Z56" i="12"/>
  <c r="Z57" i="12"/>
  <c r="Z58" i="12"/>
  <c r="Z59" i="12"/>
  <c r="Z60" i="12"/>
  <c r="Z61" i="12"/>
  <c r="Z62" i="12"/>
  <c r="Z63" i="12"/>
  <c r="Z64" i="12"/>
  <c r="Z65" i="12"/>
  <c r="Z66" i="12"/>
  <c r="Z67" i="12"/>
  <c r="Z68" i="12"/>
  <c r="Z69" i="12"/>
  <c r="Z70" i="12"/>
  <c r="Z71" i="12"/>
  <c r="Z72" i="12"/>
  <c r="Z73" i="12"/>
  <c r="Z74" i="12"/>
  <c r="Z75" i="12"/>
  <c r="Z76" i="12"/>
  <c r="Z77" i="12"/>
  <c r="Z78" i="12"/>
  <c r="Z79" i="12"/>
  <c r="Z80" i="12"/>
  <c r="Z81" i="12"/>
  <c r="Z82" i="12"/>
  <c r="Z83" i="12"/>
  <c r="Z84" i="12"/>
  <c r="Z86" i="12"/>
  <c r="Z87" i="12"/>
  <c r="Z88" i="12"/>
  <c r="Z89" i="12"/>
  <c r="Z4" i="12"/>
  <c r="T5" i="12"/>
  <c r="T6" i="12"/>
  <c r="T8" i="12"/>
  <c r="T9" i="12"/>
  <c r="T10" i="12"/>
  <c r="T12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6" i="12"/>
  <c r="T48" i="12"/>
  <c r="T49" i="12"/>
  <c r="T50" i="12"/>
  <c r="T51" i="12"/>
  <c r="T52" i="12"/>
  <c r="T54" i="12"/>
  <c r="T55" i="12"/>
  <c r="T56" i="12"/>
  <c r="T57" i="12"/>
  <c r="T58" i="12"/>
  <c r="T59" i="12"/>
  <c r="T60" i="12"/>
  <c r="T61" i="12"/>
  <c r="T62" i="12"/>
  <c r="T63" i="12"/>
  <c r="T64" i="12"/>
  <c r="T65" i="12"/>
  <c r="T66" i="12"/>
  <c r="T67" i="12"/>
  <c r="T68" i="12"/>
  <c r="T70" i="12"/>
  <c r="T71" i="12"/>
  <c r="T73" i="12"/>
  <c r="T74" i="12"/>
  <c r="T75" i="12"/>
  <c r="T76" i="12"/>
  <c r="T78" i="12"/>
  <c r="T79" i="12"/>
  <c r="T80" i="12"/>
  <c r="T81" i="12"/>
  <c r="T82" i="12"/>
  <c r="T83" i="12"/>
  <c r="T84" i="12"/>
  <c r="T86" i="12"/>
  <c r="T87" i="12"/>
  <c r="T88" i="12"/>
  <c r="T89" i="12"/>
  <c r="T4" i="12"/>
  <c r="R5" i="12"/>
  <c r="S5" i="12"/>
  <c r="R6" i="12"/>
  <c r="S6" i="12"/>
  <c r="S7" i="12"/>
  <c r="R8" i="12"/>
  <c r="S8" i="12"/>
  <c r="R9" i="12"/>
  <c r="S9" i="12"/>
  <c r="R10" i="12"/>
  <c r="S10" i="12"/>
  <c r="R11" i="12"/>
  <c r="S11" i="12"/>
  <c r="R12" i="12"/>
  <c r="S12" i="12"/>
  <c r="R13" i="12"/>
  <c r="S13" i="12"/>
  <c r="R14" i="12"/>
  <c r="S14" i="12"/>
  <c r="R15" i="12"/>
  <c r="S15" i="12"/>
  <c r="R16" i="12"/>
  <c r="S16" i="12"/>
  <c r="R17" i="12"/>
  <c r="S17" i="12"/>
  <c r="R18" i="12"/>
  <c r="S18" i="12"/>
  <c r="R19" i="12"/>
  <c r="S19" i="12"/>
  <c r="R20" i="12"/>
  <c r="S20" i="12"/>
  <c r="R21" i="12"/>
  <c r="S21" i="12"/>
  <c r="R22" i="12"/>
  <c r="S22" i="12"/>
  <c r="R23" i="12"/>
  <c r="S23" i="12"/>
  <c r="R24" i="12"/>
  <c r="S24" i="12"/>
  <c r="R25" i="12"/>
  <c r="S25" i="12"/>
  <c r="R26" i="12"/>
  <c r="S26" i="12"/>
  <c r="R28" i="12"/>
  <c r="S28" i="12"/>
  <c r="R29" i="12"/>
  <c r="S29" i="12"/>
  <c r="R30" i="12"/>
  <c r="S30" i="12"/>
  <c r="Q31" i="12"/>
  <c r="R31" i="12"/>
  <c r="S31" i="12"/>
  <c r="R32" i="12"/>
  <c r="S32" i="12"/>
  <c r="R33" i="12"/>
  <c r="S33" i="12"/>
  <c r="R34" i="12"/>
  <c r="S34" i="12"/>
  <c r="R35" i="12"/>
  <c r="S35" i="12"/>
  <c r="R36" i="12"/>
  <c r="S36" i="12"/>
  <c r="R37" i="12"/>
  <c r="S37" i="12"/>
  <c r="R38" i="12"/>
  <c r="S38" i="12"/>
  <c r="R39" i="12"/>
  <c r="S39" i="12"/>
  <c r="R40" i="12"/>
  <c r="S40" i="12"/>
  <c r="R41" i="12"/>
  <c r="S41" i="12"/>
  <c r="R42" i="12"/>
  <c r="S42" i="12"/>
  <c r="R43" i="12"/>
  <c r="S43" i="12"/>
  <c r="R44" i="12"/>
  <c r="S44" i="12"/>
  <c r="R45" i="12"/>
  <c r="S45" i="12"/>
  <c r="R46" i="12"/>
  <c r="S46" i="12"/>
  <c r="R47" i="12"/>
  <c r="S47" i="12"/>
  <c r="R48" i="12"/>
  <c r="S48" i="12"/>
  <c r="R49" i="12"/>
  <c r="S49" i="12"/>
  <c r="R50" i="12"/>
  <c r="S50" i="12"/>
  <c r="R51" i="12"/>
  <c r="S51" i="12"/>
  <c r="R52" i="12"/>
  <c r="S52" i="12"/>
  <c r="R53" i="12"/>
  <c r="S53" i="12"/>
  <c r="R54" i="12"/>
  <c r="S54" i="12"/>
  <c r="R55" i="12"/>
  <c r="S55" i="12"/>
  <c r="R56" i="12"/>
  <c r="S56" i="12"/>
  <c r="R57" i="12"/>
  <c r="S57" i="12"/>
  <c r="Q58" i="12"/>
  <c r="R58" i="12"/>
  <c r="S58" i="12"/>
  <c r="R59" i="12"/>
  <c r="S59" i="12"/>
  <c r="R60" i="12"/>
  <c r="S60" i="12"/>
  <c r="R61" i="12"/>
  <c r="S61" i="12"/>
  <c r="R62" i="12"/>
  <c r="S62" i="12"/>
  <c r="R63" i="12"/>
  <c r="S63" i="12"/>
  <c r="R64" i="12"/>
  <c r="S64" i="12"/>
  <c r="R65" i="12"/>
  <c r="S65" i="12"/>
  <c r="R66" i="12"/>
  <c r="S66" i="12"/>
  <c r="R67" i="12"/>
  <c r="S67" i="12"/>
  <c r="R68" i="12"/>
  <c r="S68" i="12"/>
  <c r="R69" i="12"/>
  <c r="S69" i="12"/>
  <c r="R70" i="12"/>
  <c r="S70" i="12"/>
  <c r="R71" i="12"/>
  <c r="S71" i="12"/>
  <c r="R72" i="12"/>
  <c r="S72" i="12"/>
  <c r="R73" i="12"/>
  <c r="S73" i="12"/>
  <c r="R74" i="12"/>
  <c r="S74" i="12"/>
  <c r="R75" i="12"/>
  <c r="S75" i="12"/>
  <c r="R76" i="12"/>
  <c r="S76" i="12"/>
  <c r="R77" i="12"/>
  <c r="S77" i="12"/>
  <c r="R78" i="12"/>
  <c r="S78" i="12"/>
  <c r="R79" i="12"/>
  <c r="S79" i="12"/>
  <c r="R80" i="12"/>
  <c r="S80" i="12"/>
  <c r="R81" i="12"/>
  <c r="S81" i="12"/>
  <c r="R82" i="12"/>
  <c r="S82" i="12"/>
  <c r="R83" i="12"/>
  <c r="S83" i="12"/>
  <c r="R84" i="12"/>
  <c r="S84" i="12"/>
  <c r="R85" i="12"/>
  <c r="S85" i="12"/>
  <c r="R86" i="12"/>
  <c r="S86" i="12"/>
  <c r="R87" i="12"/>
  <c r="S87" i="12"/>
  <c r="R88" i="12"/>
  <c r="S88" i="12"/>
  <c r="R89" i="12"/>
  <c r="S89" i="12"/>
  <c r="S4" i="12"/>
  <c r="R4" i="12"/>
  <c r="P5" i="12"/>
  <c r="AF5" i="12"/>
  <c r="P6" i="12"/>
  <c r="AF6" i="12"/>
  <c r="P8" i="12"/>
  <c r="AF8" i="12"/>
  <c r="P9" i="12"/>
  <c r="AF9" i="12"/>
  <c r="P10" i="12"/>
  <c r="AF10" i="12"/>
  <c r="P12" i="12"/>
  <c r="Q12" i="12"/>
  <c r="P15" i="12"/>
  <c r="AF15" i="12"/>
  <c r="P16" i="12"/>
  <c r="AF16" i="12"/>
  <c r="P17" i="12"/>
  <c r="AF17" i="12"/>
  <c r="P18" i="12"/>
  <c r="AF18" i="12"/>
  <c r="P19" i="12"/>
  <c r="AF19" i="12"/>
  <c r="P20" i="12"/>
  <c r="AF20" i="12"/>
  <c r="P21" i="12"/>
  <c r="Q21" i="12"/>
  <c r="P22" i="12"/>
  <c r="AF22" i="12"/>
  <c r="P23" i="12"/>
  <c r="AF23" i="12"/>
  <c r="P24" i="12"/>
  <c r="Q24" i="12"/>
  <c r="P25" i="12"/>
  <c r="AF25" i="12"/>
  <c r="P26" i="12"/>
  <c r="AF26" i="12"/>
  <c r="P28" i="12"/>
  <c r="AF28" i="12"/>
  <c r="P29" i="12"/>
  <c r="AF29" i="12"/>
  <c r="P30" i="12"/>
  <c r="AF30" i="12"/>
  <c r="P31" i="12"/>
  <c r="AF31" i="12"/>
  <c r="P32" i="12"/>
  <c r="AF32" i="12"/>
  <c r="P33" i="12"/>
  <c r="AF33" i="12"/>
  <c r="P34" i="12"/>
  <c r="Q34" i="12"/>
  <c r="P35" i="12"/>
  <c r="AF35" i="12"/>
  <c r="P36" i="12"/>
  <c r="AF36" i="12"/>
  <c r="P37" i="12"/>
  <c r="AF37" i="12"/>
  <c r="P38" i="12"/>
  <c r="AF38" i="12"/>
  <c r="P39" i="12"/>
  <c r="AF39" i="12"/>
  <c r="P40" i="12"/>
  <c r="AF40" i="12"/>
  <c r="P41" i="12"/>
  <c r="AF41" i="12"/>
  <c r="P42" i="12"/>
  <c r="AF42" i="12"/>
  <c r="P43" i="12"/>
  <c r="AF43" i="12"/>
  <c r="P44" i="12"/>
  <c r="AF44" i="12"/>
  <c r="P46" i="12"/>
  <c r="Q46" i="12"/>
  <c r="P48" i="12"/>
  <c r="AF48" i="12"/>
  <c r="P49" i="12"/>
  <c r="AF49" i="12"/>
  <c r="P50" i="12"/>
  <c r="Q50" i="12"/>
  <c r="P51" i="12"/>
  <c r="AF51" i="12"/>
  <c r="P52" i="12"/>
  <c r="AF52" i="12"/>
  <c r="P54" i="12"/>
  <c r="AF54" i="12"/>
  <c r="P55" i="12"/>
  <c r="Q55" i="12"/>
  <c r="P56" i="12"/>
  <c r="AF56" i="12"/>
  <c r="P57" i="12"/>
  <c r="AF57" i="12"/>
  <c r="P58" i="12"/>
  <c r="AF58" i="12"/>
  <c r="P59" i="12"/>
  <c r="AF59" i="12"/>
  <c r="P60" i="12"/>
  <c r="AF60" i="12"/>
  <c r="P61" i="12"/>
  <c r="AF61" i="12"/>
  <c r="P62" i="12"/>
  <c r="Q62" i="12"/>
  <c r="P63" i="12"/>
  <c r="AF63" i="12"/>
  <c r="P64" i="12"/>
  <c r="AF64" i="12"/>
  <c r="P65" i="12"/>
  <c r="AF65" i="12"/>
  <c r="P66" i="12"/>
  <c r="AF66" i="12"/>
  <c r="P67" i="12"/>
  <c r="Q67" i="12"/>
  <c r="P68" i="12"/>
  <c r="AF68" i="12"/>
  <c r="P70" i="12"/>
  <c r="AF70" i="12"/>
  <c r="P71" i="12"/>
  <c r="Q71" i="12"/>
  <c r="P73" i="12"/>
  <c r="Q73" i="12"/>
  <c r="P74" i="12"/>
  <c r="AF74" i="12"/>
  <c r="P75" i="12"/>
  <c r="AF75" i="12"/>
  <c r="P76" i="12"/>
  <c r="AF76" i="12"/>
  <c r="P78" i="12"/>
  <c r="Q78" i="12"/>
  <c r="P79" i="12"/>
  <c r="AF79" i="12"/>
  <c r="P80" i="12"/>
  <c r="Q80" i="12"/>
  <c r="P81" i="12"/>
  <c r="AF81" i="12"/>
  <c r="P82" i="12"/>
  <c r="AF82" i="12"/>
  <c r="P83" i="12"/>
  <c r="AF83" i="12"/>
  <c r="P84" i="12"/>
  <c r="AF84" i="12"/>
  <c r="P86" i="12"/>
  <c r="Q86" i="12"/>
  <c r="P87" i="12"/>
  <c r="AF87" i="12"/>
  <c r="P88" i="12"/>
  <c r="Q88" i="12"/>
  <c r="P89" i="12"/>
  <c r="Q89" i="12"/>
  <c r="P4" i="12"/>
  <c r="Q4" i="12"/>
  <c r="Q8" i="12"/>
  <c r="Q70" i="12"/>
  <c r="Q41" i="12"/>
  <c r="Q16" i="12"/>
  <c r="Q87" i="12"/>
  <c r="Q63" i="12"/>
  <c r="Q30" i="12"/>
  <c r="Q17" i="12"/>
  <c r="AF50" i="12"/>
  <c r="AF78" i="12"/>
  <c r="Q83" i="12"/>
  <c r="Q42" i="12"/>
  <c r="Q37" i="12"/>
  <c r="Q84" i="12"/>
  <c r="Q33" i="12"/>
  <c r="Q79" i="12"/>
  <c r="Q26" i="12"/>
  <c r="AF71" i="12"/>
  <c r="Q66" i="12"/>
  <c r="Q51" i="12"/>
  <c r="Q20" i="12"/>
  <c r="AF24" i="12"/>
  <c r="AF86" i="12"/>
  <c r="Q81" i="12"/>
  <c r="Q60" i="12"/>
  <c r="Q9" i="12"/>
  <c r="AF80" i="12"/>
  <c r="Q64" i="12"/>
  <c r="Q39" i="12"/>
  <c r="AF46" i="12"/>
  <c r="Q59" i="12"/>
  <c r="Q54" i="12"/>
  <c r="Q43" i="12"/>
  <c r="Q29" i="12"/>
  <c r="Q18" i="12"/>
  <c r="AF89" i="12"/>
  <c r="AF73" i="12"/>
  <c r="Q38" i="12"/>
  <c r="Q25" i="12"/>
  <c r="Q75" i="12"/>
  <c r="AF4" i="12"/>
  <c r="AF67" i="12"/>
  <c r="AF55" i="12"/>
  <c r="AF34" i="12"/>
  <c r="AF21" i="12"/>
  <c r="AF12" i="12"/>
  <c r="Q6" i="12"/>
  <c r="Q74" i="12"/>
  <c r="Q49" i="12"/>
  <c r="AF62" i="12"/>
  <c r="Q82" i="12"/>
  <c r="Q65" i="12"/>
  <c r="Q61" i="12"/>
  <c r="Q57" i="12"/>
  <c r="Q44" i="12"/>
  <c r="Q40" i="12"/>
  <c r="Q36" i="12"/>
  <c r="Q32" i="12"/>
  <c r="Q28" i="12"/>
  <c r="Q23" i="12"/>
  <c r="Q19" i="12"/>
  <c r="Q15" i="12"/>
  <c r="Q10" i="12"/>
  <c r="AF88" i="12"/>
  <c r="Q5" i="12"/>
  <c r="Q52" i="12"/>
  <c r="Q48" i="12"/>
  <c r="Q68" i="12"/>
  <c r="Q56" i="12"/>
  <c r="Q35" i="12"/>
  <c r="Q22" i="12"/>
  <c r="Q76" i="12"/>
  <c r="T36" i="1"/>
  <c r="T37" i="1"/>
  <c r="T38" i="1"/>
  <c r="T39" i="1"/>
  <c r="T42" i="1"/>
  <c r="T44" i="1"/>
  <c r="T46" i="1"/>
  <c r="T33" i="1"/>
  <c r="T34" i="1"/>
  <c r="AE42" i="1"/>
  <c r="AE43" i="1"/>
  <c r="AE44" i="1"/>
  <c r="AE45" i="1"/>
  <c r="AE34" i="1"/>
  <c r="AE35" i="1"/>
  <c r="AE36" i="1"/>
  <c r="AE32" i="1"/>
  <c r="AE33" i="1"/>
  <c r="AR4" i="1"/>
  <c r="AM5" i="1"/>
  <c r="AM6" i="1"/>
  <c r="AM7" i="1"/>
  <c r="AM8" i="1"/>
  <c r="AM9" i="1"/>
  <c r="AM10" i="1"/>
  <c r="AM11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30" i="1"/>
  <c r="AM31" i="1"/>
  <c r="AM34" i="1"/>
  <c r="AM35" i="1"/>
  <c r="AM38" i="1"/>
  <c r="AM39" i="1"/>
  <c r="AM40" i="1"/>
  <c r="AM41" i="1"/>
  <c r="AM46" i="1"/>
  <c r="AM47" i="1"/>
  <c r="AM48" i="1"/>
  <c r="AM49" i="1"/>
  <c r="AM50" i="1"/>
  <c r="AM51" i="1"/>
  <c r="AM52" i="1"/>
  <c r="AM54" i="1"/>
  <c r="AM55" i="1"/>
  <c r="AM60" i="1"/>
  <c r="AM61" i="1"/>
  <c r="AM62" i="1"/>
  <c r="AM63" i="1"/>
  <c r="AL5" i="1"/>
  <c r="AL6" i="1"/>
  <c r="AL7" i="1"/>
  <c r="AL8" i="1"/>
  <c r="AL10" i="1"/>
  <c r="AL11" i="1"/>
  <c r="AL14" i="1"/>
  <c r="AL15" i="1"/>
  <c r="AL16" i="1"/>
  <c r="AL17" i="1"/>
  <c r="AL18" i="1"/>
  <c r="AL19" i="1"/>
  <c r="AL20" i="1"/>
  <c r="AL21" i="1"/>
  <c r="AL22" i="1"/>
  <c r="AL23" i="1"/>
  <c r="AL24" i="1"/>
  <c r="AL26" i="1"/>
  <c r="AL27" i="1"/>
  <c r="AL28" i="1"/>
  <c r="AL29" i="1"/>
  <c r="AL30" i="1"/>
  <c r="AL31" i="1"/>
  <c r="AL34" i="1"/>
  <c r="AL35" i="1"/>
  <c r="AL38" i="1"/>
  <c r="AL39" i="1"/>
  <c r="AL40" i="1"/>
  <c r="AL41" i="1"/>
  <c r="AL46" i="1"/>
  <c r="AL47" i="1"/>
  <c r="AL48" i="1"/>
  <c r="AL49" i="1"/>
  <c r="AL50" i="1"/>
  <c r="AL51" i="1"/>
  <c r="AL52" i="1"/>
  <c r="AL53" i="1"/>
  <c r="AL54" i="1"/>
  <c r="AL55" i="1"/>
  <c r="AL60" i="1"/>
  <c r="AL61" i="1"/>
  <c r="AL62" i="1"/>
  <c r="AL63" i="1"/>
  <c r="AK5" i="1"/>
  <c r="AK6" i="1"/>
  <c r="AK7" i="1"/>
  <c r="AK10" i="1"/>
  <c r="AK11" i="1"/>
  <c r="AK14" i="1"/>
  <c r="AK15" i="1"/>
  <c r="AK16" i="1"/>
  <c r="AK17" i="1"/>
  <c r="AK18" i="1"/>
  <c r="AK19" i="1"/>
  <c r="AK20" i="1"/>
  <c r="AK21" i="1"/>
  <c r="AK22" i="1"/>
  <c r="AK23" i="1"/>
  <c r="AK24" i="1"/>
  <c r="AK26" i="1"/>
  <c r="AK27" i="1"/>
  <c r="AK28" i="1"/>
  <c r="AK29" i="1"/>
  <c r="AK30" i="1"/>
  <c r="AK34" i="1"/>
  <c r="AK38" i="1"/>
  <c r="AK39" i="1"/>
  <c r="AK46" i="1"/>
  <c r="AK47" i="1"/>
  <c r="AK48" i="1"/>
  <c r="AK49" i="1"/>
  <c r="AK50" i="1"/>
  <c r="AK51" i="1"/>
  <c r="AK52" i="1"/>
  <c r="AK53" i="1"/>
  <c r="AK54" i="1"/>
  <c r="AK55" i="1"/>
  <c r="AK60" i="1"/>
  <c r="AK61" i="1"/>
  <c r="AK62" i="1"/>
  <c r="AJ5" i="1"/>
  <c r="AJ6" i="1"/>
  <c r="AJ7" i="1"/>
  <c r="AJ8" i="1"/>
  <c r="AJ9" i="1"/>
  <c r="AJ10" i="1"/>
  <c r="AJ11" i="1"/>
  <c r="AJ14" i="1"/>
  <c r="AJ15" i="1"/>
  <c r="AJ16" i="1"/>
  <c r="AJ17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4" i="1"/>
  <c r="AJ35" i="1"/>
  <c r="AJ38" i="1"/>
  <c r="AJ39" i="1"/>
  <c r="AJ40" i="1"/>
  <c r="AJ41" i="1"/>
  <c r="AJ46" i="1"/>
  <c r="AJ47" i="1"/>
  <c r="AJ48" i="1"/>
  <c r="AJ49" i="1"/>
  <c r="AJ50" i="1"/>
  <c r="AJ51" i="1"/>
  <c r="AJ52" i="1"/>
  <c r="AJ53" i="1"/>
  <c r="AJ60" i="1"/>
  <c r="AJ61" i="1"/>
  <c r="AJ62" i="1"/>
  <c r="AJ63" i="1"/>
  <c r="AJ4" i="1"/>
  <c r="AM4" i="1"/>
  <c r="AL4" i="1"/>
  <c r="AK4" i="1"/>
  <c r="AI6" i="1"/>
  <c r="AE10" i="1"/>
  <c r="AE11" i="1"/>
  <c r="AE12" i="1"/>
  <c r="AE14" i="1"/>
  <c r="AE15" i="1"/>
  <c r="AE16" i="1"/>
  <c r="AE17" i="1"/>
  <c r="AE20" i="1"/>
  <c r="AE21" i="1"/>
  <c r="AE22" i="1"/>
  <c r="AE23" i="1"/>
  <c r="AE24" i="1"/>
  <c r="AE26" i="1"/>
  <c r="AE27" i="1"/>
  <c r="AE28" i="1"/>
  <c r="AE29" i="1"/>
  <c r="AE30" i="1"/>
  <c r="AE31" i="1"/>
  <c r="AE38" i="1"/>
  <c r="AE39" i="1"/>
  <c r="AE40" i="1"/>
  <c r="AE41" i="1"/>
  <c r="AE46" i="1"/>
  <c r="AE47" i="1"/>
  <c r="AE48" i="1"/>
  <c r="AE49" i="1"/>
  <c r="AE50" i="1"/>
  <c r="AE51" i="1"/>
  <c r="AE52" i="1"/>
  <c r="AE53" i="1"/>
  <c r="AE54" i="1"/>
  <c r="AE56" i="1"/>
  <c r="AE57" i="1"/>
  <c r="AE58" i="1"/>
  <c r="AE59" i="1"/>
  <c r="AE60" i="1"/>
  <c r="AE61" i="1"/>
  <c r="AE62" i="1"/>
  <c r="AE63" i="1"/>
  <c r="AE5" i="1"/>
  <c r="AE6" i="1"/>
  <c r="AE7" i="1"/>
  <c r="AE8" i="1"/>
  <c r="AE4" i="1"/>
  <c r="AD4" i="1"/>
  <c r="F5" i="1"/>
  <c r="F7" i="1"/>
  <c r="F9" i="1"/>
  <c r="T15" i="1"/>
  <c r="T4" i="1"/>
  <c r="S4" i="1"/>
  <c r="R4" i="1"/>
  <c r="AR63" i="1"/>
  <c r="AQ63" i="1"/>
  <c r="AP63" i="1"/>
  <c r="AB63" i="1"/>
  <c r="Z63" i="1"/>
  <c r="AR62" i="1"/>
  <c r="AQ62" i="1"/>
  <c r="AP62" i="1"/>
  <c r="AD62" i="1"/>
  <c r="AB62" i="1"/>
  <c r="Z62" i="1"/>
  <c r="T62" i="1"/>
  <c r="S62" i="1"/>
  <c r="R62" i="1"/>
  <c r="P62" i="1"/>
  <c r="G62" i="1"/>
  <c r="H62" i="1"/>
  <c r="AR61" i="1"/>
  <c r="AQ61" i="1"/>
  <c r="AP61" i="1"/>
  <c r="AD61" i="1"/>
  <c r="AB61" i="1"/>
  <c r="Z61" i="1"/>
  <c r="T61" i="1"/>
  <c r="S61" i="1"/>
  <c r="R61" i="1"/>
  <c r="P61" i="1"/>
  <c r="G61" i="1"/>
  <c r="H61" i="1"/>
  <c r="AR60" i="1"/>
  <c r="AQ60" i="1"/>
  <c r="AP60" i="1"/>
  <c r="AI60" i="1"/>
  <c r="AD60" i="1"/>
  <c r="AB60" i="1"/>
  <c r="Z60" i="1"/>
  <c r="T60" i="1"/>
  <c r="S60" i="1"/>
  <c r="R60" i="1"/>
  <c r="P60" i="1"/>
  <c r="G60" i="1"/>
  <c r="H60" i="1"/>
  <c r="AR59" i="1"/>
  <c r="AQ59" i="1"/>
  <c r="AP59" i="1"/>
  <c r="AD59" i="1"/>
  <c r="AB59" i="1"/>
  <c r="Z59" i="1"/>
  <c r="S59" i="1"/>
  <c r="R59" i="1"/>
  <c r="O59" i="1"/>
  <c r="AR58" i="1"/>
  <c r="AQ58" i="1"/>
  <c r="AP58" i="1"/>
  <c r="AD58" i="1"/>
  <c r="AB58" i="1"/>
  <c r="Z58" i="1"/>
  <c r="T58" i="1"/>
  <c r="S58" i="1"/>
  <c r="R58" i="1"/>
  <c r="P58" i="1"/>
  <c r="G58" i="1"/>
  <c r="H58" i="1"/>
  <c r="AR57" i="1"/>
  <c r="AQ57" i="1"/>
  <c r="AP57" i="1"/>
  <c r="AD57" i="1"/>
  <c r="AB57" i="1"/>
  <c r="Z57" i="1"/>
  <c r="T57" i="1"/>
  <c r="S57" i="1"/>
  <c r="R57" i="1"/>
  <c r="P57" i="1"/>
  <c r="G57" i="1"/>
  <c r="H57" i="1"/>
  <c r="AR56" i="1"/>
  <c r="AQ56" i="1"/>
  <c r="AP56" i="1"/>
  <c r="AD56" i="1"/>
  <c r="AB56" i="1"/>
  <c r="Z56" i="1"/>
  <c r="S56" i="1"/>
  <c r="R56" i="1"/>
  <c r="AR55" i="1"/>
  <c r="AQ55" i="1"/>
  <c r="T55" i="1"/>
  <c r="S55" i="1"/>
  <c r="R55" i="1"/>
  <c r="P55" i="1"/>
  <c r="Q55" i="1"/>
  <c r="G55" i="1"/>
  <c r="F55" i="1"/>
  <c r="AB55" i="1"/>
  <c r="AR54" i="1"/>
  <c r="AQ54" i="1"/>
  <c r="AI54" i="1"/>
  <c r="AD54" i="1"/>
  <c r="T54" i="1"/>
  <c r="S54" i="1"/>
  <c r="R54" i="1"/>
  <c r="P54" i="1"/>
  <c r="G54" i="1"/>
  <c r="F54" i="1"/>
  <c r="AB54" i="1"/>
  <c r="AD53" i="1"/>
  <c r="AB53" i="1"/>
  <c r="Z53" i="1"/>
  <c r="T53" i="1"/>
  <c r="S53" i="1"/>
  <c r="R53" i="1"/>
  <c r="P53" i="1"/>
  <c r="G53" i="1"/>
  <c r="H53" i="1"/>
  <c r="AR52" i="1"/>
  <c r="AQ52" i="1"/>
  <c r="AP52" i="1"/>
  <c r="AD52" i="1"/>
  <c r="AB52" i="1"/>
  <c r="Z52" i="1"/>
  <c r="T52" i="1"/>
  <c r="S52" i="1"/>
  <c r="R52" i="1"/>
  <c r="P52" i="1"/>
  <c r="G52" i="1"/>
  <c r="H52" i="1"/>
  <c r="AR51" i="1"/>
  <c r="AQ51" i="1"/>
  <c r="AP51" i="1"/>
  <c r="AD51" i="1"/>
  <c r="AB51" i="1"/>
  <c r="Z51" i="1"/>
  <c r="T51" i="1"/>
  <c r="S51" i="1"/>
  <c r="R51" i="1"/>
  <c r="P51" i="1"/>
  <c r="G51" i="1"/>
  <c r="H51" i="1"/>
  <c r="AR50" i="1"/>
  <c r="AQ50" i="1"/>
  <c r="AP50" i="1"/>
  <c r="AD50" i="1"/>
  <c r="AB50" i="1"/>
  <c r="Z50" i="1"/>
  <c r="T50" i="1"/>
  <c r="S50" i="1"/>
  <c r="R50" i="1"/>
  <c r="P50" i="1"/>
  <c r="G50" i="1"/>
  <c r="H50" i="1"/>
  <c r="AR49" i="1"/>
  <c r="AQ49" i="1"/>
  <c r="AP49" i="1"/>
  <c r="AD49" i="1"/>
  <c r="AB49" i="1"/>
  <c r="Z49" i="1"/>
  <c r="T49" i="1"/>
  <c r="S49" i="1"/>
  <c r="R49" i="1"/>
  <c r="P49" i="1"/>
  <c r="G49" i="1"/>
  <c r="H49" i="1"/>
  <c r="AR48" i="1"/>
  <c r="AQ48" i="1"/>
  <c r="AP48" i="1"/>
  <c r="AI48" i="1"/>
  <c r="AD48" i="1"/>
  <c r="AB48" i="1"/>
  <c r="Z48" i="1"/>
  <c r="T48" i="1"/>
  <c r="S48" i="1"/>
  <c r="R48" i="1"/>
  <c r="P48" i="1"/>
  <c r="G48" i="1"/>
  <c r="H48" i="1"/>
  <c r="AR47" i="1"/>
  <c r="AQ47" i="1"/>
  <c r="AP47" i="1"/>
  <c r="AD47" i="1"/>
  <c r="AB47" i="1"/>
  <c r="Z47" i="1"/>
  <c r="T47" i="1"/>
  <c r="S47" i="1"/>
  <c r="R47" i="1"/>
  <c r="P47" i="1"/>
  <c r="G47" i="1"/>
  <c r="H47" i="1"/>
  <c r="AR46" i="1"/>
  <c r="AQ46" i="1"/>
  <c r="AP46" i="1"/>
  <c r="AI46" i="1"/>
  <c r="AD46" i="1"/>
  <c r="AB46" i="1"/>
  <c r="Z46" i="1"/>
  <c r="S46" i="1"/>
  <c r="R46" i="1"/>
  <c r="P46" i="1"/>
  <c r="G46" i="1"/>
  <c r="H46" i="1"/>
  <c r="AR41" i="1"/>
  <c r="AQ41" i="1"/>
  <c r="AP41" i="1"/>
  <c r="AB41" i="1"/>
  <c r="Z41" i="1"/>
  <c r="S41" i="1"/>
  <c r="AR40" i="1"/>
  <c r="AQ40" i="1"/>
  <c r="AP40" i="1"/>
  <c r="AB40" i="1"/>
  <c r="Z40" i="1"/>
  <c r="S40" i="1"/>
  <c r="AR39" i="1"/>
  <c r="AQ39" i="1"/>
  <c r="AP39" i="1"/>
  <c r="AD39" i="1"/>
  <c r="AB39" i="1"/>
  <c r="Z39" i="1"/>
  <c r="S39" i="1"/>
  <c r="R39" i="1"/>
  <c r="P39" i="1"/>
  <c r="G39" i="1"/>
  <c r="H39" i="1"/>
  <c r="AR38" i="1"/>
  <c r="AQ38" i="1"/>
  <c r="AP38" i="1"/>
  <c r="AD38" i="1"/>
  <c r="AB38" i="1"/>
  <c r="Z38" i="1"/>
  <c r="S38" i="1"/>
  <c r="R38" i="1"/>
  <c r="P38" i="1"/>
  <c r="G38" i="1"/>
  <c r="H38" i="1"/>
  <c r="AR35" i="1"/>
  <c r="AQ35" i="1"/>
  <c r="AP35" i="1"/>
  <c r="AB35" i="1"/>
  <c r="Z35" i="1"/>
  <c r="AR34" i="1"/>
  <c r="AQ34" i="1"/>
  <c r="AP34" i="1"/>
  <c r="AD34" i="1"/>
  <c r="AB34" i="1"/>
  <c r="Z34" i="1"/>
  <c r="S34" i="1"/>
  <c r="R34" i="1"/>
  <c r="P34" i="1"/>
  <c r="G34" i="1"/>
  <c r="H34" i="1"/>
  <c r="AR31" i="1"/>
  <c r="AQ31" i="1"/>
  <c r="AP31" i="1"/>
  <c r="AB31" i="1"/>
  <c r="Z31" i="1"/>
  <c r="S31" i="1"/>
  <c r="AR30" i="1"/>
  <c r="AQ30" i="1"/>
  <c r="AP30" i="1"/>
  <c r="AD30" i="1"/>
  <c r="AB30" i="1"/>
  <c r="Z30" i="1"/>
  <c r="T30" i="1"/>
  <c r="S30" i="1"/>
  <c r="R30" i="1"/>
  <c r="P30" i="1"/>
  <c r="G30" i="1"/>
  <c r="H30" i="1"/>
  <c r="AD29" i="1"/>
  <c r="AB29" i="1"/>
  <c r="Z29" i="1"/>
  <c r="T29" i="1"/>
  <c r="S29" i="1"/>
  <c r="R29" i="1"/>
  <c r="P29" i="1"/>
  <c r="G29" i="1"/>
  <c r="H29" i="1"/>
  <c r="AR28" i="1"/>
  <c r="AQ28" i="1"/>
  <c r="AP28" i="1"/>
  <c r="AD28" i="1"/>
  <c r="AB28" i="1"/>
  <c r="Z28" i="1"/>
  <c r="T28" i="1"/>
  <c r="S28" i="1"/>
  <c r="R28" i="1"/>
  <c r="P28" i="1"/>
  <c r="G28" i="1"/>
  <c r="H28" i="1"/>
  <c r="AR27" i="1"/>
  <c r="AQ27" i="1"/>
  <c r="AP27" i="1"/>
  <c r="AD27" i="1"/>
  <c r="AB27" i="1"/>
  <c r="Z27" i="1"/>
  <c r="T27" i="1"/>
  <c r="S27" i="1"/>
  <c r="R27" i="1"/>
  <c r="P27" i="1"/>
  <c r="G27" i="1"/>
  <c r="H27" i="1"/>
  <c r="AR26" i="1"/>
  <c r="AQ26" i="1"/>
  <c r="AP26" i="1"/>
  <c r="AI26" i="1"/>
  <c r="AD26" i="1"/>
  <c r="AB26" i="1"/>
  <c r="Z26" i="1"/>
  <c r="T26" i="1"/>
  <c r="S26" i="1"/>
  <c r="R26" i="1"/>
  <c r="P26" i="1"/>
  <c r="G26" i="1"/>
  <c r="H26" i="1"/>
  <c r="AQ25" i="1"/>
  <c r="AP25" i="1"/>
  <c r="AB25" i="1"/>
  <c r="Z25" i="1"/>
  <c r="AR24" i="1"/>
  <c r="AQ24" i="1"/>
  <c r="AP24" i="1"/>
  <c r="AD24" i="1"/>
  <c r="AB24" i="1"/>
  <c r="Z24" i="1"/>
  <c r="T24" i="1"/>
  <c r="S24" i="1"/>
  <c r="R24" i="1"/>
  <c r="P24" i="1"/>
  <c r="G24" i="1"/>
  <c r="H24" i="1"/>
  <c r="AR23" i="1"/>
  <c r="AQ23" i="1"/>
  <c r="AP23" i="1"/>
  <c r="AD23" i="1"/>
  <c r="AB23" i="1"/>
  <c r="Z23" i="1"/>
  <c r="T23" i="1"/>
  <c r="S23" i="1"/>
  <c r="R23" i="1"/>
  <c r="P23" i="1"/>
  <c r="G23" i="1"/>
  <c r="H23" i="1"/>
  <c r="AR22" i="1"/>
  <c r="AQ22" i="1"/>
  <c r="AP22" i="1"/>
  <c r="AD22" i="1"/>
  <c r="AB22" i="1"/>
  <c r="Z22" i="1"/>
  <c r="T22" i="1"/>
  <c r="S22" i="1"/>
  <c r="R22" i="1"/>
  <c r="P22" i="1"/>
  <c r="G22" i="1"/>
  <c r="H22" i="1"/>
  <c r="AR21" i="1"/>
  <c r="AQ21" i="1"/>
  <c r="AP21" i="1"/>
  <c r="AD21" i="1"/>
  <c r="AB21" i="1"/>
  <c r="Z21" i="1"/>
  <c r="T21" i="1"/>
  <c r="S21" i="1"/>
  <c r="R21" i="1"/>
  <c r="P21" i="1"/>
  <c r="G21" i="1"/>
  <c r="H21" i="1"/>
  <c r="AR20" i="1"/>
  <c r="AQ20" i="1"/>
  <c r="AP20" i="1"/>
  <c r="AI20" i="1"/>
  <c r="AD20" i="1"/>
  <c r="AB20" i="1"/>
  <c r="Z20" i="1"/>
  <c r="T20" i="1"/>
  <c r="S20" i="1"/>
  <c r="R20" i="1"/>
  <c r="P20" i="1"/>
  <c r="G20" i="1"/>
  <c r="H20" i="1"/>
  <c r="AR19" i="1"/>
  <c r="AQ19" i="1"/>
  <c r="AP19" i="1"/>
  <c r="S19" i="1"/>
  <c r="R19" i="1"/>
  <c r="AR18" i="1"/>
  <c r="AQ18" i="1"/>
  <c r="AP18" i="1"/>
  <c r="AI18" i="1"/>
  <c r="S18" i="1"/>
  <c r="R18" i="1"/>
  <c r="AR17" i="1"/>
  <c r="AQ17" i="1"/>
  <c r="AP17" i="1"/>
  <c r="AD17" i="1"/>
  <c r="AB17" i="1"/>
  <c r="Z17" i="1"/>
  <c r="T17" i="1"/>
  <c r="S17" i="1"/>
  <c r="R17" i="1"/>
  <c r="P17" i="1"/>
  <c r="G17" i="1"/>
  <c r="H17" i="1"/>
  <c r="AR16" i="1"/>
  <c r="AQ16" i="1"/>
  <c r="AP16" i="1"/>
  <c r="AI16" i="1"/>
  <c r="AD16" i="1"/>
  <c r="AB16" i="1"/>
  <c r="Z16" i="1"/>
  <c r="T16" i="1"/>
  <c r="S16" i="1"/>
  <c r="R16" i="1"/>
  <c r="P16" i="1"/>
  <c r="G16" i="1"/>
  <c r="H16" i="1"/>
  <c r="AR15" i="1"/>
  <c r="AQ15" i="1"/>
  <c r="AP15" i="1"/>
  <c r="AD15" i="1"/>
  <c r="AB15" i="1"/>
  <c r="Z15" i="1"/>
  <c r="S15" i="1"/>
  <c r="R15" i="1"/>
  <c r="P15" i="1"/>
  <c r="G15" i="1"/>
  <c r="H15" i="1"/>
  <c r="AR14" i="1"/>
  <c r="AQ14" i="1"/>
  <c r="AP14" i="1"/>
  <c r="AI14" i="1"/>
  <c r="AD14" i="1"/>
  <c r="AB14" i="1"/>
  <c r="Z14" i="1"/>
  <c r="T14" i="1"/>
  <c r="S14" i="1"/>
  <c r="R14" i="1"/>
  <c r="P14" i="1"/>
  <c r="G14" i="1"/>
  <c r="H14" i="1"/>
  <c r="AQ13" i="1"/>
  <c r="AP13" i="1"/>
  <c r="AB13" i="1"/>
  <c r="Z13" i="1"/>
  <c r="AR12" i="1"/>
  <c r="AQ12" i="1"/>
  <c r="AP12" i="1"/>
  <c r="AD12" i="1"/>
  <c r="AB12" i="1"/>
  <c r="Z12" i="1"/>
  <c r="S12" i="1"/>
  <c r="R12" i="1"/>
  <c r="AR11" i="1"/>
  <c r="AQ11" i="1"/>
  <c r="AP11" i="1"/>
  <c r="AD11" i="1"/>
  <c r="AB11" i="1"/>
  <c r="Z11" i="1"/>
  <c r="T11" i="1"/>
  <c r="S11" i="1"/>
  <c r="R11" i="1"/>
  <c r="P11" i="1"/>
  <c r="G11" i="1"/>
  <c r="H11" i="1"/>
  <c r="AR10" i="1"/>
  <c r="AQ10" i="1"/>
  <c r="AP10" i="1"/>
  <c r="AI10" i="1"/>
  <c r="AD10" i="1"/>
  <c r="AB10" i="1"/>
  <c r="Z10" i="1"/>
  <c r="T10" i="1"/>
  <c r="S10" i="1"/>
  <c r="R10" i="1"/>
  <c r="P10" i="1"/>
  <c r="G10" i="1"/>
  <c r="H10" i="1"/>
  <c r="AQ9" i="1"/>
  <c r="AB9" i="1"/>
  <c r="AR8" i="1"/>
  <c r="AQ8" i="1"/>
  <c r="F8" i="1"/>
  <c r="Z8" i="1"/>
  <c r="AR7" i="1"/>
  <c r="AQ7" i="1"/>
  <c r="AD7" i="1"/>
  <c r="S7" i="1"/>
  <c r="R7" i="1"/>
  <c r="AB7" i="1"/>
  <c r="AR6" i="1"/>
  <c r="AQ6" i="1"/>
  <c r="AD6" i="1"/>
  <c r="S6" i="1"/>
  <c r="R6" i="1"/>
  <c r="F6" i="1"/>
  <c r="AP6" i="1"/>
  <c r="AR5" i="1"/>
  <c r="AQ5" i="1"/>
  <c r="AD5" i="1"/>
  <c r="S5" i="1"/>
  <c r="R5" i="1"/>
  <c r="Z5" i="1"/>
  <c r="AQ4" i="1"/>
  <c r="P4" i="1"/>
  <c r="G4" i="1"/>
  <c r="F4" i="1"/>
  <c r="Q15" i="1"/>
  <c r="AF15" i="1"/>
  <c r="AF10" i="1"/>
  <c r="Q10" i="1"/>
  <c r="Q54" i="1"/>
  <c r="AF54" i="1"/>
  <c r="Q14" i="1"/>
  <c r="AF14" i="1"/>
  <c r="AF27" i="1"/>
  <c r="Q27" i="1"/>
  <c r="Q11" i="1"/>
  <c r="AF11" i="1"/>
  <c r="Q58" i="1"/>
  <c r="AF58" i="1"/>
  <c r="Q57" i="1"/>
  <c r="AF57" i="1"/>
  <c r="Q30" i="1"/>
  <c r="AF30" i="1"/>
  <c r="Q52" i="1"/>
  <c r="AF52" i="1"/>
  <c r="Q53" i="1"/>
  <c r="AF53" i="1"/>
  <c r="AF24" i="1"/>
  <c r="Q24" i="1"/>
  <c r="AF50" i="1"/>
  <c r="Q50" i="1"/>
  <c r="AF51" i="1"/>
  <c r="Q51" i="1"/>
  <c r="AP4" i="1"/>
  <c r="AB4" i="1"/>
  <c r="Z4" i="1"/>
  <c r="AF22" i="1"/>
  <c r="Q22" i="1"/>
  <c r="AF49" i="1"/>
  <c r="Q49" i="1"/>
  <c r="H4" i="1"/>
  <c r="Q16" i="1"/>
  <c r="AF16" i="1"/>
  <c r="Q17" i="1"/>
  <c r="AF17" i="1"/>
  <c r="Q20" i="1"/>
  <c r="AF20" i="1"/>
  <c r="Q21" i="1"/>
  <c r="AF21" i="1"/>
  <c r="Q38" i="1"/>
  <c r="AF38" i="1"/>
  <c r="Q39" i="1"/>
  <c r="AF39" i="1"/>
  <c r="Q46" i="1"/>
  <c r="AF46" i="1"/>
  <c r="AF47" i="1"/>
  <c r="Q47" i="1"/>
  <c r="AF23" i="1"/>
  <c r="Q23" i="1"/>
  <c r="AF48" i="1"/>
  <c r="Q48" i="1"/>
  <c r="AF4" i="1"/>
  <c r="Q4" i="1"/>
  <c r="Q28" i="1"/>
  <c r="AF28" i="1"/>
  <c r="Q29" i="1"/>
  <c r="AF29" i="1"/>
  <c r="AF62" i="1"/>
  <c r="Q62" i="1"/>
  <c r="AF26" i="1"/>
  <c r="Q26" i="1"/>
  <c r="AF60" i="1"/>
  <c r="Q60" i="1"/>
  <c r="AF61" i="1"/>
  <c r="Q61" i="1"/>
  <c r="Q34" i="1"/>
  <c r="AF34" i="1"/>
  <c r="AB8" i="1"/>
  <c r="Z7" i="1"/>
  <c r="AP8" i="1"/>
  <c r="AP7" i="1"/>
  <c r="P59" i="1"/>
  <c r="G59" i="1"/>
  <c r="H59" i="1"/>
  <c r="H54" i="1"/>
  <c r="Z55" i="1"/>
  <c r="AP55" i="1"/>
  <c r="T59" i="1"/>
  <c r="AP5" i="1"/>
  <c r="H55" i="1"/>
  <c r="AB5" i="1"/>
  <c r="Z6" i="1"/>
  <c r="AP9" i="1"/>
  <c r="AP54" i="1"/>
  <c r="Z9" i="1"/>
  <c r="Z54" i="1"/>
  <c r="AB6" i="1"/>
  <c r="Q59" i="1"/>
  <c r="AF59" i="1"/>
</calcChain>
</file>

<file path=xl/sharedStrings.xml><?xml version="1.0" encoding="utf-8"?>
<sst xmlns="http://schemas.openxmlformats.org/spreadsheetml/2006/main" count="1040" uniqueCount="192">
  <si>
    <t>Length of body</t>
  </si>
  <si>
    <t>Length of antennae</t>
  </si>
  <si>
    <t>Length of antennae/length of body</t>
  </si>
  <si>
    <t>Length of antennae segment I</t>
  </si>
  <si>
    <t>Length of antennae segment II</t>
  </si>
  <si>
    <t>Length of antennae segment III</t>
  </si>
  <si>
    <t>Length of antennae segment IV</t>
  </si>
  <si>
    <t>Length of antennae segment V</t>
  </si>
  <si>
    <t>Length of antennae segment VI</t>
  </si>
  <si>
    <t>Ant segment ratio VI:III</t>
  </si>
  <si>
    <t>Ant segment ratio V:III</t>
  </si>
  <si>
    <t>Ant segment ratio IV:III</t>
  </si>
  <si>
    <t>Head width across compound eyes</t>
  </si>
  <si>
    <t>First femora length</t>
  </si>
  <si>
    <t>First femora width</t>
  </si>
  <si>
    <t>Second femora length</t>
  </si>
  <si>
    <t>Hind femora length</t>
  </si>
  <si>
    <t>Hind femora lenght/length of body</t>
  </si>
  <si>
    <t>Hind tibia lenght</t>
  </si>
  <si>
    <t>Hind tibia lenght/length of body</t>
  </si>
  <si>
    <t>Ultimate rostral segment length</t>
  </si>
  <si>
    <t>Ultimate rostral segment width</t>
  </si>
  <si>
    <t>Ultimate rostral segment length/Ultimate rostral segment width</t>
  </si>
  <si>
    <t>Ultimate rostral segment length/length of 2nd segment of hind tarsus</t>
  </si>
  <si>
    <t>Ultimate rostral segment length/length of base of last antennal segment</t>
  </si>
  <si>
    <t>Acer saccharinum</t>
  </si>
  <si>
    <t xml:space="preserve">Acer saccharum </t>
  </si>
  <si>
    <t>Acer rubrum</t>
  </si>
  <si>
    <t xml:space="preserve">Acer saccharinum </t>
  </si>
  <si>
    <t xml:space="preserve">Aesculus glabra </t>
  </si>
  <si>
    <t xml:space="preserve">Acer spicatum </t>
  </si>
  <si>
    <t>Date</t>
  </si>
  <si>
    <t>Species</t>
  </si>
  <si>
    <t>Host plant</t>
  </si>
  <si>
    <t>Drepanaphis acerifoliae</t>
  </si>
  <si>
    <t>Drepanaphis carolinensis</t>
  </si>
  <si>
    <t>Drepanaphis choanotricha</t>
  </si>
  <si>
    <t>Drepanaphis granovskyi</t>
  </si>
  <si>
    <t>Drepanaphis kanzensis</t>
  </si>
  <si>
    <t>Drepanaphis keshenae</t>
  </si>
  <si>
    <t>Drepanaphis knowltoni</t>
  </si>
  <si>
    <t>Drepanaphis monelli</t>
  </si>
  <si>
    <t>Drepanaphis parva</t>
  </si>
  <si>
    <t>Drepanaphis simpsoni</t>
  </si>
  <si>
    <t>Drepanaphis spicata</t>
  </si>
  <si>
    <t>Drepanaphis utahensis</t>
  </si>
  <si>
    <t>Locality</t>
  </si>
  <si>
    <t>Berkely, California, USA</t>
  </si>
  <si>
    <t>Lodi, California, USA</t>
  </si>
  <si>
    <t>Pennsylvania, USA</t>
  </si>
  <si>
    <t>Orono, Maine, USA</t>
  </si>
  <si>
    <t>Raleigh, North Carolina, USA</t>
  </si>
  <si>
    <t>Presque Isle, Maine, USA</t>
  </si>
  <si>
    <t>Unionville, Ontario, Canada</t>
  </si>
  <si>
    <t>Logan Canyon, Utah, USA</t>
  </si>
  <si>
    <t>Logan, Utah, USA</t>
  </si>
  <si>
    <t>---</t>
  </si>
  <si>
    <t>Wellsville Canyon, Utah, USA</t>
  </si>
  <si>
    <t>Mount Mitchell, North Carolina, USA</t>
  </si>
  <si>
    <t>Geneva, New York, USA</t>
  </si>
  <si>
    <t>Bell Smith Springs, Illinois, USA</t>
  </si>
  <si>
    <t>Providence, Utah, USA</t>
  </si>
  <si>
    <t>State College, Pennsylvania, USA</t>
  </si>
  <si>
    <r>
      <t>Acer</t>
    </r>
    <r>
      <rPr>
        <sz val="10"/>
        <color theme="1"/>
        <rFont val="Calibri"/>
        <family val="2"/>
        <charset val="238"/>
        <scheme val="minor"/>
      </rPr>
      <t xml:space="preserve"> sp. </t>
    </r>
  </si>
  <si>
    <r>
      <t xml:space="preserve">Acer </t>
    </r>
    <r>
      <rPr>
        <sz val="10"/>
        <color theme="1"/>
        <rFont val="Calibri"/>
        <family val="2"/>
        <charset val="238"/>
        <scheme val="minor"/>
      </rPr>
      <t>sp.</t>
    </r>
  </si>
  <si>
    <t>BL</t>
  </si>
  <si>
    <t>ANT</t>
  </si>
  <si>
    <t>ANT/BL</t>
  </si>
  <si>
    <t>ANT I</t>
  </si>
  <si>
    <t>ANT II</t>
  </si>
  <si>
    <t>ANT III</t>
  </si>
  <si>
    <t>ANT IV</t>
  </si>
  <si>
    <t>ANT V</t>
  </si>
  <si>
    <t>ANT VI</t>
  </si>
  <si>
    <t>ANT VI/ANT III</t>
  </si>
  <si>
    <t>ANT V/ANT III</t>
  </si>
  <si>
    <t>ANT IV/ANT III</t>
  </si>
  <si>
    <t>HW</t>
  </si>
  <si>
    <t>I FEMUR L</t>
  </si>
  <si>
    <t>I FEMUR W</t>
  </si>
  <si>
    <t>II FEMUR L</t>
  </si>
  <si>
    <t>III FEMUR L</t>
  </si>
  <si>
    <t>III FEMUR L/BL</t>
  </si>
  <si>
    <t>Explanation of abbreviations:</t>
  </si>
  <si>
    <t>SIPH L</t>
  </si>
  <si>
    <t>Length of the 2nd segment of hind tarsus</t>
  </si>
  <si>
    <t>Length of the 2nd segment of hind tarsus/length of base of last antennal segment</t>
  </si>
  <si>
    <t>Mind-width of siphunculus</t>
  </si>
  <si>
    <t>SIPH middle</t>
  </si>
  <si>
    <t>URS L</t>
  </si>
  <si>
    <t>URS W</t>
  </si>
  <si>
    <t>URS L/URS W</t>
  </si>
  <si>
    <t>URS L/HT II L</t>
  </si>
  <si>
    <t>HT II L</t>
  </si>
  <si>
    <t>HT II L/ANT III</t>
  </si>
  <si>
    <t>HT II L/ANT VI</t>
  </si>
  <si>
    <t>III TIBIA L</t>
  </si>
  <si>
    <t>III TIBIA L/BL</t>
  </si>
  <si>
    <t>URS L/SIPH</t>
  </si>
  <si>
    <t>URS L/ANT III</t>
  </si>
  <si>
    <t>SIPH L/BL</t>
  </si>
  <si>
    <t>SIPH L/SIPH middle</t>
  </si>
  <si>
    <t>Ultimate rostral segment length/length of 3rd antennal segment</t>
  </si>
  <si>
    <t>Length of the 2nd segment of hind tarsus/length of 3rd antennal segment</t>
  </si>
  <si>
    <t>Length of the 2nd segment of hind tarsus/length of 6th antennal segment</t>
  </si>
  <si>
    <t>SIPH L/ANT III</t>
  </si>
  <si>
    <t>Number of rhinaria on the 3rd antennal segment</t>
  </si>
  <si>
    <t>Number of rhinaria on the 4th antennal segment</t>
  </si>
  <si>
    <t>Number of rhinaria on the 5th antennal segment</t>
  </si>
  <si>
    <t>RIN ANT III</t>
  </si>
  <si>
    <t>RIN ANT IV</t>
  </si>
  <si>
    <t>RIN ANT V</t>
  </si>
  <si>
    <t>ANT VI / ANT III</t>
  </si>
  <si>
    <t>III FEMUR L / BL</t>
  </si>
  <si>
    <t>III TIBIA L / BL</t>
  </si>
  <si>
    <t>HT II L / ANT VI</t>
  </si>
  <si>
    <t>URS L / URS W</t>
  </si>
  <si>
    <t>0 - absent</t>
  </si>
  <si>
    <t>1 - present</t>
  </si>
  <si>
    <t>0 - dark</t>
  </si>
  <si>
    <t>1 - pale/ shaded</t>
  </si>
  <si>
    <t>0 - pale</t>
  </si>
  <si>
    <t>1 - dark/ dark dorsally</t>
  </si>
  <si>
    <t>0 - close</t>
  </si>
  <si>
    <t>1 - open</t>
  </si>
  <si>
    <t>0 - well visible</t>
  </si>
  <si>
    <t>1 - small</t>
  </si>
  <si>
    <t>0 - 4 or less</t>
  </si>
  <si>
    <t>1 - more than 4</t>
  </si>
  <si>
    <t>Siphunculus length</t>
  </si>
  <si>
    <t>Siphunculus length/body length</t>
  </si>
  <si>
    <t>Siphunculus length/mind-width of siphunculus</t>
  </si>
  <si>
    <t>Siphunculus length/length of 3rd antennal segment</t>
  </si>
  <si>
    <t>Ultimate rostral segment length/length of siphunculus</t>
  </si>
  <si>
    <t>Acer grandidentatum</t>
  </si>
  <si>
    <t>ANT VI BASE</t>
  </si>
  <si>
    <t>ANT VI PT</t>
  </si>
  <si>
    <t>ANT VI PT / ANT VI BASE</t>
  </si>
  <si>
    <t>ANT VI PT/ANT VI BASE</t>
  </si>
  <si>
    <t>Ant segment ratio VI PT:VI BASE</t>
  </si>
  <si>
    <t>Length of antennae segment VI base</t>
  </si>
  <si>
    <t>Length of antennae segment VI processus terminalis</t>
  </si>
  <si>
    <t>HT II L/ANT VI BASE</t>
  </si>
  <si>
    <t>URS L/ANT VI BASE</t>
  </si>
  <si>
    <t>Supplementary file S2</t>
  </si>
  <si>
    <r>
      <t>Metric data and morphological characters for males and oviparous females of the genus</t>
    </r>
    <r>
      <rPr>
        <b/>
        <i/>
        <sz val="14"/>
        <color theme="1"/>
        <rFont val="Calibri"/>
        <family val="2"/>
        <charset val="238"/>
        <scheme val="minor"/>
      </rPr>
      <t xml:space="preserve"> Drepanaphis</t>
    </r>
  </si>
  <si>
    <t>Washington D.C.</t>
  </si>
  <si>
    <t>Acer grandidentanum</t>
  </si>
  <si>
    <t>Among mosses</t>
  </si>
  <si>
    <t>SIPH L / ANT III</t>
  </si>
  <si>
    <t>SIPH L / BL</t>
  </si>
  <si>
    <t>SIPH L / SIPH middle</t>
  </si>
  <si>
    <t>URS L / ANT III</t>
  </si>
  <si>
    <t>URS L / ANT VI BASE</t>
  </si>
  <si>
    <t>URS L / HT II L</t>
  </si>
  <si>
    <t>HT II L / ANT III</t>
  </si>
  <si>
    <t>HT II L / ANT VI BASE</t>
  </si>
  <si>
    <t>Frontal setae - 2 pairs</t>
  </si>
  <si>
    <t>Drepanaphis idahoensis</t>
  </si>
  <si>
    <t>Drepanaphis nigricans</t>
  </si>
  <si>
    <t>Drepanaphis sabrinae</t>
  </si>
  <si>
    <t>Drepanaphis tissoti</t>
  </si>
  <si>
    <t>Acer saccharum</t>
  </si>
  <si>
    <t>Acer spicatum</t>
  </si>
  <si>
    <t>Aesculus glabra</t>
  </si>
  <si>
    <r>
      <t>Acer</t>
    </r>
    <r>
      <rPr>
        <sz val="10"/>
        <color theme="1"/>
        <rFont val="Calibri"/>
        <family val="2"/>
        <charset val="238"/>
        <scheme val="minor"/>
      </rPr>
      <t xml:space="preserve"> sp.</t>
    </r>
  </si>
  <si>
    <r>
      <t xml:space="preserve">Acer </t>
    </r>
    <r>
      <rPr>
        <sz val="10"/>
        <color theme="1"/>
        <rFont val="Calibri"/>
        <family val="2"/>
        <charset val="238"/>
        <scheme val="minor"/>
      </rPr>
      <t xml:space="preserve">sp. </t>
    </r>
  </si>
  <si>
    <t>ANT V / ANT III</t>
  </si>
  <si>
    <t>ANT IV / ANT III</t>
  </si>
  <si>
    <t>URS L / SIPH</t>
  </si>
  <si>
    <t>Cache Canyon, Utah, USA</t>
  </si>
  <si>
    <t>Blasksmith Fork Canyon, Utah, USA</t>
  </si>
  <si>
    <t>Chapel Hill, North Carolina, USA</t>
  </si>
  <si>
    <t>Salt Lake City, Utah, USA</t>
  </si>
  <si>
    <t>Siphunculi colour</t>
  </si>
  <si>
    <t>Antennae colour</t>
  </si>
  <si>
    <t>Dorsal sclerites colour</t>
  </si>
  <si>
    <t>Number of accessory rhinaria on VI BASE</t>
  </si>
  <si>
    <t>1 - dark on the tips</t>
  </si>
  <si>
    <t>2 - pale</t>
  </si>
  <si>
    <t>1 - dark</t>
  </si>
  <si>
    <t>Fore tibiae colour</t>
  </si>
  <si>
    <t>Pseudosensories on hind  tibiae</t>
  </si>
  <si>
    <t>Visible discoloration around the veins</t>
  </si>
  <si>
    <t>Hind femora with visible stripes</t>
  </si>
  <si>
    <t>Fore femora colour</t>
  </si>
  <si>
    <t>Pterostigma shape</t>
  </si>
  <si>
    <t>Grand Beach, Manitoba, Canada</t>
  </si>
  <si>
    <t>3rd pair of tubercles conspicuous</t>
  </si>
  <si>
    <t>Taxonomic Revision of the Nearctic Genus Drepanaphis Del Guercio (Hemiptera, Aphididae: Drepanosiphinae)</t>
  </si>
  <si>
    <t>Kamila Malik, Agnieszka Bugaj-Nawrocka and Karina Wieczorek *</t>
  </si>
  <si>
    <t>Institute of Biology, Biotechnology and Environmental Protection, Faculty of Natural Sciences, 
University of Silesia in Katowice, Bankowa 9, 40-007 Katowice, Poland; kamila.malik@us.edu.pl (K.M.); 
agnieszka.bugaj-nawrocka@us.edu.pl (A.B.-N.)
*	Correspondence: karina.wieczorek@us.edu.pl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</si>
</sst>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theme="2" tint="-9.9948118533890809E-2"/>
      </right>
      <top style="thin">
        <color auto="1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auto="1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auto="1"/>
      </right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auto="1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theme="2" tint="-9.9948118533890809E-2"/>
      </right>
      <top style="thin">
        <color theme="2" tint="-9.9948118533890809E-2"/>
      </top>
      <bottom style="thin">
        <color auto="1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auto="1"/>
      </bottom>
      <diagonal/>
    </border>
    <border>
      <left style="thin">
        <color theme="2" tint="-9.9948118533890809E-2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auto="1"/>
      </top>
      <bottom style="thin">
        <color theme="2" tint="-9.9917600024414813E-2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14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quotePrefix="1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14" fontId="1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5" xfId="0" quotePrefix="1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2" borderId="5" xfId="0" quotePrefix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164" fontId="1" fillId="3" borderId="5" xfId="0" quotePrefix="1" applyNumberFormat="1" applyFont="1" applyFill="1" applyBorder="1" applyAlignment="1">
      <alignment horizontal="center" vertical="center"/>
    </xf>
    <xf numFmtId="0" fontId="1" fillId="3" borderId="5" xfId="0" quotePrefix="1" applyFont="1" applyFill="1" applyBorder="1" applyAlignment="1">
      <alignment horizontal="center" vertical="center"/>
    </xf>
    <xf numFmtId="14" fontId="1" fillId="2" borderId="5" xfId="0" quotePrefix="1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1" fontId="1" fillId="3" borderId="5" xfId="0" quotePrefix="1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4" fontId="1" fillId="3" borderId="4" xfId="0" quotePrefix="1" applyNumberFormat="1" applyFont="1" applyFill="1" applyBorder="1" applyAlignment="1">
      <alignment horizontal="center" vertical="center"/>
    </xf>
    <xf numFmtId="14" fontId="1" fillId="3" borderId="5" xfId="0" quotePrefix="1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8" xfId="0" quotePrefix="1" applyNumberFormat="1" applyFont="1" applyFill="1" applyBorder="1" applyAlignment="1">
      <alignment horizontal="center" vertical="center"/>
    </xf>
    <xf numFmtId="0" fontId="1" fillId="3" borderId="8" xfId="0" quotePrefix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9" xfId="0" applyFont="1" applyFill="1" applyBorder="1" applyAlignment="1">
      <alignment horizontal="right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/>
    </xf>
    <xf numFmtId="1" fontId="1" fillId="3" borderId="5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right" vertical="center"/>
    </xf>
    <xf numFmtId="1" fontId="1" fillId="3" borderId="6" xfId="0" applyNumberFormat="1" applyFont="1" applyFill="1" applyBorder="1" applyAlignment="1">
      <alignment horizontal="right" vertical="center"/>
    </xf>
    <xf numFmtId="1" fontId="1" fillId="3" borderId="5" xfId="0" quotePrefix="1" applyNumberFormat="1" applyFont="1" applyFill="1" applyBorder="1" applyAlignment="1">
      <alignment horizontal="right" vertical="center"/>
    </xf>
    <xf numFmtId="0" fontId="8" fillId="3" borderId="5" xfId="0" applyFont="1" applyFill="1" applyBorder="1" applyAlignment="1">
      <alignment vertical="center"/>
    </xf>
    <xf numFmtId="14" fontId="1" fillId="3" borderId="5" xfId="0" quotePrefix="1" applyNumberFormat="1" applyFont="1" applyFill="1" applyBorder="1" applyAlignment="1">
      <alignment horizontal="left" vertical="center"/>
    </xf>
    <xf numFmtId="1" fontId="1" fillId="3" borderId="5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right" vertical="center" wrapText="1"/>
    </xf>
    <xf numFmtId="1" fontId="3" fillId="3" borderId="6" xfId="0" applyNumberFormat="1" applyFont="1" applyFill="1" applyBorder="1" applyAlignment="1">
      <alignment horizontal="right" vertical="center" wrapText="1"/>
    </xf>
    <xf numFmtId="14" fontId="1" fillId="3" borderId="4" xfId="0" applyNumberFormat="1" applyFont="1" applyFill="1" applyBorder="1" applyAlignment="1">
      <alignment horizontal="center"/>
    </xf>
    <xf numFmtId="0" fontId="1" fillId="3" borderId="5" xfId="0" applyFont="1" applyFill="1" applyBorder="1"/>
    <xf numFmtId="0" fontId="2" fillId="3" borderId="5" xfId="0" applyFont="1" applyFill="1" applyBorder="1"/>
    <xf numFmtId="0" fontId="1" fillId="3" borderId="5" xfId="0" applyFont="1" applyFill="1" applyBorder="1" applyAlignment="1">
      <alignment horizontal="left" vertical="center" wrapText="1"/>
    </xf>
    <xf numFmtId="14" fontId="1" fillId="3" borderId="7" xfId="0" applyNumberFormat="1" applyFont="1" applyFill="1" applyBorder="1" applyAlignment="1">
      <alignment horizontal="center"/>
    </xf>
    <xf numFmtId="0" fontId="1" fillId="3" borderId="8" xfId="0" applyFont="1" applyFill="1" applyBorder="1"/>
    <xf numFmtId="0" fontId="1" fillId="3" borderId="8" xfId="0" applyFont="1" applyFill="1" applyBorder="1" applyAlignment="1">
      <alignment horizontal="left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5" xfId="0" quotePrefix="1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right" vertical="center"/>
    </xf>
    <xf numFmtId="1" fontId="1" fillId="2" borderId="3" xfId="0" applyNumberFormat="1" applyFont="1" applyFill="1" applyBorder="1" applyAlignment="1">
      <alignment horizontal="right" vertical="center"/>
    </xf>
    <xf numFmtId="1" fontId="1" fillId="2" borderId="5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right" vertical="center"/>
    </xf>
    <xf numFmtId="1" fontId="1" fillId="2" borderId="6" xfId="0" applyNumberFormat="1" applyFont="1" applyFill="1" applyBorder="1" applyAlignment="1">
      <alignment horizontal="right" vertical="center"/>
    </xf>
    <xf numFmtId="164" fontId="1" fillId="2" borderId="5" xfId="0" quotePrefix="1" applyNumberFormat="1" applyFont="1" applyFill="1" applyBorder="1" applyAlignment="1">
      <alignment horizontal="center" vertical="center" wrapText="1"/>
    </xf>
    <xf numFmtId="1" fontId="1" fillId="2" borderId="5" xfId="0" quotePrefix="1" applyNumberFormat="1" applyFont="1" applyFill="1" applyBorder="1" applyAlignment="1">
      <alignment horizontal="right" vertical="center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5" xfId="0" quotePrefix="1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/>
    </xf>
    <xf numFmtId="0" fontId="2" fillId="2" borderId="5" xfId="0" applyFont="1" applyFill="1" applyBorder="1"/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/>
    <xf numFmtId="0" fontId="1" fillId="2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4DAE7-E706-46E2-9F11-B116345D1138}">
  <dimension ref="A1:M9"/>
  <sheetViews>
    <sheetView tabSelected="1" workbookViewId="0">
      <selection activeCell="A3" sqref="A3:A7"/>
    </sheetView>
  </sheetViews>
  <sheetFormatPr defaultRowHeight="15" x14ac:dyDescent="0.25"/>
  <cols>
    <col min="1" max="1" width="188.7109375" customWidth="1"/>
  </cols>
  <sheetData>
    <row r="1" spans="1:13" s="14" customFormat="1" ht="18.75" x14ac:dyDescent="0.25">
      <c r="A1" s="13" t="s">
        <v>144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14" customFormat="1" ht="18.75" x14ac:dyDescent="0.25"/>
    <row r="3" spans="1:13" s="14" customFormat="1" ht="18.75" x14ac:dyDescent="0.25">
      <c r="A3" s="14" t="s">
        <v>189</v>
      </c>
    </row>
    <row r="4" spans="1:13" s="14" customFormat="1" ht="18.75" x14ac:dyDescent="0.25"/>
    <row r="5" spans="1:13" s="14" customFormat="1" ht="18.75" x14ac:dyDescent="0.25">
      <c r="A5" s="14" t="s">
        <v>190</v>
      </c>
    </row>
    <row r="6" spans="1:13" s="14" customFormat="1" ht="18.75" x14ac:dyDescent="0.25"/>
    <row r="7" spans="1:13" s="14" customFormat="1" ht="75" x14ac:dyDescent="0.25">
      <c r="A7" s="104" t="s">
        <v>191</v>
      </c>
    </row>
    <row r="8" spans="1:13" s="15" customFormat="1" ht="18.75" x14ac:dyDescent="0.3"/>
    <row r="9" spans="1:13" ht="18.75" x14ac:dyDescent="0.25">
      <c r="A9" s="13" t="s">
        <v>145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5975A-846D-4DD3-8114-21BE21323451}">
  <dimension ref="B1:BC111"/>
  <sheetViews>
    <sheetView workbookViewId="0"/>
  </sheetViews>
  <sheetFormatPr defaultColWidth="9.140625" defaultRowHeight="12.75" x14ac:dyDescent="0.2"/>
  <cols>
    <col min="1" max="1" width="1.7109375" style="1" customWidth="1"/>
    <col min="2" max="2" width="13.28515625" style="3" customWidth="1"/>
    <col min="3" max="3" width="22.42578125" style="1" customWidth="1"/>
    <col min="4" max="4" width="18.5703125" style="1" customWidth="1"/>
    <col min="5" max="5" width="29.85546875" style="1" customWidth="1"/>
    <col min="6" max="47" width="7.7109375" style="1" customWidth="1"/>
    <col min="48" max="55" width="11.7109375" style="7" customWidth="1"/>
    <col min="56" max="16384" width="9.140625" style="1"/>
  </cols>
  <sheetData>
    <row r="1" spans="2:55" x14ac:dyDescent="0.2">
      <c r="B1" s="1"/>
    </row>
    <row r="2" spans="2:55" x14ac:dyDescent="0.2">
      <c r="F2" s="103"/>
      <c r="G2" s="103"/>
      <c r="H2" s="103"/>
      <c r="I2" s="103"/>
      <c r="J2" s="103"/>
    </row>
    <row r="3" spans="2:55" s="4" customFormat="1" ht="53.25" customHeight="1" x14ac:dyDescent="0.2">
      <c r="B3" s="12" t="s">
        <v>31</v>
      </c>
      <c r="C3" s="12" t="s">
        <v>32</v>
      </c>
      <c r="D3" s="12" t="s">
        <v>33</v>
      </c>
      <c r="E3" s="12" t="s">
        <v>46</v>
      </c>
      <c r="F3" s="2" t="s">
        <v>65</v>
      </c>
      <c r="G3" s="2" t="s">
        <v>66</v>
      </c>
      <c r="H3" s="2" t="s">
        <v>67</v>
      </c>
      <c r="I3" s="2" t="s">
        <v>68</v>
      </c>
      <c r="J3" s="2" t="s">
        <v>69</v>
      </c>
      <c r="K3" s="2" t="s">
        <v>70</v>
      </c>
      <c r="L3" s="2" t="s">
        <v>71</v>
      </c>
      <c r="M3" s="2" t="s">
        <v>72</v>
      </c>
      <c r="N3" s="2" t="s">
        <v>135</v>
      </c>
      <c r="O3" s="2" t="s">
        <v>136</v>
      </c>
      <c r="P3" s="2" t="s">
        <v>73</v>
      </c>
      <c r="Q3" s="2" t="s">
        <v>112</v>
      </c>
      <c r="R3" s="2" t="s">
        <v>167</v>
      </c>
      <c r="S3" s="2" t="s">
        <v>168</v>
      </c>
      <c r="T3" s="2" t="s">
        <v>137</v>
      </c>
      <c r="U3" s="2" t="s">
        <v>77</v>
      </c>
      <c r="V3" s="2" t="s">
        <v>78</v>
      </c>
      <c r="W3" s="2" t="s">
        <v>79</v>
      </c>
      <c r="X3" s="2" t="s">
        <v>80</v>
      </c>
      <c r="Y3" s="2" t="s">
        <v>81</v>
      </c>
      <c r="Z3" s="2" t="s">
        <v>113</v>
      </c>
      <c r="AA3" s="2" t="s">
        <v>96</v>
      </c>
      <c r="AB3" s="2" t="s">
        <v>114</v>
      </c>
      <c r="AC3" s="2" t="s">
        <v>93</v>
      </c>
      <c r="AD3" s="2" t="s">
        <v>156</v>
      </c>
      <c r="AE3" s="2" t="s">
        <v>155</v>
      </c>
      <c r="AF3" s="2" t="s">
        <v>115</v>
      </c>
      <c r="AG3" s="2" t="s">
        <v>89</v>
      </c>
      <c r="AH3" s="2" t="s">
        <v>90</v>
      </c>
      <c r="AI3" s="2" t="s">
        <v>116</v>
      </c>
      <c r="AJ3" s="2" t="s">
        <v>154</v>
      </c>
      <c r="AK3" s="2" t="s">
        <v>153</v>
      </c>
      <c r="AL3" s="2" t="s">
        <v>152</v>
      </c>
      <c r="AM3" s="2" t="s">
        <v>169</v>
      </c>
      <c r="AN3" s="2" t="s">
        <v>84</v>
      </c>
      <c r="AO3" s="2" t="s">
        <v>88</v>
      </c>
      <c r="AP3" s="2" t="s">
        <v>150</v>
      </c>
      <c r="AQ3" s="2" t="s">
        <v>151</v>
      </c>
      <c r="AR3" s="2" t="s">
        <v>149</v>
      </c>
      <c r="AS3" s="2" t="s">
        <v>109</v>
      </c>
      <c r="AT3" s="2" t="s">
        <v>110</v>
      </c>
      <c r="AU3" s="2" t="s">
        <v>111</v>
      </c>
      <c r="AV3" s="5" t="s">
        <v>183</v>
      </c>
      <c r="AW3" s="5" t="s">
        <v>184</v>
      </c>
      <c r="AX3" s="5" t="s">
        <v>174</v>
      </c>
      <c r="AY3" s="5" t="s">
        <v>185</v>
      </c>
      <c r="AZ3" s="5" t="s">
        <v>157</v>
      </c>
      <c r="BA3" s="5" t="s">
        <v>186</v>
      </c>
      <c r="BB3" s="5" t="s">
        <v>188</v>
      </c>
      <c r="BC3" s="10" t="s">
        <v>177</v>
      </c>
    </row>
    <row r="4" spans="2:55" s="6" customFormat="1" ht="12.95" customHeight="1" x14ac:dyDescent="0.25">
      <c r="B4" s="16">
        <v>23151</v>
      </c>
      <c r="C4" s="17" t="s">
        <v>34</v>
      </c>
      <c r="D4" s="17" t="s">
        <v>25</v>
      </c>
      <c r="E4" s="18" t="s">
        <v>47</v>
      </c>
      <c r="F4" s="19">
        <f>1.02+1.19</f>
        <v>2.21</v>
      </c>
      <c r="G4" s="20">
        <f t="shared" ref="G4" si="0">I4+J4+K4+L4+M4+N4+O4</f>
        <v>3.5</v>
      </c>
      <c r="H4" s="20">
        <f>G4/F4</f>
        <v>1.5837104072398189</v>
      </c>
      <c r="I4" s="19">
        <v>0.12</v>
      </c>
      <c r="J4" s="19">
        <v>0.06</v>
      </c>
      <c r="K4" s="19">
        <v>0.86</v>
      </c>
      <c r="L4" s="19">
        <v>0.61</v>
      </c>
      <c r="M4" s="19">
        <v>0.64</v>
      </c>
      <c r="N4" s="19">
        <v>0.13</v>
      </c>
      <c r="O4" s="19">
        <v>1.08</v>
      </c>
      <c r="P4" s="19">
        <f>N:N+O:O</f>
        <v>1.21</v>
      </c>
      <c r="Q4" s="20">
        <f>P4/K4</f>
        <v>1.4069767441860466</v>
      </c>
      <c r="R4" s="20">
        <f>M4/K4</f>
        <v>0.7441860465116279</v>
      </c>
      <c r="S4" s="20">
        <f>L4/K4</f>
        <v>0.70930232558139539</v>
      </c>
      <c r="T4" s="20">
        <f>O4/N4</f>
        <v>8.3076923076923084</v>
      </c>
      <c r="U4" s="63">
        <v>0.38</v>
      </c>
      <c r="V4" s="19">
        <v>0.7</v>
      </c>
      <c r="W4" s="19">
        <v>0.11</v>
      </c>
      <c r="X4" s="19">
        <v>0.49</v>
      </c>
      <c r="Y4" s="19">
        <v>0.62</v>
      </c>
      <c r="Z4" s="19">
        <f>Y4/F4</f>
        <v>0.28054298642533937</v>
      </c>
      <c r="AA4" s="19">
        <v>1.22</v>
      </c>
      <c r="AB4" s="19">
        <f>AA4/F4</f>
        <v>0.55203619909502266</v>
      </c>
      <c r="AC4" s="19">
        <v>0.12</v>
      </c>
      <c r="AD4" s="19">
        <f>AC4/N4</f>
        <v>0.92307692307692302</v>
      </c>
      <c r="AE4" s="19">
        <f>AC4/K4</f>
        <v>0.13953488372093023</v>
      </c>
      <c r="AF4" s="19">
        <f>AC4/P4</f>
        <v>9.9173553719008267E-2</v>
      </c>
      <c r="AG4" s="19">
        <v>0.09</v>
      </c>
      <c r="AH4" s="21" t="s">
        <v>56</v>
      </c>
      <c r="AI4" s="21" t="s">
        <v>56</v>
      </c>
      <c r="AJ4" s="19">
        <f>AG4/AC4</f>
        <v>0.75</v>
      </c>
      <c r="AK4" s="19">
        <f>AG4/N4</f>
        <v>0.69230769230769229</v>
      </c>
      <c r="AL4" s="19">
        <f>AG4/K4</f>
        <v>0.10465116279069767</v>
      </c>
      <c r="AM4" s="19">
        <f>AG4/AN4</f>
        <v>0.36</v>
      </c>
      <c r="AN4" s="19">
        <v>0.25</v>
      </c>
      <c r="AO4" s="19">
        <v>0.12</v>
      </c>
      <c r="AP4" s="19">
        <f t="shared" ref="AP4:AP28" si="1">AN4/F4</f>
        <v>0.11312217194570136</v>
      </c>
      <c r="AQ4" s="19">
        <f t="shared" ref="AQ4:AQ52" si="2">AN4/AO4</f>
        <v>2.0833333333333335</v>
      </c>
      <c r="AR4" s="19">
        <f>AN4/K4</f>
        <v>0.29069767441860467</v>
      </c>
      <c r="AS4" s="22">
        <v>81</v>
      </c>
      <c r="AT4" s="22">
        <v>40</v>
      </c>
      <c r="AU4" s="22">
        <v>21</v>
      </c>
      <c r="AV4" s="23">
        <v>1</v>
      </c>
      <c r="AW4" s="23">
        <v>1</v>
      </c>
      <c r="AX4" s="23">
        <v>0</v>
      </c>
      <c r="AY4" s="23">
        <v>1</v>
      </c>
      <c r="AZ4" s="23">
        <v>0</v>
      </c>
      <c r="BA4" s="23">
        <v>0</v>
      </c>
      <c r="BB4" s="23">
        <v>0</v>
      </c>
      <c r="BC4" s="24">
        <v>0</v>
      </c>
    </row>
    <row r="5" spans="2:55" s="6" customFormat="1" ht="12.95" customHeight="1" x14ac:dyDescent="0.25">
      <c r="B5" s="25"/>
      <c r="C5" s="26"/>
      <c r="D5" s="26"/>
      <c r="E5" s="27"/>
      <c r="F5" s="28">
        <f>1.02+1.19</f>
        <v>2.21</v>
      </c>
      <c r="G5" s="29" t="s">
        <v>56</v>
      </c>
      <c r="H5" s="29" t="s">
        <v>56</v>
      </c>
      <c r="I5" s="28">
        <v>0.13</v>
      </c>
      <c r="J5" s="28">
        <v>0.06</v>
      </c>
      <c r="K5" s="28">
        <v>0.88</v>
      </c>
      <c r="L5" s="28">
        <v>0.64</v>
      </c>
      <c r="M5" s="28">
        <v>0.65</v>
      </c>
      <c r="N5" s="28">
        <v>0.14000000000000001</v>
      </c>
      <c r="O5" s="29" t="s">
        <v>56</v>
      </c>
      <c r="P5" s="29" t="s">
        <v>56</v>
      </c>
      <c r="Q5" s="29" t="s">
        <v>56</v>
      </c>
      <c r="R5" s="30">
        <f>M5/K5</f>
        <v>0.73863636363636365</v>
      </c>
      <c r="S5" s="30">
        <f>L5/K5</f>
        <v>0.72727272727272729</v>
      </c>
      <c r="T5" s="29" t="s">
        <v>56</v>
      </c>
      <c r="U5" s="62">
        <v>0.38</v>
      </c>
      <c r="V5" s="28">
        <v>0.67</v>
      </c>
      <c r="W5" s="28">
        <v>0.14000000000000001</v>
      </c>
      <c r="X5" s="28">
        <v>0.48</v>
      </c>
      <c r="Y5" s="28">
        <v>0.61</v>
      </c>
      <c r="Z5" s="28">
        <f t="shared" ref="Z5:Z17" si="3">Y5/F5</f>
        <v>0.27601809954751133</v>
      </c>
      <c r="AA5" s="28">
        <v>1.25</v>
      </c>
      <c r="AB5" s="28">
        <f t="shared" ref="AB5:AB17" si="4">AA5/F5</f>
        <v>0.56561085972850678</v>
      </c>
      <c r="AC5" s="28">
        <v>0.12</v>
      </c>
      <c r="AD5" s="28">
        <f>AC5/N5</f>
        <v>0.85714285714285698</v>
      </c>
      <c r="AE5" s="28">
        <f t="shared" ref="AE5:AE63" si="5">AC5/K5</f>
        <v>0.13636363636363635</v>
      </c>
      <c r="AF5" s="29" t="s">
        <v>56</v>
      </c>
      <c r="AG5" s="28">
        <v>0.09</v>
      </c>
      <c r="AH5" s="29" t="s">
        <v>56</v>
      </c>
      <c r="AI5" s="29" t="s">
        <v>56</v>
      </c>
      <c r="AJ5" s="28">
        <f t="shared" ref="AJ5:AJ63" si="6">AG5/AC5</f>
        <v>0.75</v>
      </c>
      <c r="AK5" s="28">
        <f t="shared" ref="AK5:AK62" si="7">AG5/N5</f>
        <v>0.64285714285714279</v>
      </c>
      <c r="AL5" s="28">
        <f t="shared" ref="AL5:AL63" si="8">AG5/K5</f>
        <v>0.10227272727272727</v>
      </c>
      <c r="AM5" s="28">
        <f t="shared" ref="AM5:AM63" si="9">AG5/AN5</f>
        <v>0.39130434782608692</v>
      </c>
      <c r="AN5" s="28">
        <v>0.23</v>
      </c>
      <c r="AO5" s="28">
        <v>0.1</v>
      </c>
      <c r="AP5" s="28">
        <f t="shared" si="1"/>
        <v>0.10407239819004525</v>
      </c>
      <c r="AQ5" s="28">
        <f t="shared" si="2"/>
        <v>2.2999999999999998</v>
      </c>
      <c r="AR5" s="28">
        <f>AN5/K5</f>
        <v>0.26136363636363635</v>
      </c>
      <c r="AS5" s="31">
        <v>84</v>
      </c>
      <c r="AT5" s="31">
        <v>39</v>
      </c>
      <c r="AU5" s="31">
        <v>18</v>
      </c>
      <c r="AV5" s="32"/>
      <c r="AW5" s="32"/>
      <c r="AX5" s="32"/>
      <c r="AY5" s="32"/>
      <c r="AZ5" s="32"/>
      <c r="BA5" s="32"/>
      <c r="BB5" s="32"/>
      <c r="BC5" s="33"/>
    </row>
    <row r="6" spans="2:55" s="6" customFormat="1" ht="12.95" customHeight="1" x14ac:dyDescent="0.25">
      <c r="B6" s="25">
        <v>23151</v>
      </c>
      <c r="C6" s="26" t="s">
        <v>34</v>
      </c>
      <c r="D6" s="26" t="s">
        <v>25</v>
      </c>
      <c r="E6" s="27" t="s">
        <v>47</v>
      </c>
      <c r="F6" s="28">
        <f>1.09+1</f>
        <v>2.09</v>
      </c>
      <c r="G6" s="29" t="s">
        <v>56</v>
      </c>
      <c r="H6" s="29" t="s">
        <v>56</v>
      </c>
      <c r="I6" s="28">
        <v>0.11</v>
      </c>
      <c r="J6" s="28">
        <v>0.06</v>
      </c>
      <c r="K6" s="28">
        <v>0.94</v>
      </c>
      <c r="L6" s="28">
        <v>0.6</v>
      </c>
      <c r="M6" s="28">
        <v>0.55000000000000004</v>
      </c>
      <c r="N6" s="28">
        <v>0.13</v>
      </c>
      <c r="O6" s="29" t="s">
        <v>56</v>
      </c>
      <c r="P6" s="29" t="s">
        <v>56</v>
      </c>
      <c r="Q6" s="29" t="s">
        <v>56</v>
      </c>
      <c r="R6" s="30">
        <f>M6/K6</f>
        <v>0.58510638297872353</v>
      </c>
      <c r="S6" s="30">
        <f>L6/K6</f>
        <v>0.63829787234042556</v>
      </c>
      <c r="T6" s="29" t="s">
        <v>56</v>
      </c>
      <c r="U6" s="28">
        <v>0.38</v>
      </c>
      <c r="V6" s="28">
        <v>0.69</v>
      </c>
      <c r="W6" s="28">
        <v>0.13</v>
      </c>
      <c r="X6" s="28">
        <v>0.46</v>
      </c>
      <c r="Y6" s="28">
        <v>0.62</v>
      </c>
      <c r="Z6" s="28">
        <f t="shared" si="3"/>
        <v>0.29665071770334928</v>
      </c>
      <c r="AA6" s="28">
        <v>1.27</v>
      </c>
      <c r="AB6" s="28">
        <f t="shared" si="4"/>
        <v>0.60765550239234456</v>
      </c>
      <c r="AC6" s="28">
        <v>0.11</v>
      </c>
      <c r="AD6" s="28">
        <f>AC6/N6</f>
        <v>0.84615384615384615</v>
      </c>
      <c r="AE6" s="28">
        <f t="shared" si="5"/>
        <v>0.11702127659574468</v>
      </c>
      <c r="AF6" s="29" t="s">
        <v>56</v>
      </c>
      <c r="AG6" s="28">
        <v>0.09</v>
      </c>
      <c r="AH6" s="28">
        <v>0.06</v>
      </c>
      <c r="AI6" s="28">
        <f>AG6/AH6</f>
        <v>1.5</v>
      </c>
      <c r="AJ6" s="28">
        <f t="shared" si="6"/>
        <v>0.81818181818181812</v>
      </c>
      <c r="AK6" s="28">
        <f t="shared" si="7"/>
        <v>0.69230769230769229</v>
      </c>
      <c r="AL6" s="28">
        <f t="shared" si="8"/>
        <v>9.5744680851063829E-2</v>
      </c>
      <c r="AM6" s="28">
        <f t="shared" si="9"/>
        <v>0.36</v>
      </c>
      <c r="AN6" s="28">
        <v>0.25</v>
      </c>
      <c r="AO6" s="28">
        <v>0.09</v>
      </c>
      <c r="AP6" s="28">
        <f t="shared" si="1"/>
        <v>0.11961722488038279</v>
      </c>
      <c r="AQ6" s="28">
        <f t="shared" si="2"/>
        <v>2.7777777777777777</v>
      </c>
      <c r="AR6" s="28">
        <f>AN6/K6</f>
        <v>0.26595744680851063</v>
      </c>
      <c r="AS6" s="31">
        <v>99</v>
      </c>
      <c r="AT6" s="31">
        <v>34</v>
      </c>
      <c r="AU6" s="31">
        <v>18</v>
      </c>
      <c r="AV6" s="32">
        <v>1</v>
      </c>
      <c r="AW6" s="32">
        <v>1</v>
      </c>
      <c r="AX6" s="32">
        <v>0</v>
      </c>
      <c r="AY6" s="32">
        <v>1</v>
      </c>
      <c r="AZ6" s="32">
        <v>0</v>
      </c>
      <c r="BA6" s="32">
        <v>0</v>
      </c>
      <c r="BB6" s="32">
        <v>0</v>
      </c>
      <c r="BC6" s="33">
        <v>0</v>
      </c>
    </row>
    <row r="7" spans="2:55" s="6" customFormat="1" ht="12.95" customHeight="1" x14ac:dyDescent="0.25">
      <c r="B7" s="25"/>
      <c r="C7" s="26"/>
      <c r="D7" s="26"/>
      <c r="E7" s="27"/>
      <c r="F7" s="28">
        <f>1.09+1</f>
        <v>2.09</v>
      </c>
      <c r="G7" s="29" t="s">
        <v>56</v>
      </c>
      <c r="H7" s="29" t="s">
        <v>56</v>
      </c>
      <c r="I7" s="28">
        <v>0.1</v>
      </c>
      <c r="J7" s="28">
        <v>0.05</v>
      </c>
      <c r="K7" s="28">
        <v>0.9</v>
      </c>
      <c r="L7" s="28">
        <v>0.59</v>
      </c>
      <c r="M7" s="28">
        <v>0.55000000000000004</v>
      </c>
      <c r="N7" s="28">
        <v>0.14000000000000001</v>
      </c>
      <c r="O7" s="29" t="s">
        <v>56</v>
      </c>
      <c r="P7" s="29" t="s">
        <v>56</v>
      </c>
      <c r="Q7" s="29" t="s">
        <v>56</v>
      </c>
      <c r="R7" s="30">
        <f>M7/K7</f>
        <v>0.61111111111111116</v>
      </c>
      <c r="S7" s="30">
        <f>L7/K7</f>
        <v>0.65555555555555556</v>
      </c>
      <c r="T7" s="29" t="s">
        <v>56</v>
      </c>
      <c r="U7" s="28">
        <v>0.38</v>
      </c>
      <c r="V7" s="29" t="s">
        <v>56</v>
      </c>
      <c r="W7" s="29" t="s">
        <v>56</v>
      </c>
      <c r="X7" s="28">
        <v>0.47</v>
      </c>
      <c r="Y7" s="28">
        <v>0.63</v>
      </c>
      <c r="Z7" s="28">
        <f t="shared" si="3"/>
        <v>0.30143540669856461</v>
      </c>
      <c r="AA7" s="28">
        <v>1.28</v>
      </c>
      <c r="AB7" s="28">
        <f t="shared" si="4"/>
        <v>0.6124401913875599</v>
      </c>
      <c r="AC7" s="28">
        <v>0.12</v>
      </c>
      <c r="AD7" s="28">
        <f>AC7/N7</f>
        <v>0.85714285714285698</v>
      </c>
      <c r="AE7" s="28">
        <f t="shared" si="5"/>
        <v>0.13333333333333333</v>
      </c>
      <c r="AF7" s="29" t="s">
        <v>56</v>
      </c>
      <c r="AG7" s="28">
        <v>0.09</v>
      </c>
      <c r="AH7" s="28">
        <v>0.06</v>
      </c>
      <c r="AI7" s="28">
        <f>AG7/AH7</f>
        <v>1.5</v>
      </c>
      <c r="AJ7" s="28">
        <f t="shared" si="6"/>
        <v>0.75</v>
      </c>
      <c r="AK7" s="28">
        <f t="shared" si="7"/>
        <v>0.64285714285714279</v>
      </c>
      <c r="AL7" s="28">
        <f t="shared" si="8"/>
        <v>9.9999999999999992E-2</v>
      </c>
      <c r="AM7" s="28">
        <f t="shared" si="9"/>
        <v>0.33333333333333331</v>
      </c>
      <c r="AN7" s="28">
        <v>0.27</v>
      </c>
      <c r="AO7" s="28">
        <v>0.1</v>
      </c>
      <c r="AP7" s="28">
        <f t="shared" si="1"/>
        <v>0.12918660287081341</v>
      </c>
      <c r="AQ7" s="28">
        <f t="shared" si="2"/>
        <v>2.7</v>
      </c>
      <c r="AR7" s="28">
        <f>AN7/K7</f>
        <v>0.3</v>
      </c>
      <c r="AS7" s="31">
        <v>95</v>
      </c>
      <c r="AT7" s="31">
        <v>38</v>
      </c>
      <c r="AU7" s="31">
        <v>17</v>
      </c>
      <c r="AV7" s="32"/>
      <c r="AW7" s="32"/>
      <c r="AX7" s="32"/>
      <c r="AY7" s="32"/>
      <c r="AZ7" s="32"/>
      <c r="BA7" s="32"/>
      <c r="BB7" s="32"/>
      <c r="BC7" s="33"/>
    </row>
    <row r="8" spans="2:55" s="6" customFormat="1" ht="12.95" customHeight="1" x14ac:dyDescent="0.25">
      <c r="B8" s="25">
        <v>21950</v>
      </c>
      <c r="C8" s="26" t="s">
        <v>34</v>
      </c>
      <c r="D8" s="26" t="s">
        <v>63</v>
      </c>
      <c r="E8" s="27" t="s">
        <v>48</v>
      </c>
      <c r="F8" s="28">
        <f>1.29+0.81</f>
        <v>2.1</v>
      </c>
      <c r="G8" s="29" t="s">
        <v>56</v>
      </c>
      <c r="H8" s="29" t="s">
        <v>56</v>
      </c>
      <c r="I8" s="28">
        <v>0.1</v>
      </c>
      <c r="J8" s="28">
        <v>0.06</v>
      </c>
      <c r="K8" s="28">
        <v>0.72</v>
      </c>
      <c r="L8" s="29" t="s">
        <v>56</v>
      </c>
      <c r="M8" s="29" t="s">
        <v>56</v>
      </c>
      <c r="N8" s="29" t="s">
        <v>56</v>
      </c>
      <c r="O8" s="29" t="s">
        <v>56</v>
      </c>
      <c r="P8" s="29" t="s">
        <v>56</v>
      </c>
      <c r="Q8" s="29" t="s">
        <v>56</v>
      </c>
      <c r="R8" s="29" t="s">
        <v>56</v>
      </c>
      <c r="S8" s="29" t="s">
        <v>56</v>
      </c>
      <c r="T8" s="29" t="s">
        <v>56</v>
      </c>
      <c r="U8" s="28">
        <v>0.33</v>
      </c>
      <c r="V8" s="28">
        <v>0.6</v>
      </c>
      <c r="W8" s="28">
        <v>0.09</v>
      </c>
      <c r="X8" s="28">
        <v>0.44</v>
      </c>
      <c r="Y8" s="28">
        <v>0.55000000000000004</v>
      </c>
      <c r="Z8" s="28">
        <f t="shared" si="3"/>
        <v>0.26190476190476192</v>
      </c>
      <c r="AA8" s="28">
        <v>1.19</v>
      </c>
      <c r="AB8" s="28">
        <f t="shared" si="4"/>
        <v>0.56666666666666665</v>
      </c>
      <c r="AC8" s="28">
        <v>0.11</v>
      </c>
      <c r="AD8" s="29" t="s">
        <v>56</v>
      </c>
      <c r="AE8" s="28">
        <f t="shared" si="5"/>
        <v>0.15277777777777779</v>
      </c>
      <c r="AF8" s="29" t="s">
        <v>56</v>
      </c>
      <c r="AG8" s="28">
        <v>0.09</v>
      </c>
      <c r="AH8" s="29" t="s">
        <v>56</v>
      </c>
      <c r="AI8" s="29" t="s">
        <v>56</v>
      </c>
      <c r="AJ8" s="28">
        <f t="shared" si="6"/>
        <v>0.81818181818181812</v>
      </c>
      <c r="AK8" s="29" t="s">
        <v>56</v>
      </c>
      <c r="AL8" s="28">
        <f t="shared" si="8"/>
        <v>0.125</v>
      </c>
      <c r="AM8" s="28">
        <f t="shared" si="9"/>
        <v>0.34615384615384615</v>
      </c>
      <c r="AN8" s="28">
        <v>0.26</v>
      </c>
      <c r="AO8" s="28">
        <v>0.09</v>
      </c>
      <c r="AP8" s="28">
        <f t="shared" si="1"/>
        <v>0.12380952380952381</v>
      </c>
      <c r="AQ8" s="28">
        <f t="shared" si="2"/>
        <v>2.8888888888888893</v>
      </c>
      <c r="AR8" s="28">
        <f>AN8/K8</f>
        <v>0.36111111111111116</v>
      </c>
      <c r="AS8" s="34" t="s">
        <v>56</v>
      </c>
      <c r="AT8" s="34" t="s">
        <v>56</v>
      </c>
      <c r="AU8" s="34" t="s">
        <v>56</v>
      </c>
      <c r="AV8" s="32">
        <v>1</v>
      </c>
      <c r="AW8" s="32">
        <v>1</v>
      </c>
      <c r="AX8" s="32">
        <v>0</v>
      </c>
      <c r="AY8" s="32">
        <v>1</v>
      </c>
      <c r="AZ8" s="32">
        <v>0</v>
      </c>
      <c r="BA8" s="32">
        <v>0</v>
      </c>
      <c r="BB8" s="32">
        <v>0</v>
      </c>
      <c r="BC8" s="33">
        <v>0</v>
      </c>
    </row>
    <row r="9" spans="2:55" s="6" customFormat="1" ht="12.95" customHeight="1" x14ac:dyDescent="0.25">
      <c r="B9" s="25"/>
      <c r="C9" s="26"/>
      <c r="D9" s="26"/>
      <c r="E9" s="27"/>
      <c r="F9" s="28">
        <f>1.29+0.81</f>
        <v>2.1</v>
      </c>
      <c r="G9" s="29" t="s">
        <v>56</v>
      </c>
      <c r="H9" s="29" t="s">
        <v>56</v>
      </c>
      <c r="I9" s="28">
        <v>0.11</v>
      </c>
      <c r="J9" s="28">
        <v>0.06</v>
      </c>
      <c r="K9" s="29" t="s">
        <v>56</v>
      </c>
      <c r="L9" s="29" t="s">
        <v>56</v>
      </c>
      <c r="M9" s="29" t="s">
        <v>56</v>
      </c>
      <c r="N9" s="29" t="s">
        <v>56</v>
      </c>
      <c r="O9" s="29" t="s">
        <v>56</v>
      </c>
      <c r="P9" s="29" t="s">
        <v>56</v>
      </c>
      <c r="Q9" s="29" t="s">
        <v>56</v>
      </c>
      <c r="R9" s="29" t="s">
        <v>56</v>
      </c>
      <c r="S9" s="29" t="s">
        <v>56</v>
      </c>
      <c r="T9" s="29" t="s">
        <v>56</v>
      </c>
      <c r="U9" s="28">
        <v>0.33</v>
      </c>
      <c r="V9" s="29" t="s">
        <v>56</v>
      </c>
      <c r="W9" s="29" t="s">
        <v>56</v>
      </c>
      <c r="X9" s="28">
        <v>0.43</v>
      </c>
      <c r="Y9" s="28">
        <v>0.56000000000000005</v>
      </c>
      <c r="Z9" s="28">
        <f t="shared" si="3"/>
        <v>0.26666666666666666</v>
      </c>
      <c r="AA9" s="28">
        <v>1.1399999999999999</v>
      </c>
      <c r="AB9" s="28">
        <f t="shared" si="4"/>
        <v>0.54285714285714282</v>
      </c>
      <c r="AC9" s="28">
        <v>0.09</v>
      </c>
      <c r="AD9" s="29" t="s">
        <v>56</v>
      </c>
      <c r="AE9" s="29" t="s">
        <v>56</v>
      </c>
      <c r="AF9" s="29" t="s">
        <v>56</v>
      </c>
      <c r="AG9" s="28">
        <v>0.09</v>
      </c>
      <c r="AH9" s="29" t="s">
        <v>56</v>
      </c>
      <c r="AI9" s="29" t="s">
        <v>56</v>
      </c>
      <c r="AJ9" s="28">
        <f t="shared" si="6"/>
        <v>1</v>
      </c>
      <c r="AK9" s="29" t="s">
        <v>56</v>
      </c>
      <c r="AL9" s="29" t="s">
        <v>56</v>
      </c>
      <c r="AM9" s="28">
        <f t="shared" si="9"/>
        <v>0.34615384615384615</v>
      </c>
      <c r="AN9" s="28">
        <v>0.26</v>
      </c>
      <c r="AO9" s="28">
        <v>0.11</v>
      </c>
      <c r="AP9" s="28">
        <f t="shared" si="1"/>
        <v>0.12380952380952381</v>
      </c>
      <c r="AQ9" s="28">
        <f t="shared" si="2"/>
        <v>2.3636363636363638</v>
      </c>
      <c r="AR9" s="29" t="s">
        <v>56</v>
      </c>
      <c r="AS9" s="34" t="s">
        <v>56</v>
      </c>
      <c r="AT9" s="34" t="s">
        <v>56</v>
      </c>
      <c r="AU9" s="34" t="s">
        <v>56</v>
      </c>
      <c r="AV9" s="32"/>
      <c r="AW9" s="32"/>
      <c r="AX9" s="32"/>
      <c r="AY9" s="32"/>
      <c r="AZ9" s="32"/>
      <c r="BA9" s="32"/>
      <c r="BB9" s="32"/>
      <c r="BC9" s="33"/>
    </row>
    <row r="10" spans="2:55" s="6" customFormat="1" ht="12.95" customHeight="1" x14ac:dyDescent="0.25">
      <c r="B10" s="35">
        <v>31678</v>
      </c>
      <c r="C10" s="36" t="s">
        <v>35</v>
      </c>
      <c r="D10" s="36" t="s">
        <v>26</v>
      </c>
      <c r="E10" s="37" t="s">
        <v>49</v>
      </c>
      <c r="F10" s="38">
        <v>2.2599999999999998</v>
      </c>
      <c r="G10" s="39">
        <f t="shared" ref="G10:G24" si="10">I10+J10+K10+L10+M10+N10+O10</f>
        <v>3.51</v>
      </c>
      <c r="H10" s="39">
        <f>G10/F10</f>
        <v>1.5530973451327434</v>
      </c>
      <c r="I10" s="38">
        <v>0.1</v>
      </c>
      <c r="J10" s="38">
        <v>7.0000000000000007E-2</v>
      </c>
      <c r="K10" s="38">
        <v>1</v>
      </c>
      <c r="L10" s="38">
        <v>0.65</v>
      </c>
      <c r="M10" s="38">
        <v>0.61</v>
      </c>
      <c r="N10" s="38">
        <v>0.13</v>
      </c>
      <c r="O10" s="38">
        <v>0.95</v>
      </c>
      <c r="P10" s="38">
        <f>N:N+O:O</f>
        <v>1.08</v>
      </c>
      <c r="Q10" s="39">
        <f t="shared" ref="Q10:Q62" si="11">P10/K10</f>
        <v>1.08</v>
      </c>
      <c r="R10" s="39">
        <f>M10/K10</f>
        <v>0.61</v>
      </c>
      <c r="S10" s="39">
        <f>L10/K10</f>
        <v>0.65</v>
      </c>
      <c r="T10" s="39">
        <f>O10/N10</f>
        <v>7.3076923076923075</v>
      </c>
      <c r="U10" s="38">
        <v>0.33</v>
      </c>
      <c r="V10" s="38">
        <v>0.67</v>
      </c>
      <c r="W10" s="38">
        <v>0.13</v>
      </c>
      <c r="X10" s="38">
        <v>0.46</v>
      </c>
      <c r="Y10" s="38">
        <v>0.6</v>
      </c>
      <c r="Z10" s="38">
        <f t="shared" si="3"/>
        <v>0.26548672566371684</v>
      </c>
      <c r="AA10" s="38">
        <v>1.2</v>
      </c>
      <c r="AB10" s="38">
        <f t="shared" si="4"/>
        <v>0.53097345132743368</v>
      </c>
      <c r="AC10" s="38">
        <v>0.12</v>
      </c>
      <c r="AD10" s="38">
        <f>AC10/N10</f>
        <v>0.92307692307692302</v>
      </c>
      <c r="AE10" s="38">
        <f t="shared" si="5"/>
        <v>0.12</v>
      </c>
      <c r="AF10" s="38">
        <f t="shared" ref="AF10:AF62" si="12">AC10/P10</f>
        <v>0.1111111111111111</v>
      </c>
      <c r="AG10" s="38">
        <v>0.09</v>
      </c>
      <c r="AH10" s="38">
        <v>0.08</v>
      </c>
      <c r="AI10" s="38">
        <f t="shared" ref="AI10:AI14" si="13">AG10/AH10</f>
        <v>1.125</v>
      </c>
      <c r="AJ10" s="38">
        <f t="shared" si="6"/>
        <v>0.75</v>
      </c>
      <c r="AK10" s="38">
        <f t="shared" si="7"/>
        <v>0.69230769230769229</v>
      </c>
      <c r="AL10" s="38">
        <f t="shared" si="8"/>
        <v>0.09</v>
      </c>
      <c r="AM10" s="38">
        <f t="shared" si="9"/>
        <v>0.44999999999999996</v>
      </c>
      <c r="AN10" s="38">
        <v>0.2</v>
      </c>
      <c r="AO10" s="38">
        <v>0.12</v>
      </c>
      <c r="AP10" s="38">
        <f t="shared" si="1"/>
        <v>8.8495575221238951E-2</v>
      </c>
      <c r="AQ10" s="38">
        <f t="shared" si="2"/>
        <v>1.6666666666666667</v>
      </c>
      <c r="AR10" s="38">
        <f>AN10/K10</f>
        <v>0.2</v>
      </c>
      <c r="AS10" s="40">
        <v>102</v>
      </c>
      <c r="AT10" s="40">
        <v>47</v>
      </c>
      <c r="AU10" s="40">
        <v>38</v>
      </c>
      <c r="AV10" s="41">
        <v>0</v>
      </c>
      <c r="AW10" s="41">
        <v>1</v>
      </c>
      <c r="AX10" s="41">
        <v>0</v>
      </c>
      <c r="AY10" s="41">
        <v>1</v>
      </c>
      <c r="AZ10" s="41">
        <v>0</v>
      </c>
      <c r="BA10" s="41">
        <v>0</v>
      </c>
      <c r="BB10" s="41">
        <v>0</v>
      </c>
      <c r="BC10" s="42">
        <v>0</v>
      </c>
    </row>
    <row r="11" spans="2:55" s="6" customFormat="1" ht="12.95" customHeight="1" x14ac:dyDescent="0.25">
      <c r="B11" s="35"/>
      <c r="C11" s="36"/>
      <c r="D11" s="36"/>
      <c r="E11" s="37"/>
      <c r="F11" s="38">
        <v>2.2599999999999998</v>
      </c>
      <c r="G11" s="39">
        <f t="shared" si="10"/>
        <v>3.48</v>
      </c>
      <c r="H11" s="39">
        <f t="shared" ref="H11:H24" si="14">G11/F11</f>
        <v>1.5398230088495577</v>
      </c>
      <c r="I11" s="38">
        <v>0.1</v>
      </c>
      <c r="J11" s="38">
        <v>7.0000000000000007E-2</v>
      </c>
      <c r="K11" s="38">
        <v>0.98</v>
      </c>
      <c r="L11" s="38">
        <v>0.67</v>
      </c>
      <c r="M11" s="38">
        <v>0.59</v>
      </c>
      <c r="N11" s="38">
        <v>0.14000000000000001</v>
      </c>
      <c r="O11" s="38">
        <v>0.93</v>
      </c>
      <c r="P11" s="38">
        <f>N:N+O:O</f>
        <v>1.07</v>
      </c>
      <c r="Q11" s="39">
        <f t="shared" si="11"/>
        <v>1.0918367346938775</v>
      </c>
      <c r="R11" s="39">
        <f>M11/K11</f>
        <v>0.60204081632653061</v>
      </c>
      <c r="S11" s="39">
        <f>L11/K11</f>
        <v>0.68367346938775519</v>
      </c>
      <c r="T11" s="39">
        <f>O11/N11</f>
        <v>6.6428571428571423</v>
      </c>
      <c r="U11" s="38">
        <v>0.33</v>
      </c>
      <c r="V11" s="38">
        <v>0.67</v>
      </c>
      <c r="W11" s="38">
        <v>0.15</v>
      </c>
      <c r="X11" s="38">
        <v>0.44</v>
      </c>
      <c r="Y11" s="38">
        <v>0.63</v>
      </c>
      <c r="Z11" s="38">
        <f t="shared" si="3"/>
        <v>0.2787610619469027</v>
      </c>
      <c r="AA11" s="38">
        <v>1.2</v>
      </c>
      <c r="AB11" s="38">
        <f t="shared" si="4"/>
        <v>0.53097345132743368</v>
      </c>
      <c r="AC11" s="38">
        <v>0.12</v>
      </c>
      <c r="AD11" s="38">
        <f>AC11/N11</f>
        <v>0.85714285714285698</v>
      </c>
      <c r="AE11" s="38">
        <f t="shared" si="5"/>
        <v>0.12244897959183673</v>
      </c>
      <c r="AF11" s="38">
        <f t="shared" si="12"/>
        <v>0.11214953271028036</v>
      </c>
      <c r="AG11" s="38">
        <v>0.09</v>
      </c>
      <c r="AH11" s="38">
        <v>0.08</v>
      </c>
      <c r="AI11" s="38">
        <f t="shared" ref="AI11" si="15">AG11/AH11</f>
        <v>1.125</v>
      </c>
      <c r="AJ11" s="38">
        <f t="shared" si="6"/>
        <v>0.75</v>
      </c>
      <c r="AK11" s="38">
        <f t="shared" si="7"/>
        <v>0.64285714285714279</v>
      </c>
      <c r="AL11" s="38">
        <f t="shared" si="8"/>
        <v>9.1836734693877556E-2</v>
      </c>
      <c r="AM11" s="38">
        <f t="shared" si="9"/>
        <v>0.39130434782608692</v>
      </c>
      <c r="AN11" s="38">
        <v>0.23</v>
      </c>
      <c r="AO11" s="38">
        <v>0.1</v>
      </c>
      <c r="AP11" s="38">
        <f t="shared" si="1"/>
        <v>0.1017699115044248</v>
      </c>
      <c r="AQ11" s="38">
        <f t="shared" si="2"/>
        <v>2.2999999999999998</v>
      </c>
      <c r="AR11" s="38">
        <f>AN11/K11</f>
        <v>0.23469387755102042</v>
      </c>
      <c r="AS11" s="40">
        <v>85</v>
      </c>
      <c r="AT11" s="40">
        <v>56</v>
      </c>
      <c r="AU11" s="40">
        <v>35</v>
      </c>
      <c r="AV11" s="41"/>
      <c r="AW11" s="41"/>
      <c r="AX11" s="41"/>
      <c r="AY11" s="41"/>
      <c r="AZ11" s="41"/>
      <c r="BA11" s="41"/>
      <c r="BB11" s="41"/>
      <c r="BC11" s="42"/>
    </row>
    <row r="12" spans="2:55" s="6" customFormat="1" ht="12.95" customHeight="1" x14ac:dyDescent="0.25">
      <c r="B12" s="35">
        <v>31678</v>
      </c>
      <c r="C12" s="36" t="s">
        <v>35</v>
      </c>
      <c r="D12" s="36" t="s">
        <v>26</v>
      </c>
      <c r="E12" s="37" t="s">
        <v>49</v>
      </c>
      <c r="F12" s="38">
        <v>1.75</v>
      </c>
      <c r="G12" s="43" t="s">
        <v>56</v>
      </c>
      <c r="H12" s="43" t="s">
        <v>56</v>
      </c>
      <c r="I12" s="38">
        <v>0.08</v>
      </c>
      <c r="J12" s="38">
        <v>0.05</v>
      </c>
      <c r="K12" s="38">
        <v>0.84</v>
      </c>
      <c r="L12" s="38">
        <v>0.57999999999999996</v>
      </c>
      <c r="M12" s="38">
        <v>0.52</v>
      </c>
      <c r="N12" s="38">
        <v>0.15</v>
      </c>
      <c r="O12" s="43" t="s">
        <v>56</v>
      </c>
      <c r="P12" s="43" t="s">
        <v>56</v>
      </c>
      <c r="Q12" s="43" t="s">
        <v>56</v>
      </c>
      <c r="R12" s="39">
        <f>M12/K12</f>
        <v>0.61904761904761907</v>
      </c>
      <c r="S12" s="39">
        <f>L12/K12</f>
        <v>0.69047619047619047</v>
      </c>
      <c r="T12" s="43" t="s">
        <v>56</v>
      </c>
      <c r="U12" s="38">
        <v>0.34</v>
      </c>
      <c r="V12" s="38">
        <v>0.56000000000000005</v>
      </c>
      <c r="W12" s="38">
        <v>0.11</v>
      </c>
      <c r="X12" s="38">
        <v>0.39</v>
      </c>
      <c r="Y12" s="38">
        <v>0.53</v>
      </c>
      <c r="Z12" s="38">
        <f t="shared" si="3"/>
        <v>0.30285714285714288</v>
      </c>
      <c r="AA12" s="38">
        <v>1.1100000000000001</v>
      </c>
      <c r="AB12" s="38">
        <f t="shared" si="4"/>
        <v>0.63428571428571434</v>
      </c>
      <c r="AC12" s="38">
        <v>0.1</v>
      </c>
      <c r="AD12" s="38">
        <f>AC12/N12</f>
        <v>0.66666666666666674</v>
      </c>
      <c r="AE12" s="38">
        <f t="shared" si="5"/>
        <v>0.11904761904761905</v>
      </c>
      <c r="AF12" s="43" t="s">
        <v>56</v>
      </c>
      <c r="AG12" s="43" t="s">
        <v>56</v>
      </c>
      <c r="AH12" s="43" t="s">
        <v>56</v>
      </c>
      <c r="AI12" s="43" t="s">
        <v>56</v>
      </c>
      <c r="AJ12" s="43" t="s">
        <v>56</v>
      </c>
      <c r="AK12" s="43" t="s">
        <v>56</v>
      </c>
      <c r="AL12" s="43" t="s">
        <v>56</v>
      </c>
      <c r="AM12" s="43" t="s">
        <v>56</v>
      </c>
      <c r="AN12" s="38">
        <v>0.17</v>
      </c>
      <c r="AO12" s="38">
        <v>0.1</v>
      </c>
      <c r="AP12" s="38">
        <f t="shared" si="1"/>
        <v>9.7142857142857156E-2</v>
      </c>
      <c r="AQ12" s="38">
        <f t="shared" si="2"/>
        <v>1.7</v>
      </c>
      <c r="AR12" s="38">
        <f>AN12/K12</f>
        <v>0.20238095238095241</v>
      </c>
      <c r="AS12" s="40">
        <v>69</v>
      </c>
      <c r="AT12" s="40">
        <v>43</v>
      </c>
      <c r="AU12" s="40">
        <v>26</v>
      </c>
      <c r="AV12" s="41">
        <v>0</v>
      </c>
      <c r="AW12" s="41">
        <v>1</v>
      </c>
      <c r="AX12" s="41">
        <v>0</v>
      </c>
      <c r="AY12" s="41">
        <v>1</v>
      </c>
      <c r="AZ12" s="41">
        <v>0</v>
      </c>
      <c r="BA12" s="41">
        <v>0</v>
      </c>
      <c r="BB12" s="41">
        <v>0</v>
      </c>
      <c r="BC12" s="42">
        <v>0</v>
      </c>
    </row>
    <row r="13" spans="2:55" s="6" customFormat="1" ht="12.95" customHeight="1" x14ac:dyDescent="0.25">
      <c r="B13" s="35"/>
      <c r="C13" s="36"/>
      <c r="D13" s="36"/>
      <c r="E13" s="37"/>
      <c r="F13" s="38">
        <v>1.75</v>
      </c>
      <c r="G13" s="43" t="s">
        <v>56</v>
      </c>
      <c r="H13" s="43" t="s">
        <v>56</v>
      </c>
      <c r="I13" s="43" t="s">
        <v>56</v>
      </c>
      <c r="J13" s="43" t="s">
        <v>56</v>
      </c>
      <c r="K13" s="43" t="s">
        <v>56</v>
      </c>
      <c r="L13" s="43" t="s">
        <v>56</v>
      </c>
      <c r="M13" s="43" t="s">
        <v>56</v>
      </c>
      <c r="N13" s="43" t="s">
        <v>56</v>
      </c>
      <c r="O13" s="43" t="s">
        <v>56</v>
      </c>
      <c r="P13" s="43" t="s">
        <v>56</v>
      </c>
      <c r="Q13" s="43" t="s">
        <v>56</v>
      </c>
      <c r="R13" s="43" t="s">
        <v>56</v>
      </c>
      <c r="S13" s="43" t="s">
        <v>56</v>
      </c>
      <c r="T13" s="43" t="s">
        <v>56</v>
      </c>
      <c r="U13" s="38">
        <v>0.34</v>
      </c>
      <c r="V13" s="38">
        <v>0.56000000000000005</v>
      </c>
      <c r="W13" s="38">
        <v>0.1</v>
      </c>
      <c r="X13" s="38">
        <v>0.39</v>
      </c>
      <c r="Y13" s="38">
        <v>0.52</v>
      </c>
      <c r="Z13" s="38">
        <f t="shared" si="3"/>
        <v>0.29714285714285715</v>
      </c>
      <c r="AA13" s="38">
        <v>1.1000000000000001</v>
      </c>
      <c r="AB13" s="38">
        <f t="shared" si="4"/>
        <v>0.62857142857142867</v>
      </c>
      <c r="AC13" s="38">
        <v>0.11</v>
      </c>
      <c r="AD13" s="43" t="s">
        <v>56</v>
      </c>
      <c r="AE13" s="43" t="s">
        <v>56</v>
      </c>
      <c r="AF13" s="43" t="s">
        <v>56</v>
      </c>
      <c r="AG13" s="43" t="s">
        <v>56</v>
      </c>
      <c r="AH13" s="43" t="s">
        <v>56</v>
      </c>
      <c r="AI13" s="43" t="s">
        <v>56</v>
      </c>
      <c r="AJ13" s="43" t="s">
        <v>56</v>
      </c>
      <c r="AK13" s="43" t="s">
        <v>56</v>
      </c>
      <c r="AL13" s="43" t="s">
        <v>56</v>
      </c>
      <c r="AM13" s="43" t="s">
        <v>56</v>
      </c>
      <c r="AN13" s="38">
        <v>0.18</v>
      </c>
      <c r="AO13" s="38">
        <v>0.08</v>
      </c>
      <c r="AP13" s="38">
        <f t="shared" si="1"/>
        <v>0.10285714285714286</v>
      </c>
      <c r="AQ13" s="38">
        <f t="shared" si="2"/>
        <v>2.25</v>
      </c>
      <c r="AR13" s="43" t="s">
        <v>56</v>
      </c>
      <c r="AS13" s="44" t="s">
        <v>56</v>
      </c>
      <c r="AT13" s="44" t="s">
        <v>56</v>
      </c>
      <c r="AU13" s="44" t="s">
        <v>56</v>
      </c>
      <c r="AV13" s="41"/>
      <c r="AW13" s="41"/>
      <c r="AX13" s="41"/>
      <c r="AY13" s="41"/>
      <c r="AZ13" s="41"/>
      <c r="BA13" s="41"/>
      <c r="BB13" s="41"/>
      <c r="BC13" s="42"/>
    </row>
    <row r="14" spans="2:55" s="6" customFormat="1" ht="12.95" customHeight="1" x14ac:dyDescent="0.25">
      <c r="B14" s="35">
        <v>28012</v>
      </c>
      <c r="C14" s="36" t="s">
        <v>35</v>
      </c>
      <c r="D14" s="36" t="s">
        <v>26</v>
      </c>
      <c r="E14" s="37" t="s">
        <v>50</v>
      </c>
      <c r="F14" s="38">
        <v>1.84</v>
      </c>
      <c r="G14" s="39">
        <f t="shared" si="10"/>
        <v>2.85</v>
      </c>
      <c r="H14" s="39">
        <f t="shared" si="14"/>
        <v>1.5489130434782608</v>
      </c>
      <c r="I14" s="38">
        <v>0.08</v>
      </c>
      <c r="J14" s="38">
        <v>0.06</v>
      </c>
      <c r="K14" s="38">
        <v>0.73</v>
      </c>
      <c r="L14" s="38">
        <v>0.52</v>
      </c>
      <c r="M14" s="38">
        <v>0.42</v>
      </c>
      <c r="N14" s="38">
        <v>0.12</v>
      </c>
      <c r="O14" s="38">
        <v>0.92</v>
      </c>
      <c r="P14" s="38">
        <f>N:N+O:O</f>
        <v>1.04</v>
      </c>
      <c r="Q14" s="39">
        <f t="shared" si="11"/>
        <v>1.4246575342465755</v>
      </c>
      <c r="R14" s="39">
        <f>M14/K14</f>
        <v>0.57534246575342463</v>
      </c>
      <c r="S14" s="39">
        <f>L14/K14</f>
        <v>0.71232876712328774</v>
      </c>
      <c r="T14" s="39">
        <f>O14/N14</f>
        <v>7.666666666666667</v>
      </c>
      <c r="U14" s="38">
        <v>0.37</v>
      </c>
      <c r="V14" s="38">
        <v>0.56000000000000005</v>
      </c>
      <c r="W14" s="38">
        <v>0.1</v>
      </c>
      <c r="X14" s="38">
        <v>0.36</v>
      </c>
      <c r="Y14" s="38">
        <v>0.49</v>
      </c>
      <c r="Z14" s="38">
        <f t="shared" si="3"/>
        <v>0.26630434782608692</v>
      </c>
      <c r="AA14" s="38">
        <v>1.01</v>
      </c>
      <c r="AB14" s="38">
        <f t="shared" si="4"/>
        <v>0.54891304347826086</v>
      </c>
      <c r="AC14" s="38">
        <v>0.1</v>
      </c>
      <c r="AD14" s="38">
        <f>AC14/N14</f>
        <v>0.83333333333333337</v>
      </c>
      <c r="AE14" s="38">
        <f t="shared" si="5"/>
        <v>0.13698630136986303</v>
      </c>
      <c r="AF14" s="38">
        <f t="shared" si="12"/>
        <v>9.6153846153846159E-2</v>
      </c>
      <c r="AG14" s="38">
        <v>0.08</v>
      </c>
      <c r="AH14" s="38">
        <v>0.05</v>
      </c>
      <c r="AI14" s="38">
        <f t="shared" si="13"/>
        <v>1.5999999999999999</v>
      </c>
      <c r="AJ14" s="38">
        <f t="shared" si="6"/>
        <v>0.79999999999999993</v>
      </c>
      <c r="AK14" s="38">
        <f t="shared" si="7"/>
        <v>0.66666666666666674</v>
      </c>
      <c r="AL14" s="38">
        <f t="shared" si="8"/>
        <v>0.10958904109589042</v>
      </c>
      <c r="AM14" s="38">
        <f t="shared" si="9"/>
        <v>0.5</v>
      </c>
      <c r="AN14" s="38">
        <v>0.16</v>
      </c>
      <c r="AO14" s="38">
        <v>0.08</v>
      </c>
      <c r="AP14" s="38">
        <f t="shared" si="1"/>
        <v>8.6956521739130432E-2</v>
      </c>
      <c r="AQ14" s="38">
        <f t="shared" si="2"/>
        <v>2</v>
      </c>
      <c r="AR14" s="38">
        <f t="shared" ref="AR14:AR24" si="16">AN14/K14</f>
        <v>0.21917808219178084</v>
      </c>
      <c r="AS14" s="40">
        <v>87</v>
      </c>
      <c r="AT14" s="40">
        <v>46</v>
      </c>
      <c r="AU14" s="40">
        <v>25</v>
      </c>
      <c r="AV14" s="41">
        <v>0</v>
      </c>
      <c r="AW14" s="41">
        <v>1</v>
      </c>
      <c r="AX14" s="41">
        <v>0</v>
      </c>
      <c r="AY14" s="41">
        <v>1</v>
      </c>
      <c r="AZ14" s="41">
        <v>0</v>
      </c>
      <c r="BA14" s="41">
        <v>0</v>
      </c>
      <c r="BB14" s="41">
        <v>0</v>
      </c>
      <c r="BC14" s="42">
        <v>0</v>
      </c>
    </row>
    <row r="15" spans="2:55" s="6" customFormat="1" ht="12.95" customHeight="1" x14ac:dyDescent="0.25">
      <c r="B15" s="35"/>
      <c r="C15" s="36"/>
      <c r="D15" s="36"/>
      <c r="E15" s="37"/>
      <c r="F15" s="38">
        <v>1.84</v>
      </c>
      <c r="G15" s="39">
        <f t="shared" si="10"/>
        <v>2.82</v>
      </c>
      <c r="H15" s="39">
        <f t="shared" si="14"/>
        <v>1.5326086956521738</v>
      </c>
      <c r="I15" s="38">
        <v>0.09</v>
      </c>
      <c r="J15" s="38">
        <v>0.06</v>
      </c>
      <c r="K15" s="38">
        <v>0.73</v>
      </c>
      <c r="L15" s="38">
        <v>0.5</v>
      </c>
      <c r="M15" s="38">
        <v>0.43</v>
      </c>
      <c r="N15" s="38">
        <v>0.13</v>
      </c>
      <c r="O15" s="38">
        <v>0.88</v>
      </c>
      <c r="P15" s="38">
        <f>N:N+O:O</f>
        <v>1.01</v>
      </c>
      <c r="Q15" s="39">
        <f t="shared" si="11"/>
        <v>1.3835616438356164</v>
      </c>
      <c r="R15" s="39">
        <f>M15/K15</f>
        <v>0.58904109589041098</v>
      </c>
      <c r="S15" s="39">
        <f>L15/K15</f>
        <v>0.68493150684931503</v>
      </c>
      <c r="T15" s="39">
        <f>O15/N15</f>
        <v>6.7692307692307692</v>
      </c>
      <c r="U15" s="38">
        <v>0.37</v>
      </c>
      <c r="V15" s="38">
        <v>0.55000000000000004</v>
      </c>
      <c r="W15" s="38">
        <v>0.1</v>
      </c>
      <c r="X15" s="38">
        <v>0.33</v>
      </c>
      <c r="Y15" s="38">
        <v>0.46</v>
      </c>
      <c r="Z15" s="38">
        <f t="shared" si="3"/>
        <v>0.25</v>
      </c>
      <c r="AA15" s="38">
        <v>1.04</v>
      </c>
      <c r="AB15" s="38">
        <f t="shared" si="4"/>
        <v>0.56521739130434778</v>
      </c>
      <c r="AC15" s="38">
        <v>0.11</v>
      </c>
      <c r="AD15" s="38">
        <f>AC15/N15</f>
        <v>0.84615384615384615</v>
      </c>
      <c r="AE15" s="38">
        <f t="shared" si="5"/>
        <v>0.15068493150684931</v>
      </c>
      <c r="AF15" s="38">
        <f t="shared" si="12"/>
        <v>0.10891089108910891</v>
      </c>
      <c r="AG15" s="38">
        <v>0.08</v>
      </c>
      <c r="AH15" s="38">
        <v>0.05</v>
      </c>
      <c r="AI15" s="38">
        <f t="shared" ref="AI15" si="17">AG15/AH15</f>
        <v>1.5999999999999999</v>
      </c>
      <c r="AJ15" s="38">
        <f t="shared" si="6"/>
        <v>0.72727272727272729</v>
      </c>
      <c r="AK15" s="38">
        <f t="shared" si="7"/>
        <v>0.61538461538461542</v>
      </c>
      <c r="AL15" s="38">
        <f t="shared" si="8"/>
        <v>0.10958904109589042</v>
      </c>
      <c r="AM15" s="38">
        <f t="shared" si="9"/>
        <v>0.47058823529411764</v>
      </c>
      <c r="AN15" s="38">
        <v>0.17</v>
      </c>
      <c r="AO15" s="38">
        <v>0.08</v>
      </c>
      <c r="AP15" s="38">
        <f t="shared" si="1"/>
        <v>9.2391304347826095E-2</v>
      </c>
      <c r="AQ15" s="38">
        <f t="shared" si="2"/>
        <v>2.125</v>
      </c>
      <c r="AR15" s="38">
        <f t="shared" si="16"/>
        <v>0.23287671232876714</v>
      </c>
      <c r="AS15" s="40">
        <v>85</v>
      </c>
      <c r="AT15" s="40">
        <v>43</v>
      </c>
      <c r="AU15" s="40">
        <v>25</v>
      </c>
      <c r="AV15" s="41"/>
      <c r="AW15" s="41"/>
      <c r="AX15" s="41"/>
      <c r="AY15" s="41"/>
      <c r="AZ15" s="41"/>
      <c r="BA15" s="41"/>
      <c r="BB15" s="41"/>
      <c r="BC15" s="42"/>
    </row>
    <row r="16" spans="2:55" s="6" customFormat="1" ht="12.95" customHeight="1" x14ac:dyDescent="0.25">
      <c r="B16" s="25">
        <v>22201</v>
      </c>
      <c r="C16" s="26" t="s">
        <v>36</v>
      </c>
      <c r="D16" s="26" t="s">
        <v>26</v>
      </c>
      <c r="E16" s="27" t="s">
        <v>51</v>
      </c>
      <c r="F16" s="28">
        <v>1.44</v>
      </c>
      <c r="G16" s="30">
        <f t="shared" si="10"/>
        <v>3.4000000000000004</v>
      </c>
      <c r="H16" s="30">
        <f t="shared" si="14"/>
        <v>2.3611111111111116</v>
      </c>
      <c r="I16" s="28">
        <v>0.08</v>
      </c>
      <c r="J16" s="28">
        <v>0.05</v>
      </c>
      <c r="K16" s="28">
        <v>0.69</v>
      </c>
      <c r="L16" s="28">
        <v>0.44</v>
      </c>
      <c r="M16" s="28">
        <v>0.41</v>
      </c>
      <c r="N16" s="28">
        <v>0.12</v>
      </c>
      <c r="O16" s="28">
        <v>1.61</v>
      </c>
      <c r="P16" s="28">
        <f>N:N+O:O</f>
        <v>1.73</v>
      </c>
      <c r="Q16" s="30">
        <f t="shared" si="11"/>
        <v>2.5072463768115942</v>
      </c>
      <c r="R16" s="30">
        <f t="shared" ref="R16:R24" si="18">M16/K16</f>
        <v>0.59420289855072461</v>
      </c>
      <c r="S16" s="30">
        <f t="shared" ref="S16:S24" si="19">L16/K16</f>
        <v>0.63768115942028991</v>
      </c>
      <c r="T16" s="30">
        <f t="shared" ref="T16:T17" si="20">O16/N16</f>
        <v>13.416666666666668</v>
      </c>
      <c r="U16" s="28">
        <v>0.24</v>
      </c>
      <c r="V16" s="28">
        <v>0.46</v>
      </c>
      <c r="W16" s="28">
        <v>7.0000000000000007E-2</v>
      </c>
      <c r="X16" s="28">
        <v>0.34</v>
      </c>
      <c r="Y16" s="28">
        <v>0.44</v>
      </c>
      <c r="Z16" s="28">
        <f t="shared" si="3"/>
        <v>0.30555555555555558</v>
      </c>
      <c r="AA16" s="28">
        <v>0.83</v>
      </c>
      <c r="AB16" s="28">
        <f t="shared" si="4"/>
        <v>0.57638888888888884</v>
      </c>
      <c r="AC16" s="28">
        <v>0.09</v>
      </c>
      <c r="AD16" s="28">
        <f t="shared" ref="AD16:AD17" si="21">AC16/N16</f>
        <v>0.75</v>
      </c>
      <c r="AE16" s="28">
        <f t="shared" si="5"/>
        <v>0.13043478260869565</v>
      </c>
      <c r="AF16" s="28">
        <f t="shared" si="12"/>
        <v>5.2023121387283239E-2</v>
      </c>
      <c r="AG16" s="28">
        <v>0.09</v>
      </c>
      <c r="AH16" s="28">
        <v>7.0000000000000007E-2</v>
      </c>
      <c r="AI16" s="28">
        <f t="shared" ref="AI16" si="22">AG16/AH16</f>
        <v>1.2857142857142856</v>
      </c>
      <c r="AJ16" s="28">
        <f t="shared" si="6"/>
        <v>1</v>
      </c>
      <c r="AK16" s="28">
        <f t="shared" si="7"/>
        <v>0.75</v>
      </c>
      <c r="AL16" s="28">
        <f t="shared" si="8"/>
        <v>0.13043478260869565</v>
      </c>
      <c r="AM16" s="28">
        <f t="shared" si="9"/>
        <v>0.52941176470588225</v>
      </c>
      <c r="AN16" s="28">
        <v>0.17</v>
      </c>
      <c r="AO16" s="28">
        <v>0.1</v>
      </c>
      <c r="AP16" s="28">
        <f t="shared" si="1"/>
        <v>0.11805555555555557</v>
      </c>
      <c r="AQ16" s="28">
        <f t="shared" si="2"/>
        <v>1.7</v>
      </c>
      <c r="AR16" s="28">
        <f t="shared" si="16"/>
        <v>0.24637681159420294</v>
      </c>
      <c r="AS16" s="31">
        <v>44</v>
      </c>
      <c r="AT16" s="31">
        <v>23</v>
      </c>
      <c r="AU16" s="31">
        <v>18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>
        <v>0</v>
      </c>
      <c r="BC16" s="33">
        <v>1</v>
      </c>
    </row>
    <row r="17" spans="2:55" s="6" customFormat="1" ht="12.95" customHeight="1" x14ac:dyDescent="0.25">
      <c r="B17" s="25"/>
      <c r="C17" s="26"/>
      <c r="D17" s="26"/>
      <c r="E17" s="27"/>
      <c r="F17" s="28">
        <v>1.44</v>
      </c>
      <c r="G17" s="30">
        <f t="shared" si="10"/>
        <v>3.37</v>
      </c>
      <c r="H17" s="30">
        <f t="shared" si="14"/>
        <v>2.3402777777777781</v>
      </c>
      <c r="I17" s="28">
        <v>0.08</v>
      </c>
      <c r="J17" s="28">
        <v>0.05</v>
      </c>
      <c r="K17" s="28">
        <v>0.71</v>
      </c>
      <c r="L17" s="28">
        <v>0.43</v>
      </c>
      <c r="M17" s="28">
        <v>0.43</v>
      </c>
      <c r="N17" s="28">
        <v>0.12</v>
      </c>
      <c r="O17" s="28">
        <v>1.55</v>
      </c>
      <c r="P17" s="28">
        <f>N:N+O:O</f>
        <v>1.67</v>
      </c>
      <c r="Q17" s="30">
        <f t="shared" si="11"/>
        <v>2.352112676056338</v>
      </c>
      <c r="R17" s="30">
        <f t="shared" si="18"/>
        <v>0.60563380281690138</v>
      </c>
      <c r="S17" s="30">
        <f t="shared" si="19"/>
        <v>0.60563380281690138</v>
      </c>
      <c r="T17" s="30">
        <f t="shared" si="20"/>
        <v>12.916666666666668</v>
      </c>
      <c r="U17" s="28">
        <v>0.24</v>
      </c>
      <c r="V17" s="28">
        <v>0.48</v>
      </c>
      <c r="W17" s="28">
        <v>7.0000000000000007E-2</v>
      </c>
      <c r="X17" s="28">
        <v>0.34</v>
      </c>
      <c r="Y17" s="28">
        <v>0.41</v>
      </c>
      <c r="Z17" s="28">
        <f t="shared" si="3"/>
        <v>0.28472222222222221</v>
      </c>
      <c r="AA17" s="28">
        <v>0.85</v>
      </c>
      <c r="AB17" s="28">
        <f t="shared" si="4"/>
        <v>0.59027777777777779</v>
      </c>
      <c r="AC17" s="28">
        <v>0.09</v>
      </c>
      <c r="AD17" s="28">
        <f t="shared" si="21"/>
        <v>0.75</v>
      </c>
      <c r="AE17" s="28">
        <f t="shared" si="5"/>
        <v>0.12676056338028169</v>
      </c>
      <c r="AF17" s="28">
        <f t="shared" si="12"/>
        <v>5.3892215568862277E-2</v>
      </c>
      <c r="AG17" s="28">
        <v>0.09</v>
      </c>
      <c r="AH17" s="28">
        <v>7.0000000000000007E-2</v>
      </c>
      <c r="AI17" s="28">
        <f t="shared" ref="AI17" si="23">AG17/AH17</f>
        <v>1.2857142857142856</v>
      </c>
      <c r="AJ17" s="28">
        <f t="shared" si="6"/>
        <v>1</v>
      </c>
      <c r="AK17" s="28">
        <f t="shared" si="7"/>
        <v>0.75</v>
      </c>
      <c r="AL17" s="28">
        <f t="shared" si="8"/>
        <v>0.12676056338028169</v>
      </c>
      <c r="AM17" s="28">
        <f t="shared" si="9"/>
        <v>0.52941176470588225</v>
      </c>
      <c r="AN17" s="28">
        <v>0.17</v>
      </c>
      <c r="AO17" s="28">
        <v>0.11</v>
      </c>
      <c r="AP17" s="28">
        <f t="shared" si="1"/>
        <v>0.11805555555555557</v>
      </c>
      <c r="AQ17" s="28">
        <f t="shared" si="2"/>
        <v>1.5454545454545456</v>
      </c>
      <c r="AR17" s="28">
        <f t="shared" si="16"/>
        <v>0.2394366197183099</v>
      </c>
      <c r="AS17" s="31">
        <v>43</v>
      </c>
      <c r="AT17" s="31">
        <v>21</v>
      </c>
      <c r="AU17" s="31">
        <v>16</v>
      </c>
      <c r="AV17" s="32"/>
      <c r="AW17" s="32"/>
      <c r="AX17" s="32"/>
      <c r="AY17" s="32"/>
      <c r="AZ17" s="32"/>
      <c r="BA17" s="32"/>
      <c r="BB17" s="32"/>
      <c r="BC17" s="33"/>
    </row>
    <row r="18" spans="2:55" s="6" customFormat="1" ht="12.95" customHeight="1" x14ac:dyDescent="0.25">
      <c r="B18" s="35">
        <v>21096</v>
      </c>
      <c r="C18" s="36" t="s">
        <v>37</v>
      </c>
      <c r="D18" s="36" t="s">
        <v>134</v>
      </c>
      <c r="E18" s="37" t="s">
        <v>54</v>
      </c>
      <c r="F18" s="38">
        <v>1.82</v>
      </c>
      <c r="G18" s="43" t="s">
        <v>56</v>
      </c>
      <c r="H18" s="43" t="s">
        <v>56</v>
      </c>
      <c r="I18" s="38">
        <v>0.08</v>
      </c>
      <c r="J18" s="38">
        <v>0.05</v>
      </c>
      <c r="K18" s="38">
        <v>0.71</v>
      </c>
      <c r="L18" s="38">
        <v>0.42</v>
      </c>
      <c r="M18" s="38">
        <v>0.38</v>
      </c>
      <c r="N18" s="38">
        <v>0.11</v>
      </c>
      <c r="O18" s="43" t="s">
        <v>56</v>
      </c>
      <c r="P18" s="43" t="s">
        <v>56</v>
      </c>
      <c r="Q18" s="43" t="s">
        <v>56</v>
      </c>
      <c r="R18" s="39">
        <f t="shared" si="18"/>
        <v>0.53521126760563387</v>
      </c>
      <c r="S18" s="39">
        <f t="shared" si="19"/>
        <v>0.59154929577464788</v>
      </c>
      <c r="T18" s="43" t="s">
        <v>56</v>
      </c>
      <c r="U18" s="38">
        <v>0.28000000000000003</v>
      </c>
      <c r="V18" s="38">
        <v>0.51</v>
      </c>
      <c r="W18" s="38">
        <v>0.11</v>
      </c>
      <c r="X18" s="38">
        <v>0.31</v>
      </c>
      <c r="Y18" s="43" t="s">
        <v>56</v>
      </c>
      <c r="Z18" s="43" t="s">
        <v>56</v>
      </c>
      <c r="AA18" s="43" t="s">
        <v>56</v>
      </c>
      <c r="AB18" s="43" t="s">
        <v>56</v>
      </c>
      <c r="AC18" s="43" t="s">
        <v>56</v>
      </c>
      <c r="AD18" s="43" t="s">
        <v>56</v>
      </c>
      <c r="AE18" s="43" t="s">
        <v>56</v>
      </c>
      <c r="AF18" s="43" t="s">
        <v>56</v>
      </c>
      <c r="AG18" s="38">
        <v>0.08</v>
      </c>
      <c r="AH18" s="38">
        <v>0.06</v>
      </c>
      <c r="AI18" s="38">
        <f t="shared" ref="AI18:AI25" si="24">AG18/AH18</f>
        <v>1.3333333333333335</v>
      </c>
      <c r="AJ18" s="43" t="s">
        <v>56</v>
      </c>
      <c r="AK18" s="38">
        <f t="shared" si="7"/>
        <v>0.72727272727272729</v>
      </c>
      <c r="AL18" s="38">
        <f t="shared" si="8"/>
        <v>0.11267605633802817</v>
      </c>
      <c r="AM18" s="38">
        <f t="shared" si="9"/>
        <v>0.47058823529411764</v>
      </c>
      <c r="AN18" s="38">
        <v>0.17</v>
      </c>
      <c r="AO18" s="38">
        <v>0.08</v>
      </c>
      <c r="AP18" s="38">
        <f t="shared" si="1"/>
        <v>9.3406593406593408E-2</v>
      </c>
      <c r="AQ18" s="38">
        <f t="shared" si="2"/>
        <v>2.125</v>
      </c>
      <c r="AR18" s="38">
        <f t="shared" si="16"/>
        <v>0.2394366197183099</v>
      </c>
      <c r="AS18" s="40">
        <v>66</v>
      </c>
      <c r="AT18" s="40">
        <v>34</v>
      </c>
      <c r="AU18" s="40">
        <v>20</v>
      </c>
      <c r="AV18" s="41">
        <v>0</v>
      </c>
      <c r="AW18" s="41">
        <v>0</v>
      </c>
      <c r="AX18" s="41">
        <v>0</v>
      </c>
      <c r="AY18" s="41">
        <v>0</v>
      </c>
      <c r="AZ18" s="41">
        <v>1</v>
      </c>
      <c r="BA18" s="41">
        <v>0</v>
      </c>
      <c r="BB18" s="41">
        <v>1</v>
      </c>
      <c r="BC18" s="42">
        <v>0</v>
      </c>
    </row>
    <row r="19" spans="2:55" s="6" customFormat="1" ht="12.95" customHeight="1" x14ac:dyDescent="0.25">
      <c r="B19" s="35"/>
      <c r="C19" s="36"/>
      <c r="D19" s="36"/>
      <c r="E19" s="37"/>
      <c r="F19" s="38">
        <v>1.82</v>
      </c>
      <c r="G19" s="43" t="s">
        <v>56</v>
      </c>
      <c r="H19" s="43" t="s">
        <v>56</v>
      </c>
      <c r="I19" s="38">
        <v>0.08</v>
      </c>
      <c r="J19" s="38">
        <v>0.05</v>
      </c>
      <c r="K19" s="38">
        <v>0.73</v>
      </c>
      <c r="L19" s="38">
        <v>0.41</v>
      </c>
      <c r="M19" s="38">
        <v>0.37</v>
      </c>
      <c r="N19" s="38">
        <v>0.1</v>
      </c>
      <c r="O19" s="43" t="s">
        <v>56</v>
      </c>
      <c r="P19" s="43" t="s">
        <v>56</v>
      </c>
      <c r="Q19" s="43" t="s">
        <v>56</v>
      </c>
      <c r="R19" s="39">
        <f t="shared" si="18"/>
        <v>0.50684931506849318</v>
      </c>
      <c r="S19" s="39">
        <f t="shared" si="19"/>
        <v>0.56164383561643838</v>
      </c>
      <c r="T19" s="43" t="s">
        <v>56</v>
      </c>
      <c r="U19" s="38">
        <v>0.28000000000000003</v>
      </c>
      <c r="V19" s="38">
        <v>0.48</v>
      </c>
      <c r="W19" s="38">
        <v>0.1</v>
      </c>
      <c r="X19" s="43" t="s">
        <v>56</v>
      </c>
      <c r="Y19" s="43" t="s">
        <v>56</v>
      </c>
      <c r="Z19" s="43" t="s">
        <v>56</v>
      </c>
      <c r="AA19" s="43" t="s">
        <v>56</v>
      </c>
      <c r="AB19" s="43" t="s">
        <v>56</v>
      </c>
      <c r="AC19" s="43" t="s">
        <v>56</v>
      </c>
      <c r="AD19" s="43" t="s">
        <v>56</v>
      </c>
      <c r="AE19" s="43" t="s">
        <v>56</v>
      </c>
      <c r="AF19" s="43" t="s">
        <v>56</v>
      </c>
      <c r="AG19" s="38">
        <v>0.08</v>
      </c>
      <c r="AH19" s="38">
        <v>0.06</v>
      </c>
      <c r="AI19" s="38">
        <f t="shared" ref="AI19" si="25">AG19/AH19</f>
        <v>1.3333333333333335</v>
      </c>
      <c r="AJ19" s="43" t="s">
        <v>56</v>
      </c>
      <c r="AK19" s="38">
        <f t="shared" si="7"/>
        <v>0.79999999999999993</v>
      </c>
      <c r="AL19" s="38">
        <f t="shared" si="8"/>
        <v>0.10958904109589042</v>
      </c>
      <c r="AM19" s="38">
        <f t="shared" si="9"/>
        <v>0.5</v>
      </c>
      <c r="AN19" s="38">
        <v>0.16</v>
      </c>
      <c r="AO19" s="38">
        <v>7.0000000000000007E-2</v>
      </c>
      <c r="AP19" s="38">
        <f t="shared" si="1"/>
        <v>8.7912087912087905E-2</v>
      </c>
      <c r="AQ19" s="38">
        <f t="shared" si="2"/>
        <v>2.2857142857142856</v>
      </c>
      <c r="AR19" s="38">
        <f t="shared" si="16"/>
        <v>0.21917808219178084</v>
      </c>
      <c r="AS19" s="40">
        <v>68</v>
      </c>
      <c r="AT19" s="40">
        <v>35</v>
      </c>
      <c r="AU19" s="40">
        <v>19</v>
      </c>
      <c r="AV19" s="41"/>
      <c r="AW19" s="41"/>
      <c r="AX19" s="41"/>
      <c r="AY19" s="41"/>
      <c r="AZ19" s="41"/>
      <c r="BA19" s="41"/>
      <c r="BB19" s="41"/>
      <c r="BC19" s="42"/>
    </row>
    <row r="20" spans="2:55" s="6" customFormat="1" ht="12.95" customHeight="1" x14ac:dyDescent="0.25">
      <c r="B20" s="25">
        <v>20708</v>
      </c>
      <c r="C20" s="26" t="s">
        <v>38</v>
      </c>
      <c r="D20" s="26" t="s">
        <v>26</v>
      </c>
      <c r="E20" s="27" t="s">
        <v>52</v>
      </c>
      <c r="F20" s="28">
        <v>1.94</v>
      </c>
      <c r="G20" s="30">
        <f t="shared" si="10"/>
        <v>3.8899999999999997</v>
      </c>
      <c r="H20" s="30">
        <f t="shared" si="14"/>
        <v>2.0051546391752577</v>
      </c>
      <c r="I20" s="28">
        <v>0.11</v>
      </c>
      <c r="J20" s="28">
        <v>0.06</v>
      </c>
      <c r="K20" s="28">
        <v>1.05</v>
      </c>
      <c r="L20" s="28">
        <v>0.65</v>
      </c>
      <c r="M20" s="28">
        <v>0.65</v>
      </c>
      <c r="N20" s="28">
        <v>0.13</v>
      </c>
      <c r="O20" s="28">
        <v>1.24</v>
      </c>
      <c r="P20" s="28">
        <f>N:N+O:O</f>
        <v>1.37</v>
      </c>
      <c r="Q20" s="30">
        <f t="shared" si="11"/>
        <v>1.3047619047619048</v>
      </c>
      <c r="R20" s="30">
        <f t="shared" si="18"/>
        <v>0.61904761904761907</v>
      </c>
      <c r="S20" s="30">
        <f t="shared" si="19"/>
        <v>0.61904761904761907</v>
      </c>
      <c r="T20" s="30">
        <f t="shared" ref="T20:T24" si="26">O20/N20</f>
        <v>9.5384615384615383</v>
      </c>
      <c r="U20" s="28">
        <v>0.37</v>
      </c>
      <c r="V20" s="28">
        <v>0.71</v>
      </c>
      <c r="W20" s="28">
        <v>0.11</v>
      </c>
      <c r="X20" s="28">
        <v>0.47</v>
      </c>
      <c r="Y20" s="28">
        <v>0.61</v>
      </c>
      <c r="Z20" s="28">
        <f t="shared" ref="Z20:Z53" si="27">Y20/F20</f>
        <v>0.31443298969072164</v>
      </c>
      <c r="AA20" s="28">
        <v>1.19</v>
      </c>
      <c r="AB20" s="28">
        <f t="shared" ref="AB20:AB53" si="28">AA20/F20</f>
        <v>0.61340206185567014</v>
      </c>
      <c r="AC20" s="28">
        <v>0.12</v>
      </c>
      <c r="AD20" s="28">
        <f t="shared" ref="AD20:AD24" si="29">AC20/N20</f>
        <v>0.92307692307692302</v>
      </c>
      <c r="AE20" s="28">
        <f t="shared" si="5"/>
        <v>0.11428571428571428</v>
      </c>
      <c r="AF20" s="28">
        <f t="shared" si="12"/>
        <v>8.7591240875912399E-2</v>
      </c>
      <c r="AG20" s="28">
        <v>0.08</v>
      </c>
      <c r="AH20" s="28">
        <v>0.06</v>
      </c>
      <c r="AI20" s="28">
        <f t="shared" si="24"/>
        <v>1.3333333333333335</v>
      </c>
      <c r="AJ20" s="28">
        <f t="shared" si="6"/>
        <v>0.66666666666666674</v>
      </c>
      <c r="AK20" s="28">
        <f t="shared" si="7"/>
        <v>0.61538461538461542</v>
      </c>
      <c r="AL20" s="28">
        <f t="shared" si="8"/>
        <v>7.6190476190476183E-2</v>
      </c>
      <c r="AM20" s="28">
        <f t="shared" si="9"/>
        <v>0.38095238095238099</v>
      </c>
      <c r="AN20" s="28">
        <v>0.21</v>
      </c>
      <c r="AO20" s="28">
        <v>0.1</v>
      </c>
      <c r="AP20" s="28">
        <f t="shared" si="1"/>
        <v>0.10824742268041238</v>
      </c>
      <c r="AQ20" s="28">
        <f t="shared" si="2"/>
        <v>2.0999999999999996</v>
      </c>
      <c r="AR20" s="28">
        <f t="shared" si="16"/>
        <v>0.19999999999999998</v>
      </c>
      <c r="AS20" s="31">
        <v>98</v>
      </c>
      <c r="AT20" s="31">
        <v>43</v>
      </c>
      <c r="AU20" s="31">
        <v>27</v>
      </c>
      <c r="AV20" s="32">
        <v>0</v>
      </c>
      <c r="AW20" s="32">
        <v>0</v>
      </c>
      <c r="AX20" s="32">
        <v>1</v>
      </c>
      <c r="AY20" s="32">
        <v>0</v>
      </c>
      <c r="AZ20" s="32">
        <v>0</v>
      </c>
      <c r="BA20" s="32">
        <v>1</v>
      </c>
      <c r="BB20" s="32">
        <v>0</v>
      </c>
      <c r="BC20" s="33">
        <v>0</v>
      </c>
    </row>
    <row r="21" spans="2:55" s="6" customFormat="1" ht="12.95" customHeight="1" x14ac:dyDescent="0.25">
      <c r="B21" s="25"/>
      <c r="C21" s="26"/>
      <c r="D21" s="26"/>
      <c r="E21" s="27"/>
      <c r="F21" s="28">
        <v>1.94</v>
      </c>
      <c r="G21" s="30">
        <f t="shared" si="10"/>
        <v>3.54</v>
      </c>
      <c r="H21" s="30">
        <f t="shared" si="14"/>
        <v>1.8247422680412373</v>
      </c>
      <c r="I21" s="28">
        <v>0.11</v>
      </c>
      <c r="J21" s="28">
        <v>0.06</v>
      </c>
      <c r="K21" s="28">
        <v>1.04</v>
      </c>
      <c r="L21" s="28">
        <v>0.71</v>
      </c>
      <c r="M21" s="28">
        <v>0.66</v>
      </c>
      <c r="N21" s="28">
        <v>0.13</v>
      </c>
      <c r="O21" s="28">
        <v>0.83</v>
      </c>
      <c r="P21" s="28">
        <f>N:N+O:O</f>
        <v>0.96</v>
      </c>
      <c r="Q21" s="30">
        <f t="shared" si="11"/>
        <v>0.92307692307692302</v>
      </c>
      <c r="R21" s="30">
        <f t="shared" si="18"/>
        <v>0.63461538461538458</v>
      </c>
      <c r="S21" s="30">
        <f t="shared" si="19"/>
        <v>0.6826923076923076</v>
      </c>
      <c r="T21" s="30">
        <f t="shared" si="26"/>
        <v>6.3846153846153841</v>
      </c>
      <c r="U21" s="28">
        <v>0.37</v>
      </c>
      <c r="V21" s="28">
        <v>0.72</v>
      </c>
      <c r="W21" s="28">
        <v>0.12</v>
      </c>
      <c r="X21" s="29" t="s">
        <v>56</v>
      </c>
      <c r="Y21" s="28">
        <v>0.64</v>
      </c>
      <c r="Z21" s="28">
        <f t="shared" si="27"/>
        <v>0.32989690721649484</v>
      </c>
      <c r="AA21" s="28">
        <v>1.29</v>
      </c>
      <c r="AB21" s="28">
        <f t="shared" si="28"/>
        <v>0.6649484536082475</v>
      </c>
      <c r="AC21" s="28">
        <v>0.11</v>
      </c>
      <c r="AD21" s="28">
        <f t="shared" si="29"/>
        <v>0.84615384615384615</v>
      </c>
      <c r="AE21" s="28">
        <f t="shared" si="5"/>
        <v>0.10576923076923077</v>
      </c>
      <c r="AF21" s="28">
        <f t="shared" si="12"/>
        <v>0.11458333333333334</v>
      </c>
      <c r="AG21" s="28">
        <v>0.08</v>
      </c>
      <c r="AH21" s="28">
        <v>0.06</v>
      </c>
      <c r="AI21" s="28">
        <f t="shared" si="24"/>
        <v>1.3333333333333335</v>
      </c>
      <c r="AJ21" s="28">
        <f t="shared" si="6"/>
        <v>0.72727272727272729</v>
      </c>
      <c r="AK21" s="28">
        <f t="shared" si="7"/>
        <v>0.61538461538461542</v>
      </c>
      <c r="AL21" s="28">
        <f t="shared" si="8"/>
        <v>7.6923076923076927E-2</v>
      </c>
      <c r="AM21" s="28">
        <f t="shared" si="9"/>
        <v>0.39999999999999997</v>
      </c>
      <c r="AN21" s="28">
        <v>0.2</v>
      </c>
      <c r="AO21" s="28">
        <v>0.08</v>
      </c>
      <c r="AP21" s="28">
        <f t="shared" si="1"/>
        <v>0.10309278350515465</v>
      </c>
      <c r="AQ21" s="28">
        <f t="shared" si="2"/>
        <v>2.5</v>
      </c>
      <c r="AR21" s="28">
        <f t="shared" si="16"/>
        <v>0.19230769230769232</v>
      </c>
      <c r="AS21" s="31">
        <v>109</v>
      </c>
      <c r="AT21" s="31">
        <v>51</v>
      </c>
      <c r="AU21" s="31">
        <v>32</v>
      </c>
      <c r="AV21" s="32"/>
      <c r="AW21" s="32"/>
      <c r="AX21" s="32"/>
      <c r="AY21" s="32"/>
      <c r="AZ21" s="32"/>
      <c r="BA21" s="32"/>
      <c r="BB21" s="32"/>
      <c r="BC21" s="33"/>
    </row>
    <row r="22" spans="2:55" s="6" customFormat="1" ht="12.95" customHeight="1" x14ac:dyDescent="0.25">
      <c r="B22" s="25">
        <v>22160</v>
      </c>
      <c r="C22" s="26" t="s">
        <v>38</v>
      </c>
      <c r="D22" s="26" t="s">
        <v>27</v>
      </c>
      <c r="E22" s="27" t="s">
        <v>53</v>
      </c>
      <c r="F22" s="28">
        <v>1.85</v>
      </c>
      <c r="G22" s="30">
        <f t="shared" si="10"/>
        <v>3.04</v>
      </c>
      <c r="H22" s="30">
        <f t="shared" si="14"/>
        <v>1.6432432432432431</v>
      </c>
      <c r="I22" s="28">
        <v>0.1</v>
      </c>
      <c r="J22" s="28">
        <v>0.06</v>
      </c>
      <c r="K22" s="28">
        <v>0.86</v>
      </c>
      <c r="L22" s="28">
        <v>0.53</v>
      </c>
      <c r="M22" s="28">
        <v>0.49</v>
      </c>
      <c r="N22" s="28">
        <v>0.12</v>
      </c>
      <c r="O22" s="28">
        <v>0.88</v>
      </c>
      <c r="P22" s="28">
        <f>N:N+O:O</f>
        <v>1</v>
      </c>
      <c r="Q22" s="30">
        <f t="shared" si="11"/>
        <v>1.1627906976744187</v>
      </c>
      <c r="R22" s="30">
        <f t="shared" si="18"/>
        <v>0.56976744186046513</v>
      </c>
      <c r="S22" s="30">
        <f t="shared" si="19"/>
        <v>0.61627906976744196</v>
      </c>
      <c r="T22" s="30">
        <f t="shared" si="26"/>
        <v>7.3333333333333339</v>
      </c>
      <c r="U22" s="28">
        <v>0.36</v>
      </c>
      <c r="V22" s="28">
        <v>0.6</v>
      </c>
      <c r="W22" s="28">
        <v>0.11</v>
      </c>
      <c r="X22" s="28">
        <v>0.42</v>
      </c>
      <c r="Y22" s="28">
        <v>0.56000000000000005</v>
      </c>
      <c r="Z22" s="28">
        <f t="shared" si="27"/>
        <v>0.30270270270270272</v>
      </c>
      <c r="AA22" s="28">
        <v>1.1000000000000001</v>
      </c>
      <c r="AB22" s="28">
        <f t="shared" si="28"/>
        <v>0.59459459459459463</v>
      </c>
      <c r="AC22" s="28">
        <v>0.1</v>
      </c>
      <c r="AD22" s="28">
        <f t="shared" si="29"/>
        <v>0.83333333333333337</v>
      </c>
      <c r="AE22" s="28">
        <f t="shared" si="5"/>
        <v>0.11627906976744187</v>
      </c>
      <c r="AF22" s="28">
        <f t="shared" si="12"/>
        <v>0.1</v>
      </c>
      <c r="AG22" s="28">
        <v>0.08</v>
      </c>
      <c r="AH22" s="28">
        <v>7.0000000000000007E-2</v>
      </c>
      <c r="AI22" s="28">
        <f t="shared" si="24"/>
        <v>1.1428571428571428</v>
      </c>
      <c r="AJ22" s="28">
        <f t="shared" si="6"/>
        <v>0.79999999999999993</v>
      </c>
      <c r="AK22" s="28">
        <f t="shared" si="7"/>
        <v>0.66666666666666674</v>
      </c>
      <c r="AL22" s="28">
        <f t="shared" si="8"/>
        <v>9.3023255813953487E-2</v>
      </c>
      <c r="AM22" s="28">
        <f t="shared" si="9"/>
        <v>0.42105263157894735</v>
      </c>
      <c r="AN22" s="28">
        <v>0.19</v>
      </c>
      <c r="AO22" s="28">
        <v>0.1</v>
      </c>
      <c r="AP22" s="28">
        <f t="shared" si="1"/>
        <v>0.10270270270270269</v>
      </c>
      <c r="AQ22" s="28">
        <f t="shared" si="2"/>
        <v>1.9</v>
      </c>
      <c r="AR22" s="28">
        <f t="shared" si="16"/>
        <v>0.22093023255813954</v>
      </c>
      <c r="AS22" s="31">
        <v>94</v>
      </c>
      <c r="AT22" s="31">
        <v>38</v>
      </c>
      <c r="AU22" s="31">
        <v>18</v>
      </c>
      <c r="AV22" s="32">
        <v>0</v>
      </c>
      <c r="AW22" s="32">
        <v>0</v>
      </c>
      <c r="AX22" s="32">
        <v>1</v>
      </c>
      <c r="AY22" s="32">
        <v>0</v>
      </c>
      <c r="AZ22" s="32">
        <v>0</v>
      </c>
      <c r="BA22" s="32">
        <v>1</v>
      </c>
      <c r="BB22" s="32">
        <v>0</v>
      </c>
      <c r="BC22" s="33">
        <v>0</v>
      </c>
    </row>
    <row r="23" spans="2:55" s="6" customFormat="1" ht="12.95" customHeight="1" x14ac:dyDescent="0.25">
      <c r="B23" s="25"/>
      <c r="C23" s="26"/>
      <c r="D23" s="26"/>
      <c r="E23" s="27"/>
      <c r="F23" s="28">
        <v>1.85</v>
      </c>
      <c r="G23" s="30">
        <f t="shared" si="10"/>
        <v>3.37</v>
      </c>
      <c r="H23" s="30">
        <f t="shared" si="14"/>
        <v>1.8216216216216217</v>
      </c>
      <c r="I23" s="28">
        <v>0.1</v>
      </c>
      <c r="J23" s="28">
        <v>0.06</v>
      </c>
      <c r="K23" s="28">
        <v>0.87</v>
      </c>
      <c r="L23" s="28">
        <v>0.55000000000000004</v>
      </c>
      <c r="M23" s="28">
        <v>0.48</v>
      </c>
      <c r="N23" s="28">
        <v>0.12</v>
      </c>
      <c r="O23" s="28">
        <v>1.19</v>
      </c>
      <c r="P23" s="28">
        <f>N:N+O:O</f>
        <v>1.31</v>
      </c>
      <c r="Q23" s="30">
        <f t="shared" si="11"/>
        <v>1.5057471264367817</v>
      </c>
      <c r="R23" s="30">
        <f t="shared" si="18"/>
        <v>0.55172413793103448</v>
      </c>
      <c r="S23" s="30">
        <f t="shared" si="19"/>
        <v>0.63218390804597702</v>
      </c>
      <c r="T23" s="30">
        <f t="shared" si="26"/>
        <v>9.9166666666666661</v>
      </c>
      <c r="U23" s="28">
        <v>0.36</v>
      </c>
      <c r="V23" s="28">
        <v>0.59</v>
      </c>
      <c r="W23" s="28">
        <v>0.11</v>
      </c>
      <c r="X23" s="28">
        <v>0.42</v>
      </c>
      <c r="Y23" s="28">
        <v>0.56000000000000005</v>
      </c>
      <c r="Z23" s="28">
        <f t="shared" si="27"/>
        <v>0.30270270270270272</v>
      </c>
      <c r="AA23" s="28">
        <v>1.1200000000000001</v>
      </c>
      <c r="AB23" s="28">
        <f t="shared" si="28"/>
        <v>0.60540540540540544</v>
      </c>
      <c r="AC23" s="28">
        <v>0.11</v>
      </c>
      <c r="AD23" s="28">
        <f t="shared" si="29"/>
        <v>0.91666666666666674</v>
      </c>
      <c r="AE23" s="28">
        <f t="shared" si="5"/>
        <v>0.12643678160919541</v>
      </c>
      <c r="AF23" s="28">
        <f t="shared" si="12"/>
        <v>8.3969465648854963E-2</v>
      </c>
      <c r="AG23" s="28">
        <v>0.08</v>
      </c>
      <c r="AH23" s="28">
        <v>7.0000000000000007E-2</v>
      </c>
      <c r="AI23" s="28">
        <f t="shared" si="24"/>
        <v>1.1428571428571428</v>
      </c>
      <c r="AJ23" s="28">
        <f t="shared" si="6"/>
        <v>0.72727272727272729</v>
      </c>
      <c r="AK23" s="28">
        <f t="shared" si="7"/>
        <v>0.66666666666666674</v>
      </c>
      <c r="AL23" s="28">
        <f t="shared" si="8"/>
        <v>9.1954022988505746E-2</v>
      </c>
      <c r="AM23" s="28">
        <f t="shared" si="9"/>
        <v>0.39999999999999997</v>
      </c>
      <c r="AN23" s="28">
        <v>0.2</v>
      </c>
      <c r="AO23" s="28">
        <v>0.11</v>
      </c>
      <c r="AP23" s="28">
        <f t="shared" si="1"/>
        <v>0.10810810810810811</v>
      </c>
      <c r="AQ23" s="28">
        <f t="shared" si="2"/>
        <v>1.8181818181818183</v>
      </c>
      <c r="AR23" s="28">
        <f t="shared" si="16"/>
        <v>0.22988505747126439</v>
      </c>
      <c r="AS23" s="31">
        <v>107</v>
      </c>
      <c r="AT23" s="31">
        <v>43</v>
      </c>
      <c r="AU23" s="31">
        <v>22</v>
      </c>
      <c r="AV23" s="32"/>
      <c r="AW23" s="32"/>
      <c r="AX23" s="32"/>
      <c r="AY23" s="32"/>
      <c r="AZ23" s="32"/>
      <c r="BA23" s="32"/>
      <c r="BB23" s="32"/>
      <c r="BC23" s="33"/>
    </row>
    <row r="24" spans="2:55" s="6" customFormat="1" ht="12.95" customHeight="1" x14ac:dyDescent="0.25">
      <c r="B24" s="25">
        <v>17065</v>
      </c>
      <c r="C24" s="26" t="s">
        <v>38</v>
      </c>
      <c r="D24" s="26" t="s">
        <v>28</v>
      </c>
      <c r="E24" s="27" t="s">
        <v>59</v>
      </c>
      <c r="F24" s="28">
        <v>2.44</v>
      </c>
      <c r="G24" s="30">
        <f t="shared" si="10"/>
        <v>3.54</v>
      </c>
      <c r="H24" s="30">
        <f t="shared" si="14"/>
        <v>1.4508196721311475</v>
      </c>
      <c r="I24" s="28">
        <v>0.12</v>
      </c>
      <c r="J24" s="28">
        <v>0.06</v>
      </c>
      <c r="K24" s="28">
        <v>0.93</v>
      </c>
      <c r="L24" s="28">
        <v>0.62</v>
      </c>
      <c r="M24" s="28">
        <v>0.49</v>
      </c>
      <c r="N24" s="28">
        <v>0.12</v>
      </c>
      <c r="O24" s="28">
        <v>1.2</v>
      </c>
      <c r="P24" s="28">
        <f>N:N+O:O</f>
        <v>1.3199999999999998</v>
      </c>
      <c r="Q24" s="30">
        <f t="shared" si="11"/>
        <v>1.4193548387096773</v>
      </c>
      <c r="R24" s="30">
        <f t="shared" si="18"/>
        <v>0.5268817204301075</v>
      </c>
      <c r="S24" s="30">
        <f t="shared" si="19"/>
        <v>0.66666666666666663</v>
      </c>
      <c r="T24" s="30">
        <f t="shared" si="26"/>
        <v>10</v>
      </c>
      <c r="U24" s="28">
        <v>0.33</v>
      </c>
      <c r="V24" s="29" t="s">
        <v>56</v>
      </c>
      <c r="W24" s="29" t="s">
        <v>56</v>
      </c>
      <c r="X24" s="28">
        <v>0.53</v>
      </c>
      <c r="Y24" s="28">
        <v>0.69</v>
      </c>
      <c r="Z24" s="28">
        <f t="shared" si="27"/>
        <v>0.28278688524590162</v>
      </c>
      <c r="AA24" s="28">
        <v>1.31</v>
      </c>
      <c r="AB24" s="28">
        <f t="shared" si="28"/>
        <v>0.53688524590163933</v>
      </c>
      <c r="AC24" s="28">
        <v>0.11</v>
      </c>
      <c r="AD24" s="28">
        <f t="shared" si="29"/>
        <v>0.91666666666666674</v>
      </c>
      <c r="AE24" s="28">
        <f t="shared" si="5"/>
        <v>0.11827956989247311</v>
      </c>
      <c r="AF24" s="28">
        <f t="shared" si="12"/>
        <v>8.3333333333333343E-2</v>
      </c>
      <c r="AG24" s="28">
        <v>0.08</v>
      </c>
      <c r="AH24" s="28">
        <v>0.06</v>
      </c>
      <c r="AI24" s="28">
        <f t="shared" si="24"/>
        <v>1.3333333333333335</v>
      </c>
      <c r="AJ24" s="28">
        <f t="shared" si="6"/>
        <v>0.72727272727272729</v>
      </c>
      <c r="AK24" s="28">
        <f t="shared" si="7"/>
        <v>0.66666666666666674</v>
      </c>
      <c r="AL24" s="28">
        <f t="shared" si="8"/>
        <v>8.6021505376344079E-2</v>
      </c>
      <c r="AM24" s="28">
        <f t="shared" si="9"/>
        <v>0.34782608695652173</v>
      </c>
      <c r="AN24" s="28">
        <v>0.23</v>
      </c>
      <c r="AO24" s="28">
        <v>0.1</v>
      </c>
      <c r="AP24" s="28">
        <f t="shared" si="1"/>
        <v>9.4262295081967221E-2</v>
      </c>
      <c r="AQ24" s="28">
        <f t="shared" si="2"/>
        <v>2.2999999999999998</v>
      </c>
      <c r="AR24" s="28">
        <f t="shared" si="16"/>
        <v>0.24731182795698925</v>
      </c>
      <c r="AS24" s="31">
        <v>102</v>
      </c>
      <c r="AT24" s="31">
        <v>46</v>
      </c>
      <c r="AU24" s="31">
        <v>24</v>
      </c>
      <c r="AV24" s="32">
        <v>0</v>
      </c>
      <c r="AW24" s="32">
        <v>0</v>
      </c>
      <c r="AX24" s="32">
        <v>1</v>
      </c>
      <c r="AY24" s="32">
        <v>0</v>
      </c>
      <c r="AZ24" s="32">
        <v>0</v>
      </c>
      <c r="BA24" s="32">
        <v>1</v>
      </c>
      <c r="BB24" s="32">
        <v>0</v>
      </c>
      <c r="BC24" s="33">
        <v>0</v>
      </c>
    </row>
    <row r="25" spans="2:55" s="6" customFormat="1" ht="12.95" customHeight="1" x14ac:dyDescent="0.25">
      <c r="B25" s="25"/>
      <c r="C25" s="26"/>
      <c r="D25" s="26"/>
      <c r="E25" s="27"/>
      <c r="F25" s="28">
        <v>2.44</v>
      </c>
      <c r="G25" s="29" t="s">
        <v>56</v>
      </c>
      <c r="H25" s="29" t="s">
        <v>56</v>
      </c>
      <c r="I25" s="28">
        <v>0.12</v>
      </c>
      <c r="J25" s="28">
        <v>7.0000000000000007E-2</v>
      </c>
      <c r="K25" s="29" t="s">
        <v>56</v>
      </c>
      <c r="L25" s="29" t="s">
        <v>56</v>
      </c>
      <c r="M25" s="29" t="s">
        <v>56</v>
      </c>
      <c r="N25" s="29" t="s">
        <v>56</v>
      </c>
      <c r="O25" s="29" t="s">
        <v>56</v>
      </c>
      <c r="P25" s="29" t="s">
        <v>56</v>
      </c>
      <c r="Q25" s="29" t="s">
        <v>56</v>
      </c>
      <c r="R25" s="29" t="s">
        <v>56</v>
      </c>
      <c r="S25" s="29" t="s">
        <v>56</v>
      </c>
      <c r="T25" s="29" t="s">
        <v>56</v>
      </c>
      <c r="U25" s="28">
        <v>0.33</v>
      </c>
      <c r="V25" s="29" t="s">
        <v>56</v>
      </c>
      <c r="W25" s="29" t="s">
        <v>56</v>
      </c>
      <c r="X25" s="28">
        <v>0.52</v>
      </c>
      <c r="Y25" s="28">
        <v>0.7</v>
      </c>
      <c r="Z25" s="28">
        <f t="shared" si="27"/>
        <v>0.28688524590163933</v>
      </c>
      <c r="AA25" s="28">
        <v>1.35</v>
      </c>
      <c r="AB25" s="28">
        <f t="shared" si="28"/>
        <v>0.55327868852459017</v>
      </c>
      <c r="AC25" s="28">
        <v>0.11</v>
      </c>
      <c r="AD25" s="29" t="s">
        <v>56</v>
      </c>
      <c r="AE25" s="29" t="s">
        <v>56</v>
      </c>
      <c r="AF25" s="29" t="s">
        <v>56</v>
      </c>
      <c r="AG25" s="28">
        <v>0.08</v>
      </c>
      <c r="AH25" s="28">
        <v>0.06</v>
      </c>
      <c r="AI25" s="28">
        <f t="shared" si="24"/>
        <v>1.3333333333333335</v>
      </c>
      <c r="AJ25" s="28">
        <f t="shared" si="6"/>
        <v>0.72727272727272729</v>
      </c>
      <c r="AK25" s="29" t="s">
        <v>56</v>
      </c>
      <c r="AL25" s="29" t="s">
        <v>56</v>
      </c>
      <c r="AM25" s="28">
        <f t="shared" si="9"/>
        <v>0.34782608695652173</v>
      </c>
      <c r="AN25" s="28">
        <v>0.23</v>
      </c>
      <c r="AO25" s="28">
        <v>0.1</v>
      </c>
      <c r="AP25" s="28">
        <f t="shared" si="1"/>
        <v>9.4262295081967221E-2</v>
      </c>
      <c r="AQ25" s="28">
        <f t="shared" si="2"/>
        <v>2.2999999999999998</v>
      </c>
      <c r="AR25" s="29" t="s">
        <v>56</v>
      </c>
      <c r="AS25" s="31">
        <v>97</v>
      </c>
      <c r="AT25" s="31">
        <v>47</v>
      </c>
      <c r="AU25" s="31">
        <v>18</v>
      </c>
      <c r="AV25" s="32"/>
      <c r="AW25" s="32"/>
      <c r="AX25" s="32"/>
      <c r="AY25" s="32"/>
      <c r="AZ25" s="32"/>
      <c r="BA25" s="32"/>
      <c r="BB25" s="32"/>
      <c r="BC25" s="33"/>
    </row>
    <row r="26" spans="2:55" s="6" customFormat="1" ht="12.95" customHeight="1" x14ac:dyDescent="0.25">
      <c r="B26" s="35">
        <v>29887</v>
      </c>
      <c r="C26" s="36" t="s">
        <v>39</v>
      </c>
      <c r="D26" s="36" t="s">
        <v>26</v>
      </c>
      <c r="E26" s="37" t="s">
        <v>60</v>
      </c>
      <c r="F26" s="38">
        <v>1.67</v>
      </c>
      <c r="G26" s="39">
        <f t="shared" ref="G26:G39" si="30">I26+J26+K26+L26+M26+N26+O26</f>
        <v>3.54</v>
      </c>
      <c r="H26" s="39">
        <f t="shared" ref="H26:H39" si="31">G26/F26</f>
        <v>2.1197604790419162</v>
      </c>
      <c r="I26" s="38">
        <v>0.09</v>
      </c>
      <c r="J26" s="38">
        <v>0.06</v>
      </c>
      <c r="K26" s="38">
        <v>0.77</v>
      </c>
      <c r="L26" s="38">
        <v>0.55000000000000004</v>
      </c>
      <c r="M26" s="38">
        <v>0.57999999999999996</v>
      </c>
      <c r="N26" s="38">
        <v>0.13</v>
      </c>
      <c r="O26" s="38">
        <v>1.36</v>
      </c>
      <c r="P26" s="38">
        <f>N:N+O:O</f>
        <v>1.4900000000000002</v>
      </c>
      <c r="Q26" s="39">
        <f t="shared" si="11"/>
        <v>1.9350649350649354</v>
      </c>
      <c r="R26" s="39">
        <f t="shared" ref="R26:R30" si="32">M26/K26</f>
        <v>0.75324675324675316</v>
      </c>
      <c r="S26" s="39">
        <f t="shared" ref="S26:S53" si="33">L26/K26</f>
        <v>0.7142857142857143</v>
      </c>
      <c r="T26" s="39">
        <f t="shared" ref="T26:T46" si="34">O26/N26</f>
        <v>10.461538461538462</v>
      </c>
      <c r="U26" s="38">
        <v>0.34</v>
      </c>
      <c r="V26" s="38">
        <v>0.59</v>
      </c>
      <c r="W26" s="38">
        <v>0.1</v>
      </c>
      <c r="X26" s="38">
        <v>0.38</v>
      </c>
      <c r="Y26" s="38">
        <v>0.5</v>
      </c>
      <c r="Z26" s="38">
        <f t="shared" si="27"/>
        <v>0.29940119760479045</v>
      </c>
      <c r="AA26" s="38">
        <v>1.01</v>
      </c>
      <c r="AB26" s="38">
        <f t="shared" si="28"/>
        <v>0.60479041916167664</v>
      </c>
      <c r="AC26" s="38">
        <v>0.11</v>
      </c>
      <c r="AD26" s="38">
        <f t="shared" ref="AD26:AD30" si="35">AC26/N26</f>
        <v>0.84615384615384615</v>
      </c>
      <c r="AE26" s="38">
        <f t="shared" si="5"/>
        <v>0.14285714285714285</v>
      </c>
      <c r="AF26" s="38">
        <f t="shared" si="12"/>
        <v>7.3825503355704689E-2</v>
      </c>
      <c r="AG26" s="38">
        <v>0.13</v>
      </c>
      <c r="AH26" s="38">
        <v>0.12</v>
      </c>
      <c r="AI26" s="38">
        <f t="shared" ref="AI26:AI32" si="36">AG26/AH26</f>
        <v>1.0833333333333335</v>
      </c>
      <c r="AJ26" s="38">
        <f t="shared" si="6"/>
        <v>1.1818181818181819</v>
      </c>
      <c r="AK26" s="38">
        <f t="shared" si="7"/>
        <v>1</v>
      </c>
      <c r="AL26" s="38">
        <f t="shared" si="8"/>
        <v>0.16883116883116883</v>
      </c>
      <c r="AM26" s="38">
        <f t="shared" si="9"/>
        <v>0.76470588235294112</v>
      </c>
      <c r="AN26" s="38">
        <v>0.17</v>
      </c>
      <c r="AO26" s="38">
        <v>7.0000000000000007E-2</v>
      </c>
      <c r="AP26" s="38">
        <f t="shared" si="1"/>
        <v>0.10179640718562875</v>
      </c>
      <c r="AQ26" s="38">
        <f t="shared" si="2"/>
        <v>2.4285714285714284</v>
      </c>
      <c r="AR26" s="38">
        <f>AN26/K26</f>
        <v>0.2207792207792208</v>
      </c>
      <c r="AS26" s="40">
        <v>76</v>
      </c>
      <c r="AT26" s="40">
        <v>29</v>
      </c>
      <c r="AU26" s="40">
        <v>30</v>
      </c>
      <c r="AV26" s="41">
        <v>1</v>
      </c>
      <c r="AW26" s="41">
        <v>1</v>
      </c>
      <c r="AX26" s="41">
        <v>0</v>
      </c>
      <c r="AY26" s="41">
        <v>1</v>
      </c>
      <c r="AZ26" s="41">
        <v>0</v>
      </c>
      <c r="BA26" s="41">
        <v>0</v>
      </c>
      <c r="BB26" s="41">
        <v>0</v>
      </c>
      <c r="BC26" s="42">
        <v>0</v>
      </c>
    </row>
    <row r="27" spans="2:55" s="6" customFormat="1" ht="12.95" customHeight="1" x14ac:dyDescent="0.25">
      <c r="B27" s="35"/>
      <c r="C27" s="36"/>
      <c r="D27" s="36"/>
      <c r="E27" s="37"/>
      <c r="F27" s="38">
        <v>1.67</v>
      </c>
      <c r="G27" s="39">
        <f t="shared" si="30"/>
        <v>3.37</v>
      </c>
      <c r="H27" s="39">
        <f t="shared" si="31"/>
        <v>2.0179640718562877</v>
      </c>
      <c r="I27" s="38">
        <v>0.1</v>
      </c>
      <c r="J27" s="38">
        <v>0.06</v>
      </c>
      <c r="K27" s="38">
        <v>0.8</v>
      </c>
      <c r="L27" s="38">
        <v>0.53</v>
      </c>
      <c r="M27" s="38">
        <v>0.51</v>
      </c>
      <c r="N27" s="38">
        <v>0.12</v>
      </c>
      <c r="O27" s="38">
        <v>1.25</v>
      </c>
      <c r="P27" s="38">
        <f>N:N+O:O</f>
        <v>1.37</v>
      </c>
      <c r="Q27" s="39">
        <f t="shared" si="11"/>
        <v>1.7125000000000001</v>
      </c>
      <c r="R27" s="39">
        <f t="shared" si="32"/>
        <v>0.63749999999999996</v>
      </c>
      <c r="S27" s="39">
        <f t="shared" si="33"/>
        <v>0.66249999999999998</v>
      </c>
      <c r="T27" s="39">
        <f t="shared" si="34"/>
        <v>10.416666666666668</v>
      </c>
      <c r="U27" s="38">
        <v>0.34</v>
      </c>
      <c r="V27" s="38">
        <v>0.57999999999999996</v>
      </c>
      <c r="W27" s="38">
        <v>0.1</v>
      </c>
      <c r="X27" s="38">
        <v>0.37</v>
      </c>
      <c r="Y27" s="38">
        <v>0.49</v>
      </c>
      <c r="Z27" s="38">
        <f t="shared" si="27"/>
        <v>0.29341317365269459</v>
      </c>
      <c r="AA27" s="38">
        <v>1.07</v>
      </c>
      <c r="AB27" s="38">
        <f t="shared" si="28"/>
        <v>0.64071856287425155</v>
      </c>
      <c r="AC27" s="38">
        <v>0.11</v>
      </c>
      <c r="AD27" s="38">
        <f t="shared" si="35"/>
        <v>0.91666666666666674</v>
      </c>
      <c r="AE27" s="38">
        <f t="shared" si="5"/>
        <v>0.13749999999999998</v>
      </c>
      <c r="AF27" s="38">
        <f t="shared" si="12"/>
        <v>8.0291970802919707E-2</v>
      </c>
      <c r="AG27" s="38">
        <v>0.13</v>
      </c>
      <c r="AH27" s="38">
        <v>0.12</v>
      </c>
      <c r="AI27" s="38">
        <f t="shared" si="36"/>
        <v>1.0833333333333335</v>
      </c>
      <c r="AJ27" s="38">
        <f t="shared" si="6"/>
        <v>1.1818181818181819</v>
      </c>
      <c r="AK27" s="38">
        <f t="shared" si="7"/>
        <v>1.0833333333333335</v>
      </c>
      <c r="AL27" s="38">
        <f t="shared" si="8"/>
        <v>0.16250000000000001</v>
      </c>
      <c r="AM27" s="38">
        <f t="shared" si="9"/>
        <v>0.76470588235294112</v>
      </c>
      <c r="AN27" s="38">
        <v>0.17</v>
      </c>
      <c r="AO27" s="38">
        <v>0.08</v>
      </c>
      <c r="AP27" s="38">
        <f t="shared" si="1"/>
        <v>0.10179640718562875</v>
      </c>
      <c r="AQ27" s="38">
        <f t="shared" si="2"/>
        <v>2.125</v>
      </c>
      <c r="AR27" s="38">
        <f>AN27/K27</f>
        <v>0.21249999999999999</v>
      </c>
      <c r="AS27" s="40">
        <v>71</v>
      </c>
      <c r="AT27" s="40">
        <v>31</v>
      </c>
      <c r="AU27" s="40">
        <v>27</v>
      </c>
      <c r="AV27" s="41"/>
      <c r="AW27" s="41"/>
      <c r="AX27" s="41"/>
      <c r="AY27" s="41"/>
      <c r="AZ27" s="41"/>
      <c r="BA27" s="41"/>
      <c r="BB27" s="41"/>
      <c r="BC27" s="42"/>
    </row>
    <row r="28" spans="2:55" s="6" customFormat="1" ht="12.95" customHeight="1" x14ac:dyDescent="0.25">
      <c r="B28" s="35">
        <v>21482</v>
      </c>
      <c r="C28" s="36" t="s">
        <v>39</v>
      </c>
      <c r="D28" s="36" t="s">
        <v>26</v>
      </c>
      <c r="E28" s="37" t="s">
        <v>51</v>
      </c>
      <c r="F28" s="38">
        <v>2.11</v>
      </c>
      <c r="G28" s="39">
        <f t="shared" si="30"/>
        <v>3.81</v>
      </c>
      <c r="H28" s="39">
        <f t="shared" si="31"/>
        <v>1.8056872037914693</v>
      </c>
      <c r="I28" s="38">
        <v>0.1</v>
      </c>
      <c r="J28" s="38">
        <v>7.0000000000000007E-2</v>
      </c>
      <c r="K28" s="38">
        <v>1</v>
      </c>
      <c r="L28" s="38">
        <v>0.63</v>
      </c>
      <c r="M28" s="38">
        <v>0.56000000000000005</v>
      </c>
      <c r="N28" s="38">
        <v>0.12</v>
      </c>
      <c r="O28" s="38">
        <v>1.33</v>
      </c>
      <c r="P28" s="38">
        <f>N:N+O:O</f>
        <v>1.4500000000000002</v>
      </c>
      <c r="Q28" s="39">
        <f t="shared" si="11"/>
        <v>1.4500000000000002</v>
      </c>
      <c r="R28" s="39">
        <f t="shared" si="32"/>
        <v>0.56000000000000005</v>
      </c>
      <c r="S28" s="39">
        <f t="shared" si="33"/>
        <v>0.63</v>
      </c>
      <c r="T28" s="39">
        <f t="shared" si="34"/>
        <v>11.083333333333334</v>
      </c>
      <c r="U28" s="38">
        <v>0.34</v>
      </c>
      <c r="V28" s="38">
        <v>0.73</v>
      </c>
      <c r="W28" s="38">
        <v>0.13</v>
      </c>
      <c r="X28" s="38">
        <v>0.47</v>
      </c>
      <c r="Y28" s="38">
        <v>0.65</v>
      </c>
      <c r="Z28" s="38">
        <f t="shared" si="27"/>
        <v>0.30805687203791471</v>
      </c>
      <c r="AA28" s="38">
        <v>1.25</v>
      </c>
      <c r="AB28" s="38">
        <f t="shared" si="28"/>
        <v>0.59241706161137442</v>
      </c>
      <c r="AC28" s="38">
        <v>0.11</v>
      </c>
      <c r="AD28" s="38">
        <f t="shared" si="35"/>
        <v>0.91666666666666674</v>
      </c>
      <c r="AE28" s="38">
        <f t="shared" si="5"/>
        <v>0.11</v>
      </c>
      <c r="AF28" s="38">
        <f t="shared" si="12"/>
        <v>7.5862068965517226E-2</v>
      </c>
      <c r="AG28" s="38">
        <v>0.1</v>
      </c>
      <c r="AH28" s="38">
        <v>7.0000000000000007E-2</v>
      </c>
      <c r="AI28" s="38">
        <f t="shared" si="36"/>
        <v>1.4285714285714286</v>
      </c>
      <c r="AJ28" s="38">
        <f t="shared" si="6"/>
        <v>0.90909090909090917</v>
      </c>
      <c r="AK28" s="38">
        <f t="shared" si="7"/>
        <v>0.83333333333333337</v>
      </c>
      <c r="AL28" s="38">
        <f t="shared" si="8"/>
        <v>0.1</v>
      </c>
      <c r="AM28" s="38">
        <f t="shared" si="9"/>
        <v>0.41666666666666669</v>
      </c>
      <c r="AN28" s="38">
        <v>0.24</v>
      </c>
      <c r="AO28" s="38">
        <v>0.09</v>
      </c>
      <c r="AP28" s="38">
        <f t="shared" si="1"/>
        <v>0.11374407582938389</v>
      </c>
      <c r="AQ28" s="38">
        <f t="shared" si="2"/>
        <v>2.6666666666666665</v>
      </c>
      <c r="AR28" s="38">
        <f>AN28/K28</f>
        <v>0.24</v>
      </c>
      <c r="AS28" s="40">
        <v>87</v>
      </c>
      <c r="AT28" s="40">
        <v>44</v>
      </c>
      <c r="AU28" s="40">
        <v>25</v>
      </c>
      <c r="AV28" s="41">
        <v>1</v>
      </c>
      <c r="AW28" s="41">
        <v>1</v>
      </c>
      <c r="AX28" s="41">
        <v>0</v>
      </c>
      <c r="AY28" s="41">
        <v>1</v>
      </c>
      <c r="AZ28" s="41">
        <v>0</v>
      </c>
      <c r="BA28" s="41">
        <v>0</v>
      </c>
      <c r="BB28" s="41">
        <v>0</v>
      </c>
      <c r="BC28" s="42">
        <v>0</v>
      </c>
    </row>
    <row r="29" spans="2:55" s="6" customFormat="1" ht="12.95" customHeight="1" x14ac:dyDescent="0.25">
      <c r="B29" s="35"/>
      <c r="C29" s="36"/>
      <c r="D29" s="36"/>
      <c r="E29" s="37"/>
      <c r="F29" s="38">
        <v>2.11</v>
      </c>
      <c r="G29" s="39">
        <f t="shared" si="30"/>
        <v>3.7399999999999998</v>
      </c>
      <c r="H29" s="39">
        <f t="shared" si="31"/>
        <v>1.7725118483412323</v>
      </c>
      <c r="I29" s="38">
        <v>0.1</v>
      </c>
      <c r="J29" s="38">
        <v>7.0000000000000007E-2</v>
      </c>
      <c r="K29" s="38">
        <v>1.05</v>
      </c>
      <c r="L29" s="38">
        <v>0.64</v>
      </c>
      <c r="M29" s="38">
        <v>0.6</v>
      </c>
      <c r="N29" s="38">
        <v>0.11</v>
      </c>
      <c r="O29" s="38">
        <v>1.17</v>
      </c>
      <c r="P29" s="38">
        <f>N:N+O:O</f>
        <v>1.28</v>
      </c>
      <c r="Q29" s="39">
        <f t="shared" si="11"/>
        <v>1.2190476190476189</v>
      </c>
      <c r="R29" s="39">
        <f t="shared" si="32"/>
        <v>0.5714285714285714</v>
      </c>
      <c r="S29" s="39">
        <f t="shared" si="33"/>
        <v>0.60952380952380947</v>
      </c>
      <c r="T29" s="39">
        <f t="shared" si="34"/>
        <v>10.636363636363635</v>
      </c>
      <c r="U29" s="38">
        <v>0.34</v>
      </c>
      <c r="V29" s="38">
        <v>0.73</v>
      </c>
      <c r="W29" s="38">
        <v>0.14000000000000001</v>
      </c>
      <c r="X29" s="38">
        <v>0.47</v>
      </c>
      <c r="Y29" s="38">
        <v>0.63</v>
      </c>
      <c r="Z29" s="38">
        <f t="shared" si="27"/>
        <v>0.29857819905213273</v>
      </c>
      <c r="AA29" s="38">
        <v>1.29</v>
      </c>
      <c r="AB29" s="38">
        <f t="shared" si="28"/>
        <v>0.61137440758293848</v>
      </c>
      <c r="AC29" s="38">
        <v>0.11</v>
      </c>
      <c r="AD29" s="38">
        <f t="shared" si="35"/>
        <v>1</v>
      </c>
      <c r="AE29" s="38">
        <f t="shared" si="5"/>
        <v>0.10476190476190476</v>
      </c>
      <c r="AF29" s="38">
        <f t="shared" si="12"/>
        <v>8.59375E-2</v>
      </c>
      <c r="AG29" s="38">
        <v>0.1</v>
      </c>
      <c r="AH29" s="38">
        <v>7.0000000000000007E-2</v>
      </c>
      <c r="AI29" s="38">
        <f t="shared" si="36"/>
        <v>1.4285714285714286</v>
      </c>
      <c r="AJ29" s="38">
        <f t="shared" si="6"/>
        <v>0.90909090909090917</v>
      </c>
      <c r="AK29" s="38">
        <f t="shared" si="7"/>
        <v>0.90909090909090917</v>
      </c>
      <c r="AL29" s="38">
        <f t="shared" si="8"/>
        <v>9.5238095238095233E-2</v>
      </c>
      <c r="AM29" s="43" t="s">
        <v>56</v>
      </c>
      <c r="AN29" s="43" t="s">
        <v>56</v>
      </c>
      <c r="AO29" s="43" t="s">
        <v>56</v>
      </c>
      <c r="AP29" s="43" t="s">
        <v>56</v>
      </c>
      <c r="AQ29" s="43" t="s">
        <v>56</v>
      </c>
      <c r="AR29" s="43" t="s">
        <v>56</v>
      </c>
      <c r="AS29" s="40">
        <v>91</v>
      </c>
      <c r="AT29" s="40">
        <v>42</v>
      </c>
      <c r="AU29" s="40">
        <v>31</v>
      </c>
      <c r="AV29" s="41"/>
      <c r="AW29" s="41"/>
      <c r="AX29" s="41"/>
      <c r="AY29" s="41"/>
      <c r="AZ29" s="41"/>
      <c r="BA29" s="41"/>
      <c r="BB29" s="41"/>
      <c r="BC29" s="42"/>
    </row>
    <row r="30" spans="2:55" s="6" customFormat="1" ht="12.95" customHeight="1" x14ac:dyDescent="0.25">
      <c r="B30" s="35">
        <v>21482</v>
      </c>
      <c r="C30" s="36" t="s">
        <v>39</v>
      </c>
      <c r="D30" s="36" t="s">
        <v>26</v>
      </c>
      <c r="E30" s="37" t="s">
        <v>51</v>
      </c>
      <c r="F30" s="38">
        <v>2.0499999999999998</v>
      </c>
      <c r="G30" s="39">
        <f t="shared" si="30"/>
        <v>3.68</v>
      </c>
      <c r="H30" s="39">
        <f t="shared" si="31"/>
        <v>1.7951219512195125</v>
      </c>
      <c r="I30" s="38">
        <v>0.09</v>
      </c>
      <c r="J30" s="38">
        <v>0.05</v>
      </c>
      <c r="K30" s="38">
        <v>0.97</v>
      </c>
      <c r="L30" s="38">
        <v>0.57999999999999996</v>
      </c>
      <c r="M30" s="38">
        <v>0.52</v>
      </c>
      <c r="N30" s="38">
        <v>0.12</v>
      </c>
      <c r="O30" s="38">
        <v>1.35</v>
      </c>
      <c r="P30" s="38">
        <f>N:N+O:O</f>
        <v>1.4700000000000002</v>
      </c>
      <c r="Q30" s="39">
        <f t="shared" si="11"/>
        <v>1.5154639175257734</v>
      </c>
      <c r="R30" s="39">
        <f t="shared" si="32"/>
        <v>0.53608247422680411</v>
      </c>
      <c r="S30" s="39">
        <f t="shared" si="33"/>
        <v>0.59793814432989689</v>
      </c>
      <c r="T30" s="39">
        <f t="shared" si="34"/>
        <v>11.250000000000002</v>
      </c>
      <c r="U30" s="43" t="s">
        <v>56</v>
      </c>
      <c r="V30" s="38">
        <v>0.74</v>
      </c>
      <c r="W30" s="38">
        <v>0.12</v>
      </c>
      <c r="X30" s="38">
        <v>0.46</v>
      </c>
      <c r="Y30" s="38">
        <v>0.64</v>
      </c>
      <c r="Z30" s="38">
        <f t="shared" si="27"/>
        <v>0.31219512195121957</v>
      </c>
      <c r="AA30" s="38">
        <v>1.29</v>
      </c>
      <c r="AB30" s="38">
        <f t="shared" si="28"/>
        <v>0.62926829268292694</v>
      </c>
      <c r="AC30" s="38">
        <v>0.11</v>
      </c>
      <c r="AD30" s="38">
        <f t="shared" si="35"/>
        <v>0.91666666666666674</v>
      </c>
      <c r="AE30" s="38">
        <f t="shared" si="5"/>
        <v>0.1134020618556701</v>
      </c>
      <c r="AF30" s="38">
        <f t="shared" si="12"/>
        <v>7.4829931972789102E-2</v>
      </c>
      <c r="AG30" s="38">
        <v>0.12</v>
      </c>
      <c r="AH30" s="38">
        <v>0.11</v>
      </c>
      <c r="AI30" s="38">
        <f>AG30/AH30</f>
        <v>1.0909090909090908</v>
      </c>
      <c r="AJ30" s="38">
        <f t="shared" si="6"/>
        <v>1.0909090909090908</v>
      </c>
      <c r="AK30" s="38">
        <f t="shared" si="7"/>
        <v>1</v>
      </c>
      <c r="AL30" s="38">
        <f t="shared" si="8"/>
        <v>0.12371134020618557</v>
      </c>
      <c r="AM30" s="38">
        <f t="shared" si="9"/>
        <v>0.42857142857142849</v>
      </c>
      <c r="AN30" s="38">
        <v>0.28000000000000003</v>
      </c>
      <c r="AO30" s="38">
        <v>0.11</v>
      </c>
      <c r="AP30" s="38">
        <f t="shared" ref="AP30:AP52" si="37">AN30/F30</f>
        <v>0.13658536585365857</v>
      </c>
      <c r="AQ30" s="38">
        <f t="shared" si="2"/>
        <v>2.5454545454545459</v>
      </c>
      <c r="AR30" s="38">
        <f t="shared" ref="AR30:AR52" si="38">AN30/K30</f>
        <v>0.28865979381443302</v>
      </c>
      <c r="AS30" s="40">
        <v>101</v>
      </c>
      <c r="AT30" s="40">
        <v>39</v>
      </c>
      <c r="AU30" s="40">
        <v>25</v>
      </c>
      <c r="AV30" s="41">
        <v>1</v>
      </c>
      <c r="AW30" s="41">
        <v>1</v>
      </c>
      <c r="AX30" s="41">
        <v>0</v>
      </c>
      <c r="AY30" s="41">
        <v>1</v>
      </c>
      <c r="AZ30" s="41">
        <v>0</v>
      </c>
      <c r="BA30" s="41">
        <v>0</v>
      </c>
      <c r="BB30" s="41">
        <v>0</v>
      </c>
      <c r="BC30" s="42">
        <v>0</v>
      </c>
    </row>
    <row r="31" spans="2:55" s="6" customFormat="1" ht="12.95" customHeight="1" x14ac:dyDescent="0.25">
      <c r="B31" s="35"/>
      <c r="C31" s="36"/>
      <c r="D31" s="36"/>
      <c r="E31" s="37"/>
      <c r="F31" s="38">
        <v>2.0499999999999998</v>
      </c>
      <c r="G31" s="43" t="s">
        <v>56</v>
      </c>
      <c r="H31" s="43" t="s">
        <v>56</v>
      </c>
      <c r="I31" s="38">
        <v>0.09</v>
      </c>
      <c r="J31" s="38">
        <v>0.05</v>
      </c>
      <c r="K31" s="38">
        <v>0.96</v>
      </c>
      <c r="L31" s="38">
        <v>0.57999999999999996</v>
      </c>
      <c r="M31" s="43" t="s">
        <v>56</v>
      </c>
      <c r="N31" s="43" t="s">
        <v>56</v>
      </c>
      <c r="O31" s="43" t="s">
        <v>56</v>
      </c>
      <c r="P31" s="43" t="s">
        <v>56</v>
      </c>
      <c r="Q31" s="43" t="s">
        <v>56</v>
      </c>
      <c r="R31" s="43" t="s">
        <v>56</v>
      </c>
      <c r="S31" s="39">
        <f t="shared" si="33"/>
        <v>0.60416666666666663</v>
      </c>
      <c r="T31" s="43" t="s">
        <v>56</v>
      </c>
      <c r="U31" s="43" t="s">
        <v>56</v>
      </c>
      <c r="V31" s="43" t="s">
        <v>56</v>
      </c>
      <c r="W31" s="43" t="s">
        <v>56</v>
      </c>
      <c r="X31" s="43" t="s">
        <v>56</v>
      </c>
      <c r="Y31" s="38">
        <v>0.64</v>
      </c>
      <c r="Z31" s="38">
        <f t="shared" si="27"/>
        <v>0.31219512195121957</v>
      </c>
      <c r="AA31" s="38">
        <v>1.32</v>
      </c>
      <c r="AB31" s="38">
        <f t="shared" si="28"/>
        <v>0.64390243902439037</v>
      </c>
      <c r="AC31" s="38">
        <v>0.11</v>
      </c>
      <c r="AD31" s="43" t="s">
        <v>56</v>
      </c>
      <c r="AE31" s="38">
        <f t="shared" si="5"/>
        <v>0.11458333333333334</v>
      </c>
      <c r="AF31" s="43" t="s">
        <v>56</v>
      </c>
      <c r="AG31" s="38">
        <v>0.12</v>
      </c>
      <c r="AH31" s="38">
        <v>0.11</v>
      </c>
      <c r="AI31" s="38">
        <f>AG31/AH31</f>
        <v>1.0909090909090908</v>
      </c>
      <c r="AJ31" s="38">
        <f t="shared" si="6"/>
        <v>1.0909090909090908</v>
      </c>
      <c r="AK31" s="43" t="s">
        <v>56</v>
      </c>
      <c r="AL31" s="38">
        <f t="shared" si="8"/>
        <v>0.125</v>
      </c>
      <c r="AM31" s="38">
        <f t="shared" si="9"/>
        <v>0.46153846153846151</v>
      </c>
      <c r="AN31" s="38">
        <v>0.26</v>
      </c>
      <c r="AO31" s="38">
        <v>0.12</v>
      </c>
      <c r="AP31" s="38">
        <f t="shared" si="37"/>
        <v>0.12682926829268293</v>
      </c>
      <c r="AQ31" s="38">
        <f t="shared" si="2"/>
        <v>2.166666666666667</v>
      </c>
      <c r="AR31" s="38">
        <f t="shared" si="38"/>
        <v>0.27083333333333337</v>
      </c>
      <c r="AS31" s="40">
        <v>94</v>
      </c>
      <c r="AT31" s="40">
        <v>46</v>
      </c>
      <c r="AU31" s="44" t="s">
        <v>56</v>
      </c>
      <c r="AV31" s="41"/>
      <c r="AW31" s="41"/>
      <c r="AX31" s="41"/>
      <c r="AY31" s="41"/>
      <c r="AZ31" s="41"/>
      <c r="BA31" s="41"/>
      <c r="BB31" s="41"/>
      <c r="BC31" s="42"/>
    </row>
    <row r="32" spans="2:55" s="6" customFormat="1" ht="12.95" customHeight="1" x14ac:dyDescent="0.25">
      <c r="B32" s="35">
        <v>29887</v>
      </c>
      <c r="C32" s="36" t="s">
        <v>39</v>
      </c>
      <c r="D32" s="36" t="s">
        <v>26</v>
      </c>
      <c r="E32" s="37" t="s">
        <v>60</v>
      </c>
      <c r="F32" s="38">
        <v>1.9550000000000001</v>
      </c>
      <c r="G32" s="43" t="s">
        <v>56</v>
      </c>
      <c r="H32" s="43" t="s">
        <v>56</v>
      </c>
      <c r="I32" s="38">
        <v>0.1</v>
      </c>
      <c r="J32" s="38">
        <v>0.06</v>
      </c>
      <c r="K32" s="38">
        <v>0.83</v>
      </c>
      <c r="L32" s="38">
        <v>0.6</v>
      </c>
      <c r="M32" s="43">
        <v>0.54</v>
      </c>
      <c r="N32" s="43">
        <v>0.12</v>
      </c>
      <c r="O32" s="43" t="s">
        <v>56</v>
      </c>
      <c r="P32" s="43" t="s">
        <v>56</v>
      </c>
      <c r="Q32" s="43" t="s">
        <v>56</v>
      </c>
      <c r="R32" s="43">
        <v>0.65060240963855431</v>
      </c>
      <c r="S32" s="39">
        <v>0.72289156626506024</v>
      </c>
      <c r="T32" s="43" t="s">
        <v>56</v>
      </c>
      <c r="U32" s="43">
        <v>0.33</v>
      </c>
      <c r="V32" s="43">
        <v>0.63</v>
      </c>
      <c r="W32" s="43">
        <v>0.11</v>
      </c>
      <c r="X32" s="43">
        <v>0.437</v>
      </c>
      <c r="Y32" s="38">
        <v>0.57699999999999996</v>
      </c>
      <c r="Z32" s="38">
        <v>0.29514066496163682</v>
      </c>
      <c r="AA32" s="38">
        <v>1.23</v>
      </c>
      <c r="AB32" s="38">
        <v>0.62915601023017897</v>
      </c>
      <c r="AC32" s="38">
        <v>0.11</v>
      </c>
      <c r="AD32" s="43">
        <v>0.91666666666666674</v>
      </c>
      <c r="AE32" s="38">
        <f t="shared" si="5"/>
        <v>0.13253012048192772</v>
      </c>
      <c r="AF32" s="43" t="s">
        <v>56</v>
      </c>
      <c r="AG32" s="38">
        <v>0.09</v>
      </c>
      <c r="AH32" s="43">
        <v>7.0000000000000007E-2</v>
      </c>
      <c r="AI32" s="38">
        <f t="shared" si="36"/>
        <v>1.2857142857142856</v>
      </c>
      <c r="AJ32" s="38">
        <v>0.81818181818181812</v>
      </c>
      <c r="AK32" s="43">
        <v>0.75</v>
      </c>
      <c r="AL32" s="38">
        <v>0.10843373493975904</v>
      </c>
      <c r="AM32" s="38">
        <v>0.44999999999999996</v>
      </c>
      <c r="AN32" s="38">
        <v>0.2</v>
      </c>
      <c r="AO32" s="38">
        <v>0.1</v>
      </c>
      <c r="AP32" s="38">
        <v>0.10230179028132992</v>
      </c>
      <c r="AQ32" s="38">
        <v>2</v>
      </c>
      <c r="AR32" s="38">
        <v>0.24096385542168677</v>
      </c>
      <c r="AS32" s="40">
        <v>82</v>
      </c>
      <c r="AT32" s="40">
        <v>48</v>
      </c>
      <c r="AU32" s="44">
        <v>27</v>
      </c>
      <c r="AV32" s="41">
        <v>1</v>
      </c>
      <c r="AW32" s="41">
        <v>1</v>
      </c>
      <c r="AX32" s="41">
        <v>0</v>
      </c>
      <c r="AY32" s="41">
        <v>1</v>
      </c>
      <c r="AZ32" s="41">
        <v>0</v>
      </c>
      <c r="BA32" s="41">
        <v>0</v>
      </c>
      <c r="BB32" s="41">
        <v>0</v>
      </c>
      <c r="BC32" s="42">
        <v>0</v>
      </c>
    </row>
    <row r="33" spans="2:55" s="6" customFormat="1" ht="12.95" customHeight="1" x14ac:dyDescent="0.25">
      <c r="B33" s="35"/>
      <c r="C33" s="36"/>
      <c r="D33" s="36"/>
      <c r="E33" s="37"/>
      <c r="F33" s="38">
        <v>1.9550000000000001</v>
      </c>
      <c r="G33" s="43">
        <v>3.4359999999999999</v>
      </c>
      <c r="H33" s="43">
        <v>1.7575447570332481</v>
      </c>
      <c r="I33" s="38">
        <v>0.12</v>
      </c>
      <c r="J33" s="38">
        <v>0.06</v>
      </c>
      <c r="K33" s="38">
        <v>0.84</v>
      </c>
      <c r="L33" s="38">
        <v>0.59099999999999997</v>
      </c>
      <c r="M33" s="43">
        <v>0.52200000000000002</v>
      </c>
      <c r="N33" s="43">
        <v>0.13</v>
      </c>
      <c r="O33" s="43">
        <v>1.173</v>
      </c>
      <c r="P33" s="43">
        <v>1.3029999999999999</v>
      </c>
      <c r="Q33" s="43">
        <v>1.5511904761904762</v>
      </c>
      <c r="R33" s="43">
        <v>0.62142857142857144</v>
      </c>
      <c r="S33" s="39">
        <v>0.70357142857142851</v>
      </c>
      <c r="T33" s="39">
        <f t="shared" si="34"/>
        <v>9.023076923076923</v>
      </c>
      <c r="U33" s="43">
        <v>0.33</v>
      </c>
      <c r="V33" s="43">
        <v>0.63</v>
      </c>
      <c r="W33" s="43">
        <v>0.11</v>
      </c>
      <c r="X33" s="43">
        <v>0.41</v>
      </c>
      <c r="Y33" s="38">
        <v>0.56699999999999995</v>
      </c>
      <c r="Z33" s="38">
        <v>0.29002557544757029</v>
      </c>
      <c r="AA33" s="38">
        <v>1.18</v>
      </c>
      <c r="AB33" s="38">
        <v>0.6035805626598465</v>
      </c>
      <c r="AC33" s="38">
        <v>0.1</v>
      </c>
      <c r="AD33" s="43">
        <v>0.76923076923076927</v>
      </c>
      <c r="AE33" s="38">
        <f t="shared" si="5"/>
        <v>0.11904761904761905</v>
      </c>
      <c r="AF33" s="43">
        <v>0.11904761904761905</v>
      </c>
      <c r="AG33" s="38">
        <v>0.09</v>
      </c>
      <c r="AH33" s="43">
        <v>7.0000000000000007E-2</v>
      </c>
      <c r="AI33" s="38">
        <f>AG33/AH33</f>
        <v>1.2857142857142856</v>
      </c>
      <c r="AJ33" s="38">
        <v>0.89999999999999991</v>
      </c>
      <c r="AK33" s="43">
        <v>0.69230769230769229</v>
      </c>
      <c r="AL33" s="38">
        <v>0.10714285714285714</v>
      </c>
      <c r="AM33" s="38">
        <v>0.44999999999999996</v>
      </c>
      <c r="AN33" s="38">
        <v>0.2</v>
      </c>
      <c r="AO33" s="38">
        <v>0.09</v>
      </c>
      <c r="AP33" s="38">
        <v>0.10230179028132992</v>
      </c>
      <c r="AQ33" s="38">
        <v>2.2222222222222223</v>
      </c>
      <c r="AR33" s="38">
        <v>0.23809523809523811</v>
      </c>
      <c r="AS33" s="40">
        <v>90</v>
      </c>
      <c r="AT33" s="40">
        <v>59</v>
      </c>
      <c r="AU33" s="44">
        <v>32</v>
      </c>
      <c r="AV33" s="41"/>
      <c r="AW33" s="41"/>
      <c r="AX33" s="41"/>
      <c r="AY33" s="41"/>
      <c r="AZ33" s="41"/>
      <c r="BA33" s="41"/>
      <c r="BB33" s="41"/>
      <c r="BC33" s="42"/>
    </row>
    <row r="34" spans="2:55" s="6" customFormat="1" ht="12.95" customHeight="1" x14ac:dyDescent="0.25">
      <c r="B34" s="25">
        <v>23287</v>
      </c>
      <c r="C34" s="26" t="s">
        <v>40</v>
      </c>
      <c r="D34" s="26" t="s">
        <v>134</v>
      </c>
      <c r="E34" s="27" t="s">
        <v>61</v>
      </c>
      <c r="F34" s="28">
        <v>2.1</v>
      </c>
      <c r="G34" s="30">
        <f t="shared" si="30"/>
        <v>3.45</v>
      </c>
      <c r="H34" s="30">
        <f t="shared" si="31"/>
        <v>1.6428571428571428</v>
      </c>
      <c r="I34" s="28">
        <v>0.09</v>
      </c>
      <c r="J34" s="28">
        <v>0.06</v>
      </c>
      <c r="K34" s="28">
        <v>1</v>
      </c>
      <c r="L34" s="28">
        <v>0.64</v>
      </c>
      <c r="M34" s="28">
        <v>0.63</v>
      </c>
      <c r="N34" s="28">
        <v>0.14000000000000001</v>
      </c>
      <c r="O34" s="28">
        <v>0.89</v>
      </c>
      <c r="P34" s="28">
        <f>N:N+O:O</f>
        <v>1.03</v>
      </c>
      <c r="Q34" s="30">
        <f t="shared" si="11"/>
        <v>1.03</v>
      </c>
      <c r="R34" s="30">
        <f t="shared" ref="R34:R39" si="39">M34/K34</f>
        <v>0.63</v>
      </c>
      <c r="S34" s="30">
        <f t="shared" si="33"/>
        <v>0.64</v>
      </c>
      <c r="T34" s="30">
        <f t="shared" si="34"/>
        <v>6.3571428571428568</v>
      </c>
      <c r="U34" s="28">
        <v>0.34</v>
      </c>
      <c r="V34" s="28">
        <v>0.67</v>
      </c>
      <c r="W34" s="28">
        <v>0.13</v>
      </c>
      <c r="X34" s="28">
        <v>0.47</v>
      </c>
      <c r="Y34" s="28">
        <v>0.64</v>
      </c>
      <c r="Z34" s="28">
        <f t="shared" si="27"/>
        <v>0.30476190476190473</v>
      </c>
      <c r="AA34" s="28">
        <v>1.33</v>
      </c>
      <c r="AB34" s="28">
        <f t="shared" si="28"/>
        <v>0.6333333333333333</v>
      </c>
      <c r="AC34" s="28">
        <v>0.1</v>
      </c>
      <c r="AD34" s="28">
        <f t="shared" ref="AD34" si="40">AC34/N34</f>
        <v>0.7142857142857143</v>
      </c>
      <c r="AE34" s="28">
        <f t="shared" si="5"/>
        <v>0.1</v>
      </c>
      <c r="AF34" s="28">
        <f t="shared" si="12"/>
        <v>9.7087378640776698E-2</v>
      </c>
      <c r="AG34" s="28">
        <v>0.1</v>
      </c>
      <c r="AH34" s="28">
        <v>0.08</v>
      </c>
      <c r="AI34" s="28">
        <f>AG34/AH34</f>
        <v>1.25</v>
      </c>
      <c r="AJ34" s="28">
        <f t="shared" si="6"/>
        <v>1</v>
      </c>
      <c r="AK34" s="28">
        <f t="shared" si="7"/>
        <v>0.7142857142857143</v>
      </c>
      <c r="AL34" s="28">
        <f t="shared" si="8"/>
        <v>0.1</v>
      </c>
      <c r="AM34" s="28">
        <f t="shared" si="9"/>
        <v>0.38461538461538464</v>
      </c>
      <c r="AN34" s="28">
        <v>0.26</v>
      </c>
      <c r="AO34" s="28">
        <v>0.12</v>
      </c>
      <c r="AP34" s="28">
        <f t="shared" si="37"/>
        <v>0.12380952380952381</v>
      </c>
      <c r="AQ34" s="28">
        <f t="shared" si="2"/>
        <v>2.166666666666667</v>
      </c>
      <c r="AR34" s="28">
        <f t="shared" si="38"/>
        <v>0.26</v>
      </c>
      <c r="AS34" s="31">
        <v>71</v>
      </c>
      <c r="AT34" s="31">
        <v>29</v>
      </c>
      <c r="AU34" s="31">
        <v>22</v>
      </c>
      <c r="AV34" s="32">
        <v>0</v>
      </c>
      <c r="AW34" s="32">
        <v>1</v>
      </c>
      <c r="AX34" s="32">
        <v>0</v>
      </c>
      <c r="AY34" s="32">
        <v>1</v>
      </c>
      <c r="AZ34" s="32">
        <v>0</v>
      </c>
      <c r="BA34" s="32">
        <v>0</v>
      </c>
      <c r="BB34" s="32">
        <v>0</v>
      </c>
      <c r="BC34" s="33">
        <v>0</v>
      </c>
    </row>
    <row r="35" spans="2:55" s="6" customFormat="1" ht="12.95" customHeight="1" x14ac:dyDescent="0.25">
      <c r="B35" s="25"/>
      <c r="C35" s="26"/>
      <c r="D35" s="26"/>
      <c r="E35" s="27"/>
      <c r="F35" s="28">
        <v>2.1</v>
      </c>
      <c r="G35" s="29" t="s">
        <v>56</v>
      </c>
      <c r="H35" s="29" t="s">
        <v>56</v>
      </c>
      <c r="I35" s="28">
        <v>0.09</v>
      </c>
      <c r="J35" s="28">
        <v>0.06</v>
      </c>
      <c r="K35" s="28">
        <v>1</v>
      </c>
      <c r="L35" s="29" t="s">
        <v>56</v>
      </c>
      <c r="M35" s="29" t="s">
        <v>56</v>
      </c>
      <c r="N35" s="29" t="s">
        <v>56</v>
      </c>
      <c r="O35" s="29" t="s">
        <v>56</v>
      </c>
      <c r="P35" s="29" t="s">
        <v>56</v>
      </c>
      <c r="Q35" s="29" t="s">
        <v>56</v>
      </c>
      <c r="R35" s="29" t="s">
        <v>56</v>
      </c>
      <c r="S35" s="29" t="s">
        <v>56</v>
      </c>
      <c r="T35" s="29" t="s">
        <v>56</v>
      </c>
      <c r="U35" s="28">
        <v>0.34</v>
      </c>
      <c r="V35" s="28">
        <v>0.69</v>
      </c>
      <c r="W35" s="28">
        <v>0.13</v>
      </c>
      <c r="X35" s="28">
        <v>0.49</v>
      </c>
      <c r="Y35" s="28">
        <v>0.65</v>
      </c>
      <c r="Z35" s="28">
        <f t="shared" si="27"/>
        <v>0.30952380952380953</v>
      </c>
      <c r="AA35" s="28">
        <v>1.37</v>
      </c>
      <c r="AB35" s="28">
        <f t="shared" si="28"/>
        <v>0.65238095238095239</v>
      </c>
      <c r="AC35" s="28">
        <v>0.1</v>
      </c>
      <c r="AD35" s="29" t="s">
        <v>56</v>
      </c>
      <c r="AE35" s="28">
        <f t="shared" si="5"/>
        <v>0.1</v>
      </c>
      <c r="AF35" s="29" t="s">
        <v>56</v>
      </c>
      <c r="AG35" s="28">
        <v>0.1</v>
      </c>
      <c r="AH35" s="28">
        <v>0.08</v>
      </c>
      <c r="AI35" s="28">
        <f t="shared" ref="AI35:AI37" si="41">AG35/AH35</f>
        <v>1.25</v>
      </c>
      <c r="AJ35" s="28">
        <f t="shared" si="6"/>
        <v>1</v>
      </c>
      <c r="AK35" s="29" t="s">
        <v>56</v>
      </c>
      <c r="AL35" s="28">
        <f t="shared" si="8"/>
        <v>0.1</v>
      </c>
      <c r="AM35" s="28">
        <f t="shared" si="9"/>
        <v>0.38461538461538464</v>
      </c>
      <c r="AN35" s="28">
        <v>0.26</v>
      </c>
      <c r="AO35" s="28">
        <v>0.11</v>
      </c>
      <c r="AP35" s="28">
        <f t="shared" si="37"/>
        <v>0.12380952380952381</v>
      </c>
      <c r="AQ35" s="28">
        <f t="shared" si="2"/>
        <v>2.3636363636363638</v>
      </c>
      <c r="AR35" s="28">
        <f t="shared" si="38"/>
        <v>0.26</v>
      </c>
      <c r="AS35" s="31">
        <v>79</v>
      </c>
      <c r="AT35" s="34" t="s">
        <v>56</v>
      </c>
      <c r="AU35" s="34" t="s">
        <v>56</v>
      </c>
      <c r="AV35" s="32"/>
      <c r="AW35" s="32"/>
      <c r="AX35" s="32"/>
      <c r="AY35" s="32"/>
      <c r="AZ35" s="32"/>
      <c r="BA35" s="32"/>
      <c r="BB35" s="32"/>
      <c r="BC35" s="33"/>
    </row>
    <row r="36" spans="2:55" s="6" customFormat="1" ht="12.95" customHeight="1" x14ac:dyDescent="0.25">
      <c r="B36" s="25">
        <v>23294</v>
      </c>
      <c r="C36" s="26" t="s">
        <v>40</v>
      </c>
      <c r="D36" s="26" t="s">
        <v>134</v>
      </c>
      <c r="E36" s="45" t="s">
        <v>56</v>
      </c>
      <c r="F36" s="28">
        <v>2.012</v>
      </c>
      <c r="G36" s="29">
        <v>3.9670000000000005</v>
      </c>
      <c r="H36" s="29">
        <v>1.9716699801192845</v>
      </c>
      <c r="I36" s="28">
        <v>0.1</v>
      </c>
      <c r="J36" s="28">
        <v>0.06</v>
      </c>
      <c r="K36" s="28">
        <v>0.92200000000000004</v>
      </c>
      <c r="L36" s="29">
        <v>0.59799999999999998</v>
      </c>
      <c r="M36" s="29">
        <v>0.64300000000000002</v>
      </c>
      <c r="N36" s="29">
        <v>0.13</v>
      </c>
      <c r="O36" s="29">
        <v>1.514</v>
      </c>
      <c r="P36" s="29">
        <v>1.6440000000000001</v>
      </c>
      <c r="Q36" s="29">
        <v>1.7830802603036877</v>
      </c>
      <c r="R36" s="29">
        <v>0.69739696312364419</v>
      </c>
      <c r="S36" s="29">
        <v>0.64859002169197388</v>
      </c>
      <c r="T36" s="30">
        <f t="shared" si="34"/>
        <v>11.646153846153846</v>
      </c>
      <c r="U36" s="29">
        <v>0.28199999999999997</v>
      </c>
      <c r="V36" s="28">
        <v>0.66</v>
      </c>
      <c r="W36" s="28">
        <v>0.122</v>
      </c>
      <c r="X36" s="28">
        <v>0.44</v>
      </c>
      <c r="Y36" s="28">
        <v>0.58299999999999996</v>
      </c>
      <c r="Z36" s="28">
        <v>0.28976143141153077</v>
      </c>
      <c r="AA36" s="28">
        <v>1.242</v>
      </c>
      <c r="AB36" s="28">
        <v>0.61729622266401585</v>
      </c>
      <c r="AC36" s="28">
        <v>0.113</v>
      </c>
      <c r="AD36" s="29">
        <v>0.86923076923076925</v>
      </c>
      <c r="AE36" s="28">
        <f t="shared" si="5"/>
        <v>0.12255965292841649</v>
      </c>
      <c r="AF36" s="29">
        <v>0.12255965292841649</v>
      </c>
      <c r="AG36" s="28">
        <v>0.09</v>
      </c>
      <c r="AH36" s="29">
        <v>0.08</v>
      </c>
      <c r="AI36" s="28">
        <f t="shared" si="41"/>
        <v>1.125</v>
      </c>
      <c r="AJ36" s="28">
        <v>0.79646017699115035</v>
      </c>
      <c r="AK36" s="29">
        <v>0.69230769230769229</v>
      </c>
      <c r="AL36" s="28">
        <v>9.7613882863340551E-2</v>
      </c>
      <c r="AM36" s="28">
        <v>0.36290322580645162</v>
      </c>
      <c r="AN36" s="28">
        <v>0.248</v>
      </c>
      <c r="AO36" s="28">
        <v>0.12</v>
      </c>
      <c r="AP36" s="28">
        <v>0.12326043737574552</v>
      </c>
      <c r="AQ36" s="28">
        <v>2.0666666666666669</v>
      </c>
      <c r="AR36" s="28">
        <v>0.26898047722342733</v>
      </c>
      <c r="AS36" s="31">
        <v>71</v>
      </c>
      <c r="AT36" s="34">
        <v>31</v>
      </c>
      <c r="AU36" s="34">
        <v>20</v>
      </c>
      <c r="AV36" s="32">
        <v>0</v>
      </c>
      <c r="AW36" s="32">
        <v>1</v>
      </c>
      <c r="AX36" s="32">
        <v>0</v>
      </c>
      <c r="AY36" s="32">
        <v>1</v>
      </c>
      <c r="AZ36" s="32">
        <v>0</v>
      </c>
      <c r="BA36" s="32">
        <v>0</v>
      </c>
      <c r="BB36" s="32">
        <v>0</v>
      </c>
      <c r="BC36" s="33">
        <v>0</v>
      </c>
    </row>
    <row r="37" spans="2:55" s="6" customFormat="1" ht="12.95" customHeight="1" x14ac:dyDescent="0.25">
      <c r="B37" s="25"/>
      <c r="C37" s="26"/>
      <c r="D37" s="26"/>
      <c r="E37" s="27"/>
      <c r="F37" s="28">
        <v>2.012</v>
      </c>
      <c r="G37" s="29">
        <v>3.835</v>
      </c>
      <c r="H37" s="29">
        <v>1.9060636182902584</v>
      </c>
      <c r="I37" s="28">
        <v>0.1</v>
      </c>
      <c r="J37" s="28">
        <v>0.06</v>
      </c>
      <c r="K37" s="28">
        <v>0.93</v>
      </c>
      <c r="L37" s="29">
        <v>0.61699999999999999</v>
      </c>
      <c r="M37" s="29">
        <v>0.65100000000000002</v>
      </c>
      <c r="N37" s="29">
        <v>0.13</v>
      </c>
      <c r="O37" s="29">
        <v>1.347</v>
      </c>
      <c r="P37" s="29">
        <v>1.4769999999999999</v>
      </c>
      <c r="Q37" s="29">
        <v>1.5881720430107524</v>
      </c>
      <c r="R37" s="29">
        <v>0.7</v>
      </c>
      <c r="S37" s="29">
        <v>0.66344086021505377</v>
      </c>
      <c r="T37" s="30">
        <f t="shared" si="34"/>
        <v>10.36153846153846</v>
      </c>
      <c r="U37" s="29">
        <v>0.28199999999999997</v>
      </c>
      <c r="V37" s="29" t="s">
        <v>56</v>
      </c>
      <c r="W37" s="29" t="s">
        <v>56</v>
      </c>
      <c r="X37" s="28">
        <v>0.42</v>
      </c>
      <c r="Y37" s="29" t="s">
        <v>56</v>
      </c>
      <c r="Z37" s="29" t="s">
        <v>56</v>
      </c>
      <c r="AA37" s="29" t="s">
        <v>56</v>
      </c>
      <c r="AB37" s="29" t="s">
        <v>56</v>
      </c>
      <c r="AC37" s="29" t="s">
        <v>56</v>
      </c>
      <c r="AD37" s="29" t="s">
        <v>56</v>
      </c>
      <c r="AE37" s="29" t="s">
        <v>56</v>
      </c>
      <c r="AF37" s="29" t="s">
        <v>56</v>
      </c>
      <c r="AG37" s="28">
        <v>0.09</v>
      </c>
      <c r="AH37" s="29">
        <v>0.08</v>
      </c>
      <c r="AI37" s="28">
        <f t="shared" si="41"/>
        <v>1.125</v>
      </c>
      <c r="AJ37" s="29" t="s">
        <v>56</v>
      </c>
      <c r="AK37" s="29">
        <v>0.69230769230769229</v>
      </c>
      <c r="AL37" s="28">
        <v>9.6774193548387094E-2</v>
      </c>
      <c r="AM37" s="28">
        <v>0.36144578313253012</v>
      </c>
      <c r="AN37" s="28">
        <v>0.249</v>
      </c>
      <c r="AO37" s="28">
        <v>0.15</v>
      </c>
      <c r="AP37" s="28">
        <v>0.12375745526838966</v>
      </c>
      <c r="AQ37" s="28">
        <v>1.6600000000000001</v>
      </c>
      <c r="AR37" s="28">
        <v>0.26774193548387093</v>
      </c>
      <c r="AS37" s="31">
        <v>71</v>
      </c>
      <c r="AT37" s="34">
        <v>30</v>
      </c>
      <c r="AU37" s="29" t="s">
        <v>56</v>
      </c>
      <c r="AV37" s="32"/>
      <c r="AW37" s="32"/>
      <c r="AX37" s="32"/>
      <c r="AY37" s="32"/>
      <c r="AZ37" s="32"/>
      <c r="BA37" s="32"/>
      <c r="BB37" s="32"/>
      <c r="BC37" s="33"/>
    </row>
    <row r="38" spans="2:55" s="6" customFormat="1" ht="12.95" customHeight="1" x14ac:dyDescent="0.25">
      <c r="B38" s="46">
        <v>18886</v>
      </c>
      <c r="C38" s="47" t="s">
        <v>41</v>
      </c>
      <c r="D38" s="47" t="s">
        <v>29</v>
      </c>
      <c r="E38" s="48" t="s">
        <v>62</v>
      </c>
      <c r="F38" s="39">
        <v>2.16</v>
      </c>
      <c r="G38" s="39">
        <f t="shared" si="30"/>
        <v>4.2799999999999994</v>
      </c>
      <c r="H38" s="39">
        <f t="shared" si="31"/>
        <v>1.981481481481481</v>
      </c>
      <c r="I38" s="39">
        <v>0.11</v>
      </c>
      <c r="J38" s="39">
        <v>0.06</v>
      </c>
      <c r="K38" s="39">
        <v>1.02</v>
      </c>
      <c r="L38" s="39">
        <v>0.75</v>
      </c>
      <c r="M38" s="39">
        <v>0.7</v>
      </c>
      <c r="N38" s="39">
        <v>0.14000000000000001</v>
      </c>
      <c r="O38" s="39">
        <v>1.5</v>
      </c>
      <c r="P38" s="38">
        <f>N:N+O:O</f>
        <v>1.6400000000000001</v>
      </c>
      <c r="Q38" s="39">
        <f t="shared" si="11"/>
        <v>1.607843137254902</v>
      </c>
      <c r="R38" s="39">
        <f t="shared" si="39"/>
        <v>0.68627450980392146</v>
      </c>
      <c r="S38" s="39">
        <f t="shared" si="33"/>
        <v>0.73529411764705876</v>
      </c>
      <c r="T38" s="39">
        <f t="shared" si="34"/>
        <v>10.714285714285714</v>
      </c>
      <c r="U38" s="39">
        <v>0.32</v>
      </c>
      <c r="V38" s="39">
        <v>0.78</v>
      </c>
      <c r="W38" s="39">
        <v>0.1</v>
      </c>
      <c r="X38" s="39">
        <v>0.51</v>
      </c>
      <c r="Y38" s="39">
        <v>0.65</v>
      </c>
      <c r="Z38" s="38">
        <f t="shared" si="27"/>
        <v>0.30092592592592593</v>
      </c>
      <c r="AA38" s="39">
        <v>1.39</v>
      </c>
      <c r="AB38" s="38">
        <f t="shared" si="28"/>
        <v>0.64351851851851838</v>
      </c>
      <c r="AC38" s="39">
        <v>0.11</v>
      </c>
      <c r="AD38" s="38">
        <f>AC38/N38</f>
        <v>0.7857142857142857</v>
      </c>
      <c r="AE38" s="38">
        <f t="shared" si="5"/>
        <v>0.10784313725490197</v>
      </c>
      <c r="AF38" s="38">
        <f t="shared" si="12"/>
        <v>6.7073170731707307E-2</v>
      </c>
      <c r="AG38" s="39">
        <v>0.11</v>
      </c>
      <c r="AH38" s="39">
        <v>0.06</v>
      </c>
      <c r="AI38" s="38">
        <f>AG38/AH38</f>
        <v>1.8333333333333335</v>
      </c>
      <c r="AJ38" s="38">
        <f t="shared" si="6"/>
        <v>1</v>
      </c>
      <c r="AK38" s="38">
        <f t="shared" si="7"/>
        <v>0.7857142857142857</v>
      </c>
      <c r="AL38" s="38">
        <f t="shared" si="8"/>
        <v>0.10784313725490197</v>
      </c>
      <c r="AM38" s="38">
        <f t="shared" si="9"/>
        <v>0.44</v>
      </c>
      <c r="AN38" s="39">
        <v>0.25</v>
      </c>
      <c r="AO38" s="39">
        <v>0.08</v>
      </c>
      <c r="AP38" s="38">
        <f t="shared" si="37"/>
        <v>0.11574074074074073</v>
      </c>
      <c r="AQ38" s="38">
        <f t="shared" si="2"/>
        <v>3.125</v>
      </c>
      <c r="AR38" s="38">
        <f t="shared" si="38"/>
        <v>0.24509803921568626</v>
      </c>
      <c r="AS38" s="40">
        <v>98</v>
      </c>
      <c r="AT38" s="40">
        <v>45</v>
      </c>
      <c r="AU38" s="40">
        <v>26</v>
      </c>
      <c r="AV38" s="41">
        <v>0</v>
      </c>
      <c r="AW38" s="41">
        <v>1</v>
      </c>
      <c r="AX38" s="41">
        <v>0</v>
      </c>
      <c r="AY38" s="41">
        <v>1</v>
      </c>
      <c r="AZ38" s="41">
        <v>0</v>
      </c>
      <c r="BA38" s="41">
        <v>0</v>
      </c>
      <c r="BB38" s="41">
        <v>0</v>
      </c>
      <c r="BC38" s="42">
        <v>0</v>
      </c>
    </row>
    <row r="39" spans="2:55" s="6" customFormat="1" ht="12.95" customHeight="1" x14ac:dyDescent="0.25">
      <c r="B39" s="46"/>
      <c r="C39" s="47"/>
      <c r="D39" s="47"/>
      <c r="E39" s="48"/>
      <c r="F39" s="39">
        <v>2.16</v>
      </c>
      <c r="G39" s="39">
        <f t="shared" si="30"/>
        <v>4.2699999999999996</v>
      </c>
      <c r="H39" s="39">
        <f t="shared" si="31"/>
        <v>1.9768518518518514</v>
      </c>
      <c r="I39" s="39">
        <v>0.11</v>
      </c>
      <c r="J39" s="39">
        <v>0.05</v>
      </c>
      <c r="K39" s="39">
        <v>1.01</v>
      </c>
      <c r="L39" s="39">
        <v>0.76</v>
      </c>
      <c r="M39" s="39">
        <v>0.66</v>
      </c>
      <c r="N39" s="39">
        <v>0.13</v>
      </c>
      <c r="O39" s="39">
        <v>1.55</v>
      </c>
      <c r="P39" s="38">
        <f>N:N+O:O</f>
        <v>1.6800000000000002</v>
      </c>
      <c r="Q39" s="39">
        <f t="shared" si="11"/>
        <v>1.6633663366336635</v>
      </c>
      <c r="R39" s="39">
        <f t="shared" si="39"/>
        <v>0.65346534653465349</v>
      </c>
      <c r="S39" s="39">
        <f t="shared" si="33"/>
        <v>0.75247524752475248</v>
      </c>
      <c r="T39" s="39">
        <f t="shared" si="34"/>
        <v>11.923076923076923</v>
      </c>
      <c r="U39" s="39">
        <v>0.32</v>
      </c>
      <c r="V39" s="39">
        <v>0.79</v>
      </c>
      <c r="W39" s="39">
        <v>0.1</v>
      </c>
      <c r="X39" s="39">
        <v>0.52</v>
      </c>
      <c r="Y39" s="39">
        <v>0.63</v>
      </c>
      <c r="Z39" s="38">
        <f t="shared" si="27"/>
        <v>0.29166666666666663</v>
      </c>
      <c r="AA39" s="39">
        <v>1.41</v>
      </c>
      <c r="AB39" s="38">
        <f t="shared" si="28"/>
        <v>0.65277777777777768</v>
      </c>
      <c r="AC39" s="39">
        <v>0.1</v>
      </c>
      <c r="AD39" s="38">
        <f>AC39/N39</f>
        <v>0.76923076923076927</v>
      </c>
      <c r="AE39" s="38">
        <f t="shared" si="5"/>
        <v>9.9009900990099015E-2</v>
      </c>
      <c r="AF39" s="38">
        <f t="shared" si="12"/>
        <v>5.9523809523809521E-2</v>
      </c>
      <c r="AG39" s="39">
        <v>0.11</v>
      </c>
      <c r="AH39" s="39">
        <v>0.06</v>
      </c>
      <c r="AI39" s="38">
        <f t="shared" ref="AI39:AI45" si="42">AG39/AH39</f>
        <v>1.8333333333333335</v>
      </c>
      <c r="AJ39" s="38">
        <f t="shared" si="6"/>
        <v>1.0999999999999999</v>
      </c>
      <c r="AK39" s="38">
        <f t="shared" si="7"/>
        <v>0.84615384615384615</v>
      </c>
      <c r="AL39" s="38">
        <f t="shared" si="8"/>
        <v>0.10891089108910891</v>
      </c>
      <c r="AM39" s="38">
        <f t="shared" si="9"/>
        <v>0.42307692307692307</v>
      </c>
      <c r="AN39" s="39">
        <v>0.26</v>
      </c>
      <c r="AO39" s="39">
        <v>0.09</v>
      </c>
      <c r="AP39" s="38">
        <f t="shared" si="37"/>
        <v>0.12037037037037036</v>
      </c>
      <c r="AQ39" s="38">
        <f t="shared" si="2"/>
        <v>2.8888888888888893</v>
      </c>
      <c r="AR39" s="38">
        <f t="shared" si="38"/>
        <v>0.25742574257425743</v>
      </c>
      <c r="AS39" s="40">
        <v>96</v>
      </c>
      <c r="AT39" s="40">
        <v>38</v>
      </c>
      <c r="AU39" s="40">
        <v>21</v>
      </c>
      <c r="AV39" s="41"/>
      <c r="AW39" s="41"/>
      <c r="AX39" s="41"/>
      <c r="AY39" s="41"/>
      <c r="AZ39" s="41"/>
      <c r="BA39" s="41"/>
      <c r="BB39" s="41"/>
      <c r="BC39" s="42"/>
    </row>
    <row r="40" spans="2:55" s="6" customFormat="1" ht="12.95" customHeight="1" x14ac:dyDescent="0.25">
      <c r="B40" s="46">
        <v>18886</v>
      </c>
      <c r="C40" s="47" t="s">
        <v>41</v>
      </c>
      <c r="D40" s="47" t="s">
        <v>29</v>
      </c>
      <c r="E40" s="48" t="s">
        <v>62</v>
      </c>
      <c r="F40" s="39">
        <v>2.13</v>
      </c>
      <c r="G40" s="43" t="s">
        <v>56</v>
      </c>
      <c r="H40" s="43" t="s">
        <v>56</v>
      </c>
      <c r="I40" s="39">
        <v>0.12</v>
      </c>
      <c r="J40" s="39">
        <v>7.0000000000000007E-2</v>
      </c>
      <c r="K40" s="39">
        <v>0.98</v>
      </c>
      <c r="L40" s="39">
        <v>0.76</v>
      </c>
      <c r="M40" s="43" t="s">
        <v>56</v>
      </c>
      <c r="N40" s="43" t="s">
        <v>56</v>
      </c>
      <c r="O40" s="43" t="s">
        <v>56</v>
      </c>
      <c r="P40" s="43" t="s">
        <v>56</v>
      </c>
      <c r="Q40" s="43" t="s">
        <v>56</v>
      </c>
      <c r="R40" s="43" t="s">
        <v>56</v>
      </c>
      <c r="S40" s="39">
        <f t="shared" si="33"/>
        <v>0.77551020408163263</v>
      </c>
      <c r="T40" s="43" t="s">
        <v>56</v>
      </c>
      <c r="U40" s="39">
        <v>0.3</v>
      </c>
      <c r="V40" s="39">
        <v>0.73</v>
      </c>
      <c r="W40" s="39">
        <v>0.1</v>
      </c>
      <c r="X40" s="39">
        <v>0.47</v>
      </c>
      <c r="Y40" s="39">
        <v>0.67</v>
      </c>
      <c r="Z40" s="38">
        <f t="shared" si="27"/>
        <v>0.31455399061032868</v>
      </c>
      <c r="AA40" s="39">
        <v>1.37</v>
      </c>
      <c r="AB40" s="38">
        <f t="shared" si="28"/>
        <v>0.64319248826291087</v>
      </c>
      <c r="AC40" s="39">
        <v>0.11</v>
      </c>
      <c r="AD40" s="43" t="s">
        <v>56</v>
      </c>
      <c r="AE40" s="38">
        <f t="shared" si="5"/>
        <v>0.11224489795918367</v>
      </c>
      <c r="AF40" s="43" t="s">
        <v>56</v>
      </c>
      <c r="AG40" s="39">
        <v>0.12</v>
      </c>
      <c r="AH40" s="39">
        <v>0.08</v>
      </c>
      <c r="AI40" s="38">
        <f t="shared" si="42"/>
        <v>1.5</v>
      </c>
      <c r="AJ40" s="38">
        <f t="shared" si="6"/>
        <v>1.0909090909090908</v>
      </c>
      <c r="AK40" s="43" t="s">
        <v>56</v>
      </c>
      <c r="AL40" s="38">
        <f t="shared" si="8"/>
        <v>0.12244897959183673</v>
      </c>
      <c r="AM40" s="38">
        <f t="shared" si="9"/>
        <v>0.42857142857142849</v>
      </c>
      <c r="AN40" s="39">
        <v>0.28000000000000003</v>
      </c>
      <c r="AO40" s="39">
        <v>0.08</v>
      </c>
      <c r="AP40" s="38">
        <f t="shared" si="37"/>
        <v>0.13145539906103287</v>
      </c>
      <c r="AQ40" s="38">
        <f t="shared" si="2"/>
        <v>3.5000000000000004</v>
      </c>
      <c r="AR40" s="38">
        <f t="shared" si="38"/>
        <v>0.28571428571428575</v>
      </c>
      <c r="AS40" s="40">
        <v>91</v>
      </c>
      <c r="AT40" s="40">
        <v>39</v>
      </c>
      <c r="AU40" s="44" t="s">
        <v>56</v>
      </c>
      <c r="AV40" s="41">
        <v>0</v>
      </c>
      <c r="AW40" s="41">
        <v>1</v>
      </c>
      <c r="AX40" s="41">
        <v>0</v>
      </c>
      <c r="AY40" s="41">
        <v>1</v>
      </c>
      <c r="AZ40" s="41">
        <v>0</v>
      </c>
      <c r="BA40" s="41">
        <v>0</v>
      </c>
      <c r="BB40" s="41">
        <v>0</v>
      </c>
      <c r="BC40" s="42">
        <v>0</v>
      </c>
    </row>
    <row r="41" spans="2:55" s="6" customFormat="1" ht="12.95" customHeight="1" x14ac:dyDescent="0.25">
      <c r="B41" s="46"/>
      <c r="C41" s="47"/>
      <c r="D41" s="47"/>
      <c r="E41" s="48"/>
      <c r="F41" s="39">
        <v>2.13</v>
      </c>
      <c r="G41" s="43" t="s">
        <v>56</v>
      </c>
      <c r="H41" s="43" t="s">
        <v>56</v>
      </c>
      <c r="I41" s="39">
        <v>0.11</v>
      </c>
      <c r="J41" s="39">
        <v>0.06</v>
      </c>
      <c r="K41" s="39">
        <v>1</v>
      </c>
      <c r="L41" s="39">
        <v>0.78</v>
      </c>
      <c r="M41" s="43" t="s">
        <v>56</v>
      </c>
      <c r="N41" s="43" t="s">
        <v>56</v>
      </c>
      <c r="O41" s="43" t="s">
        <v>56</v>
      </c>
      <c r="P41" s="43" t="s">
        <v>56</v>
      </c>
      <c r="Q41" s="43" t="s">
        <v>56</v>
      </c>
      <c r="R41" s="43" t="s">
        <v>56</v>
      </c>
      <c r="S41" s="39">
        <f t="shared" si="33"/>
        <v>0.78</v>
      </c>
      <c r="T41" s="43" t="s">
        <v>56</v>
      </c>
      <c r="U41" s="39">
        <v>0.3</v>
      </c>
      <c r="V41" s="43" t="s">
        <v>56</v>
      </c>
      <c r="W41" s="43" t="s">
        <v>56</v>
      </c>
      <c r="X41" s="39">
        <v>0.46</v>
      </c>
      <c r="Y41" s="39">
        <v>0.65</v>
      </c>
      <c r="Z41" s="38">
        <f t="shared" si="27"/>
        <v>0.30516431924882631</v>
      </c>
      <c r="AA41" s="39">
        <v>1.37</v>
      </c>
      <c r="AB41" s="38">
        <f t="shared" si="28"/>
        <v>0.64319248826291087</v>
      </c>
      <c r="AC41" s="39">
        <v>0.11</v>
      </c>
      <c r="AD41" s="43" t="s">
        <v>56</v>
      </c>
      <c r="AE41" s="38">
        <f t="shared" si="5"/>
        <v>0.11</v>
      </c>
      <c r="AF41" s="43" t="s">
        <v>56</v>
      </c>
      <c r="AG41" s="39">
        <v>0.12</v>
      </c>
      <c r="AH41" s="39">
        <v>0.08</v>
      </c>
      <c r="AI41" s="38">
        <f t="shared" si="42"/>
        <v>1.5</v>
      </c>
      <c r="AJ41" s="38">
        <f t="shared" si="6"/>
        <v>1.0909090909090908</v>
      </c>
      <c r="AK41" s="43" t="s">
        <v>56</v>
      </c>
      <c r="AL41" s="38">
        <f t="shared" si="8"/>
        <v>0.12</v>
      </c>
      <c r="AM41" s="38">
        <f t="shared" si="9"/>
        <v>0.46153846153846151</v>
      </c>
      <c r="AN41" s="39">
        <v>0.26</v>
      </c>
      <c r="AO41" s="39">
        <v>7.0000000000000007E-2</v>
      </c>
      <c r="AP41" s="38">
        <f t="shared" si="37"/>
        <v>0.12206572769953053</v>
      </c>
      <c r="AQ41" s="38">
        <f t="shared" si="2"/>
        <v>3.714285714285714</v>
      </c>
      <c r="AR41" s="38">
        <f t="shared" si="38"/>
        <v>0.26</v>
      </c>
      <c r="AS41" s="44" t="s">
        <v>56</v>
      </c>
      <c r="AT41" s="44" t="s">
        <v>56</v>
      </c>
      <c r="AU41" s="44" t="s">
        <v>56</v>
      </c>
      <c r="AV41" s="41"/>
      <c r="AW41" s="41"/>
      <c r="AX41" s="41"/>
      <c r="AY41" s="41"/>
      <c r="AZ41" s="41"/>
      <c r="BA41" s="41"/>
      <c r="BB41" s="41"/>
      <c r="BC41" s="42"/>
    </row>
    <row r="42" spans="2:55" s="6" customFormat="1" ht="12.95" customHeight="1" x14ac:dyDescent="0.25">
      <c r="B42" s="46">
        <v>29887</v>
      </c>
      <c r="C42" s="47" t="s">
        <v>41</v>
      </c>
      <c r="D42" s="36" t="s">
        <v>26</v>
      </c>
      <c r="E42" s="37" t="s">
        <v>60</v>
      </c>
      <c r="F42" s="39">
        <v>2.161</v>
      </c>
      <c r="G42" s="43">
        <v>3.734</v>
      </c>
      <c r="H42" s="43">
        <v>1.7279037482646922</v>
      </c>
      <c r="I42" s="39">
        <v>0.12</v>
      </c>
      <c r="J42" s="39">
        <v>0.06</v>
      </c>
      <c r="K42" s="39">
        <v>0.95799999999999996</v>
      </c>
      <c r="L42" s="39">
        <v>0.66</v>
      </c>
      <c r="M42" s="43">
        <v>0.63</v>
      </c>
      <c r="N42" s="43">
        <v>0.16</v>
      </c>
      <c r="O42" s="43">
        <v>1.1459999999999999</v>
      </c>
      <c r="P42" s="43">
        <v>1.3059999999999998</v>
      </c>
      <c r="Q42" s="43">
        <v>1.3632567849686847</v>
      </c>
      <c r="R42" s="43">
        <v>0.65762004175365352</v>
      </c>
      <c r="S42" s="39">
        <v>0.6889352818371608</v>
      </c>
      <c r="T42" s="39">
        <f t="shared" si="34"/>
        <v>7.1624999999999996</v>
      </c>
      <c r="U42" s="43">
        <v>0.34</v>
      </c>
      <c r="V42" s="43">
        <v>0.68200000000000005</v>
      </c>
      <c r="W42" s="43">
        <v>0.122</v>
      </c>
      <c r="X42" s="39">
        <v>0.48099999999999998</v>
      </c>
      <c r="Y42" s="39">
        <v>0.626</v>
      </c>
      <c r="Z42" s="38">
        <v>0.28968070337806573</v>
      </c>
      <c r="AA42" s="39">
        <v>1.268</v>
      </c>
      <c r="AB42" s="38">
        <v>0.58676538639518738</v>
      </c>
      <c r="AC42" s="39">
        <v>0.121</v>
      </c>
      <c r="AD42" s="43">
        <v>0.75624999999999998</v>
      </c>
      <c r="AE42" s="38">
        <f t="shared" si="5"/>
        <v>0.12630480167014613</v>
      </c>
      <c r="AF42" s="43">
        <v>0.12630480167014613</v>
      </c>
      <c r="AG42" s="39">
        <v>0.11700000000000001</v>
      </c>
      <c r="AH42" s="43">
        <v>8.5000000000000006E-2</v>
      </c>
      <c r="AI42" s="38">
        <f t="shared" si="42"/>
        <v>1.3764705882352941</v>
      </c>
      <c r="AJ42" s="38">
        <v>0.96694214876033069</v>
      </c>
      <c r="AK42" s="43">
        <v>0.73125000000000007</v>
      </c>
      <c r="AL42" s="38">
        <v>0.12212943632567851</v>
      </c>
      <c r="AM42" s="38">
        <v>0.47560975609756101</v>
      </c>
      <c r="AN42" s="39">
        <v>0.246</v>
      </c>
      <c r="AO42" s="39">
        <v>0.10199999999999999</v>
      </c>
      <c r="AP42" s="38">
        <v>0.11383618695048588</v>
      </c>
      <c r="AQ42" s="38">
        <v>2.4117647058823533</v>
      </c>
      <c r="AR42" s="38">
        <v>0.25678496868475992</v>
      </c>
      <c r="AS42" s="49">
        <v>125</v>
      </c>
      <c r="AT42" s="49">
        <v>58</v>
      </c>
      <c r="AU42" s="49">
        <v>28</v>
      </c>
      <c r="AV42" s="41">
        <v>0</v>
      </c>
      <c r="AW42" s="41">
        <v>1</v>
      </c>
      <c r="AX42" s="41">
        <v>0</v>
      </c>
      <c r="AY42" s="41">
        <v>1</v>
      </c>
      <c r="AZ42" s="41">
        <v>0</v>
      </c>
      <c r="BA42" s="41">
        <v>0</v>
      </c>
      <c r="BB42" s="41">
        <v>0</v>
      </c>
      <c r="BC42" s="42">
        <v>0</v>
      </c>
    </row>
    <row r="43" spans="2:55" s="6" customFormat="1" ht="12.95" customHeight="1" x14ac:dyDescent="0.25">
      <c r="B43" s="46"/>
      <c r="C43" s="47"/>
      <c r="D43" s="47"/>
      <c r="E43" s="48"/>
      <c r="F43" s="39">
        <v>2.161</v>
      </c>
      <c r="G43" s="43" t="s">
        <v>56</v>
      </c>
      <c r="H43" s="43" t="s">
        <v>56</v>
      </c>
      <c r="I43" s="39">
        <v>0.12</v>
      </c>
      <c r="J43" s="39">
        <v>0.06</v>
      </c>
      <c r="K43" s="39">
        <v>0.997</v>
      </c>
      <c r="L43" s="39">
        <v>0.67</v>
      </c>
      <c r="M43" s="43">
        <v>0.63</v>
      </c>
      <c r="N43" s="43">
        <v>0.16</v>
      </c>
      <c r="O43" s="43" t="s">
        <v>56</v>
      </c>
      <c r="P43" s="43" t="s">
        <v>56</v>
      </c>
      <c r="Q43" s="43" t="s">
        <v>56</v>
      </c>
      <c r="R43" s="43">
        <v>0.6318956870611836</v>
      </c>
      <c r="S43" s="39">
        <v>0.67201604814443339</v>
      </c>
      <c r="T43" s="43" t="s">
        <v>56</v>
      </c>
      <c r="U43" s="43">
        <v>0.34</v>
      </c>
      <c r="V43" s="43">
        <v>0.71399999999999997</v>
      </c>
      <c r="W43" s="43">
        <v>0.1</v>
      </c>
      <c r="X43" s="39">
        <v>0.47499999999999998</v>
      </c>
      <c r="Y43" s="39">
        <v>0.63800000000000001</v>
      </c>
      <c r="Z43" s="38">
        <v>0.29523368810735773</v>
      </c>
      <c r="AA43" s="39">
        <v>1.258</v>
      </c>
      <c r="AB43" s="38">
        <v>0.5821378991207774</v>
      </c>
      <c r="AC43" s="39">
        <v>0.11799999999999999</v>
      </c>
      <c r="AD43" s="43">
        <v>0.73749999999999993</v>
      </c>
      <c r="AE43" s="38">
        <f t="shared" si="5"/>
        <v>0.11835506519558675</v>
      </c>
      <c r="AF43" s="43" t="s">
        <v>56</v>
      </c>
      <c r="AG43" s="39">
        <v>0.11700000000000001</v>
      </c>
      <c r="AH43" s="43">
        <v>8.5000000000000006E-2</v>
      </c>
      <c r="AI43" s="38">
        <f t="shared" si="42"/>
        <v>1.3764705882352941</v>
      </c>
      <c r="AJ43" s="38">
        <v>0.99152542372881369</v>
      </c>
      <c r="AK43" s="43">
        <v>0.73125000000000007</v>
      </c>
      <c r="AL43" s="38">
        <v>0.11735205616850553</v>
      </c>
      <c r="AM43" s="38">
        <v>0.47368421052631582</v>
      </c>
      <c r="AN43" s="39">
        <v>0.247</v>
      </c>
      <c r="AO43" s="39">
        <v>7.4999999999999997E-2</v>
      </c>
      <c r="AP43" s="38">
        <v>0.11429893567792689</v>
      </c>
      <c r="AQ43" s="38">
        <v>3.2933333333333334</v>
      </c>
      <c r="AR43" s="38">
        <v>0.2477432296890672</v>
      </c>
      <c r="AS43" s="49">
        <v>134</v>
      </c>
      <c r="AT43" s="49">
        <v>60</v>
      </c>
      <c r="AU43" s="49">
        <v>35</v>
      </c>
      <c r="AV43" s="41"/>
      <c r="AW43" s="41"/>
      <c r="AX43" s="41"/>
      <c r="AY43" s="41"/>
      <c r="AZ43" s="41"/>
      <c r="BA43" s="41"/>
      <c r="BB43" s="41"/>
      <c r="BC43" s="42"/>
    </row>
    <row r="44" spans="2:55" s="6" customFormat="1" ht="12.95" customHeight="1" x14ac:dyDescent="0.25">
      <c r="B44" s="46">
        <v>29887</v>
      </c>
      <c r="C44" s="47" t="s">
        <v>41</v>
      </c>
      <c r="D44" s="36" t="s">
        <v>26</v>
      </c>
      <c r="E44" s="37" t="s">
        <v>60</v>
      </c>
      <c r="F44" s="39">
        <v>1.9570000000000001</v>
      </c>
      <c r="G44" s="43">
        <v>4.1760000000000002</v>
      </c>
      <c r="H44" s="43">
        <v>2.1338783852835972</v>
      </c>
      <c r="I44" s="39">
        <v>0.12</v>
      </c>
      <c r="J44" s="39">
        <v>0.06</v>
      </c>
      <c r="K44" s="39">
        <v>0.98399999999999999</v>
      </c>
      <c r="L44" s="39">
        <v>0.751</v>
      </c>
      <c r="M44" s="43">
        <v>0.745</v>
      </c>
      <c r="N44" s="43">
        <v>0.15</v>
      </c>
      <c r="O44" s="43">
        <v>1.3660000000000001</v>
      </c>
      <c r="P44" s="43">
        <v>1.516</v>
      </c>
      <c r="Q44" s="43">
        <v>1.5406504065040652</v>
      </c>
      <c r="R44" s="43">
        <v>0.75711382113821135</v>
      </c>
      <c r="S44" s="39">
        <v>0.76321138211382111</v>
      </c>
      <c r="T44" s="39">
        <f t="shared" si="34"/>
        <v>9.1066666666666674</v>
      </c>
      <c r="U44" s="43">
        <v>0.35199999999999998</v>
      </c>
      <c r="V44" s="43">
        <v>0.72699999999999998</v>
      </c>
      <c r="W44" s="43">
        <v>0.1</v>
      </c>
      <c r="X44" s="39">
        <v>0.51</v>
      </c>
      <c r="Y44" s="39">
        <v>0.65300000000000002</v>
      </c>
      <c r="Z44" s="38">
        <v>0.33367399080224835</v>
      </c>
      <c r="AA44" s="39">
        <v>1.357</v>
      </c>
      <c r="AB44" s="38">
        <v>0.69340827797649462</v>
      </c>
      <c r="AC44" s="39">
        <v>0.12</v>
      </c>
      <c r="AD44" s="43">
        <v>0.8</v>
      </c>
      <c r="AE44" s="38">
        <f t="shared" si="5"/>
        <v>0.12195121951219512</v>
      </c>
      <c r="AF44" s="43">
        <v>0.12195121951219512</v>
      </c>
      <c r="AG44" s="39">
        <v>0.121</v>
      </c>
      <c r="AH44" s="43">
        <v>6.8000000000000005E-2</v>
      </c>
      <c r="AI44" s="38">
        <f t="shared" si="42"/>
        <v>1.7794117647058822</v>
      </c>
      <c r="AJ44" s="38">
        <v>1.0083333333333333</v>
      </c>
      <c r="AK44" s="43">
        <v>0.80666666666666664</v>
      </c>
      <c r="AL44" s="38">
        <v>0.12296747967479675</v>
      </c>
      <c r="AM44" s="38">
        <v>0.47826086956521735</v>
      </c>
      <c r="AN44" s="39">
        <v>0.253</v>
      </c>
      <c r="AO44" s="39">
        <v>0.08</v>
      </c>
      <c r="AP44" s="38">
        <v>0.12927950945324476</v>
      </c>
      <c r="AQ44" s="38">
        <v>3.1625000000000001</v>
      </c>
      <c r="AR44" s="38">
        <v>0.25711382113821141</v>
      </c>
      <c r="AS44" s="49">
        <v>106</v>
      </c>
      <c r="AT44" s="49">
        <v>61</v>
      </c>
      <c r="AU44" s="49">
        <v>26</v>
      </c>
      <c r="AV44" s="41">
        <v>0</v>
      </c>
      <c r="AW44" s="41">
        <v>1</v>
      </c>
      <c r="AX44" s="41">
        <v>0</v>
      </c>
      <c r="AY44" s="41">
        <v>1</v>
      </c>
      <c r="AZ44" s="41">
        <v>0</v>
      </c>
      <c r="BA44" s="41">
        <v>0</v>
      </c>
      <c r="BB44" s="41">
        <v>0</v>
      </c>
      <c r="BC44" s="42">
        <v>0</v>
      </c>
    </row>
    <row r="45" spans="2:55" s="6" customFormat="1" ht="12.95" customHeight="1" x14ac:dyDescent="0.25">
      <c r="B45" s="46"/>
      <c r="C45" s="47"/>
      <c r="D45" s="47"/>
      <c r="E45" s="48"/>
      <c r="F45" s="39">
        <v>1.9570000000000001</v>
      </c>
      <c r="G45" s="43" t="s">
        <v>56</v>
      </c>
      <c r="H45" s="43" t="s">
        <v>56</v>
      </c>
      <c r="I45" s="39">
        <v>0.12</v>
      </c>
      <c r="J45" s="39">
        <v>0.06</v>
      </c>
      <c r="K45" s="39">
        <v>0.96</v>
      </c>
      <c r="L45" s="39">
        <v>0.75900000000000001</v>
      </c>
      <c r="M45" s="43">
        <v>0.69699999999999995</v>
      </c>
      <c r="N45" s="43">
        <v>0.15</v>
      </c>
      <c r="O45" s="43" t="s">
        <v>56</v>
      </c>
      <c r="P45" s="43" t="s">
        <v>56</v>
      </c>
      <c r="Q45" s="43" t="s">
        <v>56</v>
      </c>
      <c r="R45" s="43">
        <v>0.7260416666666667</v>
      </c>
      <c r="S45" s="39">
        <v>0.79062500000000002</v>
      </c>
      <c r="T45" s="43" t="s">
        <v>56</v>
      </c>
      <c r="U45" s="43">
        <v>0.35199999999999998</v>
      </c>
      <c r="V45" s="43">
        <v>0.72899999999999998</v>
      </c>
      <c r="W45" s="43">
        <v>0.09</v>
      </c>
      <c r="X45" s="39">
        <v>0.5</v>
      </c>
      <c r="Y45" s="39">
        <v>0.67</v>
      </c>
      <c r="Z45" s="38">
        <v>0.34236075625958101</v>
      </c>
      <c r="AA45" s="39">
        <v>1.343</v>
      </c>
      <c r="AB45" s="38">
        <v>0.68625447112927951</v>
      </c>
      <c r="AC45" s="39">
        <v>0.122</v>
      </c>
      <c r="AD45" s="43">
        <v>0.81333333333333335</v>
      </c>
      <c r="AE45" s="38">
        <f t="shared" si="5"/>
        <v>0.12708333333333333</v>
      </c>
      <c r="AF45" s="43" t="s">
        <v>56</v>
      </c>
      <c r="AG45" s="39">
        <v>0.121</v>
      </c>
      <c r="AH45" s="43">
        <v>6.8000000000000005E-2</v>
      </c>
      <c r="AI45" s="38">
        <f t="shared" si="42"/>
        <v>1.7794117647058822</v>
      </c>
      <c r="AJ45" s="38">
        <v>0.99180327868852458</v>
      </c>
      <c r="AK45" s="43">
        <v>0.80666666666666664</v>
      </c>
      <c r="AL45" s="38">
        <v>0.12604166666666666</v>
      </c>
      <c r="AM45" s="43" t="s">
        <v>56</v>
      </c>
      <c r="AN45" s="43" t="s">
        <v>56</v>
      </c>
      <c r="AO45" s="43" t="s">
        <v>56</v>
      </c>
      <c r="AP45" s="43" t="s">
        <v>56</v>
      </c>
      <c r="AQ45" s="43" t="s">
        <v>56</v>
      </c>
      <c r="AR45" s="43" t="s">
        <v>56</v>
      </c>
      <c r="AS45" s="49">
        <v>104</v>
      </c>
      <c r="AT45" s="49">
        <v>56</v>
      </c>
      <c r="AU45" s="49">
        <v>38</v>
      </c>
      <c r="AV45" s="41"/>
      <c r="AW45" s="41"/>
      <c r="AX45" s="41"/>
      <c r="AY45" s="41"/>
      <c r="AZ45" s="41"/>
      <c r="BA45" s="41"/>
      <c r="BB45" s="41"/>
      <c r="BC45" s="42"/>
    </row>
    <row r="46" spans="2:55" s="6" customFormat="1" ht="12.95" customHeight="1" x14ac:dyDescent="0.25">
      <c r="B46" s="50">
        <v>20707</v>
      </c>
      <c r="C46" s="51" t="s">
        <v>42</v>
      </c>
      <c r="D46" s="51" t="s">
        <v>64</v>
      </c>
      <c r="E46" s="27" t="s">
        <v>52</v>
      </c>
      <c r="F46" s="30">
        <v>2.48</v>
      </c>
      <c r="G46" s="30">
        <f t="shared" ref="G46:G55" si="43">I46+J46+K46+L46+M46+N46+O46</f>
        <v>4.5399999999999991</v>
      </c>
      <c r="H46" s="30">
        <f t="shared" ref="H46:H55" si="44">G46/F46</f>
        <v>1.8306451612903223</v>
      </c>
      <c r="I46" s="30">
        <v>0.12</v>
      </c>
      <c r="J46" s="30">
        <v>0.06</v>
      </c>
      <c r="K46" s="30">
        <v>1.1200000000000001</v>
      </c>
      <c r="L46" s="30">
        <v>0.79</v>
      </c>
      <c r="M46" s="30">
        <v>0.8</v>
      </c>
      <c r="N46" s="30">
        <v>0.13</v>
      </c>
      <c r="O46" s="30">
        <v>1.52</v>
      </c>
      <c r="P46" s="28">
        <f t="shared" ref="P46:P55" si="45">N:N+O:O</f>
        <v>1.65</v>
      </c>
      <c r="Q46" s="30">
        <f t="shared" si="11"/>
        <v>1.4732142857142856</v>
      </c>
      <c r="R46" s="30">
        <f>M46/K46</f>
        <v>0.7142857142857143</v>
      </c>
      <c r="S46" s="30">
        <f t="shared" si="33"/>
        <v>0.70535714285714279</v>
      </c>
      <c r="T46" s="30">
        <f t="shared" si="34"/>
        <v>11.692307692307692</v>
      </c>
      <c r="U46" s="29" t="s">
        <v>56</v>
      </c>
      <c r="V46" s="30">
        <v>0.76</v>
      </c>
      <c r="W46" s="30">
        <v>0.13</v>
      </c>
      <c r="X46" s="30">
        <v>0.51</v>
      </c>
      <c r="Y46" s="30">
        <v>0.73</v>
      </c>
      <c r="Z46" s="28">
        <f t="shared" si="27"/>
        <v>0.29435483870967744</v>
      </c>
      <c r="AA46" s="30">
        <v>1.52</v>
      </c>
      <c r="AB46" s="28">
        <f t="shared" si="28"/>
        <v>0.61290322580645162</v>
      </c>
      <c r="AC46" s="30">
        <v>0.12</v>
      </c>
      <c r="AD46" s="28">
        <f>AC46/N46</f>
        <v>0.92307692307692302</v>
      </c>
      <c r="AE46" s="28">
        <f t="shared" si="5"/>
        <v>0.10714285714285712</v>
      </c>
      <c r="AF46" s="28">
        <f t="shared" si="12"/>
        <v>7.2727272727272724E-2</v>
      </c>
      <c r="AG46" s="30">
        <v>0.09</v>
      </c>
      <c r="AH46" s="30">
        <v>7.0000000000000007E-2</v>
      </c>
      <c r="AI46" s="28">
        <f t="shared" ref="AI46:AI47" si="46">AG46/AH46</f>
        <v>1.2857142857142856</v>
      </c>
      <c r="AJ46" s="28">
        <f t="shared" si="6"/>
        <v>0.75</v>
      </c>
      <c r="AK46" s="28">
        <f t="shared" si="7"/>
        <v>0.69230769230769229</v>
      </c>
      <c r="AL46" s="28">
        <f t="shared" si="8"/>
        <v>8.0357142857142849E-2</v>
      </c>
      <c r="AM46" s="28">
        <f t="shared" si="9"/>
        <v>0.47368421052631576</v>
      </c>
      <c r="AN46" s="30">
        <v>0.19</v>
      </c>
      <c r="AO46" s="30">
        <v>0.13</v>
      </c>
      <c r="AP46" s="28">
        <f t="shared" si="37"/>
        <v>7.6612903225806453E-2</v>
      </c>
      <c r="AQ46" s="28">
        <f t="shared" si="2"/>
        <v>1.4615384615384615</v>
      </c>
      <c r="AR46" s="28">
        <f t="shared" si="38"/>
        <v>0.16964285714285712</v>
      </c>
      <c r="AS46" s="34" t="s">
        <v>56</v>
      </c>
      <c r="AT46" s="34" t="s">
        <v>56</v>
      </c>
      <c r="AU46" s="34" t="s">
        <v>56</v>
      </c>
      <c r="AV46" s="32">
        <v>0</v>
      </c>
      <c r="AW46" s="32">
        <v>0</v>
      </c>
      <c r="AX46" s="32">
        <v>1</v>
      </c>
      <c r="AY46" s="32">
        <v>0</v>
      </c>
      <c r="AZ46" s="32">
        <v>0</v>
      </c>
      <c r="BA46" s="32">
        <v>0</v>
      </c>
      <c r="BB46" s="32">
        <v>0</v>
      </c>
      <c r="BC46" s="33">
        <v>0</v>
      </c>
    </row>
    <row r="47" spans="2:55" s="6" customFormat="1" ht="12.95" customHeight="1" x14ac:dyDescent="0.25">
      <c r="B47" s="50"/>
      <c r="C47" s="51"/>
      <c r="D47" s="51"/>
      <c r="E47" s="52"/>
      <c r="F47" s="30">
        <v>2.48</v>
      </c>
      <c r="G47" s="30">
        <f t="shared" si="43"/>
        <v>4.7899999999999991</v>
      </c>
      <c r="H47" s="30">
        <f t="shared" si="44"/>
        <v>1.9314516129032255</v>
      </c>
      <c r="I47" s="30">
        <v>0.12</v>
      </c>
      <c r="J47" s="30">
        <v>0.06</v>
      </c>
      <c r="K47" s="30">
        <v>1.1000000000000001</v>
      </c>
      <c r="L47" s="30">
        <v>0.81</v>
      </c>
      <c r="M47" s="30">
        <v>0.82</v>
      </c>
      <c r="N47" s="30">
        <v>0.13</v>
      </c>
      <c r="O47" s="30">
        <v>1.75</v>
      </c>
      <c r="P47" s="28">
        <f t="shared" si="45"/>
        <v>1.88</v>
      </c>
      <c r="Q47" s="30">
        <f t="shared" si="11"/>
        <v>1.7090909090909088</v>
      </c>
      <c r="R47" s="30">
        <f>M47/K47</f>
        <v>0.74545454545454537</v>
      </c>
      <c r="S47" s="30">
        <f t="shared" si="33"/>
        <v>0.73636363636363633</v>
      </c>
      <c r="T47" s="30">
        <f>O47/N47</f>
        <v>13.461538461538462</v>
      </c>
      <c r="U47" s="29" t="s">
        <v>56</v>
      </c>
      <c r="V47" s="30">
        <v>0.78</v>
      </c>
      <c r="W47" s="30">
        <v>0.13</v>
      </c>
      <c r="X47" s="30">
        <v>0.52</v>
      </c>
      <c r="Y47" s="30">
        <v>0.74</v>
      </c>
      <c r="Z47" s="28">
        <f t="shared" si="27"/>
        <v>0.29838709677419356</v>
      </c>
      <c r="AA47" s="30">
        <v>1.52</v>
      </c>
      <c r="AB47" s="28">
        <f t="shared" si="28"/>
        <v>0.61290322580645162</v>
      </c>
      <c r="AC47" s="30">
        <v>0.12</v>
      </c>
      <c r="AD47" s="28">
        <f>AC47/N47</f>
        <v>0.92307692307692302</v>
      </c>
      <c r="AE47" s="28">
        <f t="shared" si="5"/>
        <v>0.10909090909090907</v>
      </c>
      <c r="AF47" s="28">
        <f t="shared" si="12"/>
        <v>6.3829787234042548E-2</v>
      </c>
      <c r="AG47" s="30">
        <v>0.09</v>
      </c>
      <c r="AH47" s="30">
        <v>7.0000000000000007E-2</v>
      </c>
      <c r="AI47" s="28">
        <f t="shared" si="46"/>
        <v>1.2857142857142856</v>
      </c>
      <c r="AJ47" s="28">
        <f t="shared" si="6"/>
        <v>0.75</v>
      </c>
      <c r="AK47" s="28">
        <f t="shared" si="7"/>
        <v>0.69230769230769229</v>
      </c>
      <c r="AL47" s="28">
        <f t="shared" si="8"/>
        <v>8.1818181818181804E-2</v>
      </c>
      <c r="AM47" s="28">
        <f t="shared" si="9"/>
        <v>0.39130434782608692</v>
      </c>
      <c r="AN47" s="30">
        <v>0.23</v>
      </c>
      <c r="AO47" s="30">
        <v>0.16</v>
      </c>
      <c r="AP47" s="28">
        <f t="shared" si="37"/>
        <v>9.2741935483870969E-2</v>
      </c>
      <c r="AQ47" s="28">
        <f t="shared" si="2"/>
        <v>1.4375</v>
      </c>
      <c r="AR47" s="28">
        <f t="shared" si="38"/>
        <v>0.20909090909090908</v>
      </c>
      <c r="AS47" s="34" t="s">
        <v>56</v>
      </c>
      <c r="AT47" s="34" t="s">
        <v>56</v>
      </c>
      <c r="AU47" s="34" t="s">
        <v>56</v>
      </c>
      <c r="AV47" s="32"/>
      <c r="AW47" s="32"/>
      <c r="AX47" s="32"/>
      <c r="AY47" s="32"/>
      <c r="AZ47" s="32"/>
      <c r="BA47" s="32"/>
      <c r="BB47" s="32"/>
      <c r="BC47" s="33"/>
    </row>
    <row r="48" spans="2:55" s="6" customFormat="1" ht="12.95" customHeight="1" x14ac:dyDescent="0.25">
      <c r="B48" s="46">
        <v>20706</v>
      </c>
      <c r="C48" s="47" t="s">
        <v>43</v>
      </c>
      <c r="D48" s="36" t="s">
        <v>26</v>
      </c>
      <c r="E48" s="37" t="s">
        <v>50</v>
      </c>
      <c r="F48" s="39">
        <v>1.8</v>
      </c>
      <c r="G48" s="39">
        <f t="shared" si="43"/>
        <v>2.39</v>
      </c>
      <c r="H48" s="39">
        <f t="shared" si="44"/>
        <v>1.3277777777777777</v>
      </c>
      <c r="I48" s="39">
        <v>0.09</v>
      </c>
      <c r="J48" s="39">
        <v>0.06</v>
      </c>
      <c r="K48" s="39">
        <v>0.66</v>
      </c>
      <c r="L48" s="39">
        <v>0.48</v>
      </c>
      <c r="M48" s="39">
        <v>0.37</v>
      </c>
      <c r="N48" s="39">
        <v>0.11</v>
      </c>
      <c r="O48" s="39">
        <v>0.62</v>
      </c>
      <c r="P48" s="38">
        <f t="shared" si="45"/>
        <v>0.73</v>
      </c>
      <c r="Q48" s="39">
        <f t="shared" si="11"/>
        <v>1.106060606060606</v>
      </c>
      <c r="R48" s="39">
        <f t="shared" ref="R48:R53" si="47">M48/K48</f>
        <v>0.56060606060606055</v>
      </c>
      <c r="S48" s="39">
        <f t="shared" si="33"/>
        <v>0.72727272727272718</v>
      </c>
      <c r="T48" s="39">
        <f t="shared" ref="T48:T53" si="48">O48/N48</f>
        <v>5.6363636363636367</v>
      </c>
      <c r="U48" s="39">
        <v>0.36</v>
      </c>
      <c r="V48" s="39">
        <v>0.47</v>
      </c>
      <c r="W48" s="39">
        <v>0.1</v>
      </c>
      <c r="X48" s="39">
        <v>0.3</v>
      </c>
      <c r="Y48" s="39">
        <v>0.43</v>
      </c>
      <c r="Z48" s="38">
        <f t="shared" si="27"/>
        <v>0.23888888888888887</v>
      </c>
      <c r="AA48" s="39">
        <v>0.83</v>
      </c>
      <c r="AB48" s="38">
        <f t="shared" si="28"/>
        <v>0.46111111111111108</v>
      </c>
      <c r="AC48" s="39">
        <v>0.11</v>
      </c>
      <c r="AD48" s="38">
        <f t="shared" ref="AD48:AD53" si="49">AC48/N48</f>
        <v>1</v>
      </c>
      <c r="AE48" s="38">
        <f t="shared" si="5"/>
        <v>0.16666666666666666</v>
      </c>
      <c r="AF48" s="38">
        <f t="shared" si="12"/>
        <v>0.15068493150684931</v>
      </c>
      <c r="AG48" s="39">
        <v>0.08</v>
      </c>
      <c r="AH48" s="39">
        <v>0.06</v>
      </c>
      <c r="AI48" s="38">
        <f t="shared" ref="AI48:AI53" si="50">AG48/AH48</f>
        <v>1.3333333333333335</v>
      </c>
      <c r="AJ48" s="38">
        <f t="shared" si="6"/>
        <v>0.72727272727272729</v>
      </c>
      <c r="AK48" s="38">
        <f t="shared" si="7"/>
        <v>0.72727272727272729</v>
      </c>
      <c r="AL48" s="38">
        <f t="shared" si="8"/>
        <v>0.12121212121212122</v>
      </c>
      <c r="AM48" s="38">
        <f t="shared" si="9"/>
        <v>0.53333333333333333</v>
      </c>
      <c r="AN48" s="39">
        <v>0.15</v>
      </c>
      <c r="AO48" s="39">
        <v>7.0000000000000007E-2</v>
      </c>
      <c r="AP48" s="38">
        <f t="shared" si="37"/>
        <v>8.3333333333333329E-2</v>
      </c>
      <c r="AQ48" s="38">
        <f t="shared" si="2"/>
        <v>2.1428571428571428</v>
      </c>
      <c r="AR48" s="38">
        <f t="shared" si="38"/>
        <v>0.22727272727272727</v>
      </c>
      <c r="AS48" s="40">
        <v>96</v>
      </c>
      <c r="AT48" s="40">
        <v>62</v>
      </c>
      <c r="AU48" s="40">
        <v>33</v>
      </c>
      <c r="AV48" s="41">
        <v>0</v>
      </c>
      <c r="AW48" s="41">
        <v>0</v>
      </c>
      <c r="AX48" s="41">
        <v>0</v>
      </c>
      <c r="AY48" s="41">
        <v>0</v>
      </c>
      <c r="AZ48" s="41">
        <v>1</v>
      </c>
      <c r="BA48" s="41">
        <v>1</v>
      </c>
      <c r="BB48" s="41">
        <v>1</v>
      </c>
      <c r="BC48" s="42">
        <v>0</v>
      </c>
    </row>
    <row r="49" spans="2:55" s="6" customFormat="1" ht="12.95" customHeight="1" x14ac:dyDescent="0.25">
      <c r="B49" s="46"/>
      <c r="C49" s="47"/>
      <c r="D49" s="47"/>
      <c r="E49" s="48"/>
      <c r="F49" s="39">
        <v>1.8</v>
      </c>
      <c r="G49" s="39">
        <f t="shared" si="43"/>
        <v>2.41</v>
      </c>
      <c r="H49" s="39">
        <f t="shared" si="44"/>
        <v>1.338888888888889</v>
      </c>
      <c r="I49" s="39">
        <v>0.09</v>
      </c>
      <c r="J49" s="39">
        <v>0.06</v>
      </c>
      <c r="K49" s="39">
        <v>0.66</v>
      </c>
      <c r="L49" s="39">
        <v>0.47</v>
      </c>
      <c r="M49" s="39">
        <v>0.38</v>
      </c>
      <c r="N49" s="39">
        <v>0.11</v>
      </c>
      <c r="O49" s="39">
        <v>0.64</v>
      </c>
      <c r="P49" s="38">
        <f t="shared" si="45"/>
        <v>0.75</v>
      </c>
      <c r="Q49" s="39">
        <f t="shared" si="11"/>
        <v>1.1363636363636362</v>
      </c>
      <c r="R49" s="39">
        <f t="shared" si="47"/>
        <v>0.57575757575757569</v>
      </c>
      <c r="S49" s="39">
        <f t="shared" si="33"/>
        <v>0.71212121212121204</v>
      </c>
      <c r="T49" s="39">
        <f t="shared" si="48"/>
        <v>5.8181818181818183</v>
      </c>
      <c r="U49" s="39">
        <v>0.36</v>
      </c>
      <c r="V49" s="39">
        <v>0.46</v>
      </c>
      <c r="W49" s="39">
        <v>0.1</v>
      </c>
      <c r="X49" s="39">
        <v>0.33</v>
      </c>
      <c r="Y49" s="39">
        <v>0.45</v>
      </c>
      <c r="Z49" s="38">
        <f t="shared" si="27"/>
        <v>0.25</v>
      </c>
      <c r="AA49" s="39">
        <v>0.81</v>
      </c>
      <c r="AB49" s="38">
        <f t="shared" si="28"/>
        <v>0.45</v>
      </c>
      <c r="AC49" s="39">
        <v>0.11</v>
      </c>
      <c r="AD49" s="38">
        <f t="shared" si="49"/>
        <v>1</v>
      </c>
      <c r="AE49" s="38">
        <f t="shared" si="5"/>
        <v>0.16666666666666666</v>
      </c>
      <c r="AF49" s="38">
        <f t="shared" si="12"/>
        <v>0.14666666666666667</v>
      </c>
      <c r="AG49" s="39">
        <v>0.08</v>
      </c>
      <c r="AH49" s="39">
        <v>0.06</v>
      </c>
      <c r="AI49" s="38">
        <f t="shared" si="50"/>
        <v>1.3333333333333335</v>
      </c>
      <c r="AJ49" s="38">
        <f t="shared" si="6"/>
        <v>0.72727272727272729</v>
      </c>
      <c r="AK49" s="38">
        <f t="shared" si="7"/>
        <v>0.72727272727272729</v>
      </c>
      <c r="AL49" s="38">
        <f t="shared" si="8"/>
        <v>0.12121212121212122</v>
      </c>
      <c r="AM49" s="38">
        <f t="shared" si="9"/>
        <v>0.53333333333333333</v>
      </c>
      <c r="AN49" s="39">
        <v>0.15</v>
      </c>
      <c r="AO49" s="39">
        <v>7.0000000000000007E-2</v>
      </c>
      <c r="AP49" s="38">
        <f t="shared" si="37"/>
        <v>8.3333333333333329E-2</v>
      </c>
      <c r="AQ49" s="38">
        <f t="shared" si="2"/>
        <v>2.1428571428571428</v>
      </c>
      <c r="AR49" s="38">
        <f t="shared" si="38"/>
        <v>0.22727272727272727</v>
      </c>
      <c r="AS49" s="40">
        <v>92</v>
      </c>
      <c r="AT49" s="40">
        <v>79</v>
      </c>
      <c r="AU49" s="40">
        <v>32</v>
      </c>
      <c r="AV49" s="41"/>
      <c r="AW49" s="41"/>
      <c r="AX49" s="41"/>
      <c r="AY49" s="41"/>
      <c r="AZ49" s="41"/>
      <c r="BA49" s="41"/>
      <c r="BB49" s="41"/>
      <c r="BC49" s="42"/>
    </row>
    <row r="50" spans="2:55" s="6" customFormat="1" ht="12.95" customHeight="1" x14ac:dyDescent="0.25">
      <c r="B50" s="46">
        <v>20708</v>
      </c>
      <c r="C50" s="47" t="s">
        <v>43</v>
      </c>
      <c r="D50" s="36" t="s">
        <v>26</v>
      </c>
      <c r="E50" s="37" t="s">
        <v>52</v>
      </c>
      <c r="F50" s="39">
        <v>1.62</v>
      </c>
      <c r="G50" s="39">
        <f t="shared" si="43"/>
        <v>2.62</v>
      </c>
      <c r="H50" s="39">
        <f t="shared" si="44"/>
        <v>1.6172839506172838</v>
      </c>
      <c r="I50" s="39">
        <v>0.09</v>
      </c>
      <c r="J50" s="39">
        <v>0.06</v>
      </c>
      <c r="K50" s="39">
        <v>0.75</v>
      </c>
      <c r="L50" s="39">
        <v>0.56999999999999995</v>
      </c>
      <c r="M50" s="39">
        <v>0.41</v>
      </c>
      <c r="N50" s="39">
        <v>0.12</v>
      </c>
      <c r="O50" s="39">
        <v>0.62</v>
      </c>
      <c r="P50" s="38">
        <f t="shared" si="45"/>
        <v>0.74</v>
      </c>
      <c r="Q50" s="39">
        <f t="shared" si="11"/>
        <v>0.98666666666666669</v>
      </c>
      <c r="R50" s="39">
        <f t="shared" si="47"/>
        <v>0.54666666666666663</v>
      </c>
      <c r="S50" s="39">
        <f t="shared" si="33"/>
        <v>0.7599999999999999</v>
      </c>
      <c r="T50" s="39">
        <f t="shared" si="48"/>
        <v>5.166666666666667</v>
      </c>
      <c r="U50" s="43" t="s">
        <v>56</v>
      </c>
      <c r="V50" s="39">
        <v>0.47</v>
      </c>
      <c r="W50" s="39">
        <v>0.11</v>
      </c>
      <c r="X50" s="39">
        <v>0.35</v>
      </c>
      <c r="Y50" s="39">
        <v>0.51</v>
      </c>
      <c r="Z50" s="38">
        <f t="shared" si="27"/>
        <v>0.31481481481481483</v>
      </c>
      <c r="AA50" s="39">
        <v>0.91</v>
      </c>
      <c r="AB50" s="38">
        <f t="shared" si="28"/>
        <v>0.56172839506172834</v>
      </c>
      <c r="AC50" s="39">
        <v>0.1</v>
      </c>
      <c r="AD50" s="38">
        <f t="shared" si="49"/>
        <v>0.83333333333333337</v>
      </c>
      <c r="AE50" s="38">
        <f t="shared" si="5"/>
        <v>0.13333333333333333</v>
      </c>
      <c r="AF50" s="38">
        <f t="shared" si="12"/>
        <v>0.13513513513513514</v>
      </c>
      <c r="AG50" s="39">
        <v>0.08</v>
      </c>
      <c r="AH50" s="39">
        <v>0.06</v>
      </c>
      <c r="AI50" s="38">
        <f t="shared" si="50"/>
        <v>1.3333333333333335</v>
      </c>
      <c r="AJ50" s="38">
        <f t="shared" si="6"/>
        <v>0.79999999999999993</v>
      </c>
      <c r="AK50" s="38">
        <f t="shared" si="7"/>
        <v>0.66666666666666674</v>
      </c>
      <c r="AL50" s="38">
        <f t="shared" si="8"/>
        <v>0.10666666666666667</v>
      </c>
      <c r="AM50" s="38">
        <f t="shared" si="9"/>
        <v>0.53333333333333333</v>
      </c>
      <c r="AN50" s="39">
        <v>0.15</v>
      </c>
      <c r="AO50" s="39">
        <v>0.08</v>
      </c>
      <c r="AP50" s="38">
        <f t="shared" si="37"/>
        <v>9.2592592592592587E-2</v>
      </c>
      <c r="AQ50" s="38">
        <f t="shared" si="2"/>
        <v>1.875</v>
      </c>
      <c r="AR50" s="38">
        <f t="shared" si="38"/>
        <v>0.19999999999999998</v>
      </c>
      <c r="AS50" s="40">
        <v>118</v>
      </c>
      <c r="AT50" s="40">
        <v>67</v>
      </c>
      <c r="AU50" s="40">
        <v>38</v>
      </c>
      <c r="AV50" s="41">
        <v>0</v>
      </c>
      <c r="AW50" s="41">
        <v>0</v>
      </c>
      <c r="AX50" s="41">
        <v>0</v>
      </c>
      <c r="AY50" s="41">
        <v>0</v>
      </c>
      <c r="AZ50" s="41">
        <v>1</v>
      </c>
      <c r="BA50" s="41">
        <v>1</v>
      </c>
      <c r="BB50" s="41">
        <v>1</v>
      </c>
      <c r="BC50" s="42">
        <v>0</v>
      </c>
    </row>
    <row r="51" spans="2:55" s="6" customFormat="1" ht="12.95" customHeight="1" x14ac:dyDescent="0.25">
      <c r="B51" s="46"/>
      <c r="C51" s="47"/>
      <c r="D51" s="47"/>
      <c r="E51" s="48"/>
      <c r="F51" s="39">
        <v>1.62</v>
      </c>
      <c r="G51" s="39">
        <f t="shared" si="43"/>
        <v>2.62</v>
      </c>
      <c r="H51" s="39">
        <f t="shared" si="44"/>
        <v>1.6172839506172838</v>
      </c>
      <c r="I51" s="39">
        <v>0.09</v>
      </c>
      <c r="J51" s="39">
        <v>0.06</v>
      </c>
      <c r="K51" s="39">
        <v>0.75</v>
      </c>
      <c r="L51" s="39">
        <v>0.55000000000000004</v>
      </c>
      <c r="M51" s="39">
        <v>0.41</v>
      </c>
      <c r="N51" s="39">
        <v>0.12</v>
      </c>
      <c r="O51" s="39">
        <v>0.64</v>
      </c>
      <c r="P51" s="38">
        <f t="shared" si="45"/>
        <v>0.76</v>
      </c>
      <c r="Q51" s="39">
        <f t="shared" si="11"/>
        <v>1.0133333333333334</v>
      </c>
      <c r="R51" s="39">
        <f t="shared" si="47"/>
        <v>0.54666666666666663</v>
      </c>
      <c r="S51" s="39">
        <f t="shared" si="33"/>
        <v>0.73333333333333339</v>
      </c>
      <c r="T51" s="39">
        <f t="shared" si="48"/>
        <v>5.3333333333333339</v>
      </c>
      <c r="U51" s="43" t="s">
        <v>56</v>
      </c>
      <c r="V51" s="39">
        <v>0.48</v>
      </c>
      <c r="W51" s="43" t="s">
        <v>56</v>
      </c>
      <c r="X51" s="39">
        <v>0.34</v>
      </c>
      <c r="Y51" s="39">
        <v>0.51</v>
      </c>
      <c r="Z51" s="38">
        <f t="shared" si="27"/>
        <v>0.31481481481481483</v>
      </c>
      <c r="AA51" s="39">
        <v>0.9</v>
      </c>
      <c r="AB51" s="38">
        <f t="shared" si="28"/>
        <v>0.55555555555555558</v>
      </c>
      <c r="AC51" s="39">
        <v>0.1</v>
      </c>
      <c r="AD51" s="38">
        <f t="shared" si="49"/>
        <v>0.83333333333333337</v>
      </c>
      <c r="AE51" s="38">
        <f t="shared" si="5"/>
        <v>0.13333333333333333</v>
      </c>
      <c r="AF51" s="38">
        <f t="shared" si="12"/>
        <v>0.13157894736842105</v>
      </c>
      <c r="AG51" s="39">
        <v>0.08</v>
      </c>
      <c r="AH51" s="39">
        <v>0.06</v>
      </c>
      <c r="AI51" s="38">
        <f t="shared" si="50"/>
        <v>1.3333333333333335</v>
      </c>
      <c r="AJ51" s="38">
        <f t="shared" si="6"/>
        <v>0.79999999999999993</v>
      </c>
      <c r="AK51" s="38">
        <f t="shared" si="7"/>
        <v>0.66666666666666674</v>
      </c>
      <c r="AL51" s="38">
        <f t="shared" si="8"/>
        <v>0.10666666666666667</v>
      </c>
      <c r="AM51" s="38">
        <f t="shared" si="9"/>
        <v>0.53333333333333333</v>
      </c>
      <c r="AN51" s="39">
        <v>0.15</v>
      </c>
      <c r="AO51" s="39">
        <v>7.0000000000000007E-2</v>
      </c>
      <c r="AP51" s="38">
        <f t="shared" si="37"/>
        <v>9.2592592592592587E-2</v>
      </c>
      <c r="AQ51" s="38">
        <f t="shared" si="2"/>
        <v>2.1428571428571428</v>
      </c>
      <c r="AR51" s="38">
        <f t="shared" si="38"/>
        <v>0.19999999999999998</v>
      </c>
      <c r="AS51" s="40">
        <v>106</v>
      </c>
      <c r="AT51" s="40">
        <v>68</v>
      </c>
      <c r="AU51" s="40">
        <v>30</v>
      </c>
      <c r="AV51" s="41"/>
      <c r="AW51" s="41"/>
      <c r="AX51" s="41"/>
      <c r="AY51" s="41"/>
      <c r="AZ51" s="41"/>
      <c r="BA51" s="41"/>
      <c r="BB51" s="41"/>
      <c r="BC51" s="42"/>
    </row>
    <row r="52" spans="2:55" s="6" customFormat="1" ht="12.95" customHeight="1" x14ac:dyDescent="0.25">
      <c r="B52" s="46">
        <v>20708</v>
      </c>
      <c r="C52" s="47" t="s">
        <v>43</v>
      </c>
      <c r="D52" s="36" t="s">
        <v>26</v>
      </c>
      <c r="E52" s="37" t="s">
        <v>52</v>
      </c>
      <c r="F52" s="39">
        <v>2.19</v>
      </c>
      <c r="G52" s="39">
        <f t="shared" si="43"/>
        <v>3.0300000000000002</v>
      </c>
      <c r="H52" s="39">
        <f t="shared" si="44"/>
        <v>1.3835616438356166</v>
      </c>
      <c r="I52" s="39">
        <v>0.11</v>
      </c>
      <c r="J52" s="39">
        <v>7.0000000000000007E-2</v>
      </c>
      <c r="K52" s="39">
        <v>0.87</v>
      </c>
      <c r="L52" s="39">
        <v>0.59</v>
      </c>
      <c r="M52" s="39">
        <v>0.49</v>
      </c>
      <c r="N52" s="39">
        <v>0.14000000000000001</v>
      </c>
      <c r="O52" s="39">
        <v>0.76</v>
      </c>
      <c r="P52" s="38">
        <f t="shared" si="45"/>
        <v>0.9</v>
      </c>
      <c r="Q52" s="39">
        <f t="shared" si="11"/>
        <v>1.0344827586206897</v>
      </c>
      <c r="R52" s="39">
        <f t="shared" si="47"/>
        <v>0.56321839080459768</v>
      </c>
      <c r="S52" s="39">
        <f t="shared" si="33"/>
        <v>0.67816091954022983</v>
      </c>
      <c r="T52" s="39">
        <f t="shared" si="48"/>
        <v>5.4285714285714279</v>
      </c>
      <c r="U52" s="39">
        <v>0.28000000000000003</v>
      </c>
      <c r="V52" s="39">
        <v>0.6</v>
      </c>
      <c r="W52" s="39">
        <v>0.15</v>
      </c>
      <c r="X52" s="39">
        <v>0.44</v>
      </c>
      <c r="Y52" s="39">
        <v>0.59</v>
      </c>
      <c r="Z52" s="38">
        <f t="shared" si="27"/>
        <v>0.26940639269406391</v>
      </c>
      <c r="AA52" s="39">
        <v>1.0900000000000001</v>
      </c>
      <c r="AB52" s="38">
        <f t="shared" si="28"/>
        <v>0.49771689497716898</v>
      </c>
      <c r="AC52" s="39">
        <v>0.11</v>
      </c>
      <c r="AD52" s="38">
        <f t="shared" si="49"/>
        <v>0.7857142857142857</v>
      </c>
      <c r="AE52" s="38">
        <f t="shared" si="5"/>
        <v>0.12643678160919541</v>
      </c>
      <c r="AF52" s="38">
        <f t="shared" si="12"/>
        <v>0.12222222222222222</v>
      </c>
      <c r="AG52" s="39">
        <v>0.09</v>
      </c>
      <c r="AH52" s="39">
        <v>0.06</v>
      </c>
      <c r="AI52" s="38">
        <f t="shared" si="50"/>
        <v>1.5</v>
      </c>
      <c r="AJ52" s="38">
        <f t="shared" si="6"/>
        <v>0.81818181818181812</v>
      </c>
      <c r="AK52" s="38">
        <f t="shared" si="7"/>
        <v>0.64285714285714279</v>
      </c>
      <c r="AL52" s="38">
        <f t="shared" si="8"/>
        <v>0.10344827586206896</v>
      </c>
      <c r="AM52" s="38">
        <f t="shared" si="9"/>
        <v>0.5625</v>
      </c>
      <c r="AN52" s="39">
        <v>0.16</v>
      </c>
      <c r="AO52" s="39">
        <v>0.08</v>
      </c>
      <c r="AP52" s="38">
        <f t="shared" si="37"/>
        <v>7.3059360730593617E-2</v>
      </c>
      <c r="AQ52" s="38">
        <f t="shared" si="2"/>
        <v>2</v>
      </c>
      <c r="AR52" s="38">
        <f t="shared" si="38"/>
        <v>0.18390804597701149</v>
      </c>
      <c r="AS52" s="40">
        <v>110</v>
      </c>
      <c r="AT52" s="40">
        <v>82</v>
      </c>
      <c r="AU52" s="40">
        <v>38</v>
      </c>
      <c r="AV52" s="41">
        <v>0</v>
      </c>
      <c r="AW52" s="41">
        <v>0</v>
      </c>
      <c r="AX52" s="41">
        <v>0</v>
      </c>
      <c r="AY52" s="41">
        <v>0</v>
      </c>
      <c r="AZ52" s="41">
        <v>1</v>
      </c>
      <c r="BA52" s="41">
        <v>1</v>
      </c>
      <c r="BB52" s="41">
        <v>1</v>
      </c>
      <c r="BC52" s="42">
        <v>0</v>
      </c>
    </row>
    <row r="53" spans="2:55" s="6" customFormat="1" ht="12.95" customHeight="1" x14ac:dyDescent="0.25">
      <c r="B53" s="46"/>
      <c r="C53" s="47"/>
      <c r="D53" s="47"/>
      <c r="E53" s="48"/>
      <c r="F53" s="39">
        <v>2.19</v>
      </c>
      <c r="G53" s="39">
        <f t="shared" si="43"/>
        <v>3.04</v>
      </c>
      <c r="H53" s="39">
        <f t="shared" si="44"/>
        <v>1.3881278538812787</v>
      </c>
      <c r="I53" s="39">
        <v>0.1</v>
      </c>
      <c r="J53" s="39">
        <v>0.06</v>
      </c>
      <c r="K53" s="39">
        <v>0.87</v>
      </c>
      <c r="L53" s="39">
        <v>0.63</v>
      </c>
      <c r="M53" s="39">
        <v>0.49</v>
      </c>
      <c r="N53" s="39">
        <v>0.13</v>
      </c>
      <c r="O53" s="39">
        <v>0.76</v>
      </c>
      <c r="P53" s="38">
        <f t="shared" si="45"/>
        <v>0.89</v>
      </c>
      <c r="Q53" s="39">
        <f t="shared" si="11"/>
        <v>1.0229885057471264</v>
      </c>
      <c r="R53" s="39">
        <f t="shared" si="47"/>
        <v>0.56321839080459768</v>
      </c>
      <c r="S53" s="39">
        <f t="shared" si="33"/>
        <v>0.72413793103448276</v>
      </c>
      <c r="T53" s="39">
        <f t="shared" si="48"/>
        <v>5.8461538461538458</v>
      </c>
      <c r="U53" s="39">
        <v>0.28000000000000003</v>
      </c>
      <c r="V53" s="39">
        <v>0.6</v>
      </c>
      <c r="W53" s="39">
        <v>0.15</v>
      </c>
      <c r="X53" s="39">
        <v>0.42</v>
      </c>
      <c r="Y53" s="39">
        <v>0.59</v>
      </c>
      <c r="Z53" s="38">
        <f t="shared" si="27"/>
        <v>0.26940639269406391</v>
      </c>
      <c r="AA53" s="39">
        <v>1.0900000000000001</v>
      </c>
      <c r="AB53" s="38">
        <f t="shared" si="28"/>
        <v>0.49771689497716898</v>
      </c>
      <c r="AC53" s="39">
        <v>0.11</v>
      </c>
      <c r="AD53" s="38">
        <f t="shared" si="49"/>
        <v>0.84615384615384615</v>
      </c>
      <c r="AE53" s="38">
        <f t="shared" si="5"/>
        <v>0.12643678160919541</v>
      </c>
      <c r="AF53" s="38">
        <f t="shared" si="12"/>
        <v>0.12359550561797752</v>
      </c>
      <c r="AG53" s="39">
        <v>0.09</v>
      </c>
      <c r="AH53" s="39">
        <v>0.06</v>
      </c>
      <c r="AI53" s="38">
        <f t="shared" si="50"/>
        <v>1.5</v>
      </c>
      <c r="AJ53" s="38">
        <f t="shared" si="6"/>
        <v>0.81818181818181812</v>
      </c>
      <c r="AK53" s="38">
        <f t="shared" si="7"/>
        <v>0.69230769230769229</v>
      </c>
      <c r="AL53" s="38">
        <f t="shared" si="8"/>
        <v>0.10344827586206896</v>
      </c>
      <c r="AM53" s="43" t="s">
        <v>56</v>
      </c>
      <c r="AN53" s="43" t="s">
        <v>56</v>
      </c>
      <c r="AO53" s="43" t="s">
        <v>56</v>
      </c>
      <c r="AP53" s="43" t="s">
        <v>56</v>
      </c>
      <c r="AQ53" s="43" t="s">
        <v>56</v>
      </c>
      <c r="AR53" s="43" t="s">
        <v>56</v>
      </c>
      <c r="AS53" s="40">
        <v>109</v>
      </c>
      <c r="AT53" s="40">
        <v>82</v>
      </c>
      <c r="AU53" s="40">
        <v>36</v>
      </c>
      <c r="AV53" s="41"/>
      <c r="AW53" s="41"/>
      <c r="AX53" s="41"/>
      <c r="AY53" s="41"/>
      <c r="AZ53" s="41"/>
      <c r="BA53" s="41"/>
      <c r="BB53" s="41"/>
      <c r="BC53" s="42"/>
    </row>
    <row r="54" spans="2:55" s="6" customFormat="1" ht="12.95" customHeight="1" x14ac:dyDescent="0.25">
      <c r="B54" s="25">
        <v>23262</v>
      </c>
      <c r="C54" s="26" t="s">
        <v>44</v>
      </c>
      <c r="D54" s="26" t="s">
        <v>30</v>
      </c>
      <c r="E54" s="27" t="s">
        <v>58</v>
      </c>
      <c r="F54" s="28">
        <f>1.56+1.26</f>
        <v>2.8200000000000003</v>
      </c>
      <c r="G54" s="30">
        <f t="shared" si="43"/>
        <v>5.4799999999999995</v>
      </c>
      <c r="H54" s="30">
        <f t="shared" si="44"/>
        <v>1.9432624113475174</v>
      </c>
      <c r="I54" s="28">
        <v>0.13</v>
      </c>
      <c r="J54" s="28">
        <v>0.08</v>
      </c>
      <c r="K54" s="28">
        <v>1.29</v>
      </c>
      <c r="L54" s="28">
        <v>1</v>
      </c>
      <c r="M54" s="28">
        <v>0.94</v>
      </c>
      <c r="N54" s="28">
        <v>0.15</v>
      </c>
      <c r="O54" s="28">
        <v>1.89</v>
      </c>
      <c r="P54" s="28">
        <f t="shared" si="45"/>
        <v>2.04</v>
      </c>
      <c r="Q54" s="30">
        <f t="shared" si="11"/>
        <v>1.5813953488372092</v>
      </c>
      <c r="R54" s="30">
        <f>M54/K54</f>
        <v>0.72868217054263562</v>
      </c>
      <c r="S54" s="30">
        <f>L54/K54</f>
        <v>0.77519379844961234</v>
      </c>
      <c r="T54" s="30">
        <f>O54/N54</f>
        <v>12.6</v>
      </c>
      <c r="U54" s="28">
        <v>0.38</v>
      </c>
      <c r="V54" s="28">
        <v>0.98</v>
      </c>
      <c r="W54" s="28">
        <v>0.16</v>
      </c>
      <c r="X54" s="28">
        <v>0.63</v>
      </c>
      <c r="Y54" s="28">
        <v>0.82</v>
      </c>
      <c r="Z54" s="28">
        <f>Y54/F54</f>
        <v>0.29078014184397161</v>
      </c>
      <c r="AA54" s="28">
        <v>1.75</v>
      </c>
      <c r="AB54" s="28">
        <f>AA54/F54</f>
        <v>0.62056737588652477</v>
      </c>
      <c r="AC54" s="28">
        <v>0.12</v>
      </c>
      <c r="AD54" s="28">
        <f>AC54/N54</f>
        <v>0.8</v>
      </c>
      <c r="AE54" s="28">
        <f t="shared" si="5"/>
        <v>9.3023255813953487E-2</v>
      </c>
      <c r="AF54" s="28">
        <f t="shared" si="12"/>
        <v>5.8823529411764705E-2</v>
      </c>
      <c r="AG54" s="28">
        <v>0.11</v>
      </c>
      <c r="AH54" s="28">
        <v>0.09</v>
      </c>
      <c r="AI54" s="28">
        <f t="shared" ref="AI54:AI55" si="51">AG54/AH54</f>
        <v>1.2222222222222223</v>
      </c>
      <c r="AJ54" s="28">
        <f>AG54/AC54</f>
        <v>0.91666666666666674</v>
      </c>
      <c r="AK54" s="28">
        <f t="shared" si="7"/>
        <v>0.73333333333333339</v>
      </c>
      <c r="AL54" s="28">
        <f t="shared" si="8"/>
        <v>8.5271317829457363E-2</v>
      </c>
      <c r="AM54" s="28">
        <f t="shared" si="9"/>
        <v>0.27499999999999997</v>
      </c>
      <c r="AN54" s="28">
        <v>0.4</v>
      </c>
      <c r="AO54" s="28">
        <v>0.18</v>
      </c>
      <c r="AP54" s="28">
        <f t="shared" ref="AP54:AP63" si="52">AN54/F54</f>
        <v>0.14184397163120566</v>
      </c>
      <c r="AQ54" s="28">
        <f t="shared" ref="AQ54:AQ63" si="53">AN54/AO54</f>
        <v>2.2222222222222223</v>
      </c>
      <c r="AR54" s="28">
        <f t="shared" ref="AR54:AR63" si="54">AN54/K54</f>
        <v>0.31007751937984496</v>
      </c>
      <c r="AS54" s="31">
        <v>106</v>
      </c>
      <c r="AT54" s="31">
        <v>46</v>
      </c>
      <c r="AU54" s="31">
        <v>25</v>
      </c>
      <c r="AV54" s="32">
        <v>0</v>
      </c>
      <c r="AW54" s="32">
        <v>1</v>
      </c>
      <c r="AX54" s="32">
        <v>0</v>
      </c>
      <c r="AY54" s="32">
        <v>1</v>
      </c>
      <c r="AZ54" s="32">
        <v>0</v>
      </c>
      <c r="BA54" s="32">
        <v>0</v>
      </c>
      <c r="BB54" s="32">
        <v>1</v>
      </c>
      <c r="BC54" s="33">
        <v>0</v>
      </c>
    </row>
    <row r="55" spans="2:55" s="6" customFormat="1" ht="12.95" customHeight="1" x14ac:dyDescent="0.25">
      <c r="B55" s="25"/>
      <c r="C55" s="26"/>
      <c r="D55" s="26"/>
      <c r="E55" s="27"/>
      <c r="F55" s="28">
        <f>1.56+1.26</f>
        <v>2.8200000000000003</v>
      </c>
      <c r="G55" s="30">
        <f t="shared" si="43"/>
        <v>4.97</v>
      </c>
      <c r="H55" s="30">
        <f t="shared" si="44"/>
        <v>1.7624113475177303</v>
      </c>
      <c r="I55" s="28">
        <v>0.13</v>
      </c>
      <c r="J55" s="28">
        <v>0.08</v>
      </c>
      <c r="K55" s="28">
        <v>1.27</v>
      </c>
      <c r="L55" s="28">
        <v>0.98</v>
      </c>
      <c r="M55" s="28">
        <v>0.94</v>
      </c>
      <c r="N55" s="28">
        <v>0.15</v>
      </c>
      <c r="O55" s="28">
        <v>1.42</v>
      </c>
      <c r="P55" s="28">
        <f t="shared" si="45"/>
        <v>1.5699999999999998</v>
      </c>
      <c r="Q55" s="30">
        <f t="shared" si="11"/>
        <v>1.2362204724409447</v>
      </c>
      <c r="R55" s="30">
        <f>M55/K55</f>
        <v>0.74015748031496054</v>
      </c>
      <c r="S55" s="30">
        <f>L55/K55</f>
        <v>0.77165354330708658</v>
      </c>
      <c r="T55" s="30">
        <f>O55/N55</f>
        <v>9.4666666666666668</v>
      </c>
      <c r="U55" s="28">
        <v>0.38</v>
      </c>
      <c r="V55" s="28">
        <v>0.98</v>
      </c>
      <c r="W55" s="28">
        <v>0.16</v>
      </c>
      <c r="X55" s="29" t="s">
        <v>56</v>
      </c>
      <c r="Y55" s="28">
        <v>0.82</v>
      </c>
      <c r="Z55" s="28">
        <f>Y55/F55</f>
        <v>0.29078014184397161</v>
      </c>
      <c r="AA55" s="28">
        <v>1.75</v>
      </c>
      <c r="AB55" s="28">
        <f>AA55/F55</f>
        <v>0.62056737588652477</v>
      </c>
      <c r="AC55" s="29" t="s">
        <v>56</v>
      </c>
      <c r="AD55" s="29" t="s">
        <v>56</v>
      </c>
      <c r="AE55" s="29" t="s">
        <v>56</v>
      </c>
      <c r="AF55" s="29" t="s">
        <v>56</v>
      </c>
      <c r="AG55" s="28">
        <v>0.11</v>
      </c>
      <c r="AH55" s="28">
        <v>0.09</v>
      </c>
      <c r="AI55" s="28">
        <f t="shared" si="51"/>
        <v>1.2222222222222223</v>
      </c>
      <c r="AJ55" s="29" t="s">
        <v>56</v>
      </c>
      <c r="AK55" s="28">
        <f t="shared" si="7"/>
        <v>0.73333333333333339</v>
      </c>
      <c r="AL55" s="28">
        <f t="shared" si="8"/>
        <v>8.6614173228346455E-2</v>
      </c>
      <c r="AM55" s="28">
        <f t="shared" si="9"/>
        <v>0.28205128205128205</v>
      </c>
      <c r="AN55" s="28">
        <v>0.39</v>
      </c>
      <c r="AO55" s="28">
        <v>0.18</v>
      </c>
      <c r="AP55" s="28">
        <f t="shared" si="52"/>
        <v>0.13829787234042551</v>
      </c>
      <c r="AQ55" s="28">
        <f t="shared" si="53"/>
        <v>2.166666666666667</v>
      </c>
      <c r="AR55" s="28">
        <f t="shared" si="54"/>
        <v>0.30708661417322836</v>
      </c>
      <c r="AS55" s="31">
        <v>107</v>
      </c>
      <c r="AT55" s="31">
        <v>46</v>
      </c>
      <c r="AU55" s="31">
        <v>23</v>
      </c>
      <c r="AV55" s="32"/>
      <c r="AW55" s="32"/>
      <c r="AX55" s="32"/>
      <c r="AY55" s="32"/>
      <c r="AZ55" s="32"/>
      <c r="BA55" s="32"/>
      <c r="BB55" s="32"/>
      <c r="BC55" s="33"/>
    </row>
    <row r="56" spans="2:55" s="6" customFormat="1" ht="12.95" customHeight="1" x14ac:dyDescent="0.25">
      <c r="B56" s="35">
        <v>31328</v>
      </c>
      <c r="C56" s="36" t="s">
        <v>45</v>
      </c>
      <c r="D56" s="36" t="s">
        <v>134</v>
      </c>
      <c r="E56" s="37" t="s">
        <v>55</v>
      </c>
      <c r="F56" s="38">
        <v>2.4700000000000002</v>
      </c>
      <c r="G56" s="43" t="s">
        <v>56</v>
      </c>
      <c r="H56" s="43" t="s">
        <v>56</v>
      </c>
      <c r="I56" s="38">
        <v>0.09</v>
      </c>
      <c r="J56" s="38">
        <v>0.06</v>
      </c>
      <c r="K56" s="38">
        <v>0.78</v>
      </c>
      <c r="L56" s="38">
        <v>0.6</v>
      </c>
      <c r="M56" s="38">
        <v>0.55000000000000004</v>
      </c>
      <c r="N56" s="38">
        <v>0.13</v>
      </c>
      <c r="O56" s="43" t="s">
        <v>56</v>
      </c>
      <c r="P56" s="43" t="s">
        <v>56</v>
      </c>
      <c r="Q56" s="43" t="s">
        <v>56</v>
      </c>
      <c r="R56" s="39">
        <f t="shared" ref="R56:R62" si="55">M56/K56</f>
        <v>0.70512820512820518</v>
      </c>
      <c r="S56" s="39">
        <f t="shared" ref="S56:S62" si="56">L56/K56</f>
        <v>0.76923076923076916</v>
      </c>
      <c r="T56" s="43" t="s">
        <v>56</v>
      </c>
      <c r="U56" s="38">
        <v>0.32</v>
      </c>
      <c r="V56" s="38">
        <v>0.68</v>
      </c>
      <c r="W56" s="38">
        <v>0.1</v>
      </c>
      <c r="X56" s="38">
        <v>0.45</v>
      </c>
      <c r="Y56" s="38">
        <v>0.64</v>
      </c>
      <c r="Z56" s="38">
        <f t="shared" ref="Z56:Z63" si="57">Y56/F56</f>
        <v>0.25910931174089069</v>
      </c>
      <c r="AA56" s="38">
        <v>1.27</v>
      </c>
      <c r="AB56" s="38">
        <f t="shared" ref="AB56:AB63" si="58">AA56/F56</f>
        <v>0.51417004048582993</v>
      </c>
      <c r="AC56" s="38">
        <v>0.12</v>
      </c>
      <c r="AD56" s="38">
        <f t="shared" ref="AD56:AD62" si="59">AC56/N56</f>
        <v>0.92307692307692302</v>
      </c>
      <c r="AE56" s="38">
        <f t="shared" si="5"/>
        <v>0.15384615384615383</v>
      </c>
      <c r="AF56" s="43" t="s">
        <v>56</v>
      </c>
      <c r="AG56" s="43" t="s">
        <v>56</v>
      </c>
      <c r="AH56" s="43" t="s">
        <v>56</v>
      </c>
      <c r="AI56" s="43" t="s">
        <v>56</v>
      </c>
      <c r="AJ56" s="43" t="s">
        <v>56</v>
      </c>
      <c r="AK56" s="43" t="s">
        <v>56</v>
      </c>
      <c r="AL56" s="43" t="s">
        <v>56</v>
      </c>
      <c r="AM56" s="43" t="s">
        <v>56</v>
      </c>
      <c r="AN56" s="38">
        <v>0.22</v>
      </c>
      <c r="AO56" s="38">
        <v>7.0000000000000007E-2</v>
      </c>
      <c r="AP56" s="38">
        <f t="shared" si="52"/>
        <v>8.9068825910931168E-2</v>
      </c>
      <c r="AQ56" s="38">
        <f t="shared" si="53"/>
        <v>3.1428571428571428</v>
      </c>
      <c r="AR56" s="38">
        <f t="shared" si="54"/>
        <v>0.28205128205128205</v>
      </c>
      <c r="AS56" s="40">
        <v>83</v>
      </c>
      <c r="AT56" s="40">
        <v>52</v>
      </c>
      <c r="AU56" s="40">
        <v>27</v>
      </c>
      <c r="AV56" s="41">
        <v>0</v>
      </c>
      <c r="AW56" s="41">
        <v>0</v>
      </c>
      <c r="AX56" s="41">
        <v>0</v>
      </c>
      <c r="AY56" s="41">
        <v>0</v>
      </c>
      <c r="AZ56" s="41">
        <v>1</v>
      </c>
      <c r="BA56" s="41">
        <v>0</v>
      </c>
      <c r="BB56" s="41">
        <v>1</v>
      </c>
      <c r="BC56" s="42">
        <v>0</v>
      </c>
    </row>
    <row r="57" spans="2:55" s="6" customFormat="1" ht="12.95" customHeight="1" x14ac:dyDescent="0.25">
      <c r="B57" s="35"/>
      <c r="C57" s="36"/>
      <c r="D57" s="36"/>
      <c r="E57" s="37"/>
      <c r="F57" s="38">
        <v>2.4700000000000002</v>
      </c>
      <c r="G57" s="39">
        <f t="shared" ref="G57:G62" si="60">I57+J57+K57+L57+M57+N57+O57</f>
        <v>3.18</v>
      </c>
      <c r="H57" s="39">
        <f t="shared" ref="H57:H62" si="61">G57/F57</f>
        <v>1.2874493927125505</v>
      </c>
      <c r="I57" s="38">
        <v>0.1</v>
      </c>
      <c r="J57" s="38">
        <v>7.0000000000000007E-2</v>
      </c>
      <c r="K57" s="38">
        <v>0.81</v>
      </c>
      <c r="L57" s="38">
        <v>0.62</v>
      </c>
      <c r="M57" s="38">
        <v>0.57999999999999996</v>
      </c>
      <c r="N57" s="38">
        <v>0.14000000000000001</v>
      </c>
      <c r="O57" s="38">
        <v>0.86</v>
      </c>
      <c r="P57" s="38">
        <f t="shared" ref="P57:P62" si="62">N:N+O:O</f>
        <v>1</v>
      </c>
      <c r="Q57" s="39">
        <f t="shared" si="11"/>
        <v>1.2345679012345678</v>
      </c>
      <c r="R57" s="39">
        <f t="shared" si="55"/>
        <v>0.71604938271604923</v>
      </c>
      <c r="S57" s="39">
        <f t="shared" si="56"/>
        <v>0.76543209876543206</v>
      </c>
      <c r="T57" s="39">
        <f t="shared" ref="T57:T62" si="63">O57/N57</f>
        <v>6.1428571428571423</v>
      </c>
      <c r="U57" s="38">
        <v>0.32</v>
      </c>
      <c r="V57" s="38">
        <v>0.66</v>
      </c>
      <c r="W57" s="38">
        <v>0.1</v>
      </c>
      <c r="X57" s="38">
        <v>0.45</v>
      </c>
      <c r="Y57" s="38">
        <v>0.64</v>
      </c>
      <c r="Z57" s="38">
        <f t="shared" si="57"/>
        <v>0.25910931174089069</v>
      </c>
      <c r="AA57" s="38">
        <v>1.26</v>
      </c>
      <c r="AB57" s="38">
        <f t="shared" si="58"/>
        <v>0.51012145748987847</v>
      </c>
      <c r="AC57" s="38">
        <v>0.12</v>
      </c>
      <c r="AD57" s="38">
        <f t="shared" si="59"/>
        <v>0.85714285714285698</v>
      </c>
      <c r="AE57" s="38">
        <f t="shared" si="5"/>
        <v>0.14814814814814814</v>
      </c>
      <c r="AF57" s="38">
        <f t="shared" si="12"/>
        <v>0.12</v>
      </c>
      <c r="AG57" s="43" t="s">
        <v>56</v>
      </c>
      <c r="AH57" s="43" t="s">
        <v>56</v>
      </c>
      <c r="AI57" s="43" t="s">
        <v>56</v>
      </c>
      <c r="AJ57" s="43" t="s">
        <v>56</v>
      </c>
      <c r="AK57" s="43" t="s">
        <v>56</v>
      </c>
      <c r="AL57" s="43" t="s">
        <v>56</v>
      </c>
      <c r="AM57" s="43" t="s">
        <v>56</v>
      </c>
      <c r="AN57" s="38">
        <v>0.23</v>
      </c>
      <c r="AO57" s="38">
        <v>7.0000000000000007E-2</v>
      </c>
      <c r="AP57" s="38">
        <f t="shared" si="52"/>
        <v>9.3117408906882582E-2</v>
      </c>
      <c r="AQ57" s="38">
        <f t="shared" si="53"/>
        <v>3.2857142857142856</v>
      </c>
      <c r="AR57" s="38">
        <f t="shared" si="54"/>
        <v>0.2839506172839506</v>
      </c>
      <c r="AS57" s="40">
        <v>78</v>
      </c>
      <c r="AT57" s="40">
        <v>46</v>
      </c>
      <c r="AU57" s="40">
        <v>30</v>
      </c>
      <c r="AV57" s="41"/>
      <c r="AW57" s="41"/>
      <c r="AX57" s="41"/>
      <c r="AY57" s="41"/>
      <c r="AZ57" s="41"/>
      <c r="BA57" s="41"/>
      <c r="BB57" s="41"/>
      <c r="BC57" s="42"/>
    </row>
    <row r="58" spans="2:55" s="6" customFormat="1" ht="12.95" customHeight="1" x14ac:dyDescent="0.25">
      <c r="B58" s="35">
        <v>27664</v>
      </c>
      <c r="C58" s="36" t="s">
        <v>45</v>
      </c>
      <c r="D58" s="36" t="s">
        <v>134</v>
      </c>
      <c r="E58" s="37" t="s">
        <v>57</v>
      </c>
      <c r="F58" s="38">
        <v>1.73</v>
      </c>
      <c r="G58" s="39">
        <f t="shared" si="60"/>
        <v>2.85</v>
      </c>
      <c r="H58" s="39">
        <f t="shared" si="61"/>
        <v>1.647398843930636</v>
      </c>
      <c r="I58" s="38">
        <v>0.09</v>
      </c>
      <c r="J58" s="38">
        <v>0.06</v>
      </c>
      <c r="K58" s="38">
        <v>0.75</v>
      </c>
      <c r="L58" s="38">
        <v>0.48</v>
      </c>
      <c r="M58" s="38">
        <v>0.47</v>
      </c>
      <c r="N58" s="38">
        <v>0.13</v>
      </c>
      <c r="O58" s="38">
        <v>0.87</v>
      </c>
      <c r="P58" s="38">
        <f t="shared" si="62"/>
        <v>1</v>
      </c>
      <c r="Q58" s="39">
        <f t="shared" si="11"/>
        <v>1.3333333333333333</v>
      </c>
      <c r="R58" s="39">
        <f t="shared" si="55"/>
        <v>0.62666666666666659</v>
      </c>
      <c r="S58" s="39">
        <f t="shared" si="56"/>
        <v>0.64</v>
      </c>
      <c r="T58" s="39">
        <f t="shared" si="63"/>
        <v>6.6923076923076916</v>
      </c>
      <c r="U58" s="38">
        <v>0.27</v>
      </c>
      <c r="V58" s="38">
        <v>0.56999999999999995</v>
      </c>
      <c r="W58" s="38">
        <v>0.1</v>
      </c>
      <c r="X58" s="38">
        <v>0.38</v>
      </c>
      <c r="Y58" s="38">
        <v>0.51</v>
      </c>
      <c r="Z58" s="38">
        <f t="shared" si="57"/>
        <v>0.2947976878612717</v>
      </c>
      <c r="AA58" s="38">
        <v>1.06</v>
      </c>
      <c r="AB58" s="38">
        <f t="shared" si="58"/>
        <v>0.61271676300578037</v>
      </c>
      <c r="AC58" s="38">
        <v>0.11</v>
      </c>
      <c r="AD58" s="38">
        <f t="shared" si="59"/>
        <v>0.84615384615384615</v>
      </c>
      <c r="AE58" s="38">
        <f t="shared" si="5"/>
        <v>0.14666666666666667</v>
      </c>
      <c r="AF58" s="38">
        <f t="shared" si="12"/>
        <v>0.11</v>
      </c>
      <c r="AG58" s="43" t="s">
        <v>56</v>
      </c>
      <c r="AH58" s="43" t="s">
        <v>56</v>
      </c>
      <c r="AI58" s="43" t="s">
        <v>56</v>
      </c>
      <c r="AJ58" s="43" t="s">
        <v>56</v>
      </c>
      <c r="AK58" s="43" t="s">
        <v>56</v>
      </c>
      <c r="AL58" s="43" t="s">
        <v>56</v>
      </c>
      <c r="AM58" s="43" t="s">
        <v>56</v>
      </c>
      <c r="AN58" s="38">
        <v>0.19</v>
      </c>
      <c r="AO58" s="38">
        <v>7.0000000000000007E-2</v>
      </c>
      <c r="AP58" s="38">
        <f t="shared" si="52"/>
        <v>0.10982658959537572</v>
      </c>
      <c r="AQ58" s="38">
        <f t="shared" si="53"/>
        <v>2.714285714285714</v>
      </c>
      <c r="AR58" s="38">
        <f t="shared" si="54"/>
        <v>0.25333333333333335</v>
      </c>
      <c r="AS58" s="44" t="s">
        <v>56</v>
      </c>
      <c r="AT58" s="44" t="s">
        <v>56</v>
      </c>
      <c r="AU58" s="44" t="s">
        <v>56</v>
      </c>
      <c r="AV58" s="41">
        <v>0</v>
      </c>
      <c r="AW58" s="41">
        <v>0</v>
      </c>
      <c r="AX58" s="41">
        <v>0</v>
      </c>
      <c r="AY58" s="41">
        <v>0</v>
      </c>
      <c r="AZ58" s="41">
        <v>1</v>
      </c>
      <c r="BA58" s="41">
        <v>0</v>
      </c>
      <c r="BB58" s="41">
        <v>1</v>
      </c>
      <c r="BC58" s="42">
        <v>0</v>
      </c>
    </row>
    <row r="59" spans="2:55" s="6" customFormat="1" ht="12.95" customHeight="1" x14ac:dyDescent="0.25">
      <c r="B59" s="35"/>
      <c r="C59" s="36"/>
      <c r="D59" s="36"/>
      <c r="E59" s="37"/>
      <c r="F59" s="38">
        <v>1.73</v>
      </c>
      <c r="G59" s="39">
        <f t="shared" si="60"/>
        <v>2.84</v>
      </c>
      <c r="H59" s="39">
        <f t="shared" si="61"/>
        <v>1.6416184971098264</v>
      </c>
      <c r="I59" s="38">
        <v>0.09</v>
      </c>
      <c r="J59" s="38">
        <v>0.06</v>
      </c>
      <c r="K59" s="38">
        <v>0.77</v>
      </c>
      <c r="L59" s="38">
        <v>0.46</v>
      </c>
      <c r="M59" s="38">
        <v>0.49</v>
      </c>
      <c r="N59" s="38">
        <v>0.13</v>
      </c>
      <c r="O59" s="38">
        <f>0.36+0.48</f>
        <v>0.84</v>
      </c>
      <c r="P59" s="38">
        <f t="shared" si="62"/>
        <v>0.97</v>
      </c>
      <c r="Q59" s="39">
        <f t="shared" si="11"/>
        <v>1.2597402597402596</v>
      </c>
      <c r="R59" s="39">
        <f t="shared" si="55"/>
        <v>0.63636363636363635</v>
      </c>
      <c r="S59" s="39">
        <f t="shared" si="56"/>
        <v>0.59740259740259738</v>
      </c>
      <c r="T59" s="39">
        <f t="shared" si="63"/>
        <v>6.4615384615384608</v>
      </c>
      <c r="U59" s="38">
        <v>0.27</v>
      </c>
      <c r="V59" s="38">
        <v>0.56999999999999995</v>
      </c>
      <c r="W59" s="38">
        <v>0.11</v>
      </c>
      <c r="X59" s="43" t="s">
        <v>56</v>
      </c>
      <c r="Y59" s="38">
        <v>0.51</v>
      </c>
      <c r="Z59" s="38">
        <f t="shared" si="57"/>
        <v>0.2947976878612717</v>
      </c>
      <c r="AA59" s="38">
        <v>1.0900000000000001</v>
      </c>
      <c r="AB59" s="38">
        <f t="shared" si="58"/>
        <v>0.63005780346820817</v>
      </c>
      <c r="AC59" s="38">
        <v>0.1</v>
      </c>
      <c r="AD59" s="38">
        <f t="shared" si="59"/>
        <v>0.76923076923076927</v>
      </c>
      <c r="AE59" s="38">
        <f t="shared" si="5"/>
        <v>0.12987012987012989</v>
      </c>
      <c r="AF59" s="38">
        <f t="shared" si="12"/>
        <v>0.10309278350515465</v>
      </c>
      <c r="AG59" s="43" t="s">
        <v>56</v>
      </c>
      <c r="AH59" s="43" t="s">
        <v>56</v>
      </c>
      <c r="AI59" s="43" t="s">
        <v>56</v>
      </c>
      <c r="AJ59" s="43" t="s">
        <v>56</v>
      </c>
      <c r="AK59" s="43" t="s">
        <v>56</v>
      </c>
      <c r="AL59" s="43" t="s">
        <v>56</v>
      </c>
      <c r="AM59" s="43" t="s">
        <v>56</v>
      </c>
      <c r="AN59" s="38">
        <v>0.2</v>
      </c>
      <c r="AO59" s="38">
        <v>0.06</v>
      </c>
      <c r="AP59" s="38">
        <f t="shared" si="52"/>
        <v>0.11560693641618498</v>
      </c>
      <c r="AQ59" s="38">
        <f t="shared" si="53"/>
        <v>3.3333333333333335</v>
      </c>
      <c r="AR59" s="38">
        <f t="shared" si="54"/>
        <v>0.25974025974025977</v>
      </c>
      <c r="AS59" s="44" t="s">
        <v>56</v>
      </c>
      <c r="AT59" s="44" t="s">
        <v>56</v>
      </c>
      <c r="AU59" s="44" t="s">
        <v>56</v>
      </c>
      <c r="AV59" s="41"/>
      <c r="AW59" s="41"/>
      <c r="AX59" s="41"/>
      <c r="AY59" s="41"/>
      <c r="AZ59" s="41"/>
      <c r="BA59" s="41"/>
      <c r="BB59" s="41"/>
      <c r="BC59" s="42"/>
    </row>
    <row r="60" spans="2:55" s="6" customFormat="1" ht="12.95" customHeight="1" x14ac:dyDescent="0.25">
      <c r="B60" s="35">
        <v>27664</v>
      </c>
      <c r="C60" s="36" t="s">
        <v>45</v>
      </c>
      <c r="D60" s="36" t="s">
        <v>134</v>
      </c>
      <c r="E60" s="37" t="s">
        <v>57</v>
      </c>
      <c r="F60" s="38">
        <v>1.9</v>
      </c>
      <c r="G60" s="39">
        <f t="shared" si="60"/>
        <v>3.0999999999999996</v>
      </c>
      <c r="H60" s="39">
        <f t="shared" si="61"/>
        <v>1.631578947368421</v>
      </c>
      <c r="I60" s="38">
        <v>0.09</v>
      </c>
      <c r="J60" s="38">
        <v>0.06</v>
      </c>
      <c r="K60" s="38">
        <v>0.82</v>
      </c>
      <c r="L60" s="38">
        <v>0.52</v>
      </c>
      <c r="M60" s="38">
        <v>0.53</v>
      </c>
      <c r="N60" s="38">
        <v>0.13</v>
      </c>
      <c r="O60" s="38">
        <v>0.95</v>
      </c>
      <c r="P60" s="38">
        <f t="shared" si="62"/>
        <v>1.08</v>
      </c>
      <c r="Q60" s="39">
        <f t="shared" si="11"/>
        <v>1.3170731707317074</v>
      </c>
      <c r="R60" s="39">
        <f t="shared" si="55"/>
        <v>0.64634146341463417</v>
      </c>
      <c r="S60" s="39">
        <f t="shared" si="56"/>
        <v>0.63414634146341464</v>
      </c>
      <c r="T60" s="39">
        <f t="shared" si="63"/>
        <v>7.3076923076923075</v>
      </c>
      <c r="U60" s="38">
        <v>0.35</v>
      </c>
      <c r="V60" s="38">
        <v>0.61</v>
      </c>
      <c r="W60" s="38">
        <v>0.12</v>
      </c>
      <c r="X60" s="38">
        <v>0.38</v>
      </c>
      <c r="Y60" s="38">
        <v>0.56999999999999995</v>
      </c>
      <c r="Z60" s="38">
        <f t="shared" si="57"/>
        <v>0.3</v>
      </c>
      <c r="AA60" s="38">
        <v>1.18</v>
      </c>
      <c r="AB60" s="38">
        <f t="shared" si="58"/>
        <v>0.62105263157894741</v>
      </c>
      <c r="AC60" s="38">
        <v>0.11</v>
      </c>
      <c r="AD60" s="38">
        <f t="shared" si="59"/>
        <v>0.84615384615384615</v>
      </c>
      <c r="AE60" s="38">
        <f t="shared" si="5"/>
        <v>0.13414634146341464</v>
      </c>
      <c r="AF60" s="38">
        <f t="shared" si="12"/>
        <v>0.10185185185185185</v>
      </c>
      <c r="AG60" s="38">
        <v>0.09</v>
      </c>
      <c r="AH60" s="38">
        <v>0.06</v>
      </c>
      <c r="AI60" s="38">
        <f t="shared" ref="AI60:AI63" si="64">AG60/AH60</f>
        <v>1.5</v>
      </c>
      <c r="AJ60" s="38">
        <f t="shared" si="6"/>
        <v>0.81818181818181812</v>
      </c>
      <c r="AK60" s="38">
        <f t="shared" si="7"/>
        <v>0.69230769230769229</v>
      </c>
      <c r="AL60" s="38">
        <f t="shared" si="8"/>
        <v>0.10975609756097561</v>
      </c>
      <c r="AM60" s="38">
        <f t="shared" si="9"/>
        <v>0.47368421052631576</v>
      </c>
      <c r="AN60" s="38">
        <v>0.19</v>
      </c>
      <c r="AO60" s="38">
        <v>0.09</v>
      </c>
      <c r="AP60" s="38">
        <f t="shared" si="52"/>
        <v>0.1</v>
      </c>
      <c r="AQ60" s="38">
        <f t="shared" si="53"/>
        <v>2.1111111111111112</v>
      </c>
      <c r="AR60" s="38">
        <f t="shared" si="54"/>
        <v>0.23170731707317074</v>
      </c>
      <c r="AS60" s="44" t="s">
        <v>56</v>
      </c>
      <c r="AT60" s="44" t="s">
        <v>56</v>
      </c>
      <c r="AU60" s="44" t="s">
        <v>56</v>
      </c>
      <c r="AV60" s="41">
        <v>0</v>
      </c>
      <c r="AW60" s="41">
        <v>0</v>
      </c>
      <c r="AX60" s="41">
        <v>0</v>
      </c>
      <c r="AY60" s="41">
        <v>0</v>
      </c>
      <c r="AZ60" s="41">
        <v>1</v>
      </c>
      <c r="BA60" s="41">
        <v>0</v>
      </c>
      <c r="BB60" s="41">
        <v>1</v>
      </c>
      <c r="BC60" s="42">
        <v>0</v>
      </c>
    </row>
    <row r="61" spans="2:55" s="6" customFormat="1" ht="12.95" customHeight="1" x14ac:dyDescent="0.25">
      <c r="B61" s="35"/>
      <c r="C61" s="36"/>
      <c r="D61" s="36"/>
      <c r="E61" s="37"/>
      <c r="F61" s="38">
        <v>1.9</v>
      </c>
      <c r="G61" s="39">
        <f t="shared" si="60"/>
        <v>3.2</v>
      </c>
      <c r="H61" s="39">
        <f t="shared" si="61"/>
        <v>1.6842105263157896</v>
      </c>
      <c r="I61" s="38">
        <v>0.09</v>
      </c>
      <c r="J61" s="38">
        <v>0.06</v>
      </c>
      <c r="K61" s="38">
        <v>0.79</v>
      </c>
      <c r="L61" s="38">
        <v>0.57999999999999996</v>
      </c>
      <c r="M61" s="38">
        <v>0.54</v>
      </c>
      <c r="N61" s="38">
        <v>0.14000000000000001</v>
      </c>
      <c r="O61" s="38">
        <v>1</v>
      </c>
      <c r="P61" s="38">
        <f t="shared" si="62"/>
        <v>1.1400000000000001</v>
      </c>
      <c r="Q61" s="39">
        <f t="shared" si="11"/>
        <v>1.4430379746835444</v>
      </c>
      <c r="R61" s="39">
        <f t="shared" si="55"/>
        <v>0.68354430379746833</v>
      </c>
      <c r="S61" s="39">
        <f t="shared" si="56"/>
        <v>0.73417721518987333</v>
      </c>
      <c r="T61" s="39">
        <f t="shared" si="63"/>
        <v>7.1428571428571423</v>
      </c>
      <c r="U61" s="38">
        <v>0.35</v>
      </c>
      <c r="V61" s="38">
        <v>0.63</v>
      </c>
      <c r="W61" s="38">
        <v>0.12</v>
      </c>
      <c r="X61" s="38">
        <v>0.38</v>
      </c>
      <c r="Y61" s="38">
        <v>0.55000000000000004</v>
      </c>
      <c r="Z61" s="38">
        <f t="shared" si="57"/>
        <v>0.28947368421052633</v>
      </c>
      <c r="AA61" s="38">
        <v>1.17</v>
      </c>
      <c r="AB61" s="38">
        <f t="shared" si="58"/>
        <v>0.61578947368421055</v>
      </c>
      <c r="AC61" s="38">
        <v>0.11</v>
      </c>
      <c r="AD61" s="38">
        <f t="shared" si="59"/>
        <v>0.7857142857142857</v>
      </c>
      <c r="AE61" s="38">
        <f t="shared" si="5"/>
        <v>0.13924050632911392</v>
      </c>
      <c r="AF61" s="38">
        <f t="shared" si="12"/>
        <v>9.6491228070175433E-2</v>
      </c>
      <c r="AG61" s="38">
        <v>0.09</v>
      </c>
      <c r="AH61" s="38">
        <v>0.06</v>
      </c>
      <c r="AI61" s="38">
        <f t="shared" si="64"/>
        <v>1.5</v>
      </c>
      <c r="AJ61" s="38">
        <f t="shared" si="6"/>
        <v>0.81818181818181812</v>
      </c>
      <c r="AK61" s="38">
        <f t="shared" si="7"/>
        <v>0.64285714285714279</v>
      </c>
      <c r="AL61" s="38">
        <f t="shared" si="8"/>
        <v>0.11392405063291139</v>
      </c>
      <c r="AM61" s="38">
        <f t="shared" si="9"/>
        <v>0.42857142857142855</v>
      </c>
      <c r="AN61" s="38">
        <v>0.21</v>
      </c>
      <c r="AO61" s="38">
        <v>0.08</v>
      </c>
      <c r="AP61" s="38">
        <f t="shared" si="52"/>
        <v>0.11052631578947368</v>
      </c>
      <c r="AQ61" s="38">
        <f t="shared" si="53"/>
        <v>2.625</v>
      </c>
      <c r="AR61" s="38">
        <f t="shared" si="54"/>
        <v>0.26582278481012656</v>
      </c>
      <c r="AS61" s="44" t="s">
        <v>56</v>
      </c>
      <c r="AT61" s="44" t="s">
        <v>56</v>
      </c>
      <c r="AU61" s="44" t="s">
        <v>56</v>
      </c>
      <c r="AV61" s="41"/>
      <c r="AW61" s="41"/>
      <c r="AX61" s="41"/>
      <c r="AY61" s="41"/>
      <c r="AZ61" s="41"/>
      <c r="BA61" s="41"/>
      <c r="BB61" s="41"/>
      <c r="BC61" s="42"/>
    </row>
    <row r="62" spans="2:55" s="6" customFormat="1" ht="12.95" customHeight="1" x14ac:dyDescent="0.25">
      <c r="B62" s="53" t="s">
        <v>56</v>
      </c>
      <c r="C62" s="36" t="s">
        <v>45</v>
      </c>
      <c r="D62" s="54" t="s">
        <v>56</v>
      </c>
      <c r="E62" s="54" t="s">
        <v>56</v>
      </c>
      <c r="F62" s="38">
        <v>1.7</v>
      </c>
      <c r="G62" s="39">
        <f t="shared" si="60"/>
        <v>2.74</v>
      </c>
      <c r="H62" s="39">
        <f t="shared" si="61"/>
        <v>1.6117647058823532</v>
      </c>
      <c r="I62" s="38">
        <v>0.08</v>
      </c>
      <c r="J62" s="38">
        <v>0.05</v>
      </c>
      <c r="K62" s="38">
        <v>0.75</v>
      </c>
      <c r="L62" s="38">
        <v>0.49</v>
      </c>
      <c r="M62" s="38">
        <v>0.47</v>
      </c>
      <c r="N62" s="38">
        <v>0.12</v>
      </c>
      <c r="O62" s="38">
        <v>0.78</v>
      </c>
      <c r="P62" s="38">
        <f t="shared" si="62"/>
        <v>0.9</v>
      </c>
      <c r="Q62" s="39">
        <f t="shared" si="11"/>
        <v>1.2</v>
      </c>
      <c r="R62" s="39">
        <f t="shared" si="55"/>
        <v>0.62666666666666659</v>
      </c>
      <c r="S62" s="39">
        <f t="shared" si="56"/>
        <v>0.65333333333333332</v>
      </c>
      <c r="T62" s="39">
        <f t="shared" si="63"/>
        <v>6.5000000000000009</v>
      </c>
      <c r="U62" s="38">
        <v>0.3</v>
      </c>
      <c r="V62" s="38">
        <v>0.51</v>
      </c>
      <c r="W62" s="38">
        <v>0.09</v>
      </c>
      <c r="X62" s="38">
        <v>0.33</v>
      </c>
      <c r="Y62" s="38">
        <v>0.49</v>
      </c>
      <c r="Z62" s="38">
        <f t="shared" si="57"/>
        <v>0.28823529411764703</v>
      </c>
      <c r="AA62" s="38">
        <v>1.08</v>
      </c>
      <c r="AB62" s="38">
        <f t="shared" si="58"/>
        <v>0.6352941176470589</v>
      </c>
      <c r="AC62" s="38">
        <v>0.1</v>
      </c>
      <c r="AD62" s="38">
        <f t="shared" si="59"/>
        <v>0.83333333333333337</v>
      </c>
      <c r="AE62" s="38">
        <f t="shared" si="5"/>
        <v>0.13333333333333333</v>
      </c>
      <c r="AF62" s="38">
        <f t="shared" si="12"/>
        <v>0.11111111111111112</v>
      </c>
      <c r="AG62" s="38">
        <v>0.09</v>
      </c>
      <c r="AH62" s="38">
        <v>0.06</v>
      </c>
      <c r="AI62" s="38">
        <f t="shared" si="64"/>
        <v>1.5</v>
      </c>
      <c r="AJ62" s="38">
        <f t="shared" si="6"/>
        <v>0.89999999999999991</v>
      </c>
      <c r="AK62" s="38">
        <f t="shared" si="7"/>
        <v>0.75</v>
      </c>
      <c r="AL62" s="38">
        <f t="shared" si="8"/>
        <v>0.12</v>
      </c>
      <c r="AM62" s="38">
        <f t="shared" si="9"/>
        <v>0.52941176470588225</v>
      </c>
      <c r="AN62" s="38">
        <v>0.17</v>
      </c>
      <c r="AO62" s="38">
        <v>7.0000000000000007E-2</v>
      </c>
      <c r="AP62" s="38">
        <f t="shared" si="52"/>
        <v>0.1</v>
      </c>
      <c r="AQ62" s="38">
        <f t="shared" si="53"/>
        <v>2.4285714285714284</v>
      </c>
      <c r="AR62" s="38">
        <f t="shared" si="54"/>
        <v>0.22666666666666668</v>
      </c>
      <c r="AS62" s="44" t="s">
        <v>56</v>
      </c>
      <c r="AT62" s="44" t="s">
        <v>56</v>
      </c>
      <c r="AU62" s="44" t="s">
        <v>56</v>
      </c>
      <c r="AV62" s="41">
        <v>0</v>
      </c>
      <c r="AW62" s="41">
        <v>0</v>
      </c>
      <c r="AX62" s="41">
        <v>0</v>
      </c>
      <c r="AY62" s="41">
        <v>0</v>
      </c>
      <c r="AZ62" s="41">
        <v>1</v>
      </c>
      <c r="BA62" s="41">
        <v>0</v>
      </c>
      <c r="BB62" s="41">
        <v>1</v>
      </c>
      <c r="BC62" s="42">
        <v>0</v>
      </c>
    </row>
    <row r="63" spans="2:55" s="6" customFormat="1" ht="12.95" customHeight="1" x14ac:dyDescent="0.25">
      <c r="B63" s="55"/>
      <c r="C63" s="56"/>
      <c r="D63" s="56"/>
      <c r="E63" s="56"/>
      <c r="F63" s="57">
        <v>1.7</v>
      </c>
      <c r="G63" s="58" t="s">
        <v>56</v>
      </c>
      <c r="H63" s="58" t="s">
        <v>56</v>
      </c>
      <c r="I63" s="57">
        <v>0.09</v>
      </c>
      <c r="J63" s="57">
        <v>0.06</v>
      </c>
      <c r="K63" s="57">
        <v>0.75</v>
      </c>
      <c r="L63" s="58" t="s">
        <v>56</v>
      </c>
      <c r="M63" s="58" t="s">
        <v>56</v>
      </c>
      <c r="N63" s="58" t="s">
        <v>56</v>
      </c>
      <c r="O63" s="58" t="s">
        <v>56</v>
      </c>
      <c r="P63" s="58" t="s">
        <v>56</v>
      </c>
      <c r="Q63" s="58" t="s">
        <v>56</v>
      </c>
      <c r="R63" s="58" t="s">
        <v>56</v>
      </c>
      <c r="S63" s="58" t="s">
        <v>56</v>
      </c>
      <c r="T63" s="58" t="s">
        <v>56</v>
      </c>
      <c r="U63" s="38">
        <v>0.3</v>
      </c>
      <c r="V63" s="57">
        <v>0.53</v>
      </c>
      <c r="W63" s="57">
        <v>0.03</v>
      </c>
      <c r="X63" s="58" t="s">
        <v>56</v>
      </c>
      <c r="Y63" s="57">
        <v>0.48</v>
      </c>
      <c r="Z63" s="57">
        <f t="shared" si="57"/>
        <v>0.28235294117647058</v>
      </c>
      <c r="AA63" s="57">
        <v>1.06</v>
      </c>
      <c r="AB63" s="57">
        <f t="shared" si="58"/>
        <v>0.62352941176470589</v>
      </c>
      <c r="AC63" s="57">
        <v>0.11</v>
      </c>
      <c r="AD63" s="58" t="s">
        <v>56</v>
      </c>
      <c r="AE63" s="57">
        <f t="shared" si="5"/>
        <v>0.14666666666666667</v>
      </c>
      <c r="AF63" s="58" t="s">
        <v>56</v>
      </c>
      <c r="AG63" s="57">
        <v>0.09</v>
      </c>
      <c r="AH63" s="58">
        <v>0.06</v>
      </c>
      <c r="AI63" s="57">
        <f t="shared" si="64"/>
        <v>1.5</v>
      </c>
      <c r="AJ63" s="57">
        <f t="shared" si="6"/>
        <v>0.81818181818181812</v>
      </c>
      <c r="AK63" s="58" t="s">
        <v>56</v>
      </c>
      <c r="AL63" s="57">
        <f t="shared" si="8"/>
        <v>0.12</v>
      </c>
      <c r="AM63" s="57">
        <f t="shared" si="9"/>
        <v>0.5</v>
      </c>
      <c r="AN63" s="57">
        <v>0.18</v>
      </c>
      <c r="AO63" s="57">
        <v>0.06</v>
      </c>
      <c r="AP63" s="57">
        <f t="shared" si="52"/>
        <v>0.10588235294117647</v>
      </c>
      <c r="AQ63" s="57">
        <f t="shared" si="53"/>
        <v>3</v>
      </c>
      <c r="AR63" s="57">
        <f t="shared" si="54"/>
        <v>0.24</v>
      </c>
      <c r="AS63" s="59" t="s">
        <v>56</v>
      </c>
      <c r="AT63" s="59" t="s">
        <v>56</v>
      </c>
      <c r="AU63" s="59" t="s">
        <v>56</v>
      </c>
      <c r="AV63" s="60"/>
      <c r="AW63" s="60"/>
      <c r="AX63" s="60"/>
      <c r="AY63" s="60"/>
      <c r="AZ63" s="60"/>
      <c r="BA63" s="60"/>
      <c r="BB63" s="60"/>
      <c r="BC63" s="61"/>
    </row>
    <row r="64" spans="2:55" s="6" customFormat="1" ht="12.95" customHeight="1" x14ac:dyDescent="0.25">
      <c r="B64" s="9"/>
      <c r="AL64" s="8"/>
      <c r="AV64" s="7"/>
      <c r="AW64" s="7"/>
      <c r="AX64" s="7"/>
      <c r="AY64" s="7"/>
      <c r="AZ64" s="7"/>
      <c r="BA64" s="7"/>
      <c r="BB64" s="7"/>
      <c r="BC64" s="7"/>
    </row>
    <row r="65" spans="2:55" s="6" customFormat="1" ht="12.95" customHeight="1" x14ac:dyDescent="0.25">
      <c r="B65" s="9"/>
      <c r="AV65" s="7"/>
      <c r="AW65" s="7"/>
      <c r="AX65" s="7"/>
      <c r="AY65" s="7"/>
      <c r="AZ65" s="7"/>
      <c r="BA65" s="7"/>
      <c r="BB65" s="7"/>
      <c r="BC65" s="7"/>
    </row>
    <row r="66" spans="2:55" s="6" customFormat="1" ht="12.95" customHeight="1" x14ac:dyDescent="0.25">
      <c r="B66" s="9"/>
      <c r="AV66" s="11" t="s">
        <v>117</v>
      </c>
      <c r="AW66" s="11" t="s">
        <v>117</v>
      </c>
      <c r="AX66" s="11" t="s">
        <v>119</v>
      </c>
      <c r="AY66" s="11" t="s">
        <v>121</v>
      </c>
      <c r="AZ66" s="11" t="s">
        <v>117</v>
      </c>
      <c r="BA66" s="5" t="s">
        <v>123</v>
      </c>
      <c r="BB66" s="5" t="s">
        <v>125</v>
      </c>
      <c r="BC66" s="5" t="s">
        <v>127</v>
      </c>
    </row>
    <row r="67" spans="2:55" ht="25.5" x14ac:dyDescent="0.2">
      <c r="AV67" s="11" t="s">
        <v>118</v>
      </c>
      <c r="AW67" s="11" t="s">
        <v>118</v>
      </c>
      <c r="AX67" s="11" t="s">
        <v>120</v>
      </c>
      <c r="AY67" s="11" t="s">
        <v>122</v>
      </c>
      <c r="AZ67" s="11" t="s">
        <v>118</v>
      </c>
      <c r="BA67" s="5" t="s">
        <v>124</v>
      </c>
      <c r="BB67" s="5" t="s">
        <v>126</v>
      </c>
      <c r="BC67" s="5" t="s">
        <v>128</v>
      </c>
    </row>
    <row r="68" spans="2:55" x14ac:dyDescent="0.2">
      <c r="D68" s="1" t="s">
        <v>83</v>
      </c>
      <c r="AV68" s="1"/>
      <c r="AW68" s="1"/>
      <c r="AX68" s="1"/>
      <c r="AY68" s="1"/>
    </row>
    <row r="70" spans="2:55" x14ac:dyDescent="0.2">
      <c r="D70" s="6" t="s">
        <v>65</v>
      </c>
      <c r="E70" s="5" t="s">
        <v>0</v>
      </c>
    </row>
    <row r="71" spans="2:55" x14ac:dyDescent="0.2">
      <c r="D71" s="6" t="s">
        <v>66</v>
      </c>
      <c r="E71" s="5" t="s">
        <v>1</v>
      </c>
    </row>
    <row r="72" spans="2:55" x14ac:dyDescent="0.2">
      <c r="D72" s="6" t="s">
        <v>67</v>
      </c>
      <c r="E72" s="5" t="s">
        <v>2</v>
      </c>
    </row>
    <row r="73" spans="2:55" x14ac:dyDescent="0.2">
      <c r="D73" s="6" t="s">
        <v>68</v>
      </c>
      <c r="E73" s="5" t="s">
        <v>3</v>
      </c>
    </row>
    <row r="74" spans="2:55" x14ac:dyDescent="0.2">
      <c r="D74" s="6" t="s">
        <v>69</v>
      </c>
      <c r="E74" s="5" t="s">
        <v>4</v>
      </c>
    </row>
    <row r="75" spans="2:55" x14ac:dyDescent="0.2">
      <c r="D75" s="6" t="s">
        <v>70</v>
      </c>
      <c r="E75" s="5" t="s">
        <v>5</v>
      </c>
    </row>
    <row r="76" spans="2:55" x14ac:dyDescent="0.2">
      <c r="D76" s="6" t="s">
        <v>71</v>
      </c>
      <c r="E76" s="5" t="s">
        <v>6</v>
      </c>
    </row>
    <row r="77" spans="2:55" x14ac:dyDescent="0.2">
      <c r="D77" s="6" t="s">
        <v>72</v>
      </c>
      <c r="E77" s="5" t="s">
        <v>7</v>
      </c>
    </row>
    <row r="78" spans="2:55" x14ac:dyDescent="0.2">
      <c r="D78" s="6" t="s">
        <v>135</v>
      </c>
      <c r="E78" s="5" t="s">
        <v>140</v>
      </c>
    </row>
    <row r="79" spans="2:55" x14ac:dyDescent="0.2">
      <c r="D79" s="6" t="s">
        <v>136</v>
      </c>
      <c r="E79" s="12" t="s">
        <v>141</v>
      </c>
    </row>
    <row r="80" spans="2:55" x14ac:dyDescent="0.2">
      <c r="D80" s="6" t="s">
        <v>73</v>
      </c>
      <c r="E80" s="5" t="s">
        <v>8</v>
      </c>
    </row>
    <row r="81" spans="4:5" x14ac:dyDescent="0.2">
      <c r="D81" s="6" t="s">
        <v>74</v>
      </c>
      <c r="E81" s="5" t="s">
        <v>9</v>
      </c>
    </row>
    <row r="82" spans="4:5" x14ac:dyDescent="0.2">
      <c r="D82" s="6" t="s">
        <v>75</v>
      </c>
      <c r="E82" s="5" t="s">
        <v>10</v>
      </c>
    </row>
    <row r="83" spans="4:5" x14ac:dyDescent="0.2">
      <c r="D83" s="6" t="s">
        <v>76</v>
      </c>
      <c r="E83" s="5" t="s">
        <v>11</v>
      </c>
    </row>
    <row r="84" spans="4:5" x14ac:dyDescent="0.2">
      <c r="D84" s="6" t="s">
        <v>138</v>
      </c>
      <c r="E84" s="5" t="s">
        <v>139</v>
      </c>
    </row>
    <row r="85" spans="4:5" x14ac:dyDescent="0.2">
      <c r="D85" s="6" t="s">
        <v>77</v>
      </c>
      <c r="E85" s="5" t="s">
        <v>12</v>
      </c>
    </row>
    <row r="86" spans="4:5" x14ac:dyDescent="0.2">
      <c r="D86" s="6" t="s">
        <v>78</v>
      </c>
      <c r="E86" s="5" t="s">
        <v>13</v>
      </c>
    </row>
    <row r="87" spans="4:5" x14ac:dyDescent="0.2">
      <c r="D87" s="6" t="s">
        <v>79</v>
      </c>
      <c r="E87" s="5" t="s">
        <v>14</v>
      </c>
    </row>
    <row r="88" spans="4:5" x14ac:dyDescent="0.2">
      <c r="D88" s="6" t="s">
        <v>80</v>
      </c>
      <c r="E88" s="5" t="s">
        <v>15</v>
      </c>
    </row>
    <row r="89" spans="4:5" x14ac:dyDescent="0.2">
      <c r="D89" s="6" t="s">
        <v>81</v>
      </c>
      <c r="E89" s="5" t="s">
        <v>16</v>
      </c>
    </row>
    <row r="90" spans="4:5" x14ac:dyDescent="0.2">
      <c r="D90" s="6" t="s">
        <v>82</v>
      </c>
      <c r="E90" s="5" t="s">
        <v>17</v>
      </c>
    </row>
    <row r="91" spans="4:5" x14ac:dyDescent="0.2">
      <c r="D91" s="6" t="s">
        <v>96</v>
      </c>
      <c r="E91" s="5" t="s">
        <v>18</v>
      </c>
    </row>
    <row r="92" spans="4:5" x14ac:dyDescent="0.2">
      <c r="D92" s="6" t="s">
        <v>97</v>
      </c>
      <c r="E92" s="5" t="s">
        <v>19</v>
      </c>
    </row>
    <row r="93" spans="4:5" x14ac:dyDescent="0.2">
      <c r="D93" s="6" t="s">
        <v>93</v>
      </c>
      <c r="E93" s="12" t="s">
        <v>85</v>
      </c>
    </row>
    <row r="94" spans="4:5" x14ac:dyDescent="0.2">
      <c r="D94" s="6" t="s">
        <v>142</v>
      </c>
      <c r="E94" s="12" t="s">
        <v>86</v>
      </c>
    </row>
    <row r="95" spans="4:5" x14ac:dyDescent="0.2">
      <c r="D95" s="6" t="s">
        <v>94</v>
      </c>
      <c r="E95" s="12" t="s">
        <v>103</v>
      </c>
    </row>
    <row r="96" spans="4:5" x14ac:dyDescent="0.2">
      <c r="D96" s="6" t="s">
        <v>95</v>
      </c>
      <c r="E96" s="12" t="s">
        <v>104</v>
      </c>
    </row>
    <row r="97" spans="4:5" x14ac:dyDescent="0.2">
      <c r="D97" s="6" t="s">
        <v>89</v>
      </c>
      <c r="E97" s="12" t="s">
        <v>20</v>
      </c>
    </row>
    <row r="98" spans="4:5" x14ac:dyDescent="0.2">
      <c r="D98" s="6" t="s">
        <v>90</v>
      </c>
      <c r="E98" s="12" t="s">
        <v>21</v>
      </c>
    </row>
    <row r="99" spans="4:5" x14ac:dyDescent="0.2">
      <c r="D99" s="6" t="s">
        <v>91</v>
      </c>
      <c r="E99" s="12" t="s">
        <v>22</v>
      </c>
    </row>
    <row r="100" spans="4:5" x14ac:dyDescent="0.2">
      <c r="D100" s="6" t="s">
        <v>92</v>
      </c>
      <c r="E100" s="12" t="s">
        <v>23</v>
      </c>
    </row>
    <row r="101" spans="4:5" x14ac:dyDescent="0.2">
      <c r="D101" s="6" t="s">
        <v>143</v>
      </c>
      <c r="E101" s="12" t="s">
        <v>24</v>
      </c>
    </row>
    <row r="102" spans="4:5" x14ac:dyDescent="0.2">
      <c r="D102" s="6" t="s">
        <v>99</v>
      </c>
      <c r="E102" s="12" t="s">
        <v>102</v>
      </c>
    </row>
    <row r="103" spans="4:5" x14ac:dyDescent="0.2">
      <c r="D103" s="6" t="s">
        <v>98</v>
      </c>
      <c r="E103" s="12" t="s">
        <v>133</v>
      </c>
    </row>
    <row r="104" spans="4:5" x14ac:dyDescent="0.2">
      <c r="D104" s="6" t="s">
        <v>84</v>
      </c>
      <c r="E104" s="12" t="s">
        <v>129</v>
      </c>
    </row>
    <row r="105" spans="4:5" x14ac:dyDescent="0.2">
      <c r="D105" s="6" t="s">
        <v>88</v>
      </c>
      <c r="E105" s="12" t="s">
        <v>87</v>
      </c>
    </row>
    <row r="106" spans="4:5" x14ac:dyDescent="0.2">
      <c r="D106" s="6" t="s">
        <v>100</v>
      </c>
      <c r="E106" s="12" t="s">
        <v>130</v>
      </c>
    </row>
    <row r="107" spans="4:5" x14ac:dyDescent="0.2">
      <c r="D107" s="6" t="s">
        <v>101</v>
      </c>
      <c r="E107" s="12" t="s">
        <v>131</v>
      </c>
    </row>
    <row r="108" spans="4:5" x14ac:dyDescent="0.2">
      <c r="D108" s="6" t="s">
        <v>105</v>
      </c>
      <c r="E108" s="12" t="s">
        <v>132</v>
      </c>
    </row>
    <row r="109" spans="4:5" x14ac:dyDescent="0.2">
      <c r="D109" s="6" t="s">
        <v>109</v>
      </c>
      <c r="E109" s="12" t="s">
        <v>106</v>
      </c>
    </row>
    <row r="110" spans="4:5" x14ac:dyDescent="0.2">
      <c r="D110" s="6" t="s">
        <v>110</v>
      </c>
      <c r="E110" s="12" t="s">
        <v>107</v>
      </c>
    </row>
    <row r="111" spans="4:5" x14ac:dyDescent="0.2">
      <c r="D111" s="6" t="s">
        <v>111</v>
      </c>
      <c r="E111" s="12" t="s">
        <v>108</v>
      </c>
    </row>
  </sheetData>
  <mergeCells count="1">
    <mergeCell ref="F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51956-1027-4905-AAD9-9E968C136CB1}">
  <dimension ref="B1:AY133"/>
  <sheetViews>
    <sheetView workbookViewId="0"/>
  </sheetViews>
  <sheetFormatPr defaultColWidth="9.140625" defaultRowHeight="12.75" x14ac:dyDescent="0.2"/>
  <cols>
    <col min="1" max="1" width="1.7109375" style="1" customWidth="1"/>
    <col min="2" max="2" width="13.28515625" style="3" customWidth="1"/>
    <col min="3" max="3" width="22.42578125" style="1" customWidth="1"/>
    <col min="4" max="4" width="18.5703125" style="1" customWidth="1"/>
    <col min="5" max="5" width="29.85546875" style="1" customWidth="1"/>
    <col min="6" max="44" width="7.7109375" style="1" customWidth="1"/>
    <col min="45" max="49" width="11.7109375" style="1" customWidth="1"/>
    <col min="50" max="51" width="11.7109375" style="7" customWidth="1"/>
    <col min="52" max="16384" width="9.140625" style="1"/>
  </cols>
  <sheetData>
    <row r="1" spans="2:51" x14ac:dyDescent="0.2">
      <c r="B1" s="1"/>
    </row>
    <row r="3" spans="2:51" s="4" customFormat="1" ht="53.25" customHeight="1" x14ac:dyDescent="0.2">
      <c r="B3" s="12" t="s">
        <v>31</v>
      </c>
      <c r="C3" s="12" t="s">
        <v>32</v>
      </c>
      <c r="D3" s="12" t="s">
        <v>33</v>
      </c>
      <c r="E3" s="12" t="s">
        <v>46</v>
      </c>
      <c r="F3" s="2" t="s">
        <v>65</v>
      </c>
      <c r="G3" s="2" t="s">
        <v>66</v>
      </c>
      <c r="H3" s="2" t="s">
        <v>67</v>
      </c>
      <c r="I3" s="2" t="s">
        <v>68</v>
      </c>
      <c r="J3" s="2" t="s">
        <v>69</v>
      </c>
      <c r="K3" s="2" t="s">
        <v>70</v>
      </c>
      <c r="L3" s="2" t="s">
        <v>71</v>
      </c>
      <c r="M3" s="2" t="s">
        <v>72</v>
      </c>
      <c r="N3" s="2" t="s">
        <v>135</v>
      </c>
      <c r="O3" s="2" t="s">
        <v>136</v>
      </c>
      <c r="P3" s="2" t="s">
        <v>73</v>
      </c>
      <c r="Q3" s="2" t="s">
        <v>112</v>
      </c>
      <c r="R3" s="2" t="s">
        <v>167</v>
      </c>
      <c r="S3" s="2" t="s">
        <v>168</v>
      </c>
      <c r="T3" s="2" t="s">
        <v>137</v>
      </c>
      <c r="U3" s="2" t="s">
        <v>77</v>
      </c>
      <c r="V3" s="2" t="s">
        <v>78</v>
      </c>
      <c r="W3" s="2" t="s">
        <v>79</v>
      </c>
      <c r="X3" s="2" t="s">
        <v>80</v>
      </c>
      <c r="Y3" s="2" t="s">
        <v>81</v>
      </c>
      <c r="Z3" s="2" t="s">
        <v>113</v>
      </c>
      <c r="AA3" s="2" t="s">
        <v>96</v>
      </c>
      <c r="AB3" s="2" t="s">
        <v>114</v>
      </c>
      <c r="AC3" s="2" t="s">
        <v>93</v>
      </c>
      <c r="AD3" s="2" t="s">
        <v>156</v>
      </c>
      <c r="AE3" s="2" t="s">
        <v>155</v>
      </c>
      <c r="AF3" s="2" t="s">
        <v>115</v>
      </c>
      <c r="AG3" s="2" t="s">
        <v>89</v>
      </c>
      <c r="AH3" s="2" t="s">
        <v>90</v>
      </c>
      <c r="AI3" s="2" t="s">
        <v>116</v>
      </c>
      <c r="AJ3" s="2" t="s">
        <v>154</v>
      </c>
      <c r="AK3" s="2" t="s">
        <v>153</v>
      </c>
      <c r="AL3" s="2" t="s">
        <v>152</v>
      </c>
      <c r="AM3" s="2" t="s">
        <v>169</v>
      </c>
      <c r="AN3" s="2" t="s">
        <v>84</v>
      </c>
      <c r="AO3" s="2" t="s">
        <v>88</v>
      </c>
      <c r="AP3" s="2" t="s">
        <v>150</v>
      </c>
      <c r="AQ3" s="2" t="s">
        <v>151</v>
      </c>
      <c r="AR3" s="2" t="s">
        <v>149</v>
      </c>
      <c r="AS3" s="5" t="s">
        <v>182</v>
      </c>
      <c r="AT3" s="5" t="s">
        <v>175</v>
      </c>
      <c r="AU3" s="5" t="s">
        <v>176</v>
      </c>
      <c r="AV3" s="5" t="s">
        <v>174</v>
      </c>
      <c r="AW3" s="5" t="s">
        <v>181</v>
      </c>
      <c r="AX3" s="5" t="s">
        <v>157</v>
      </c>
      <c r="AY3" s="10" t="s">
        <v>177</v>
      </c>
    </row>
    <row r="4" spans="2:51" s="6" customFormat="1" ht="12.95" customHeight="1" x14ac:dyDescent="0.25">
      <c r="B4" s="16">
        <v>23151</v>
      </c>
      <c r="C4" s="17" t="s">
        <v>34</v>
      </c>
      <c r="D4" s="17" t="s">
        <v>25</v>
      </c>
      <c r="E4" s="18" t="s">
        <v>47</v>
      </c>
      <c r="F4" s="19">
        <v>2.99</v>
      </c>
      <c r="G4" s="20">
        <v>2.98</v>
      </c>
      <c r="H4" s="20">
        <v>0.99665551839464872</v>
      </c>
      <c r="I4" s="19">
        <v>0.11</v>
      </c>
      <c r="J4" s="19">
        <v>7.0000000000000007E-2</v>
      </c>
      <c r="K4" s="19">
        <v>0.7</v>
      </c>
      <c r="L4" s="19">
        <v>0.53</v>
      </c>
      <c r="M4" s="19">
        <v>0.54</v>
      </c>
      <c r="N4" s="19">
        <v>0.12</v>
      </c>
      <c r="O4" s="19">
        <v>0.91</v>
      </c>
      <c r="P4" s="19">
        <f>N4+O4</f>
        <v>1.03</v>
      </c>
      <c r="Q4" s="19">
        <f>P4/K4</f>
        <v>1.4714285714285715</v>
      </c>
      <c r="R4" s="20">
        <f>M4/K4</f>
        <v>0.77142857142857157</v>
      </c>
      <c r="S4" s="20">
        <f>L4/K4</f>
        <v>0.75714285714285723</v>
      </c>
      <c r="T4" s="20">
        <f>O4/N4</f>
        <v>7.5833333333333339</v>
      </c>
      <c r="U4" s="20">
        <v>0.41</v>
      </c>
      <c r="V4" s="19">
        <v>0.62</v>
      </c>
      <c r="W4" s="19">
        <v>0.13</v>
      </c>
      <c r="X4" s="19">
        <v>0.53</v>
      </c>
      <c r="Y4" s="19">
        <v>0.64</v>
      </c>
      <c r="Z4" s="19">
        <f>Y4/F4</f>
        <v>0.21404682274247491</v>
      </c>
      <c r="AA4" s="19">
        <v>1.26</v>
      </c>
      <c r="AB4" s="19">
        <f>AA4/F4</f>
        <v>0.42140468227424749</v>
      </c>
      <c r="AC4" s="19">
        <v>0.12</v>
      </c>
      <c r="AD4" s="19">
        <f>AC4/N4</f>
        <v>1</v>
      </c>
      <c r="AE4" s="19">
        <f>AC4/K4</f>
        <v>0.17142857142857143</v>
      </c>
      <c r="AF4" s="19">
        <f>AC4/P4</f>
        <v>0.11650485436893203</v>
      </c>
      <c r="AG4" s="19">
        <v>0.11</v>
      </c>
      <c r="AH4" s="19">
        <v>0.06</v>
      </c>
      <c r="AI4" s="19">
        <f>AG4/AH4</f>
        <v>1.8333333333333335</v>
      </c>
      <c r="AJ4" s="19">
        <f>AG4/AC4</f>
        <v>0.91666666666666674</v>
      </c>
      <c r="AK4" s="21">
        <f>AG4/N4</f>
        <v>0.91666666666666674</v>
      </c>
      <c r="AL4" s="21">
        <f>AG4/K4</f>
        <v>0.15714285714285717</v>
      </c>
      <c r="AM4" s="21">
        <f>AG4/AN4</f>
        <v>0.5</v>
      </c>
      <c r="AN4" s="19">
        <v>0.22</v>
      </c>
      <c r="AO4" s="19">
        <v>0.11</v>
      </c>
      <c r="AP4" s="19">
        <f>AN4/F4</f>
        <v>7.3578595317725745E-2</v>
      </c>
      <c r="AQ4" s="19">
        <f>AN4/AO4</f>
        <v>2</v>
      </c>
      <c r="AR4" s="19">
        <f>AN4/K4</f>
        <v>0.31428571428571433</v>
      </c>
      <c r="AS4" s="85">
        <v>74</v>
      </c>
      <c r="AT4" s="86">
        <v>0</v>
      </c>
      <c r="AU4" s="86">
        <v>1</v>
      </c>
      <c r="AV4" s="86">
        <v>1</v>
      </c>
      <c r="AW4" s="86">
        <v>1</v>
      </c>
      <c r="AX4" s="86">
        <v>0</v>
      </c>
      <c r="AY4" s="87">
        <v>0</v>
      </c>
    </row>
    <row r="5" spans="2:51" s="6" customFormat="1" ht="12.95" customHeight="1" x14ac:dyDescent="0.25">
      <c r="B5" s="25"/>
      <c r="C5" s="26"/>
      <c r="D5" s="26"/>
      <c r="E5" s="27"/>
      <c r="F5" s="28">
        <v>2.99</v>
      </c>
      <c r="G5" s="29">
        <v>3.1</v>
      </c>
      <c r="H5" s="29">
        <v>1.0367892976588629</v>
      </c>
      <c r="I5" s="28">
        <v>0.11</v>
      </c>
      <c r="J5" s="28">
        <v>0.06</v>
      </c>
      <c r="K5" s="28">
        <v>0.69</v>
      </c>
      <c r="L5" s="28">
        <v>0.52</v>
      </c>
      <c r="M5" s="28">
        <v>0.52</v>
      </c>
      <c r="N5" s="28">
        <v>0.12</v>
      </c>
      <c r="O5" s="29">
        <v>1.08</v>
      </c>
      <c r="P5" s="28">
        <f t="shared" ref="P5:P68" si="0">N5+O5</f>
        <v>1.2000000000000002</v>
      </c>
      <c r="Q5" s="28">
        <f t="shared" ref="Q5:Q68" si="1">P5/K5</f>
        <v>1.7391304347826091</v>
      </c>
      <c r="R5" s="30">
        <f t="shared" ref="R5:R68" si="2">M5/K5</f>
        <v>0.75362318840579723</v>
      </c>
      <c r="S5" s="30">
        <f t="shared" ref="S5:S68" si="3">L5/K5</f>
        <v>0.75362318840579723</v>
      </c>
      <c r="T5" s="30">
        <f t="shared" ref="T5:T68" si="4">O5/N5</f>
        <v>9.0000000000000018</v>
      </c>
      <c r="U5" s="30">
        <v>0.41</v>
      </c>
      <c r="V5" s="29">
        <v>0.61</v>
      </c>
      <c r="W5" s="28">
        <v>0.14000000000000001</v>
      </c>
      <c r="X5" s="29" t="s">
        <v>56</v>
      </c>
      <c r="Y5" s="28">
        <v>0.65</v>
      </c>
      <c r="Z5" s="28">
        <f t="shared" ref="Z5:Z68" si="5">Y5/F5</f>
        <v>0.21739130434782608</v>
      </c>
      <c r="AA5" s="28">
        <v>1.25</v>
      </c>
      <c r="AB5" s="28">
        <f t="shared" ref="AB5:AB68" si="6">AA5/F5</f>
        <v>0.41806020066889626</v>
      </c>
      <c r="AC5" s="28">
        <v>0.13</v>
      </c>
      <c r="AD5" s="28">
        <f t="shared" ref="AD5:AD68" si="7">AC5/N5</f>
        <v>1.0833333333333335</v>
      </c>
      <c r="AE5" s="28">
        <f t="shared" ref="AE5:AE68" si="8">AC5/K5</f>
        <v>0.18840579710144931</v>
      </c>
      <c r="AF5" s="28">
        <f t="shared" ref="AF5:AF68" si="9">AC5/P5</f>
        <v>0.10833333333333332</v>
      </c>
      <c r="AG5" s="28">
        <v>0.11</v>
      </c>
      <c r="AH5" s="28">
        <v>0.06</v>
      </c>
      <c r="AI5" s="28">
        <f t="shared" ref="AI5:AI68" si="10">AG5/AH5</f>
        <v>1.8333333333333335</v>
      </c>
      <c r="AJ5" s="28">
        <f t="shared" ref="AJ5:AJ68" si="11">AG5/AC5</f>
        <v>0.84615384615384615</v>
      </c>
      <c r="AK5" s="29">
        <f t="shared" ref="AK5:AK68" si="12">AG5/N5</f>
        <v>0.91666666666666674</v>
      </c>
      <c r="AL5" s="29">
        <f t="shared" ref="AL5:AL68" si="13">AG5/K5</f>
        <v>0.15942028985507248</v>
      </c>
      <c r="AM5" s="29">
        <f t="shared" ref="AM5:AM68" si="14">AG5/AN5</f>
        <v>0.54999999999999993</v>
      </c>
      <c r="AN5" s="28">
        <v>0.2</v>
      </c>
      <c r="AO5" s="28">
        <v>0.1</v>
      </c>
      <c r="AP5" s="28">
        <f t="shared" ref="AP5:AP68" si="15">AN5/F5</f>
        <v>6.6889632107023408E-2</v>
      </c>
      <c r="AQ5" s="28">
        <f t="shared" ref="AQ5:AQ68" si="16">AN5/AO5</f>
        <v>2</v>
      </c>
      <c r="AR5" s="28">
        <f t="shared" ref="AR5:AR68" si="17">AN5/K5</f>
        <v>0.28985507246376818</v>
      </c>
      <c r="AS5" s="88">
        <v>80</v>
      </c>
      <c r="AT5" s="89"/>
      <c r="AU5" s="89"/>
      <c r="AV5" s="89"/>
      <c r="AW5" s="89"/>
      <c r="AX5" s="89"/>
      <c r="AY5" s="90"/>
    </row>
    <row r="6" spans="2:51" s="6" customFormat="1" ht="12.95" customHeight="1" x14ac:dyDescent="0.25">
      <c r="B6" s="25">
        <v>23151</v>
      </c>
      <c r="C6" s="26" t="s">
        <v>34</v>
      </c>
      <c r="D6" s="26" t="s">
        <v>25</v>
      </c>
      <c r="E6" s="27" t="s">
        <v>47</v>
      </c>
      <c r="F6" s="28">
        <v>2.8400000000000003</v>
      </c>
      <c r="G6" s="29">
        <v>2.8499999999999996</v>
      </c>
      <c r="H6" s="29">
        <v>1.003521126760563</v>
      </c>
      <c r="I6" s="28">
        <v>0.11</v>
      </c>
      <c r="J6" s="28">
        <v>7.0000000000000007E-2</v>
      </c>
      <c r="K6" s="28">
        <v>0.69</v>
      </c>
      <c r="L6" s="28">
        <v>0.52</v>
      </c>
      <c r="M6" s="28">
        <v>0.57999999999999996</v>
      </c>
      <c r="N6" s="28">
        <v>0.13</v>
      </c>
      <c r="O6" s="29">
        <v>0.75</v>
      </c>
      <c r="P6" s="28">
        <f t="shared" si="0"/>
        <v>0.88</v>
      </c>
      <c r="Q6" s="28">
        <f t="shared" si="1"/>
        <v>1.2753623188405798</v>
      </c>
      <c r="R6" s="30">
        <f t="shared" si="2"/>
        <v>0.84057971014492749</v>
      </c>
      <c r="S6" s="30">
        <f t="shared" si="3"/>
        <v>0.75362318840579723</v>
      </c>
      <c r="T6" s="30">
        <f t="shared" si="4"/>
        <v>5.7692307692307692</v>
      </c>
      <c r="U6" s="29" t="s">
        <v>56</v>
      </c>
      <c r="V6" s="28">
        <v>0.59</v>
      </c>
      <c r="W6" s="28">
        <v>0.13</v>
      </c>
      <c r="X6" s="28">
        <v>0.51</v>
      </c>
      <c r="Y6" s="28">
        <v>0.63</v>
      </c>
      <c r="Z6" s="28">
        <f t="shared" si="5"/>
        <v>0.22183098591549294</v>
      </c>
      <c r="AA6" s="28">
        <v>1.17</v>
      </c>
      <c r="AB6" s="28">
        <f t="shared" si="6"/>
        <v>0.41197183098591544</v>
      </c>
      <c r="AC6" s="28">
        <v>0.12</v>
      </c>
      <c r="AD6" s="28">
        <f t="shared" si="7"/>
        <v>0.92307692307692302</v>
      </c>
      <c r="AE6" s="28">
        <f t="shared" si="8"/>
        <v>0.17391304347826086</v>
      </c>
      <c r="AF6" s="28">
        <f t="shared" si="9"/>
        <v>0.13636363636363635</v>
      </c>
      <c r="AG6" s="28">
        <v>0.1</v>
      </c>
      <c r="AH6" s="28">
        <v>0.06</v>
      </c>
      <c r="AI6" s="28">
        <f t="shared" si="10"/>
        <v>1.6666666666666667</v>
      </c>
      <c r="AJ6" s="28">
        <f t="shared" si="11"/>
        <v>0.83333333333333337</v>
      </c>
      <c r="AK6" s="29">
        <f t="shared" si="12"/>
        <v>0.76923076923076927</v>
      </c>
      <c r="AL6" s="29">
        <f t="shared" si="13"/>
        <v>0.14492753623188409</v>
      </c>
      <c r="AM6" s="29">
        <f t="shared" si="14"/>
        <v>0.47619047619047622</v>
      </c>
      <c r="AN6" s="28">
        <v>0.21</v>
      </c>
      <c r="AO6" s="28">
        <v>0.11</v>
      </c>
      <c r="AP6" s="28">
        <f t="shared" si="15"/>
        <v>7.3943661971830971E-2</v>
      </c>
      <c r="AQ6" s="28">
        <f t="shared" si="16"/>
        <v>1.9090909090909089</v>
      </c>
      <c r="AR6" s="28">
        <f t="shared" si="17"/>
        <v>0.30434782608695654</v>
      </c>
      <c r="AS6" s="88">
        <v>102</v>
      </c>
      <c r="AT6" s="89">
        <v>0</v>
      </c>
      <c r="AU6" s="89">
        <v>1</v>
      </c>
      <c r="AV6" s="89">
        <v>1</v>
      </c>
      <c r="AW6" s="89">
        <v>1</v>
      </c>
      <c r="AX6" s="89">
        <v>0</v>
      </c>
      <c r="AY6" s="90">
        <v>0</v>
      </c>
    </row>
    <row r="7" spans="2:51" s="6" customFormat="1" ht="12.95" customHeight="1" x14ac:dyDescent="0.25">
      <c r="B7" s="25"/>
      <c r="C7" s="26"/>
      <c r="D7" s="26"/>
      <c r="E7" s="27"/>
      <c r="F7" s="28">
        <v>2.8400000000000003</v>
      </c>
      <c r="G7" s="29" t="s">
        <v>56</v>
      </c>
      <c r="H7" s="29" t="s">
        <v>56</v>
      </c>
      <c r="I7" s="28">
        <v>0.12</v>
      </c>
      <c r="J7" s="28">
        <v>7.0000000000000007E-2</v>
      </c>
      <c r="K7" s="28">
        <v>0.66</v>
      </c>
      <c r="L7" s="28">
        <v>0.53</v>
      </c>
      <c r="M7" s="29" t="s">
        <v>56</v>
      </c>
      <c r="N7" s="29" t="s">
        <v>56</v>
      </c>
      <c r="O7" s="29" t="s">
        <v>56</v>
      </c>
      <c r="P7" s="29" t="s">
        <v>56</v>
      </c>
      <c r="Q7" s="29" t="s">
        <v>56</v>
      </c>
      <c r="R7" s="91" t="s">
        <v>56</v>
      </c>
      <c r="S7" s="30">
        <f t="shared" si="3"/>
        <v>0.80303030303030298</v>
      </c>
      <c r="T7" s="91" t="s">
        <v>56</v>
      </c>
      <c r="U7" s="29" t="s">
        <v>56</v>
      </c>
      <c r="V7" s="29">
        <v>0.61</v>
      </c>
      <c r="W7" s="29">
        <v>0.12</v>
      </c>
      <c r="X7" s="29">
        <v>0.51</v>
      </c>
      <c r="Y7" s="28">
        <v>0.63</v>
      </c>
      <c r="Z7" s="28">
        <f t="shared" si="5"/>
        <v>0.22183098591549294</v>
      </c>
      <c r="AA7" s="28">
        <v>1.17</v>
      </c>
      <c r="AB7" s="28">
        <f t="shared" si="6"/>
        <v>0.41197183098591544</v>
      </c>
      <c r="AC7" s="28">
        <v>0.12</v>
      </c>
      <c r="AD7" s="29" t="s">
        <v>56</v>
      </c>
      <c r="AE7" s="28">
        <f t="shared" si="8"/>
        <v>0.1818181818181818</v>
      </c>
      <c r="AF7" s="29" t="s">
        <v>56</v>
      </c>
      <c r="AG7" s="28">
        <v>0.1</v>
      </c>
      <c r="AH7" s="28">
        <v>0.06</v>
      </c>
      <c r="AI7" s="28">
        <f t="shared" si="10"/>
        <v>1.6666666666666667</v>
      </c>
      <c r="AJ7" s="28">
        <f t="shared" si="11"/>
        <v>0.83333333333333337</v>
      </c>
      <c r="AK7" s="29" t="s">
        <v>56</v>
      </c>
      <c r="AL7" s="29">
        <f t="shared" si="13"/>
        <v>0.15151515151515152</v>
      </c>
      <c r="AM7" s="29">
        <f t="shared" si="14"/>
        <v>0.47619047619047622</v>
      </c>
      <c r="AN7" s="28">
        <v>0.21</v>
      </c>
      <c r="AO7" s="28">
        <v>0.08</v>
      </c>
      <c r="AP7" s="28">
        <f t="shared" si="15"/>
        <v>7.3943661971830971E-2</v>
      </c>
      <c r="AQ7" s="28">
        <f t="shared" si="16"/>
        <v>2.625</v>
      </c>
      <c r="AR7" s="28">
        <f t="shared" si="17"/>
        <v>0.31818181818181818</v>
      </c>
      <c r="AS7" s="88">
        <v>110</v>
      </c>
      <c r="AT7" s="89"/>
      <c r="AU7" s="89"/>
      <c r="AV7" s="89"/>
      <c r="AW7" s="89"/>
      <c r="AX7" s="89"/>
      <c r="AY7" s="90"/>
    </row>
    <row r="8" spans="2:51" s="6" customFormat="1" ht="12.95" customHeight="1" x14ac:dyDescent="0.25">
      <c r="B8" s="25">
        <v>23151</v>
      </c>
      <c r="C8" s="26" t="s">
        <v>34</v>
      </c>
      <c r="D8" s="26" t="s">
        <v>25</v>
      </c>
      <c r="E8" s="27" t="s">
        <v>47</v>
      </c>
      <c r="F8" s="28">
        <v>2.95</v>
      </c>
      <c r="G8" s="29">
        <v>3.01</v>
      </c>
      <c r="H8" s="29">
        <v>1.0203389830508474</v>
      </c>
      <c r="I8" s="28">
        <v>0.11</v>
      </c>
      <c r="J8" s="28">
        <v>0.06</v>
      </c>
      <c r="K8" s="28">
        <v>0.7</v>
      </c>
      <c r="L8" s="29">
        <v>0.47</v>
      </c>
      <c r="M8" s="29">
        <v>0.53</v>
      </c>
      <c r="N8" s="29">
        <v>0.12</v>
      </c>
      <c r="O8" s="29">
        <v>1.02</v>
      </c>
      <c r="P8" s="28">
        <f t="shared" si="0"/>
        <v>1.1400000000000001</v>
      </c>
      <c r="Q8" s="28">
        <f t="shared" si="1"/>
        <v>1.6285714285714288</v>
      </c>
      <c r="R8" s="30">
        <f t="shared" si="2"/>
        <v>0.75714285714285723</v>
      </c>
      <c r="S8" s="30">
        <f t="shared" si="3"/>
        <v>0.67142857142857149</v>
      </c>
      <c r="T8" s="30">
        <f t="shared" si="4"/>
        <v>8.5</v>
      </c>
      <c r="U8" s="29">
        <v>0.39</v>
      </c>
      <c r="V8" s="28">
        <v>0.6</v>
      </c>
      <c r="W8" s="28">
        <v>0.12</v>
      </c>
      <c r="X8" s="28">
        <v>0.51</v>
      </c>
      <c r="Y8" s="28">
        <v>0.62</v>
      </c>
      <c r="Z8" s="28">
        <f t="shared" si="5"/>
        <v>0.21016949152542372</v>
      </c>
      <c r="AA8" s="28">
        <v>1.19</v>
      </c>
      <c r="AB8" s="28">
        <f t="shared" si="6"/>
        <v>0.40338983050847455</v>
      </c>
      <c r="AC8" s="28">
        <v>0.12</v>
      </c>
      <c r="AD8" s="28">
        <f t="shared" si="7"/>
        <v>1</v>
      </c>
      <c r="AE8" s="28">
        <f t="shared" si="8"/>
        <v>0.17142857142857143</v>
      </c>
      <c r="AF8" s="28">
        <f t="shared" si="9"/>
        <v>0.10526315789473682</v>
      </c>
      <c r="AG8" s="29">
        <v>0.11</v>
      </c>
      <c r="AH8" s="28">
        <v>0.06</v>
      </c>
      <c r="AI8" s="28">
        <f t="shared" si="10"/>
        <v>1.8333333333333335</v>
      </c>
      <c r="AJ8" s="28">
        <f t="shared" si="11"/>
        <v>0.91666666666666674</v>
      </c>
      <c r="AK8" s="29">
        <f t="shared" si="12"/>
        <v>0.91666666666666674</v>
      </c>
      <c r="AL8" s="29">
        <f t="shared" si="13"/>
        <v>0.15714285714285717</v>
      </c>
      <c r="AM8" s="29">
        <f t="shared" si="14"/>
        <v>0.44</v>
      </c>
      <c r="AN8" s="28">
        <v>0.25</v>
      </c>
      <c r="AO8" s="29">
        <v>0.11</v>
      </c>
      <c r="AP8" s="28">
        <f t="shared" si="15"/>
        <v>8.4745762711864403E-2</v>
      </c>
      <c r="AQ8" s="28">
        <f t="shared" si="16"/>
        <v>2.2727272727272729</v>
      </c>
      <c r="AR8" s="28">
        <f t="shared" si="17"/>
        <v>0.35714285714285715</v>
      </c>
      <c r="AS8" s="88">
        <v>77</v>
      </c>
      <c r="AT8" s="89">
        <v>0</v>
      </c>
      <c r="AU8" s="92">
        <v>1</v>
      </c>
      <c r="AV8" s="92">
        <v>1</v>
      </c>
      <c r="AW8" s="92">
        <v>1</v>
      </c>
      <c r="AX8" s="89">
        <v>0</v>
      </c>
      <c r="AY8" s="90">
        <v>0</v>
      </c>
    </row>
    <row r="9" spans="2:51" s="6" customFormat="1" ht="12.95" customHeight="1" x14ac:dyDescent="0.25">
      <c r="B9" s="25"/>
      <c r="C9" s="26"/>
      <c r="D9" s="26"/>
      <c r="E9" s="27"/>
      <c r="F9" s="28">
        <v>2.95</v>
      </c>
      <c r="G9" s="29">
        <v>3.02</v>
      </c>
      <c r="H9" s="29">
        <v>1.0237288135593219</v>
      </c>
      <c r="I9" s="28">
        <v>0.11</v>
      </c>
      <c r="J9" s="28">
        <v>0.06</v>
      </c>
      <c r="K9" s="29">
        <v>0.69</v>
      </c>
      <c r="L9" s="29">
        <v>0.47</v>
      </c>
      <c r="M9" s="29">
        <v>0.52</v>
      </c>
      <c r="N9" s="29">
        <v>0.13</v>
      </c>
      <c r="O9" s="29">
        <v>1.04</v>
      </c>
      <c r="P9" s="28">
        <f t="shared" si="0"/>
        <v>1.17</v>
      </c>
      <c r="Q9" s="28">
        <f t="shared" si="1"/>
        <v>1.6956521739130435</v>
      </c>
      <c r="R9" s="30">
        <f t="shared" si="2"/>
        <v>0.75362318840579723</v>
      </c>
      <c r="S9" s="30">
        <f t="shared" si="3"/>
        <v>0.6811594202898551</v>
      </c>
      <c r="T9" s="30">
        <f t="shared" si="4"/>
        <v>8</v>
      </c>
      <c r="U9" s="29">
        <v>0.39</v>
      </c>
      <c r="V9" s="29">
        <v>0.6</v>
      </c>
      <c r="W9" s="29">
        <v>0.13</v>
      </c>
      <c r="X9" s="29" t="s">
        <v>56</v>
      </c>
      <c r="Y9" s="28">
        <v>0.63</v>
      </c>
      <c r="Z9" s="28">
        <f t="shared" si="5"/>
        <v>0.2135593220338983</v>
      </c>
      <c r="AA9" s="28">
        <v>1.19</v>
      </c>
      <c r="AB9" s="28">
        <f t="shared" si="6"/>
        <v>0.40338983050847455</v>
      </c>
      <c r="AC9" s="28">
        <v>0.13</v>
      </c>
      <c r="AD9" s="28">
        <f t="shared" si="7"/>
        <v>1</v>
      </c>
      <c r="AE9" s="28">
        <f t="shared" si="8"/>
        <v>0.18840579710144931</v>
      </c>
      <c r="AF9" s="28">
        <f t="shared" si="9"/>
        <v>0.11111111111111112</v>
      </c>
      <c r="AG9" s="29">
        <v>0.11</v>
      </c>
      <c r="AH9" s="28">
        <v>0.06</v>
      </c>
      <c r="AI9" s="28">
        <f t="shared" si="10"/>
        <v>1.8333333333333335</v>
      </c>
      <c r="AJ9" s="28">
        <f t="shared" si="11"/>
        <v>0.84615384615384615</v>
      </c>
      <c r="AK9" s="29">
        <f t="shared" si="12"/>
        <v>0.84615384615384615</v>
      </c>
      <c r="AL9" s="29">
        <f t="shared" si="13"/>
        <v>0.15942028985507248</v>
      </c>
      <c r="AM9" s="29">
        <f t="shared" si="14"/>
        <v>0.47826086956521735</v>
      </c>
      <c r="AN9" s="28">
        <v>0.23</v>
      </c>
      <c r="AO9" s="29">
        <v>0.11</v>
      </c>
      <c r="AP9" s="28">
        <f t="shared" si="15"/>
        <v>7.7966101694915246E-2</v>
      </c>
      <c r="AQ9" s="28">
        <f t="shared" si="16"/>
        <v>2.0909090909090908</v>
      </c>
      <c r="AR9" s="28">
        <f t="shared" si="17"/>
        <v>0.33333333333333337</v>
      </c>
      <c r="AS9" s="88">
        <v>69</v>
      </c>
      <c r="AT9" s="92"/>
      <c r="AU9" s="92"/>
      <c r="AV9" s="92"/>
      <c r="AW9" s="92"/>
      <c r="AX9" s="89"/>
      <c r="AY9" s="90"/>
    </row>
    <row r="10" spans="2:51" s="6" customFormat="1" ht="12.95" customHeight="1" x14ac:dyDescent="0.25">
      <c r="B10" s="25">
        <v>21480</v>
      </c>
      <c r="C10" s="26" t="s">
        <v>34</v>
      </c>
      <c r="D10" s="26" t="s">
        <v>27</v>
      </c>
      <c r="E10" s="27" t="s">
        <v>146</v>
      </c>
      <c r="F10" s="28">
        <v>2.8499999999999996</v>
      </c>
      <c r="G10" s="30">
        <v>2.65</v>
      </c>
      <c r="H10" s="30">
        <v>0.92982456140350889</v>
      </c>
      <c r="I10" s="28">
        <v>0.12</v>
      </c>
      <c r="J10" s="28">
        <v>7.0000000000000007E-2</v>
      </c>
      <c r="K10" s="28">
        <v>0.59</v>
      </c>
      <c r="L10" s="28">
        <v>0.42</v>
      </c>
      <c r="M10" s="28">
        <v>0.48</v>
      </c>
      <c r="N10" s="28">
        <v>0.14000000000000001</v>
      </c>
      <c r="O10" s="28">
        <v>0.83</v>
      </c>
      <c r="P10" s="28">
        <f t="shared" si="0"/>
        <v>0.97</v>
      </c>
      <c r="Q10" s="28">
        <f t="shared" si="1"/>
        <v>1.6440677966101696</v>
      </c>
      <c r="R10" s="30">
        <f t="shared" si="2"/>
        <v>0.81355932203389836</v>
      </c>
      <c r="S10" s="30">
        <f t="shared" si="3"/>
        <v>0.71186440677966101</v>
      </c>
      <c r="T10" s="30">
        <f t="shared" si="4"/>
        <v>5.9285714285714279</v>
      </c>
      <c r="U10" s="30">
        <v>0.36</v>
      </c>
      <c r="V10" s="28">
        <v>0.55000000000000004</v>
      </c>
      <c r="W10" s="28">
        <v>0.14000000000000001</v>
      </c>
      <c r="X10" s="29" t="s">
        <v>56</v>
      </c>
      <c r="Y10" s="28">
        <v>0.6</v>
      </c>
      <c r="Z10" s="28">
        <f t="shared" si="5"/>
        <v>0.2105263157894737</v>
      </c>
      <c r="AA10" s="28">
        <v>1.08</v>
      </c>
      <c r="AB10" s="28">
        <f t="shared" si="6"/>
        <v>0.3789473684210527</v>
      </c>
      <c r="AC10" s="28">
        <v>0.12</v>
      </c>
      <c r="AD10" s="28">
        <f t="shared" si="7"/>
        <v>0.85714285714285698</v>
      </c>
      <c r="AE10" s="28">
        <f t="shared" si="8"/>
        <v>0.20338983050847459</v>
      </c>
      <c r="AF10" s="28">
        <f t="shared" si="9"/>
        <v>0.12371134020618557</v>
      </c>
      <c r="AG10" s="28">
        <v>0.1</v>
      </c>
      <c r="AH10" s="28">
        <v>0.08</v>
      </c>
      <c r="AI10" s="28">
        <f t="shared" si="10"/>
        <v>1.25</v>
      </c>
      <c r="AJ10" s="28">
        <f t="shared" si="11"/>
        <v>0.83333333333333337</v>
      </c>
      <c r="AK10" s="29">
        <f t="shared" si="12"/>
        <v>0.7142857142857143</v>
      </c>
      <c r="AL10" s="29">
        <f t="shared" si="13"/>
        <v>0.16949152542372883</v>
      </c>
      <c r="AM10" s="29">
        <f t="shared" si="14"/>
        <v>0.45454545454545459</v>
      </c>
      <c r="AN10" s="28">
        <v>0.22</v>
      </c>
      <c r="AO10" s="28">
        <v>0.13</v>
      </c>
      <c r="AP10" s="28">
        <f t="shared" si="15"/>
        <v>7.7192982456140355E-2</v>
      </c>
      <c r="AQ10" s="28">
        <f t="shared" si="16"/>
        <v>1.6923076923076923</v>
      </c>
      <c r="AR10" s="28">
        <f t="shared" si="17"/>
        <v>0.3728813559322034</v>
      </c>
      <c r="AS10" s="88">
        <v>56</v>
      </c>
      <c r="AT10" s="89">
        <v>0</v>
      </c>
      <c r="AU10" s="89">
        <v>1</v>
      </c>
      <c r="AV10" s="89">
        <v>1</v>
      </c>
      <c r="AW10" s="89">
        <v>1</v>
      </c>
      <c r="AX10" s="89">
        <v>0</v>
      </c>
      <c r="AY10" s="90">
        <v>0</v>
      </c>
    </row>
    <row r="11" spans="2:51" s="6" customFormat="1" ht="12.95" customHeight="1" x14ac:dyDescent="0.25">
      <c r="B11" s="25"/>
      <c r="C11" s="26"/>
      <c r="D11" s="26"/>
      <c r="E11" s="27"/>
      <c r="F11" s="28">
        <v>2.8499999999999996</v>
      </c>
      <c r="G11" s="91" t="s">
        <v>56</v>
      </c>
      <c r="H11" s="91" t="s">
        <v>56</v>
      </c>
      <c r="I11" s="28">
        <v>0.12</v>
      </c>
      <c r="J11" s="28">
        <v>7.0000000000000007E-2</v>
      </c>
      <c r="K11" s="28">
        <v>0.6</v>
      </c>
      <c r="L11" s="28">
        <v>0.42</v>
      </c>
      <c r="M11" s="28">
        <v>0.46</v>
      </c>
      <c r="N11" s="29" t="s">
        <v>56</v>
      </c>
      <c r="O11" s="29" t="s">
        <v>56</v>
      </c>
      <c r="P11" s="29" t="s">
        <v>56</v>
      </c>
      <c r="Q11" s="29" t="s">
        <v>56</v>
      </c>
      <c r="R11" s="30">
        <f t="shared" si="2"/>
        <v>0.76666666666666672</v>
      </c>
      <c r="S11" s="30">
        <f t="shared" si="3"/>
        <v>0.7</v>
      </c>
      <c r="T11" s="91" t="s">
        <v>56</v>
      </c>
      <c r="U11" s="30">
        <v>0.36</v>
      </c>
      <c r="V11" s="29">
        <v>0.56999999999999995</v>
      </c>
      <c r="W11" s="28">
        <v>0.15</v>
      </c>
      <c r="X11" s="29" t="s">
        <v>56</v>
      </c>
      <c r="Y11" s="28">
        <v>0.59</v>
      </c>
      <c r="Z11" s="28">
        <f t="shared" si="5"/>
        <v>0.20701754385964913</v>
      </c>
      <c r="AA11" s="28">
        <v>1.1599999999999999</v>
      </c>
      <c r="AB11" s="28">
        <f t="shared" si="6"/>
        <v>0.40701754385964917</v>
      </c>
      <c r="AC11" s="28">
        <v>0.12</v>
      </c>
      <c r="AD11" s="29" t="s">
        <v>56</v>
      </c>
      <c r="AE11" s="28">
        <f t="shared" si="8"/>
        <v>0.2</v>
      </c>
      <c r="AF11" s="29" t="s">
        <v>56</v>
      </c>
      <c r="AG11" s="28">
        <v>0.1</v>
      </c>
      <c r="AH11" s="28">
        <v>0.08</v>
      </c>
      <c r="AI11" s="28">
        <f t="shared" si="10"/>
        <v>1.25</v>
      </c>
      <c r="AJ11" s="28">
        <f t="shared" si="11"/>
        <v>0.83333333333333337</v>
      </c>
      <c r="AK11" s="29" t="s">
        <v>56</v>
      </c>
      <c r="AL11" s="29">
        <f t="shared" si="13"/>
        <v>0.16666666666666669</v>
      </c>
      <c r="AM11" s="29">
        <f t="shared" si="14"/>
        <v>0.43478260869565216</v>
      </c>
      <c r="AN11" s="28">
        <v>0.23</v>
      </c>
      <c r="AO11" s="28">
        <v>0.14000000000000001</v>
      </c>
      <c r="AP11" s="28">
        <f t="shared" si="15"/>
        <v>8.0701754385964927E-2</v>
      </c>
      <c r="AQ11" s="28">
        <f t="shared" si="16"/>
        <v>1.6428571428571428</v>
      </c>
      <c r="AR11" s="28">
        <f t="shared" si="17"/>
        <v>0.38333333333333336</v>
      </c>
      <c r="AS11" s="88">
        <v>55</v>
      </c>
      <c r="AT11" s="89"/>
      <c r="AU11" s="89"/>
      <c r="AV11" s="89"/>
      <c r="AW11" s="89"/>
      <c r="AX11" s="89"/>
      <c r="AY11" s="90"/>
    </row>
    <row r="12" spans="2:51" s="6" customFormat="1" ht="12.95" customHeight="1" x14ac:dyDescent="0.25">
      <c r="B12" s="25">
        <v>21480</v>
      </c>
      <c r="C12" s="26" t="s">
        <v>34</v>
      </c>
      <c r="D12" s="26" t="s">
        <v>27</v>
      </c>
      <c r="E12" s="27" t="s">
        <v>146</v>
      </c>
      <c r="F12" s="28">
        <v>3.08</v>
      </c>
      <c r="G12" s="29">
        <v>2.92</v>
      </c>
      <c r="H12" s="29">
        <v>0.94805194805194803</v>
      </c>
      <c r="I12" s="28">
        <v>0.1</v>
      </c>
      <c r="J12" s="28">
        <v>7.0000000000000007E-2</v>
      </c>
      <c r="K12" s="28">
        <v>0.64</v>
      </c>
      <c r="L12" s="28">
        <v>0.45</v>
      </c>
      <c r="M12" s="28">
        <v>0.49</v>
      </c>
      <c r="N12" s="28">
        <v>0.13</v>
      </c>
      <c r="O12" s="29">
        <v>1.04</v>
      </c>
      <c r="P12" s="28">
        <f t="shared" si="0"/>
        <v>1.17</v>
      </c>
      <c r="Q12" s="28">
        <f t="shared" si="1"/>
        <v>1.8281249999999998</v>
      </c>
      <c r="R12" s="30">
        <f t="shared" si="2"/>
        <v>0.765625</v>
      </c>
      <c r="S12" s="30">
        <f t="shared" si="3"/>
        <v>0.703125</v>
      </c>
      <c r="T12" s="30">
        <f t="shared" si="4"/>
        <v>8</v>
      </c>
      <c r="U12" s="29">
        <v>0.41</v>
      </c>
      <c r="V12" s="28">
        <v>0.56999999999999995</v>
      </c>
      <c r="W12" s="28">
        <v>0.16</v>
      </c>
      <c r="X12" s="28">
        <v>0.5</v>
      </c>
      <c r="Y12" s="28">
        <v>0.62</v>
      </c>
      <c r="Z12" s="28">
        <f t="shared" si="5"/>
        <v>0.20129870129870128</v>
      </c>
      <c r="AA12" s="28">
        <v>1.18</v>
      </c>
      <c r="AB12" s="28">
        <f t="shared" si="6"/>
        <v>0.38311688311688308</v>
      </c>
      <c r="AC12" s="28">
        <v>0.13</v>
      </c>
      <c r="AD12" s="28">
        <f t="shared" si="7"/>
        <v>1</v>
      </c>
      <c r="AE12" s="28">
        <f t="shared" si="8"/>
        <v>0.203125</v>
      </c>
      <c r="AF12" s="28">
        <f t="shared" si="9"/>
        <v>0.11111111111111112</v>
      </c>
      <c r="AG12" s="28">
        <v>0.11</v>
      </c>
      <c r="AH12" s="28">
        <v>0.08</v>
      </c>
      <c r="AI12" s="28">
        <f t="shared" si="10"/>
        <v>1.375</v>
      </c>
      <c r="AJ12" s="28">
        <f t="shared" si="11"/>
        <v>0.84615384615384615</v>
      </c>
      <c r="AK12" s="29">
        <f t="shared" si="12"/>
        <v>0.84615384615384615</v>
      </c>
      <c r="AL12" s="29">
        <f t="shared" si="13"/>
        <v>0.171875</v>
      </c>
      <c r="AM12" s="29">
        <f t="shared" si="14"/>
        <v>0.44</v>
      </c>
      <c r="AN12" s="29">
        <v>0.25</v>
      </c>
      <c r="AO12" s="29">
        <v>0.15</v>
      </c>
      <c r="AP12" s="28">
        <f t="shared" si="15"/>
        <v>8.1168831168831168E-2</v>
      </c>
      <c r="AQ12" s="28">
        <f t="shared" si="16"/>
        <v>1.6666666666666667</v>
      </c>
      <c r="AR12" s="28">
        <f t="shared" si="17"/>
        <v>0.390625</v>
      </c>
      <c r="AS12" s="88">
        <v>72</v>
      </c>
      <c r="AT12" s="89">
        <v>0</v>
      </c>
      <c r="AU12" s="89">
        <v>1</v>
      </c>
      <c r="AV12" s="89">
        <v>1</v>
      </c>
      <c r="AW12" s="89">
        <v>1</v>
      </c>
      <c r="AX12" s="89">
        <v>0</v>
      </c>
      <c r="AY12" s="90">
        <v>0</v>
      </c>
    </row>
    <row r="13" spans="2:51" s="6" customFormat="1" ht="12.95" customHeight="1" x14ac:dyDescent="0.25">
      <c r="B13" s="25"/>
      <c r="C13" s="26"/>
      <c r="D13" s="26"/>
      <c r="E13" s="27"/>
      <c r="F13" s="28">
        <v>3.08</v>
      </c>
      <c r="G13" s="29" t="s">
        <v>56</v>
      </c>
      <c r="H13" s="29" t="s">
        <v>56</v>
      </c>
      <c r="I13" s="29">
        <v>0.1</v>
      </c>
      <c r="J13" s="29">
        <v>7.0000000000000007E-2</v>
      </c>
      <c r="K13" s="29">
        <v>0.63</v>
      </c>
      <c r="L13" s="29">
        <v>0.45</v>
      </c>
      <c r="M13" s="29">
        <v>0.5</v>
      </c>
      <c r="N13" s="29" t="s">
        <v>56</v>
      </c>
      <c r="O13" s="29" t="s">
        <v>56</v>
      </c>
      <c r="P13" s="29" t="s">
        <v>56</v>
      </c>
      <c r="Q13" s="29" t="s">
        <v>56</v>
      </c>
      <c r="R13" s="30">
        <f t="shared" si="2"/>
        <v>0.79365079365079361</v>
      </c>
      <c r="S13" s="30">
        <f t="shared" si="3"/>
        <v>0.7142857142857143</v>
      </c>
      <c r="T13" s="91" t="s">
        <v>56</v>
      </c>
      <c r="U13" s="29">
        <v>0.41</v>
      </c>
      <c r="V13" s="29">
        <v>0.57999999999999996</v>
      </c>
      <c r="W13" s="28">
        <v>0.16</v>
      </c>
      <c r="X13" s="28">
        <v>0.49</v>
      </c>
      <c r="Y13" s="28">
        <v>0.62</v>
      </c>
      <c r="Z13" s="28">
        <f t="shared" si="5"/>
        <v>0.20129870129870128</v>
      </c>
      <c r="AA13" s="28">
        <v>1.1499999999999999</v>
      </c>
      <c r="AB13" s="28">
        <f t="shared" si="6"/>
        <v>0.37337662337662336</v>
      </c>
      <c r="AC13" s="28">
        <v>0.12</v>
      </c>
      <c r="AD13" s="29" t="s">
        <v>56</v>
      </c>
      <c r="AE13" s="28">
        <f t="shared" si="8"/>
        <v>0.19047619047619047</v>
      </c>
      <c r="AF13" s="29" t="s">
        <v>56</v>
      </c>
      <c r="AG13" s="28">
        <v>0.11</v>
      </c>
      <c r="AH13" s="28">
        <v>0.08</v>
      </c>
      <c r="AI13" s="28">
        <f t="shared" si="10"/>
        <v>1.375</v>
      </c>
      <c r="AJ13" s="28">
        <f t="shared" si="11"/>
        <v>0.91666666666666674</v>
      </c>
      <c r="AK13" s="29" t="s">
        <v>56</v>
      </c>
      <c r="AL13" s="29">
        <f t="shared" si="13"/>
        <v>0.17460317460317459</v>
      </c>
      <c r="AM13" s="29">
        <f t="shared" si="14"/>
        <v>0.45833333333333337</v>
      </c>
      <c r="AN13" s="29">
        <v>0.24</v>
      </c>
      <c r="AO13" s="29">
        <v>0.16</v>
      </c>
      <c r="AP13" s="28">
        <f t="shared" si="15"/>
        <v>7.792207792207792E-2</v>
      </c>
      <c r="AQ13" s="28">
        <f t="shared" si="16"/>
        <v>1.5</v>
      </c>
      <c r="AR13" s="28">
        <f t="shared" si="17"/>
        <v>0.38095238095238093</v>
      </c>
      <c r="AS13" s="88">
        <v>73</v>
      </c>
      <c r="AT13" s="92"/>
      <c r="AU13" s="92"/>
      <c r="AV13" s="92"/>
      <c r="AW13" s="92"/>
      <c r="AX13" s="89"/>
      <c r="AY13" s="90"/>
    </row>
    <row r="14" spans="2:51" s="6" customFormat="1" ht="12.95" customHeight="1" x14ac:dyDescent="0.25">
      <c r="B14" s="25">
        <v>21950</v>
      </c>
      <c r="C14" s="26" t="s">
        <v>34</v>
      </c>
      <c r="D14" s="26" t="s">
        <v>166</v>
      </c>
      <c r="E14" s="27" t="s">
        <v>48</v>
      </c>
      <c r="F14" s="28">
        <v>2.74</v>
      </c>
      <c r="G14" s="91" t="s">
        <v>56</v>
      </c>
      <c r="H14" s="91" t="s">
        <v>56</v>
      </c>
      <c r="I14" s="28">
        <v>0.11</v>
      </c>
      <c r="J14" s="28">
        <v>0.06</v>
      </c>
      <c r="K14" s="28">
        <v>0.61</v>
      </c>
      <c r="L14" s="28">
        <v>0.43</v>
      </c>
      <c r="M14" s="28">
        <v>0.46</v>
      </c>
      <c r="N14" s="28">
        <v>0.12</v>
      </c>
      <c r="O14" s="29" t="s">
        <v>56</v>
      </c>
      <c r="P14" s="29" t="s">
        <v>56</v>
      </c>
      <c r="Q14" s="29" t="s">
        <v>56</v>
      </c>
      <c r="R14" s="30">
        <f t="shared" si="2"/>
        <v>0.75409836065573776</v>
      </c>
      <c r="S14" s="30">
        <f t="shared" si="3"/>
        <v>0.70491803278688525</v>
      </c>
      <c r="T14" s="91" t="s">
        <v>56</v>
      </c>
      <c r="U14" s="91" t="s">
        <v>56</v>
      </c>
      <c r="V14" s="28">
        <v>0.57999999999999996</v>
      </c>
      <c r="W14" s="28">
        <v>0.11</v>
      </c>
      <c r="X14" s="28">
        <v>0.48</v>
      </c>
      <c r="Y14" s="28">
        <v>0.59</v>
      </c>
      <c r="Z14" s="28">
        <f t="shared" si="5"/>
        <v>0.21532846715328463</v>
      </c>
      <c r="AA14" s="28">
        <v>1.1499999999999999</v>
      </c>
      <c r="AB14" s="28">
        <f t="shared" si="6"/>
        <v>0.41970802919708022</v>
      </c>
      <c r="AC14" s="28">
        <v>0.12</v>
      </c>
      <c r="AD14" s="28">
        <f t="shared" si="7"/>
        <v>1</v>
      </c>
      <c r="AE14" s="28">
        <f t="shared" si="8"/>
        <v>0.19672131147540983</v>
      </c>
      <c r="AF14" s="29" t="s">
        <v>56</v>
      </c>
      <c r="AG14" s="28">
        <v>0.1</v>
      </c>
      <c r="AH14" s="28">
        <v>0.06</v>
      </c>
      <c r="AI14" s="28">
        <f t="shared" si="10"/>
        <v>1.6666666666666667</v>
      </c>
      <c r="AJ14" s="28">
        <f t="shared" si="11"/>
        <v>0.83333333333333337</v>
      </c>
      <c r="AK14" s="29">
        <f t="shared" si="12"/>
        <v>0.83333333333333337</v>
      </c>
      <c r="AL14" s="29">
        <f t="shared" si="13"/>
        <v>0.16393442622950821</v>
      </c>
      <c r="AM14" s="29">
        <f t="shared" si="14"/>
        <v>0.45454545454545459</v>
      </c>
      <c r="AN14" s="28">
        <v>0.22</v>
      </c>
      <c r="AO14" s="28">
        <v>0.11</v>
      </c>
      <c r="AP14" s="28">
        <f t="shared" si="15"/>
        <v>8.0291970802919707E-2</v>
      </c>
      <c r="AQ14" s="28">
        <f t="shared" si="16"/>
        <v>2</v>
      </c>
      <c r="AR14" s="28">
        <f t="shared" si="17"/>
        <v>0.36065573770491804</v>
      </c>
      <c r="AS14" s="88">
        <v>59</v>
      </c>
      <c r="AT14" s="89">
        <v>0</v>
      </c>
      <c r="AU14" s="89">
        <v>1</v>
      </c>
      <c r="AV14" s="89">
        <v>1</v>
      </c>
      <c r="AW14" s="89">
        <v>1</v>
      </c>
      <c r="AX14" s="89">
        <v>0</v>
      </c>
      <c r="AY14" s="90">
        <v>0</v>
      </c>
    </row>
    <row r="15" spans="2:51" s="6" customFormat="1" ht="12.95" customHeight="1" x14ac:dyDescent="0.25">
      <c r="B15" s="25"/>
      <c r="C15" s="26"/>
      <c r="D15" s="26"/>
      <c r="E15" s="27"/>
      <c r="F15" s="28">
        <v>2.74</v>
      </c>
      <c r="G15" s="30">
        <v>2.76</v>
      </c>
      <c r="H15" s="30">
        <v>1.0072992700729926</v>
      </c>
      <c r="I15" s="28">
        <v>0.12</v>
      </c>
      <c r="J15" s="28">
        <v>0.06</v>
      </c>
      <c r="K15" s="28">
        <v>0.6</v>
      </c>
      <c r="L15" s="28">
        <v>0.44</v>
      </c>
      <c r="M15" s="28">
        <v>0.47</v>
      </c>
      <c r="N15" s="28">
        <v>0.12</v>
      </c>
      <c r="O15" s="28">
        <v>0.95</v>
      </c>
      <c r="P15" s="28">
        <f t="shared" si="0"/>
        <v>1.0699999999999998</v>
      </c>
      <c r="Q15" s="28">
        <f t="shared" si="1"/>
        <v>1.7833333333333332</v>
      </c>
      <c r="R15" s="30">
        <f t="shared" si="2"/>
        <v>0.78333333333333333</v>
      </c>
      <c r="S15" s="30">
        <f t="shared" si="3"/>
        <v>0.73333333333333339</v>
      </c>
      <c r="T15" s="30">
        <f t="shared" si="4"/>
        <v>7.916666666666667</v>
      </c>
      <c r="U15" s="30">
        <v>0.38</v>
      </c>
      <c r="V15" s="29">
        <v>0.56999999999999995</v>
      </c>
      <c r="W15" s="28">
        <v>0.11</v>
      </c>
      <c r="X15" s="28">
        <v>0.49</v>
      </c>
      <c r="Y15" s="28">
        <v>0.6</v>
      </c>
      <c r="Z15" s="28">
        <f t="shared" si="5"/>
        <v>0.218978102189781</v>
      </c>
      <c r="AA15" s="28">
        <v>1.18</v>
      </c>
      <c r="AB15" s="28">
        <f t="shared" si="6"/>
        <v>0.43065693430656926</v>
      </c>
      <c r="AC15" s="28">
        <v>0.12</v>
      </c>
      <c r="AD15" s="28">
        <f t="shared" si="7"/>
        <v>1</v>
      </c>
      <c r="AE15" s="28">
        <f t="shared" si="8"/>
        <v>0.2</v>
      </c>
      <c r="AF15" s="28">
        <f t="shared" si="9"/>
        <v>0.11214953271028039</v>
      </c>
      <c r="AG15" s="28">
        <v>0.1</v>
      </c>
      <c r="AH15" s="28">
        <v>0.06</v>
      </c>
      <c r="AI15" s="28">
        <f t="shared" si="10"/>
        <v>1.6666666666666667</v>
      </c>
      <c r="AJ15" s="28">
        <f t="shared" si="11"/>
        <v>0.83333333333333337</v>
      </c>
      <c r="AK15" s="29">
        <f t="shared" si="12"/>
        <v>0.83333333333333337</v>
      </c>
      <c r="AL15" s="29">
        <f t="shared" si="13"/>
        <v>0.16666666666666669</v>
      </c>
      <c r="AM15" s="29">
        <f t="shared" si="14"/>
        <v>0.47619047619047622</v>
      </c>
      <c r="AN15" s="28">
        <v>0.21</v>
      </c>
      <c r="AO15" s="28">
        <v>0.1</v>
      </c>
      <c r="AP15" s="28">
        <f t="shared" si="15"/>
        <v>7.6642335766423347E-2</v>
      </c>
      <c r="AQ15" s="28">
        <f t="shared" si="16"/>
        <v>2.0999999999999996</v>
      </c>
      <c r="AR15" s="28">
        <f t="shared" si="17"/>
        <v>0.35</v>
      </c>
      <c r="AS15" s="88">
        <v>50</v>
      </c>
      <c r="AT15" s="89"/>
      <c r="AU15" s="89"/>
      <c r="AV15" s="89"/>
      <c r="AW15" s="89"/>
      <c r="AX15" s="89"/>
      <c r="AY15" s="90"/>
    </row>
    <row r="16" spans="2:51" s="6" customFormat="1" ht="12.95" customHeight="1" x14ac:dyDescent="0.25">
      <c r="B16" s="35">
        <v>31678</v>
      </c>
      <c r="C16" s="36" t="s">
        <v>35</v>
      </c>
      <c r="D16" s="36" t="s">
        <v>162</v>
      </c>
      <c r="E16" s="48" t="s">
        <v>62</v>
      </c>
      <c r="F16" s="38">
        <v>2.4500000000000002</v>
      </c>
      <c r="G16" s="39">
        <v>2.6199999999999997</v>
      </c>
      <c r="H16" s="39">
        <v>1.0693877551020405</v>
      </c>
      <c r="I16" s="38">
        <v>0.1</v>
      </c>
      <c r="J16" s="38">
        <v>0.06</v>
      </c>
      <c r="K16" s="38">
        <v>0.57999999999999996</v>
      </c>
      <c r="L16" s="38">
        <v>0.42</v>
      </c>
      <c r="M16" s="38">
        <v>0.46</v>
      </c>
      <c r="N16" s="38">
        <v>0.14000000000000001</v>
      </c>
      <c r="O16" s="38">
        <v>0.86</v>
      </c>
      <c r="P16" s="38">
        <f t="shared" si="0"/>
        <v>1</v>
      </c>
      <c r="Q16" s="38">
        <f t="shared" si="1"/>
        <v>1.7241379310344829</v>
      </c>
      <c r="R16" s="39">
        <f t="shared" si="2"/>
        <v>0.79310344827586221</v>
      </c>
      <c r="S16" s="39">
        <f t="shared" si="3"/>
        <v>0.72413793103448276</v>
      </c>
      <c r="T16" s="39">
        <f t="shared" si="4"/>
        <v>6.1428571428571423</v>
      </c>
      <c r="U16" s="39">
        <v>0.38</v>
      </c>
      <c r="V16" s="38">
        <v>0.56999999999999995</v>
      </c>
      <c r="W16" s="38">
        <v>0.13</v>
      </c>
      <c r="X16" s="38">
        <v>0.46</v>
      </c>
      <c r="Y16" s="38">
        <v>0.59</v>
      </c>
      <c r="Z16" s="38">
        <f t="shared" si="5"/>
        <v>0.24081632653061222</v>
      </c>
      <c r="AA16" s="38">
        <v>1.1200000000000001</v>
      </c>
      <c r="AB16" s="38">
        <f t="shared" si="6"/>
        <v>0.45714285714285713</v>
      </c>
      <c r="AC16" s="38">
        <v>0.13</v>
      </c>
      <c r="AD16" s="38">
        <f t="shared" si="7"/>
        <v>0.92857142857142849</v>
      </c>
      <c r="AE16" s="38">
        <f t="shared" si="8"/>
        <v>0.22413793103448279</v>
      </c>
      <c r="AF16" s="38">
        <f t="shared" si="9"/>
        <v>0.13</v>
      </c>
      <c r="AG16" s="38">
        <v>0.09</v>
      </c>
      <c r="AH16" s="38">
        <v>0.06</v>
      </c>
      <c r="AI16" s="38">
        <f t="shared" si="10"/>
        <v>1.5</v>
      </c>
      <c r="AJ16" s="38">
        <f t="shared" si="11"/>
        <v>0.69230769230769229</v>
      </c>
      <c r="AK16" s="43">
        <f t="shared" si="12"/>
        <v>0.64285714285714279</v>
      </c>
      <c r="AL16" s="43">
        <f t="shared" si="13"/>
        <v>0.15517241379310345</v>
      </c>
      <c r="AM16" s="43">
        <f t="shared" si="14"/>
        <v>0.5</v>
      </c>
      <c r="AN16" s="38">
        <v>0.18</v>
      </c>
      <c r="AO16" s="38">
        <v>0.09</v>
      </c>
      <c r="AP16" s="38">
        <f t="shared" si="15"/>
        <v>7.3469387755102034E-2</v>
      </c>
      <c r="AQ16" s="38">
        <f t="shared" si="16"/>
        <v>2</v>
      </c>
      <c r="AR16" s="38">
        <f t="shared" si="17"/>
        <v>0.31034482758620691</v>
      </c>
      <c r="AS16" s="65">
        <v>48</v>
      </c>
      <c r="AT16" s="66">
        <v>1</v>
      </c>
      <c r="AU16" s="66">
        <v>1</v>
      </c>
      <c r="AV16" s="66">
        <v>1</v>
      </c>
      <c r="AW16" s="66">
        <v>1</v>
      </c>
      <c r="AX16" s="66">
        <v>0</v>
      </c>
      <c r="AY16" s="67">
        <v>0</v>
      </c>
    </row>
    <row r="17" spans="2:51" s="6" customFormat="1" ht="12.95" customHeight="1" x14ac:dyDescent="0.25">
      <c r="B17" s="35"/>
      <c r="C17" s="36"/>
      <c r="D17" s="36"/>
      <c r="E17" s="69"/>
      <c r="F17" s="38">
        <v>2.4500000000000002</v>
      </c>
      <c r="G17" s="39">
        <v>2.61</v>
      </c>
      <c r="H17" s="39">
        <v>1.0653061224489795</v>
      </c>
      <c r="I17" s="38">
        <v>0.1</v>
      </c>
      <c r="J17" s="38">
        <v>7.0000000000000007E-2</v>
      </c>
      <c r="K17" s="38">
        <v>0.56000000000000005</v>
      </c>
      <c r="L17" s="38">
        <v>0.44</v>
      </c>
      <c r="M17" s="38">
        <v>0.44</v>
      </c>
      <c r="N17" s="38">
        <v>0.14000000000000001</v>
      </c>
      <c r="O17" s="38">
        <v>0.86</v>
      </c>
      <c r="P17" s="38">
        <f t="shared" si="0"/>
        <v>1</v>
      </c>
      <c r="Q17" s="38">
        <f t="shared" si="1"/>
        <v>1.7857142857142856</v>
      </c>
      <c r="R17" s="39">
        <f t="shared" si="2"/>
        <v>0.7857142857142857</v>
      </c>
      <c r="S17" s="39">
        <f t="shared" si="3"/>
        <v>0.7857142857142857</v>
      </c>
      <c r="T17" s="39">
        <f t="shared" si="4"/>
        <v>6.1428571428571423</v>
      </c>
      <c r="U17" s="84" t="s">
        <v>56</v>
      </c>
      <c r="V17" s="43">
        <v>0.55000000000000004</v>
      </c>
      <c r="W17" s="38">
        <v>0.12</v>
      </c>
      <c r="X17" s="38">
        <v>0.45</v>
      </c>
      <c r="Y17" s="38">
        <v>0.6</v>
      </c>
      <c r="Z17" s="38">
        <f t="shared" si="5"/>
        <v>0.24489795918367344</v>
      </c>
      <c r="AA17" s="38">
        <v>1.0900000000000001</v>
      </c>
      <c r="AB17" s="38">
        <f t="shared" si="6"/>
        <v>0.44489795918367347</v>
      </c>
      <c r="AC17" s="38">
        <v>0.12</v>
      </c>
      <c r="AD17" s="38">
        <f t="shared" si="7"/>
        <v>0.85714285714285698</v>
      </c>
      <c r="AE17" s="38">
        <f t="shared" si="8"/>
        <v>0.21428571428571425</v>
      </c>
      <c r="AF17" s="38">
        <f t="shared" si="9"/>
        <v>0.12</v>
      </c>
      <c r="AG17" s="38">
        <v>0.09</v>
      </c>
      <c r="AH17" s="38">
        <v>0.06</v>
      </c>
      <c r="AI17" s="38">
        <f t="shared" si="10"/>
        <v>1.5</v>
      </c>
      <c r="AJ17" s="38">
        <f t="shared" si="11"/>
        <v>0.75</v>
      </c>
      <c r="AK17" s="43">
        <f t="shared" si="12"/>
        <v>0.64285714285714279</v>
      </c>
      <c r="AL17" s="43">
        <f t="shared" si="13"/>
        <v>0.1607142857142857</v>
      </c>
      <c r="AM17" s="43">
        <f t="shared" si="14"/>
        <v>0.52941176470588225</v>
      </c>
      <c r="AN17" s="38">
        <v>0.17</v>
      </c>
      <c r="AO17" s="38">
        <v>0.11</v>
      </c>
      <c r="AP17" s="38">
        <f t="shared" si="15"/>
        <v>6.9387755102040816E-2</v>
      </c>
      <c r="AQ17" s="38">
        <f t="shared" si="16"/>
        <v>1.5454545454545456</v>
      </c>
      <c r="AR17" s="38">
        <f t="shared" si="17"/>
        <v>0.30357142857142855</v>
      </c>
      <c r="AS17" s="65">
        <v>40</v>
      </c>
      <c r="AT17" s="66"/>
      <c r="AU17" s="66"/>
      <c r="AV17" s="66"/>
      <c r="AW17" s="66"/>
      <c r="AX17" s="66"/>
      <c r="AY17" s="67"/>
    </row>
    <row r="18" spans="2:51" s="6" customFormat="1" ht="12.95" customHeight="1" x14ac:dyDescent="0.25">
      <c r="B18" s="35">
        <v>31678</v>
      </c>
      <c r="C18" s="36" t="s">
        <v>35</v>
      </c>
      <c r="D18" s="36" t="s">
        <v>162</v>
      </c>
      <c r="E18" s="48" t="s">
        <v>62</v>
      </c>
      <c r="F18" s="38">
        <v>2.6</v>
      </c>
      <c r="G18" s="43">
        <v>2.69</v>
      </c>
      <c r="H18" s="43">
        <v>1.0346153846153845</v>
      </c>
      <c r="I18" s="38">
        <v>0.09</v>
      </c>
      <c r="J18" s="38">
        <v>0.06</v>
      </c>
      <c r="K18" s="38">
        <v>0.61</v>
      </c>
      <c r="L18" s="38">
        <v>0.44</v>
      </c>
      <c r="M18" s="38">
        <v>0.47</v>
      </c>
      <c r="N18" s="38">
        <v>0.14000000000000001</v>
      </c>
      <c r="O18" s="43">
        <v>0.88</v>
      </c>
      <c r="P18" s="38">
        <f t="shared" si="0"/>
        <v>1.02</v>
      </c>
      <c r="Q18" s="38">
        <f t="shared" si="1"/>
        <v>1.6721311475409837</v>
      </c>
      <c r="R18" s="39">
        <f t="shared" si="2"/>
        <v>0.77049180327868849</v>
      </c>
      <c r="S18" s="39">
        <f t="shared" si="3"/>
        <v>0.72131147540983609</v>
      </c>
      <c r="T18" s="39">
        <f t="shared" si="4"/>
        <v>6.2857142857142856</v>
      </c>
      <c r="U18" s="43" t="s">
        <v>56</v>
      </c>
      <c r="V18" s="38">
        <v>0.55000000000000004</v>
      </c>
      <c r="W18" s="38">
        <v>0.12</v>
      </c>
      <c r="X18" s="38">
        <v>0.45</v>
      </c>
      <c r="Y18" s="38">
        <v>0.54</v>
      </c>
      <c r="Z18" s="38">
        <f t="shared" si="5"/>
        <v>0.2076923076923077</v>
      </c>
      <c r="AA18" s="43">
        <v>1.1000000000000001</v>
      </c>
      <c r="AB18" s="38">
        <f t="shared" si="6"/>
        <v>0.42307692307692307</v>
      </c>
      <c r="AC18" s="43">
        <v>0.12</v>
      </c>
      <c r="AD18" s="38">
        <f t="shared" si="7"/>
        <v>0.85714285714285698</v>
      </c>
      <c r="AE18" s="38">
        <f t="shared" si="8"/>
        <v>0.19672131147540983</v>
      </c>
      <c r="AF18" s="38">
        <f t="shared" si="9"/>
        <v>0.11764705882352941</v>
      </c>
      <c r="AG18" s="43">
        <v>0.1</v>
      </c>
      <c r="AH18" s="43">
        <v>7.0000000000000007E-2</v>
      </c>
      <c r="AI18" s="38">
        <f t="shared" si="10"/>
        <v>1.4285714285714286</v>
      </c>
      <c r="AJ18" s="38">
        <f t="shared" si="11"/>
        <v>0.83333333333333337</v>
      </c>
      <c r="AK18" s="43">
        <f t="shared" si="12"/>
        <v>0.7142857142857143</v>
      </c>
      <c r="AL18" s="43">
        <f t="shared" si="13"/>
        <v>0.16393442622950821</v>
      </c>
      <c r="AM18" s="43">
        <f t="shared" si="14"/>
        <v>0.58823529411764708</v>
      </c>
      <c r="AN18" s="43">
        <v>0.17</v>
      </c>
      <c r="AO18" s="38">
        <v>0.1</v>
      </c>
      <c r="AP18" s="38">
        <f t="shared" si="15"/>
        <v>6.5384615384615388E-2</v>
      </c>
      <c r="AQ18" s="38">
        <f t="shared" si="16"/>
        <v>1.7</v>
      </c>
      <c r="AR18" s="38">
        <f t="shared" si="17"/>
        <v>0.27868852459016397</v>
      </c>
      <c r="AS18" s="65">
        <v>39</v>
      </c>
      <c r="AT18" s="66">
        <v>1</v>
      </c>
      <c r="AU18" s="66">
        <v>1</v>
      </c>
      <c r="AV18" s="66">
        <v>1</v>
      </c>
      <c r="AW18" s="66">
        <v>1</v>
      </c>
      <c r="AX18" s="66">
        <v>0</v>
      </c>
      <c r="AY18" s="67">
        <v>0</v>
      </c>
    </row>
    <row r="19" spans="2:51" s="6" customFormat="1" ht="12.95" customHeight="1" x14ac:dyDescent="0.25">
      <c r="B19" s="35"/>
      <c r="C19" s="36"/>
      <c r="D19" s="36"/>
      <c r="E19" s="69"/>
      <c r="F19" s="38">
        <v>2.6</v>
      </c>
      <c r="G19" s="43">
        <v>3.37</v>
      </c>
      <c r="H19" s="43">
        <v>1.2961538461538462</v>
      </c>
      <c r="I19" s="38">
        <v>0.1</v>
      </c>
      <c r="J19" s="38">
        <v>0.7</v>
      </c>
      <c r="K19" s="38">
        <v>0.64</v>
      </c>
      <c r="L19" s="38">
        <v>0.44</v>
      </c>
      <c r="M19" s="38">
        <v>0.48</v>
      </c>
      <c r="N19" s="38">
        <v>0.14000000000000001</v>
      </c>
      <c r="O19" s="43">
        <v>0.87</v>
      </c>
      <c r="P19" s="38">
        <f t="shared" si="0"/>
        <v>1.01</v>
      </c>
      <c r="Q19" s="38">
        <f t="shared" si="1"/>
        <v>1.578125</v>
      </c>
      <c r="R19" s="39">
        <f t="shared" si="2"/>
        <v>0.75</v>
      </c>
      <c r="S19" s="39">
        <f t="shared" si="3"/>
        <v>0.6875</v>
      </c>
      <c r="T19" s="39">
        <f t="shared" si="4"/>
        <v>6.2142857142857135</v>
      </c>
      <c r="U19" s="43" t="s">
        <v>56</v>
      </c>
      <c r="V19" s="43">
        <v>0.55000000000000004</v>
      </c>
      <c r="W19" s="38">
        <v>0.12</v>
      </c>
      <c r="X19" s="38">
        <v>0.45</v>
      </c>
      <c r="Y19" s="43">
        <v>0.56000000000000005</v>
      </c>
      <c r="Z19" s="38">
        <f t="shared" si="5"/>
        <v>0.2153846153846154</v>
      </c>
      <c r="AA19" s="43">
        <v>1.07</v>
      </c>
      <c r="AB19" s="38">
        <f t="shared" si="6"/>
        <v>0.41153846153846158</v>
      </c>
      <c r="AC19" s="43">
        <v>0.12</v>
      </c>
      <c r="AD19" s="38">
        <f t="shared" si="7"/>
        <v>0.85714285714285698</v>
      </c>
      <c r="AE19" s="38">
        <f t="shared" si="8"/>
        <v>0.1875</v>
      </c>
      <c r="AF19" s="38">
        <f t="shared" si="9"/>
        <v>0.11881188118811881</v>
      </c>
      <c r="AG19" s="43">
        <v>0.1</v>
      </c>
      <c r="AH19" s="43">
        <v>7.0000000000000007E-2</v>
      </c>
      <c r="AI19" s="38">
        <f t="shared" si="10"/>
        <v>1.4285714285714286</v>
      </c>
      <c r="AJ19" s="38">
        <f t="shared" si="11"/>
        <v>0.83333333333333337</v>
      </c>
      <c r="AK19" s="43">
        <f t="shared" si="12"/>
        <v>0.7142857142857143</v>
      </c>
      <c r="AL19" s="43">
        <f t="shared" si="13"/>
        <v>0.15625</v>
      </c>
      <c r="AM19" s="43">
        <f t="shared" si="14"/>
        <v>0.625</v>
      </c>
      <c r="AN19" s="43">
        <v>0.16</v>
      </c>
      <c r="AO19" s="38">
        <v>7.0000000000000007E-2</v>
      </c>
      <c r="AP19" s="38">
        <f t="shared" si="15"/>
        <v>6.1538461538461535E-2</v>
      </c>
      <c r="AQ19" s="38">
        <f t="shared" si="16"/>
        <v>2.2857142857142856</v>
      </c>
      <c r="AR19" s="38">
        <f t="shared" si="17"/>
        <v>0.25</v>
      </c>
      <c r="AS19" s="65">
        <v>43</v>
      </c>
      <c r="AT19" s="66"/>
      <c r="AU19" s="66"/>
      <c r="AV19" s="66"/>
      <c r="AW19" s="66"/>
      <c r="AX19" s="66"/>
      <c r="AY19" s="67"/>
    </row>
    <row r="20" spans="2:51" s="6" customFormat="1" ht="12.95" customHeight="1" x14ac:dyDescent="0.25">
      <c r="B20" s="35">
        <v>31678</v>
      </c>
      <c r="C20" s="36" t="s">
        <v>35</v>
      </c>
      <c r="D20" s="36" t="s">
        <v>162</v>
      </c>
      <c r="E20" s="48" t="s">
        <v>62</v>
      </c>
      <c r="F20" s="38">
        <v>2.36</v>
      </c>
      <c r="G20" s="39">
        <v>2.5999999999999996</v>
      </c>
      <c r="H20" s="39">
        <v>1.1016949152542372</v>
      </c>
      <c r="I20" s="38">
        <v>0.09</v>
      </c>
      <c r="J20" s="38">
        <v>0.06</v>
      </c>
      <c r="K20" s="38">
        <v>0.56999999999999995</v>
      </c>
      <c r="L20" s="38">
        <v>0.43</v>
      </c>
      <c r="M20" s="38">
        <v>0.48</v>
      </c>
      <c r="N20" s="38">
        <v>0.13</v>
      </c>
      <c r="O20" s="38">
        <v>0.84</v>
      </c>
      <c r="P20" s="38">
        <f t="shared" si="0"/>
        <v>0.97</v>
      </c>
      <c r="Q20" s="38">
        <f t="shared" si="1"/>
        <v>1.7017543859649125</v>
      </c>
      <c r="R20" s="39">
        <f t="shared" si="2"/>
        <v>0.8421052631578948</v>
      </c>
      <c r="S20" s="39">
        <f t="shared" si="3"/>
        <v>0.75438596491228072</v>
      </c>
      <c r="T20" s="39">
        <f t="shared" si="4"/>
        <v>6.4615384615384608</v>
      </c>
      <c r="U20" s="39">
        <v>0.34</v>
      </c>
      <c r="V20" s="38">
        <v>0.56000000000000005</v>
      </c>
      <c r="W20" s="38">
        <v>0.12</v>
      </c>
      <c r="X20" s="38">
        <v>0.45</v>
      </c>
      <c r="Y20" s="38">
        <v>0.57999999999999996</v>
      </c>
      <c r="Z20" s="38">
        <f t="shared" si="5"/>
        <v>0.24576271186440676</v>
      </c>
      <c r="AA20" s="38">
        <v>1.1000000000000001</v>
      </c>
      <c r="AB20" s="38">
        <f t="shared" si="6"/>
        <v>0.46610169491525427</v>
      </c>
      <c r="AC20" s="38">
        <v>0.12</v>
      </c>
      <c r="AD20" s="38">
        <f t="shared" si="7"/>
        <v>0.92307692307692302</v>
      </c>
      <c r="AE20" s="38">
        <f t="shared" si="8"/>
        <v>0.2105263157894737</v>
      </c>
      <c r="AF20" s="38">
        <f t="shared" si="9"/>
        <v>0.12371134020618557</v>
      </c>
      <c r="AG20" s="38">
        <v>0.09</v>
      </c>
      <c r="AH20" s="38">
        <v>7.0000000000000007E-2</v>
      </c>
      <c r="AI20" s="38">
        <f t="shared" si="10"/>
        <v>1.2857142857142856</v>
      </c>
      <c r="AJ20" s="38">
        <f t="shared" si="11"/>
        <v>0.75</v>
      </c>
      <c r="AK20" s="43">
        <f t="shared" si="12"/>
        <v>0.69230769230769229</v>
      </c>
      <c r="AL20" s="43">
        <f t="shared" si="13"/>
        <v>0.15789473684210528</v>
      </c>
      <c r="AM20" s="43">
        <f t="shared" si="14"/>
        <v>0.5625</v>
      </c>
      <c r="AN20" s="38">
        <v>0.16</v>
      </c>
      <c r="AO20" s="38">
        <v>0.1</v>
      </c>
      <c r="AP20" s="38">
        <f t="shared" si="15"/>
        <v>6.7796610169491525E-2</v>
      </c>
      <c r="AQ20" s="38">
        <f t="shared" si="16"/>
        <v>1.5999999999999999</v>
      </c>
      <c r="AR20" s="38">
        <f t="shared" si="17"/>
        <v>0.28070175438596495</v>
      </c>
      <c r="AS20" s="65">
        <v>34</v>
      </c>
      <c r="AT20" s="66">
        <v>1</v>
      </c>
      <c r="AU20" s="66">
        <v>1</v>
      </c>
      <c r="AV20" s="66">
        <v>1</v>
      </c>
      <c r="AW20" s="66">
        <v>1</v>
      </c>
      <c r="AX20" s="66">
        <v>0</v>
      </c>
      <c r="AY20" s="67">
        <v>0</v>
      </c>
    </row>
    <row r="21" spans="2:51" s="6" customFormat="1" ht="12.95" customHeight="1" x14ac:dyDescent="0.25">
      <c r="B21" s="35"/>
      <c r="C21" s="36"/>
      <c r="D21" s="36"/>
      <c r="E21" s="69"/>
      <c r="F21" s="38">
        <v>2.36</v>
      </c>
      <c r="G21" s="39">
        <v>2.64</v>
      </c>
      <c r="H21" s="39">
        <v>1.1186440677966103</v>
      </c>
      <c r="I21" s="38">
        <v>0.09</v>
      </c>
      <c r="J21" s="38">
        <v>7.0000000000000007E-2</v>
      </c>
      <c r="K21" s="38">
        <v>0.59</v>
      </c>
      <c r="L21" s="38">
        <v>0.44</v>
      </c>
      <c r="M21" s="38">
        <v>0.49</v>
      </c>
      <c r="N21" s="38">
        <v>0.13</v>
      </c>
      <c r="O21" s="38">
        <v>0.83</v>
      </c>
      <c r="P21" s="38">
        <f t="shared" si="0"/>
        <v>0.96</v>
      </c>
      <c r="Q21" s="38">
        <f t="shared" si="1"/>
        <v>1.6271186440677967</v>
      </c>
      <c r="R21" s="39">
        <f t="shared" si="2"/>
        <v>0.83050847457627119</v>
      </c>
      <c r="S21" s="39">
        <f t="shared" si="3"/>
        <v>0.74576271186440679</v>
      </c>
      <c r="T21" s="39">
        <f t="shared" si="4"/>
        <v>6.3846153846153841</v>
      </c>
      <c r="U21" s="39">
        <v>0.34</v>
      </c>
      <c r="V21" s="43">
        <v>0.56000000000000005</v>
      </c>
      <c r="W21" s="38">
        <v>0.14000000000000001</v>
      </c>
      <c r="X21" s="38">
        <v>0.43</v>
      </c>
      <c r="Y21" s="43">
        <v>0.57999999999999996</v>
      </c>
      <c r="Z21" s="38">
        <f t="shared" si="5"/>
        <v>0.24576271186440676</v>
      </c>
      <c r="AA21" s="38">
        <v>1.08</v>
      </c>
      <c r="AB21" s="38">
        <f t="shared" si="6"/>
        <v>0.45762711864406785</v>
      </c>
      <c r="AC21" s="38">
        <v>0.12</v>
      </c>
      <c r="AD21" s="38">
        <f t="shared" si="7"/>
        <v>0.92307692307692302</v>
      </c>
      <c r="AE21" s="38">
        <f t="shared" si="8"/>
        <v>0.20338983050847459</v>
      </c>
      <c r="AF21" s="38">
        <f t="shared" si="9"/>
        <v>0.125</v>
      </c>
      <c r="AG21" s="38">
        <v>0.09</v>
      </c>
      <c r="AH21" s="38">
        <v>7.0000000000000007E-2</v>
      </c>
      <c r="AI21" s="38">
        <f t="shared" si="10"/>
        <v>1.2857142857142856</v>
      </c>
      <c r="AJ21" s="38">
        <f t="shared" si="11"/>
        <v>0.75</v>
      </c>
      <c r="AK21" s="43">
        <f t="shared" si="12"/>
        <v>0.69230769230769229</v>
      </c>
      <c r="AL21" s="43">
        <f t="shared" si="13"/>
        <v>0.15254237288135594</v>
      </c>
      <c r="AM21" s="43">
        <f t="shared" si="14"/>
        <v>0.64285714285714279</v>
      </c>
      <c r="AN21" s="38">
        <v>0.14000000000000001</v>
      </c>
      <c r="AO21" s="38">
        <v>0.1</v>
      </c>
      <c r="AP21" s="38">
        <f t="shared" si="15"/>
        <v>5.9322033898305093E-2</v>
      </c>
      <c r="AQ21" s="38">
        <f t="shared" si="16"/>
        <v>1.4000000000000001</v>
      </c>
      <c r="AR21" s="38">
        <f t="shared" si="17"/>
        <v>0.23728813559322037</v>
      </c>
      <c r="AS21" s="65">
        <v>34</v>
      </c>
      <c r="AT21" s="66"/>
      <c r="AU21" s="66"/>
      <c r="AV21" s="66"/>
      <c r="AW21" s="66"/>
      <c r="AX21" s="66"/>
      <c r="AY21" s="67"/>
    </row>
    <row r="22" spans="2:51" s="6" customFormat="1" ht="12.95" customHeight="1" x14ac:dyDescent="0.25">
      <c r="B22" s="35">
        <v>31678</v>
      </c>
      <c r="C22" s="36" t="s">
        <v>35</v>
      </c>
      <c r="D22" s="36" t="s">
        <v>162</v>
      </c>
      <c r="E22" s="48" t="s">
        <v>62</v>
      </c>
      <c r="F22" s="38">
        <v>2.62</v>
      </c>
      <c r="G22" s="39">
        <v>2.71</v>
      </c>
      <c r="H22" s="39">
        <v>1.0343511450381679</v>
      </c>
      <c r="I22" s="38">
        <v>0.1</v>
      </c>
      <c r="J22" s="38">
        <v>0.06</v>
      </c>
      <c r="K22" s="38">
        <v>0.63</v>
      </c>
      <c r="L22" s="38">
        <v>0.44</v>
      </c>
      <c r="M22" s="38">
        <v>0.48</v>
      </c>
      <c r="N22" s="38">
        <v>0.14000000000000001</v>
      </c>
      <c r="O22" s="38">
        <v>0.86</v>
      </c>
      <c r="P22" s="38">
        <f t="shared" si="0"/>
        <v>1</v>
      </c>
      <c r="Q22" s="38">
        <f t="shared" si="1"/>
        <v>1.5873015873015872</v>
      </c>
      <c r="R22" s="39">
        <f t="shared" si="2"/>
        <v>0.76190476190476186</v>
      </c>
      <c r="S22" s="39">
        <f t="shared" si="3"/>
        <v>0.69841269841269837</v>
      </c>
      <c r="T22" s="39">
        <f t="shared" si="4"/>
        <v>6.1428571428571423</v>
      </c>
      <c r="U22" s="39">
        <v>0.38</v>
      </c>
      <c r="V22" s="38">
        <v>0.52</v>
      </c>
      <c r="W22" s="38">
        <v>0.13</v>
      </c>
      <c r="X22" s="38">
        <v>0.45</v>
      </c>
      <c r="Y22" s="38">
        <v>0.57999999999999996</v>
      </c>
      <c r="Z22" s="38">
        <f t="shared" si="5"/>
        <v>0.2213740458015267</v>
      </c>
      <c r="AA22" s="38">
        <v>1.05</v>
      </c>
      <c r="AB22" s="38">
        <f t="shared" si="6"/>
        <v>0.40076335877862596</v>
      </c>
      <c r="AC22" s="38">
        <v>0.12</v>
      </c>
      <c r="AD22" s="38">
        <f t="shared" si="7"/>
        <v>0.85714285714285698</v>
      </c>
      <c r="AE22" s="38">
        <f t="shared" si="8"/>
        <v>0.19047619047619047</v>
      </c>
      <c r="AF22" s="38">
        <f t="shared" si="9"/>
        <v>0.12</v>
      </c>
      <c r="AG22" s="38">
        <v>0.09</v>
      </c>
      <c r="AH22" s="38">
        <v>7.0000000000000007E-2</v>
      </c>
      <c r="AI22" s="38">
        <f t="shared" si="10"/>
        <v>1.2857142857142856</v>
      </c>
      <c r="AJ22" s="38">
        <f t="shared" si="11"/>
        <v>0.75</v>
      </c>
      <c r="AK22" s="43">
        <f t="shared" si="12"/>
        <v>0.64285714285714279</v>
      </c>
      <c r="AL22" s="43">
        <f t="shared" si="13"/>
        <v>0.14285714285714285</v>
      </c>
      <c r="AM22" s="43">
        <f t="shared" si="14"/>
        <v>0.5</v>
      </c>
      <c r="AN22" s="38">
        <v>0.18</v>
      </c>
      <c r="AO22" s="38">
        <v>0.09</v>
      </c>
      <c r="AP22" s="38">
        <f t="shared" si="15"/>
        <v>6.8702290076335867E-2</v>
      </c>
      <c r="AQ22" s="38">
        <f t="shared" si="16"/>
        <v>2</v>
      </c>
      <c r="AR22" s="38">
        <f t="shared" si="17"/>
        <v>0.2857142857142857</v>
      </c>
      <c r="AS22" s="65">
        <v>27</v>
      </c>
      <c r="AT22" s="66">
        <v>1</v>
      </c>
      <c r="AU22" s="66">
        <v>1</v>
      </c>
      <c r="AV22" s="66">
        <v>1</v>
      </c>
      <c r="AW22" s="66">
        <v>1</v>
      </c>
      <c r="AX22" s="66">
        <v>0</v>
      </c>
      <c r="AY22" s="67">
        <v>0</v>
      </c>
    </row>
    <row r="23" spans="2:51" s="6" customFormat="1" ht="12.95" customHeight="1" x14ac:dyDescent="0.25">
      <c r="B23" s="35"/>
      <c r="C23" s="36"/>
      <c r="D23" s="36"/>
      <c r="E23" s="69"/>
      <c r="F23" s="38">
        <v>2.62</v>
      </c>
      <c r="G23" s="39">
        <v>2.7</v>
      </c>
      <c r="H23" s="39">
        <v>1.0305343511450382</v>
      </c>
      <c r="I23" s="38">
        <v>0.1</v>
      </c>
      <c r="J23" s="38">
        <v>0.06</v>
      </c>
      <c r="K23" s="38">
        <v>0.64</v>
      </c>
      <c r="L23" s="38">
        <v>0.46</v>
      </c>
      <c r="M23" s="38">
        <v>0.48</v>
      </c>
      <c r="N23" s="38">
        <v>0.13</v>
      </c>
      <c r="O23" s="38">
        <v>0.83</v>
      </c>
      <c r="P23" s="38">
        <f t="shared" si="0"/>
        <v>0.96</v>
      </c>
      <c r="Q23" s="38">
        <f t="shared" si="1"/>
        <v>1.5</v>
      </c>
      <c r="R23" s="39">
        <f t="shared" si="2"/>
        <v>0.75</v>
      </c>
      <c r="S23" s="39">
        <f t="shared" si="3"/>
        <v>0.71875</v>
      </c>
      <c r="T23" s="39">
        <f t="shared" si="4"/>
        <v>6.3846153846153841</v>
      </c>
      <c r="U23" s="39">
        <v>0.38</v>
      </c>
      <c r="V23" s="43">
        <v>0.53</v>
      </c>
      <c r="W23" s="38">
        <v>0.11</v>
      </c>
      <c r="X23" s="43" t="s">
        <v>56</v>
      </c>
      <c r="Y23" s="38">
        <v>0.57999999999999996</v>
      </c>
      <c r="Z23" s="38">
        <f t="shared" si="5"/>
        <v>0.2213740458015267</v>
      </c>
      <c r="AA23" s="38">
        <v>1.08</v>
      </c>
      <c r="AB23" s="38">
        <f t="shared" si="6"/>
        <v>0.41221374045801529</v>
      </c>
      <c r="AC23" s="38">
        <v>0.11</v>
      </c>
      <c r="AD23" s="38">
        <f t="shared" si="7"/>
        <v>0.84615384615384615</v>
      </c>
      <c r="AE23" s="38">
        <f t="shared" si="8"/>
        <v>0.171875</v>
      </c>
      <c r="AF23" s="38">
        <f t="shared" si="9"/>
        <v>0.11458333333333334</v>
      </c>
      <c r="AG23" s="38">
        <v>0.09</v>
      </c>
      <c r="AH23" s="38">
        <v>7.0000000000000007E-2</v>
      </c>
      <c r="AI23" s="38">
        <f t="shared" si="10"/>
        <v>1.2857142857142856</v>
      </c>
      <c r="AJ23" s="38">
        <f t="shared" si="11"/>
        <v>0.81818181818181812</v>
      </c>
      <c r="AK23" s="43">
        <f t="shared" si="12"/>
        <v>0.69230769230769229</v>
      </c>
      <c r="AL23" s="43">
        <f t="shared" si="13"/>
        <v>0.140625</v>
      </c>
      <c r="AM23" s="43">
        <f t="shared" si="14"/>
        <v>0.52941176470588225</v>
      </c>
      <c r="AN23" s="38">
        <v>0.17</v>
      </c>
      <c r="AO23" s="38">
        <v>0.09</v>
      </c>
      <c r="AP23" s="38">
        <f t="shared" si="15"/>
        <v>6.4885496183206104E-2</v>
      </c>
      <c r="AQ23" s="38">
        <f t="shared" si="16"/>
        <v>1.8888888888888891</v>
      </c>
      <c r="AR23" s="38">
        <f t="shared" si="17"/>
        <v>0.265625</v>
      </c>
      <c r="AS23" s="65">
        <v>29</v>
      </c>
      <c r="AT23" s="66"/>
      <c r="AU23" s="66"/>
      <c r="AV23" s="66"/>
      <c r="AW23" s="66"/>
      <c r="AX23" s="66"/>
      <c r="AY23" s="67"/>
    </row>
    <row r="24" spans="2:51" s="6" customFormat="1" ht="12.95" customHeight="1" x14ac:dyDescent="0.25">
      <c r="B24" s="35">
        <v>31678</v>
      </c>
      <c r="C24" s="36" t="s">
        <v>35</v>
      </c>
      <c r="D24" s="36" t="s">
        <v>162</v>
      </c>
      <c r="E24" s="48" t="s">
        <v>62</v>
      </c>
      <c r="F24" s="38">
        <v>2.63</v>
      </c>
      <c r="G24" s="39">
        <v>2.4900000000000002</v>
      </c>
      <c r="H24" s="39">
        <v>0.946768060836502</v>
      </c>
      <c r="I24" s="38">
        <v>0.1</v>
      </c>
      <c r="J24" s="38">
        <v>7.0000000000000007E-2</v>
      </c>
      <c r="K24" s="38">
        <v>0.55000000000000004</v>
      </c>
      <c r="L24" s="38">
        <v>0.44</v>
      </c>
      <c r="M24" s="38">
        <v>0.43</v>
      </c>
      <c r="N24" s="38">
        <v>0.14000000000000001</v>
      </c>
      <c r="O24" s="38">
        <v>0.76</v>
      </c>
      <c r="P24" s="38">
        <f t="shared" si="0"/>
        <v>0.9</v>
      </c>
      <c r="Q24" s="38">
        <f t="shared" si="1"/>
        <v>1.6363636363636362</v>
      </c>
      <c r="R24" s="39">
        <f t="shared" si="2"/>
        <v>0.78181818181818175</v>
      </c>
      <c r="S24" s="39">
        <f t="shared" si="3"/>
        <v>0.79999999999999993</v>
      </c>
      <c r="T24" s="39">
        <f t="shared" si="4"/>
        <v>5.4285714285714279</v>
      </c>
      <c r="U24" s="39">
        <v>0.38</v>
      </c>
      <c r="V24" s="38">
        <v>0.5</v>
      </c>
      <c r="W24" s="43">
        <v>0.12</v>
      </c>
      <c r="X24" s="43">
        <v>0.45</v>
      </c>
      <c r="Y24" s="38">
        <v>0.57999999999999996</v>
      </c>
      <c r="Z24" s="38">
        <f t="shared" si="5"/>
        <v>0.22053231939163498</v>
      </c>
      <c r="AA24" s="38">
        <v>1</v>
      </c>
      <c r="AB24" s="38">
        <f t="shared" si="6"/>
        <v>0.38022813688212931</v>
      </c>
      <c r="AC24" s="38">
        <v>0.12</v>
      </c>
      <c r="AD24" s="38">
        <f t="shared" si="7"/>
        <v>0.85714285714285698</v>
      </c>
      <c r="AE24" s="38">
        <f t="shared" si="8"/>
        <v>0.21818181818181814</v>
      </c>
      <c r="AF24" s="38">
        <f t="shared" si="9"/>
        <v>0.13333333333333333</v>
      </c>
      <c r="AG24" s="38">
        <v>0.09</v>
      </c>
      <c r="AH24" s="38">
        <v>7.0000000000000007E-2</v>
      </c>
      <c r="AI24" s="38">
        <f t="shared" si="10"/>
        <v>1.2857142857142856</v>
      </c>
      <c r="AJ24" s="38">
        <f t="shared" si="11"/>
        <v>0.75</v>
      </c>
      <c r="AK24" s="43">
        <f t="shared" si="12"/>
        <v>0.64285714285714279</v>
      </c>
      <c r="AL24" s="43">
        <f t="shared" si="13"/>
        <v>0.16363636363636361</v>
      </c>
      <c r="AM24" s="43">
        <f t="shared" si="14"/>
        <v>0.6</v>
      </c>
      <c r="AN24" s="38">
        <v>0.15</v>
      </c>
      <c r="AO24" s="38">
        <v>0.09</v>
      </c>
      <c r="AP24" s="38">
        <f t="shared" si="15"/>
        <v>5.7034220532319393E-2</v>
      </c>
      <c r="AQ24" s="38">
        <f t="shared" si="16"/>
        <v>1.6666666666666667</v>
      </c>
      <c r="AR24" s="38">
        <f t="shared" si="17"/>
        <v>0.27272727272727271</v>
      </c>
      <c r="AS24" s="65">
        <v>32</v>
      </c>
      <c r="AT24" s="66">
        <v>1</v>
      </c>
      <c r="AU24" s="66">
        <v>1</v>
      </c>
      <c r="AV24" s="66">
        <v>1</v>
      </c>
      <c r="AW24" s="66">
        <v>1</v>
      </c>
      <c r="AX24" s="66">
        <v>0</v>
      </c>
      <c r="AY24" s="67">
        <v>0</v>
      </c>
    </row>
    <row r="25" spans="2:51" s="6" customFormat="1" ht="12.95" customHeight="1" x14ac:dyDescent="0.25">
      <c r="B25" s="35"/>
      <c r="C25" s="36"/>
      <c r="D25" s="36"/>
      <c r="E25" s="69"/>
      <c r="F25" s="38">
        <v>2.63</v>
      </c>
      <c r="G25" s="43">
        <v>2.4800000000000004</v>
      </c>
      <c r="H25" s="43">
        <v>0.94296577946768079</v>
      </c>
      <c r="I25" s="38">
        <v>0.1</v>
      </c>
      <c r="J25" s="38">
        <v>0.06</v>
      </c>
      <c r="K25" s="43">
        <v>0.56000000000000005</v>
      </c>
      <c r="L25" s="43">
        <v>0.45</v>
      </c>
      <c r="M25" s="43">
        <v>0.43</v>
      </c>
      <c r="N25" s="43">
        <v>0.14000000000000001</v>
      </c>
      <c r="O25" s="43">
        <v>0.74</v>
      </c>
      <c r="P25" s="38">
        <f t="shared" si="0"/>
        <v>0.88</v>
      </c>
      <c r="Q25" s="38">
        <f t="shared" si="1"/>
        <v>1.5714285714285714</v>
      </c>
      <c r="R25" s="39">
        <f t="shared" si="2"/>
        <v>0.76785714285714279</v>
      </c>
      <c r="S25" s="39">
        <f t="shared" si="3"/>
        <v>0.80357142857142849</v>
      </c>
      <c r="T25" s="39">
        <f t="shared" si="4"/>
        <v>5.2857142857142856</v>
      </c>
      <c r="U25" s="39">
        <v>0.38</v>
      </c>
      <c r="V25" s="43">
        <v>0.51</v>
      </c>
      <c r="W25" s="43">
        <v>0.12</v>
      </c>
      <c r="X25" s="43">
        <v>0.43</v>
      </c>
      <c r="Y25" s="38">
        <v>0.55000000000000004</v>
      </c>
      <c r="Z25" s="38">
        <f t="shared" si="5"/>
        <v>0.20912547528517114</v>
      </c>
      <c r="AA25" s="38">
        <v>1.1000000000000001</v>
      </c>
      <c r="AB25" s="38">
        <f t="shared" si="6"/>
        <v>0.41825095057034228</v>
      </c>
      <c r="AC25" s="38">
        <v>0.12</v>
      </c>
      <c r="AD25" s="38">
        <f t="shared" si="7"/>
        <v>0.85714285714285698</v>
      </c>
      <c r="AE25" s="38">
        <f t="shared" si="8"/>
        <v>0.21428571428571425</v>
      </c>
      <c r="AF25" s="38">
        <f t="shared" si="9"/>
        <v>0.13636363636363635</v>
      </c>
      <c r="AG25" s="38">
        <v>0.09</v>
      </c>
      <c r="AH25" s="38">
        <v>7.0000000000000007E-2</v>
      </c>
      <c r="AI25" s="38">
        <f t="shared" si="10"/>
        <v>1.2857142857142856</v>
      </c>
      <c r="AJ25" s="38">
        <f t="shared" si="11"/>
        <v>0.75</v>
      </c>
      <c r="AK25" s="43">
        <f t="shared" si="12"/>
        <v>0.64285714285714279</v>
      </c>
      <c r="AL25" s="43">
        <f t="shared" si="13"/>
        <v>0.1607142857142857</v>
      </c>
      <c r="AM25" s="43">
        <f t="shared" si="14"/>
        <v>0.6</v>
      </c>
      <c r="AN25" s="38">
        <v>0.15</v>
      </c>
      <c r="AO25" s="43">
        <v>0.09</v>
      </c>
      <c r="AP25" s="38">
        <f t="shared" si="15"/>
        <v>5.7034220532319393E-2</v>
      </c>
      <c r="AQ25" s="38">
        <f t="shared" si="16"/>
        <v>1.6666666666666667</v>
      </c>
      <c r="AR25" s="38">
        <f t="shared" si="17"/>
        <v>0.26785714285714285</v>
      </c>
      <c r="AS25" s="65">
        <v>34</v>
      </c>
      <c r="AT25" s="68"/>
      <c r="AU25" s="66"/>
      <c r="AV25" s="66"/>
      <c r="AW25" s="66"/>
      <c r="AX25" s="66"/>
      <c r="AY25" s="67"/>
    </row>
    <row r="26" spans="2:51" s="6" customFormat="1" ht="12.95" customHeight="1" x14ac:dyDescent="0.25">
      <c r="B26" s="35">
        <v>31678</v>
      </c>
      <c r="C26" s="36" t="s">
        <v>35</v>
      </c>
      <c r="D26" s="36" t="s">
        <v>162</v>
      </c>
      <c r="E26" s="48" t="s">
        <v>62</v>
      </c>
      <c r="F26" s="38">
        <v>2.81</v>
      </c>
      <c r="G26" s="39">
        <v>2.75</v>
      </c>
      <c r="H26" s="39">
        <v>0.97864768683274017</v>
      </c>
      <c r="I26" s="38">
        <v>0.1</v>
      </c>
      <c r="J26" s="38">
        <v>0.06</v>
      </c>
      <c r="K26" s="38">
        <v>0.61</v>
      </c>
      <c r="L26" s="38">
        <v>0.45</v>
      </c>
      <c r="M26" s="38">
        <v>0.48</v>
      </c>
      <c r="N26" s="38">
        <v>0.15</v>
      </c>
      <c r="O26" s="38">
        <v>0.9</v>
      </c>
      <c r="P26" s="38">
        <f t="shared" si="0"/>
        <v>1.05</v>
      </c>
      <c r="Q26" s="38">
        <f t="shared" si="1"/>
        <v>1.7213114754098362</v>
      </c>
      <c r="R26" s="39">
        <f t="shared" si="2"/>
        <v>0.78688524590163933</v>
      </c>
      <c r="S26" s="39">
        <f t="shared" si="3"/>
        <v>0.73770491803278693</v>
      </c>
      <c r="T26" s="39">
        <f t="shared" si="4"/>
        <v>6</v>
      </c>
      <c r="U26" s="39">
        <v>0.28999999999999998</v>
      </c>
      <c r="V26" s="38">
        <v>0.56999999999999995</v>
      </c>
      <c r="W26" s="38">
        <v>0.13</v>
      </c>
      <c r="X26" s="38">
        <v>0.46</v>
      </c>
      <c r="Y26" s="38">
        <v>0.56999999999999995</v>
      </c>
      <c r="Z26" s="38">
        <f t="shared" si="5"/>
        <v>0.20284697508896796</v>
      </c>
      <c r="AA26" s="38">
        <v>1.1100000000000001</v>
      </c>
      <c r="AB26" s="38">
        <f t="shared" si="6"/>
        <v>0.39501779359430605</v>
      </c>
      <c r="AC26" s="38">
        <v>0.12</v>
      </c>
      <c r="AD26" s="38">
        <f t="shared" si="7"/>
        <v>0.8</v>
      </c>
      <c r="AE26" s="38">
        <f t="shared" si="8"/>
        <v>0.19672131147540983</v>
      </c>
      <c r="AF26" s="38">
        <f t="shared" si="9"/>
        <v>0.11428571428571428</v>
      </c>
      <c r="AG26" s="43" t="s">
        <v>56</v>
      </c>
      <c r="AH26" s="43" t="s">
        <v>56</v>
      </c>
      <c r="AI26" s="43" t="s">
        <v>56</v>
      </c>
      <c r="AJ26" s="43" t="s">
        <v>56</v>
      </c>
      <c r="AK26" s="43" t="s">
        <v>56</v>
      </c>
      <c r="AL26" s="43" t="s">
        <v>56</v>
      </c>
      <c r="AM26" s="43" t="s">
        <v>56</v>
      </c>
      <c r="AN26" s="38">
        <v>0.19</v>
      </c>
      <c r="AO26" s="38">
        <v>0.11</v>
      </c>
      <c r="AP26" s="38">
        <f t="shared" si="15"/>
        <v>6.7615658362989328E-2</v>
      </c>
      <c r="AQ26" s="38">
        <f t="shared" si="16"/>
        <v>1.7272727272727273</v>
      </c>
      <c r="AR26" s="38">
        <f t="shared" si="17"/>
        <v>0.31147540983606559</v>
      </c>
      <c r="AS26" s="65">
        <v>37</v>
      </c>
      <c r="AT26" s="66">
        <v>1</v>
      </c>
      <c r="AU26" s="66">
        <v>1</v>
      </c>
      <c r="AV26" s="66">
        <v>1</v>
      </c>
      <c r="AW26" s="66">
        <v>1</v>
      </c>
      <c r="AX26" s="66">
        <v>0</v>
      </c>
      <c r="AY26" s="67">
        <v>0</v>
      </c>
    </row>
    <row r="27" spans="2:51" s="6" customFormat="1" ht="12.95" customHeight="1" x14ac:dyDescent="0.25">
      <c r="B27" s="35"/>
      <c r="C27" s="36"/>
      <c r="D27" s="36"/>
      <c r="E27" s="37"/>
      <c r="F27" s="38">
        <v>2.81</v>
      </c>
      <c r="G27" s="84" t="s">
        <v>56</v>
      </c>
      <c r="H27" s="84" t="s">
        <v>56</v>
      </c>
      <c r="I27" s="43" t="s">
        <v>56</v>
      </c>
      <c r="J27" s="43" t="s">
        <v>56</v>
      </c>
      <c r="K27" s="43" t="s">
        <v>56</v>
      </c>
      <c r="L27" s="43" t="s">
        <v>56</v>
      </c>
      <c r="M27" s="43" t="s">
        <v>56</v>
      </c>
      <c r="N27" s="43" t="s">
        <v>56</v>
      </c>
      <c r="O27" s="43" t="s">
        <v>56</v>
      </c>
      <c r="P27" s="43" t="s">
        <v>56</v>
      </c>
      <c r="Q27" s="43" t="s">
        <v>56</v>
      </c>
      <c r="R27" s="84" t="s">
        <v>56</v>
      </c>
      <c r="S27" s="84" t="s">
        <v>56</v>
      </c>
      <c r="T27" s="84" t="s">
        <v>56</v>
      </c>
      <c r="U27" s="39">
        <v>0.28999999999999998</v>
      </c>
      <c r="V27" s="43">
        <v>0.54</v>
      </c>
      <c r="W27" s="38">
        <v>0.12</v>
      </c>
      <c r="X27" s="38">
        <v>0.45</v>
      </c>
      <c r="Y27" s="38">
        <v>0.56999999999999995</v>
      </c>
      <c r="Z27" s="38">
        <f t="shared" si="5"/>
        <v>0.20284697508896796</v>
      </c>
      <c r="AA27" s="38">
        <v>1.0900000000000001</v>
      </c>
      <c r="AB27" s="38">
        <f t="shared" si="6"/>
        <v>0.38790035587188615</v>
      </c>
      <c r="AC27" s="38">
        <v>0.12</v>
      </c>
      <c r="AD27" s="43" t="s">
        <v>56</v>
      </c>
      <c r="AE27" s="43" t="s">
        <v>56</v>
      </c>
      <c r="AF27" s="43" t="s">
        <v>56</v>
      </c>
      <c r="AG27" s="43" t="s">
        <v>56</v>
      </c>
      <c r="AH27" s="43" t="s">
        <v>56</v>
      </c>
      <c r="AI27" s="43" t="s">
        <v>56</v>
      </c>
      <c r="AJ27" s="43" t="s">
        <v>56</v>
      </c>
      <c r="AK27" s="43" t="s">
        <v>56</v>
      </c>
      <c r="AL27" s="43" t="s">
        <v>56</v>
      </c>
      <c r="AM27" s="43" t="s">
        <v>56</v>
      </c>
      <c r="AN27" s="38">
        <v>0.19</v>
      </c>
      <c r="AO27" s="38">
        <v>0.1</v>
      </c>
      <c r="AP27" s="38">
        <f t="shared" si="15"/>
        <v>6.7615658362989328E-2</v>
      </c>
      <c r="AQ27" s="38">
        <f t="shared" si="16"/>
        <v>1.9</v>
      </c>
      <c r="AR27" s="43" t="s">
        <v>56</v>
      </c>
      <c r="AS27" s="65">
        <v>29</v>
      </c>
      <c r="AT27" s="66"/>
      <c r="AU27" s="66"/>
      <c r="AV27" s="66"/>
      <c r="AW27" s="66"/>
      <c r="AX27" s="37"/>
      <c r="AY27" s="67"/>
    </row>
    <row r="28" spans="2:51" s="6" customFormat="1" ht="12.95" customHeight="1" x14ac:dyDescent="0.25">
      <c r="B28" s="35">
        <v>28012</v>
      </c>
      <c r="C28" s="36" t="s">
        <v>35</v>
      </c>
      <c r="D28" s="36" t="s">
        <v>162</v>
      </c>
      <c r="E28" s="37" t="s">
        <v>50</v>
      </c>
      <c r="F28" s="38">
        <v>1.82</v>
      </c>
      <c r="G28" s="39">
        <v>2.5500000000000003</v>
      </c>
      <c r="H28" s="39">
        <v>1.4010989010989012</v>
      </c>
      <c r="I28" s="38">
        <v>0.08</v>
      </c>
      <c r="J28" s="38">
        <v>0.05</v>
      </c>
      <c r="K28" s="38">
        <v>0.52</v>
      </c>
      <c r="L28" s="38">
        <v>0.42</v>
      </c>
      <c r="M28" s="38">
        <v>0.44</v>
      </c>
      <c r="N28" s="38">
        <v>0.13</v>
      </c>
      <c r="O28" s="38">
        <v>0.91</v>
      </c>
      <c r="P28" s="38">
        <f t="shared" si="0"/>
        <v>1.04</v>
      </c>
      <c r="Q28" s="38">
        <f t="shared" si="1"/>
        <v>2</v>
      </c>
      <c r="R28" s="39">
        <f t="shared" si="2"/>
        <v>0.84615384615384615</v>
      </c>
      <c r="S28" s="39">
        <f t="shared" si="3"/>
        <v>0.8076923076923076</v>
      </c>
      <c r="T28" s="39">
        <f t="shared" si="4"/>
        <v>7</v>
      </c>
      <c r="U28" s="39">
        <v>0.31</v>
      </c>
      <c r="V28" s="38">
        <v>0.47</v>
      </c>
      <c r="W28" s="38">
        <v>0.09</v>
      </c>
      <c r="X28" s="38">
        <v>0.38</v>
      </c>
      <c r="Y28" s="38">
        <v>0.46</v>
      </c>
      <c r="Z28" s="38">
        <f t="shared" si="5"/>
        <v>0.25274725274725274</v>
      </c>
      <c r="AA28" s="38">
        <v>0.91</v>
      </c>
      <c r="AB28" s="38">
        <f t="shared" si="6"/>
        <v>0.5</v>
      </c>
      <c r="AC28" s="38">
        <v>0.1</v>
      </c>
      <c r="AD28" s="38">
        <f t="shared" si="7"/>
        <v>0.76923076923076927</v>
      </c>
      <c r="AE28" s="38">
        <f t="shared" si="8"/>
        <v>0.19230769230769232</v>
      </c>
      <c r="AF28" s="38">
        <f t="shared" si="9"/>
        <v>9.6153846153846159E-2</v>
      </c>
      <c r="AG28" s="38">
        <v>0.09</v>
      </c>
      <c r="AH28" s="38">
        <v>0.06</v>
      </c>
      <c r="AI28" s="38">
        <f t="shared" si="10"/>
        <v>1.5</v>
      </c>
      <c r="AJ28" s="38">
        <f t="shared" si="11"/>
        <v>0.89999999999999991</v>
      </c>
      <c r="AK28" s="43">
        <f t="shared" si="12"/>
        <v>0.69230769230769229</v>
      </c>
      <c r="AL28" s="43">
        <f t="shared" si="13"/>
        <v>0.17307692307692307</v>
      </c>
      <c r="AM28" s="43">
        <f t="shared" si="14"/>
        <v>0.64285714285714279</v>
      </c>
      <c r="AN28" s="38">
        <v>0.14000000000000001</v>
      </c>
      <c r="AO28" s="38">
        <v>7.0000000000000007E-2</v>
      </c>
      <c r="AP28" s="38">
        <f t="shared" si="15"/>
        <v>7.6923076923076927E-2</v>
      </c>
      <c r="AQ28" s="38">
        <f t="shared" si="16"/>
        <v>2</v>
      </c>
      <c r="AR28" s="38">
        <f t="shared" si="17"/>
        <v>0.26923076923076927</v>
      </c>
      <c r="AS28" s="65">
        <v>54</v>
      </c>
      <c r="AT28" s="66">
        <v>1</v>
      </c>
      <c r="AU28" s="66">
        <v>1</v>
      </c>
      <c r="AV28" s="66">
        <v>1</v>
      </c>
      <c r="AW28" s="66">
        <v>1</v>
      </c>
      <c r="AX28" s="66">
        <v>0</v>
      </c>
      <c r="AY28" s="67">
        <v>0</v>
      </c>
    </row>
    <row r="29" spans="2:51" s="6" customFormat="1" ht="12.95" customHeight="1" x14ac:dyDescent="0.25">
      <c r="B29" s="35"/>
      <c r="C29" s="36"/>
      <c r="D29" s="36"/>
      <c r="E29" s="37"/>
      <c r="F29" s="38">
        <v>1.82</v>
      </c>
      <c r="G29" s="39">
        <v>2.58</v>
      </c>
      <c r="H29" s="39">
        <v>1.4175824175824177</v>
      </c>
      <c r="I29" s="38">
        <v>0.09</v>
      </c>
      <c r="J29" s="38">
        <v>0.06</v>
      </c>
      <c r="K29" s="38">
        <v>0.54</v>
      </c>
      <c r="L29" s="38">
        <v>0.43</v>
      </c>
      <c r="M29" s="38">
        <v>0.43</v>
      </c>
      <c r="N29" s="38">
        <v>0.13</v>
      </c>
      <c r="O29" s="38">
        <v>0.9</v>
      </c>
      <c r="P29" s="38">
        <f t="shared" si="0"/>
        <v>1.03</v>
      </c>
      <c r="Q29" s="38">
        <f t="shared" si="1"/>
        <v>1.9074074074074074</v>
      </c>
      <c r="R29" s="39">
        <f t="shared" si="2"/>
        <v>0.79629629629629628</v>
      </c>
      <c r="S29" s="39">
        <f t="shared" si="3"/>
        <v>0.79629629629629628</v>
      </c>
      <c r="T29" s="39">
        <f t="shared" si="4"/>
        <v>6.9230769230769234</v>
      </c>
      <c r="U29" s="39">
        <v>0.31</v>
      </c>
      <c r="V29" s="43">
        <v>0.46</v>
      </c>
      <c r="W29" s="38">
        <v>0.09</v>
      </c>
      <c r="X29" s="38">
        <v>0.37</v>
      </c>
      <c r="Y29" s="38">
        <v>0.46</v>
      </c>
      <c r="Z29" s="38">
        <f t="shared" si="5"/>
        <v>0.25274725274725274</v>
      </c>
      <c r="AA29" s="38">
        <v>0.91</v>
      </c>
      <c r="AB29" s="38">
        <f t="shared" si="6"/>
        <v>0.5</v>
      </c>
      <c r="AC29" s="38">
        <v>0.11</v>
      </c>
      <c r="AD29" s="38">
        <f t="shared" si="7"/>
        <v>0.84615384615384615</v>
      </c>
      <c r="AE29" s="38">
        <f t="shared" si="8"/>
        <v>0.20370370370370369</v>
      </c>
      <c r="AF29" s="38">
        <f t="shared" si="9"/>
        <v>0.10679611650485436</v>
      </c>
      <c r="AG29" s="38">
        <v>0.09</v>
      </c>
      <c r="AH29" s="38">
        <v>0.06</v>
      </c>
      <c r="AI29" s="38">
        <f t="shared" si="10"/>
        <v>1.5</v>
      </c>
      <c r="AJ29" s="38">
        <f t="shared" si="11"/>
        <v>0.81818181818181812</v>
      </c>
      <c r="AK29" s="43">
        <f t="shared" si="12"/>
        <v>0.69230769230769229</v>
      </c>
      <c r="AL29" s="43">
        <f t="shared" si="13"/>
        <v>0.16666666666666666</v>
      </c>
      <c r="AM29" s="43">
        <f t="shared" si="14"/>
        <v>0.69230769230769229</v>
      </c>
      <c r="AN29" s="38">
        <v>0.13</v>
      </c>
      <c r="AO29" s="38">
        <v>7.0000000000000007E-2</v>
      </c>
      <c r="AP29" s="38">
        <f t="shared" si="15"/>
        <v>7.1428571428571425E-2</v>
      </c>
      <c r="AQ29" s="38">
        <f t="shared" si="16"/>
        <v>1.857142857142857</v>
      </c>
      <c r="AR29" s="38">
        <f t="shared" si="17"/>
        <v>0.24074074074074073</v>
      </c>
      <c r="AS29" s="49">
        <v>44</v>
      </c>
      <c r="AT29" s="68"/>
      <c r="AU29" s="66"/>
      <c r="AV29" s="66"/>
      <c r="AW29" s="66"/>
      <c r="AX29" s="66"/>
      <c r="AY29" s="67"/>
    </row>
    <row r="30" spans="2:51" s="6" customFormat="1" ht="12.95" customHeight="1" x14ac:dyDescent="0.25">
      <c r="B30" s="35">
        <v>28012</v>
      </c>
      <c r="C30" s="36" t="s">
        <v>35</v>
      </c>
      <c r="D30" s="36" t="s">
        <v>162</v>
      </c>
      <c r="E30" s="37" t="s">
        <v>50</v>
      </c>
      <c r="F30" s="38">
        <v>1.96</v>
      </c>
      <c r="G30" s="39">
        <v>2.6799999999999997</v>
      </c>
      <c r="H30" s="39">
        <v>1.3673469387755102</v>
      </c>
      <c r="I30" s="38">
        <v>0.09</v>
      </c>
      <c r="J30" s="38">
        <v>0.06</v>
      </c>
      <c r="K30" s="38">
        <v>0.56999999999999995</v>
      </c>
      <c r="L30" s="38">
        <v>0.46</v>
      </c>
      <c r="M30" s="38">
        <v>0.46</v>
      </c>
      <c r="N30" s="38">
        <v>0.14000000000000001</v>
      </c>
      <c r="O30" s="38">
        <v>0.9</v>
      </c>
      <c r="P30" s="38">
        <f t="shared" si="0"/>
        <v>1.04</v>
      </c>
      <c r="Q30" s="38">
        <f t="shared" si="1"/>
        <v>1.8245614035087721</v>
      </c>
      <c r="R30" s="39">
        <f t="shared" si="2"/>
        <v>0.80701754385964919</v>
      </c>
      <c r="S30" s="39">
        <f t="shared" si="3"/>
        <v>0.80701754385964919</v>
      </c>
      <c r="T30" s="39">
        <f t="shared" si="4"/>
        <v>6.4285714285714279</v>
      </c>
      <c r="U30" s="39">
        <v>0.3</v>
      </c>
      <c r="V30" s="43">
        <v>0.48</v>
      </c>
      <c r="W30" s="38">
        <v>0.12</v>
      </c>
      <c r="X30" s="38">
        <v>0.4</v>
      </c>
      <c r="Y30" s="38">
        <v>0.49</v>
      </c>
      <c r="Z30" s="38">
        <f t="shared" si="5"/>
        <v>0.25</v>
      </c>
      <c r="AA30" s="38">
        <v>0.96</v>
      </c>
      <c r="AB30" s="38">
        <f t="shared" si="6"/>
        <v>0.48979591836734693</v>
      </c>
      <c r="AC30" s="38">
        <v>0.1</v>
      </c>
      <c r="AD30" s="38">
        <f t="shared" si="7"/>
        <v>0.7142857142857143</v>
      </c>
      <c r="AE30" s="38">
        <f t="shared" si="8"/>
        <v>0.17543859649122809</v>
      </c>
      <c r="AF30" s="38">
        <f t="shared" si="9"/>
        <v>9.6153846153846159E-2</v>
      </c>
      <c r="AG30" s="38">
        <v>0.09</v>
      </c>
      <c r="AH30" s="38">
        <v>0.06</v>
      </c>
      <c r="AI30" s="38">
        <f t="shared" si="10"/>
        <v>1.5</v>
      </c>
      <c r="AJ30" s="38">
        <f t="shared" si="11"/>
        <v>0.89999999999999991</v>
      </c>
      <c r="AK30" s="43">
        <f t="shared" si="12"/>
        <v>0.64285714285714279</v>
      </c>
      <c r="AL30" s="43">
        <f t="shared" si="13"/>
        <v>0.15789473684210528</v>
      </c>
      <c r="AM30" s="43">
        <f t="shared" si="14"/>
        <v>0.6</v>
      </c>
      <c r="AN30" s="38">
        <v>0.15</v>
      </c>
      <c r="AO30" s="38">
        <v>0.08</v>
      </c>
      <c r="AP30" s="38">
        <f t="shared" si="15"/>
        <v>7.6530612244897961E-2</v>
      </c>
      <c r="AQ30" s="38">
        <f t="shared" si="16"/>
        <v>1.875</v>
      </c>
      <c r="AR30" s="38">
        <f t="shared" si="17"/>
        <v>0.26315789473684209</v>
      </c>
      <c r="AS30" s="65">
        <v>35</v>
      </c>
      <c r="AT30" s="66">
        <v>1</v>
      </c>
      <c r="AU30" s="66">
        <v>1</v>
      </c>
      <c r="AV30" s="66">
        <v>1</v>
      </c>
      <c r="AW30" s="66">
        <v>1</v>
      </c>
      <c r="AX30" s="66">
        <v>0</v>
      </c>
      <c r="AY30" s="67">
        <v>0</v>
      </c>
    </row>
    <row r="31" spans="2:51" s="6" customFormat="1" ht="12.95" customHeight="1" x14ac:dyDescent="0.25">
      <c r="B31" s="35"/>
      <c r="C31" s="36"/>
      <c r="D31" s="36"/>
      <c r="E31" s="37"/>
      <c r="F31" s="38">
        <v>1.96</v>
      </c>
      <c r="G31" s="43">
        <v>2.4699999999999998</v>
      </c>
      <c r="H31" s="43">
        <v>1.260204081632653</v>
      </c>
      <c r="I31" s="38">
        <v>0.08</v>
      </c>
      <c r="J31" s="38">
        <v>0.06</v>
      </c>
      <c r="K31" s="38">
        <v>0.56999999999999995</v>
      </c>
      <c r="L31" s="38">
        <v>0.45</v>
      </c>
      <c r="M31" s="43">
        <v>0.45</v>
      </c>
      <c r="N31" s="43">
        <v>0.14000000000000001</v>
      </c>
      <c r="O31" s="43">
        <v>0.72</v>
      </c>
      <c r="P31" s="38">
        <f t="shared" si="0"/>
        <v>0.86</v>
      </c>
      <c r="Q31" s="38">
        <f t="shared" si="1"/>
        <v>1.5087719298245614</v>
      </c>
      <c r="R31" s="39">
        <f t="shared" si="2"/>
        <v>0.78947368421052644</v>
      </c>
      <c r="S31" s="39">
        <f t="shared" si="3"/>
        <v>0.78947368421052644</v>
      </c>
      <c r="T31" s="39">
        <f t="shared" si="4"/>
        <v>5.1428571428571423</v>
      </c>
      <c r="U31" s="39">
        <v>0.3</v>
      </c>
      <c r="V31" s="43">
        <v>0.48</v>
      </c>
      <c r="W31" s="43">
        <v>0.09</v>
      </c>
      <c r="X31" s="43">
        <v>0.39</v>
      </c>
      <c r="Y31" s="43">
        <v>0.5</v>
      </c>
      <c r="Z31" s="38">
        <f t="shared" si="5"/>
        <v>0.25510204081632654</v>
      </c>
      <c r="AA31" s="38">
        <v>0.94</v>
      </c>
      <c r="AB31" s="38">
        <f t="shared" si="6"/>
        <v>0.47959183673469385</v>
      </c>
      <c r="AC31" s="38">
        <v>0.11</v>
      </c>
      <c r="AD31" s="38">
        <f t="shared" si="7"/>
        <v>0.7857142857142857</v>
      </c>
      <c r="AE31" s="38">
        <f t="shared" si="8"/>
        <v>0.19298245614035089</v>
      </c>
      <c r="AF31" s="38">
        <f t="shared" si="9"/>
        <v>0.12790697674418605</v>
      </c>
      <c r="AG31" s="38">
        <v>0.09</v>
      </c>
      <c r="AH31" s="38">
        <v>0.06</v>
      </c>
      <c r="AI31" s="38">
        <f t="shared" si="10"/>
        <v>1.5</v>
      </c>
      <c r="AJ31" s="38">
        <f t="shared" si="11"/>
        <v>0.81818181818181812</v>
      </c>
      <c r="AK31" s="43">
        <f t="shared" si="12"/>
        <v>0.64285714285714279</v>
      </c>
      <c r="AL31" s="43">
        <f t="shared" si="13"/>
        <v>0.15789473684210528</v>
      </c>
      <c r="AM31" s="43">
        <f t="shared" si="14"/>
        <v>0.64285714285714279</v>
      </c>
      <c r="AN31" s="38">
        <v>0.14000000000000001</v>
      </c>
      <c r="AO31" s="43">
        <v>7.0000000000000007E-2</v>
      </c>
      <c r="AP31" s="38">
        <f t="shared" si="15"/>
        <v>7.1428571428571438E-2</v>
      </c>
      <c r="AQ31" s="38">
        <f t="shared" si="16"/>
        <v>2</v>
      </c>
      <c r="AR31" s="38">
        <f t="shared" si="17"/>
        <v>0.24561403508771934</v>
      </c>
      <c r="AS31" s="65">
        <v>36</v>
      </c>
      <c r="AT31" s="66"/>
      <c r="AU31" s="66"/>
      <c r="AV31" s="66"/>
      <c r="AW31" s="68"/>
      <c r="AX31" s="66"/>
      <c r="AY31" s="67"/>
    </row>
    <row r="32" spans="2:51" s="6" customFormat="1" ht="12.95" customHeight="1" x14ac:dyDescent="0.25">
      <c r="B32" s="25">
        <v>22201</v>
      </c>
      <c r="C32" s="26" t="s">
        <v>36</v>
      </c>
      <c r="D32" s="26" t="s">
        <v>162</v>
      </c>
      <c r="E32" s="27" t="s">
        <v>51</v>
      </c>
      <c r="F32" s="28">
        <v>1.77</v>
      </c>
      <c r="G32" s="29">
        <v>3.2899999999999996</v>
      </c>
      <c r="H32" s="29">
        <v>1.8587570621468925</v>
      </c>
      <c r="I32" s="28">
        <v>0.09</v>
      </c>
      <c r="J32" s="28">
        <v>0.06</v>
      </c>
      <c r="K32" s="28">
        <v>0.61</v>
      </c>
      <c r="L32" s="28">
        <v>0.41</v>
      </c>
      <c r="M32" s="29">
        <v>0.47</v>
      </c>
      <c r="N32" s="29">
        <v>0.12</v>
      </c>
      <c r="O32" s="29">
        <v>1.5299999999999998</v>
      </c>
      <c r="P32" s="28">
        <f t="shared" si="0"/>
        <v>1.65</v>
      </c>
      <c r="Q32" s="28">
        <f t="shared" si="1"/>
        <v>2.7049180327868854</v>
      </c>
      <c r="R32" s="30">
        <f t="shared" si="2"/>
        <v>0.77049180327868849</v>
      </c>
      <c r="S32" s="30">
        <f t="shared" si="3"/>
        <v>0.67213114754098358</v>
      </c>
      <c r="T32" s="30">
        <f t="shared" si="4"/>
        <v>12.749999999999998</v>
      </c>
      <c r="U32" s="29">
        <v>0.28000000000000003</v>
      </c>
      <c r="V32" s="29">
        <v>0.5</v>
      </c>
      <c r="W32" s="29">
        <v>0.08</v>
      </c>
      <c r="X32" s="29">
        <v>0.39</v>
      </c>
      <c r="Y32" s="29">
        <v>0.51</v>
      </c>
      <c r="Z32" s="28">
        <f t="shared" si="5"/>
        <v>0.28813559322033899</v>
      </c>
      <c r="AA32" s="28">
        <v>0.9</v>
      </c>
      <c r="AB32" s="28">
        <f t="shared" si="6"/>
        <v>0.50847457627118642</v>
      </c>
      <c r="AC32" s="28">
        <v>0.09</v>
      </c>
      <c r="AD32" s="28">
        <f t="shared" si="7"/>
        <v>0.75</v>
      </c>
      <c r="AE32" s="28">
        <f t="shared" si="8"/>
        <v>0.14754098360655737</v>
      </c>
      <c r="AF32" s="28">
        <f t="shared" si="9"/>
        <v>5.454545454545455E-2</v>
      </c>
      <c r="AG32" s="29">
        <v>0.1</v>
      </c>
      <c r="AH32" s="28">
        <v>0.06</v>
      </c>
      <c r="AI32" s="28">
        <f t="shared" si="10"/>
        <v>1.6666666666666667</v>
      </c>
      <c r="AJ32" s="28">
        <f t="shared" si="11"/>
        <v>1.1111111111111112</v>
      </c>
      <c r="AK32" s="29">
        <f t="shared" si="12"/>
        <v>0.83333333333333337</v>
      </c>
      <c r="AL32" s="29">
        <f t="shared" si="13"/>
        <v>0.16393442622950821</v>
      </c>
      <c r="AM32" s="29">
        <f t="shared" si="14"/>
        <v>0.47619047619047622</v>
      </c>
      <c r="AN32" s="28">
        <v>0.21</v>
      </c>
      <c r="AO32" s="29">
        <v>0.14000000000000001</v>
      </c>
      <c r="AP32" s="28">
        <f t="shared" si="15"/>
        <v>0.11864406779661016</v>
      </c>
      <c r="AQ32" s="28">
        <f t="shared" si="16"/>
        <v>1.4999999999999998</v>
      </c>
      <c r="AR32" s="28">
        <f t="shared" si="17"/>
        <v>0.34426229508196721</v>
      </c>
      <c r="AS32" s="88">
        <v>23</v>
      </c>
      <c r="AT32" s="89">
        <v>1</v>
      </c>
      <c r="AU32" s="89">
        <v>1</v>
      </c>
      <c r="AV32" s="89">
        <v>1</v>
      </c>
      <c r="AW32" s="92">
        <v>0</v>
      </c>
      <c r="AX32" s="89">
        <v>0</v>
      </c>
      <c r="AY32" s="90">
        <v>1</v>
      </c>
    </row>
    <row r="33" spans="2:51" s="6" customFormat="1" ht="12.95" customHeight="1" x14ac:dyDescent="0.25">
      <c r="B33" s="25"/>
      <c r="C33" s="26"/>
      <c r="D33" s="26"/>
      <c r="E33" s="27"/>
      <c r="F33" s="28">
        <v>1.77</v>
      </c>
      <c r="G33" s="29">
        <v>3.41</v>
      </c>
      <c r="H33" s="29">
        <v>1.9265536723163843</v>
      </c>
      <c r="I33" s="28">
        <v>0.1</v>
      </c>
      <c r="J33" s="28">
        <v>0.06</v>
      </c>
      <c r="K33" s="28">
        <v>0.64</v>
      </c>
      <c r="L33" s="28">
        <v>0.41</v>
      </c>
      <c r="M33" s="29">
        <v>0.48</v>
      </c>
      <c r="N33" s="29">
        <v>0.12</v>
      </c>
      <c r="O33" s="29">
        <v>1.6</v>
      </c>
      <c r="P33" s="28">
        <f t="shared" si="0"/>
        <v>1.7200000000000002</v>
      </c>
      <c r="Q33" s="28">
        <f t="shared" si="1"/>
        <v>2.6875000000000004</v>
      </c>
      <c r="R33" s="30">
        <f t="shared" si="2"/>
        <v>0.75</v>
      </c>
      <c r="S33" s="30">
        <f t="shared" si="3"/>
        <v>0.640625</v>
      </c>
      <c r="T33" s="30">
        <f t="shared" si="4"/>
        <v>13.333333333333334</v>
      </c>
      <c r="U33" s="29">
        <v>0.28000000000000003</v>
      </c>
      <c r="V33" s="29">
        <v>0.48</v>
      </c>
      <c r="W33" s="29">
        <v>0.08</v>
      </c>
      <c r="X33" s="29">
        <v>0.38</v>
      </c>
      <c r="Y33" s="29">
        <v>0.5</v>
      </c>
      <c r="Z33" s="28">
        <f t="shared" si="5"/>
        <v>0.2824858757062147</v>
      </c>
      <c r="AA33" s="28">
        <v>0.9</v>
      </c>
      <c r="AB33" s="28">
        <f t="shared" si="6"/>
        <v>0.50847457627118642</v>
      </c>
      <c r="AC33" s="28">
        <v>0.09</v>
      </c>
      <c r="AD33" s="28">
        <f t="shared" si="7"/>
        <v>0.75</v>
      </c>
      <c r="AE33" s="28">
        <f t="shared" si="8"/>
        <v>0.140625</v>
      </c>
      <c r="AF33" s="28">
        <f t="shared" si="9"/>
        <v>5.2325581395348826E-2</v>
      </c>
      <c r="AG33" s="29">
        <v>0.1</v>
      </c>
      <c r="AH33" s="28">
        <v>0.06</v>
      </c>
      <c r="AI33" s="28">
        <f t="shared" si="10"/>
        <v>1.6666666666666667</v>
      </c>
      <c r="AJ33" s="28">
        <f t="shared" si="11"/>
        <v>1.1111111111111112</v>
      </c>
      <c r="AK33" s="29">
        <f t="shared" si="12"/>
        <v>0.83333333333333337</v>
      </c>
      <c r="AL33" s="29">
        <f t="shared" si="13"/>
        <v>0.15625</v>
      </c>
      <c r="AM33" s="29">
        <f t="shared" si="14"/>
        <v>0.45454545454545459</v>
      </c>
      <c r="AN33" s="28">
        <v>0.22</v>
      </c>
      <c r="AO33" s="29">
        <v>0.13</v>
      </c>
      <c r="AP33" s="28">
        <f t="shared" si="15"/>
        <v>0.12429378531073446</v>
      </c>
      <c r="AQ33" s="28">
        <f t="shared" si="16"/>
        <v>1.6923076923076923</v>
      </c>
      <c r="AR33" s="28">
        <f t="shared" si="17"/>
        <v>0.34375</v>
      </c>
      <c r="AS33" s="88">
        <v>29</v>
      </c>
      <c r="AT33" s="89"/>
      <c r="AU33" s="89"/>
      <c r="AV33" s="89"/>
      <c r="AW33" s="92"/>
      <c r="AX33" s="89"/>
      <c r="AY33" s="90"/>
    </row>
    <row r="34" spans="2:51" s="6" customFormat="1" ht="12.95" customHeight="1" x14ac:dyDescent="0.25">
      <c r="B34" s="25">
        <v>22201</v>
      </c>
      <c r="C34" s="26" t="s">
        <v>36</v>
      </c>
      <c r="D34" s="26" t="s">
        <v>162</v>
      </c>
      <c r="E34" s="27" t="s">
        <v>51</v>
      </c>
      <c r="F34" s="28">
        <v>2</v>
      </c>
      <c r="G34" s="30">
        <v>3.34</v>
      </c>
      <c r="H34" s="30">
        <v>1.67</v>
      </c>
      <c r="I34" s="28">
        <v>0.09</v>
      </c>
      <c r="J34" s="28">
        <v>0.06</v>
      </c>
      <c r="K34" s="28">
        <v>0.68</v>
      </c>
      <c r="L34" s="28">
        <v>0.45</v>
      </c>
      <c r="M34" s="28">
        <v>0.47</v>
      </c>
      <c r="N34" s="28">
        <v>0.12</v>
      </c>
      <c r="O34" s="28">
        <v>1.47</v>
      </c>
      <c r="P34" s="28">
        <f t="shared" si="0"/>
        <v>1.5899999999999999</v>
      </c>
      <c r="Q34" s="28">
        <f t="shared" si="1"/>
        <v>2.3382352941176467</v>
      </c>
      <c r="R34" s="30">
        <f t="shared" si="2"/>
        <v>0.69117647058823517</v>
      </c>
      <c r="S34" s="30">
        <f t="shared" si="3"/>
        <v>0.66176470588235292</v>
      </c>
      <c r="T34" s="30">
        <f t="shared" si="4"/>
        <v>12.25</v>
      </c>
      <c r="U34" s="30">
        <v>0.3</v>
      </c>
      <c r="V34" s="28">
        <v>0.47</v>
      </c>
      <c r="W34" s="28">
        <v>0.08</v>
      </c>
      <c r="X34" s="28">
        <v>0.42</v>
      </c>
      <c r="Y34" s="28">
        <v>0.53</v>
      </c>
      <c r="Z34" s="28">
        <f t="shared" si="5"/>
        <v>0.26500000000000001</v>
      </c>
      <c r="AA34" s="28">
        <v>0.95</v>
      </c>
      <c r="AB34" s="28">
        <f t="shared" si="6"/>
        <v>0.47499999999999998</v>
      </c>
      <c r="AC34" s="28">
        <v>0.1</v>
      </c>
      <c r="AD34" s="28">
        <f t="shared" si="7"/>
        <v>0.83333333333333337</v>
      </c>
      <c r="AE34" s="28">
        <f t="shared" si="8"/>
        <v>0.14705882352941177</v>
      </c>
      <c r="AF34" s="28">
        <f t="shared" si="9"/>
        <v>6.2893081761006303E-2</v>
      </c>
      <c r="AG34" s="28">
        <v>0.09</v>
      </c>
      <c r="AH34" s="28">
        <v>0.06</v>
      </c>
      <c r="AI34" s="28">
        <f t="shared" si="10"/>
        <v>1.5</v>
      </c>
      <c r="AJ34" s="28">
        <f t="shared" si="11"/>
        <v>0.89999999999999991</v>
      </c>
      <c r="AK34" s="29">
        <f t="shared" si="12"/>
        <v>0.75</v>
      </c>
      <c r="AL34" s="29">
        <f t="shared" si="13"/>
        <v>0.13235294117647056</v>
      </c>
      <c r="AM34" s="29">
        <f t="shared" si="14"/>
        <v>0.375</v>
      </c>
      <c r="AN34" s="28">
        <v>0.24</v>
      </c>
      <c r="AO34" s="28">
        <v>0.16</v>
      </c>
      <c r="AP34" s="28">
        <f t="shared" si="15"/>
        <v>0.12</v>
      </c>
      <c r="AQ34" s="28">
        <f t="shared" si="16"/>
        <v>1.5</v>
      </c>
      <c r="AR34" s="28">
        <f t="shared" si="17"/>
        <v>0.3529411764705882</v>
      </c>
      <c r="AS34" s="88">
        <v>24</v>
      </c>
      <c r="AT34" s="89">
        <v>1</v>
      </c>
      <c r="AU34" s="89">
        <v>1</v>
      </c>
      <c r="AV34" s="89">
        <v>1</v>
      </c>
      <c r="AW34" s="89">
        <v>0</v>
      </c>
      <c r="AX34" s="89">
        <v>0</v>
      </c>
      <c r="AY34" s="90">
        <v>1</v>
      </c>
    </row>
    <row r="35" spans="2:51" s="6" customFormat="1" ht="12.95" customHeight="1" x14ac:dyDescent="0.25">
      <c r="B35" s="25"/>
      <c r="C35" s="26"/>
      <c r="D35" s="26"/>
      <c r="E35" s="27"/>
      <c r="F35" s="28">
        <v>2</v>
      </c>
      <c r="G35" s="29">
        <v>3.37</v>
      </c>
      <c r="H35" s="29">
        <v>1.6850000000000001</v>
      </c>
      <c r="I35" s="28">
        <v>0.09</v>
      </c>
      <c r="J35" s="28">
        <v>0.06</v>
      </c>
      <c r="K35" s="28">
        <v>0.66</v>
      </c>
      <c r="L35" s="29">
        <v>0.43</v>
      </c>
      <c r="M35" s="29">
        <v>0.49</v>
      </c>
      <c r="N35" s="29">
        <v>0.12</v>
      </c>
      <c r="O35" s="29">
        <v>1.52</v>
      </c>
      <c r="P35" s="28">
        <f t="shared" si="0"/>
        <v>1.6400000000000001</v>
      </c>
      <c r="Q35" s="28">
        <f t="shared" si="1"/>
        <v>2.4848484848484849</v>
      </c>
      <c r="R35" s="30">
        <f t="shared" si="2"/>
        <v>0.74242424242424243</v>
      </c>
      <c r="S35" s="30">
        <f t="shared" si="3"/>
        <v>0.65151515151515149</v>
      </c>
      <c r="T35" s="30">
        <f t="shared" si="4"/>
        <v>12.666666666666668</v>
      </c>
      <c r="U35" s="30">
        <v>0.3</v>
      </c>
      <c r="V35" s="29">
        <v>0.51</v>
      </c>
      <c r="W35" s="28">
        <v>0.09</v>
      </c>
      <c r="X35" s="28">
        <v>0.41</v>
      </c>
      <c r="Y35" s="28">
        <v>0.54</v>
      </c>
      <c r="Z35" s="28">
        <f t="shared" si="5"/>
        <v>0.27</v>
      </c>
      <c r="AA35" s="28">
        <v>0.95</v>
      </c>
      <c r="AB35" s="28">
        <f t="shared" si="6"/>
        <v>0.47499999999999998</v>
      </c>
      <c r="AC35" s="28">
        <v>0.1</v>
      </c>
      <c r="AD35" s="28">
        <f t="shared" si="7"/>
        <v>0.83333333333333337</v>
      </c>
      <c r="AE35" s="28">
        <f t="shared" si="8"/>
        <v>0.15151515151515152</v>
      </c>
      <c r="AF35" s="28">
        <f t="shared" si="9"/>
        <v>6.097560975609756E-2</v>
      </c>
      <c r="AG35" s="28">
        <v>0.09</v>
      </c>
      <c r="AH35" s="28">
        <v>0.06</v>
      </c>
      <c r="AI35" s="28">
        <f t="shared" si="10"/>
        <v>1.5</v>
      </c>
      <c r="AJ35" s="28">
        <f t="shared" si="11"/>
        <v>0.89999999999999991</v>
      </c>
      <c r="AK35" s="29">
        <f t="shared" si="12"/>
        <v>0.75</v>
      </c>
      <c r="AL35" s="29">
        <f t="shared" si="13"/>
        <v>0.13636363636363635</v>
      </c>
      <c r="AM35" s="29">
        <f t="shared" si="14"/>
        <v>0.375</v>
      </c>
      <c r="AN35" s="28">
        <v>0.24</v>
      </c>
      <c r="AO35" s="29">
        <v>0.16</v>
      </c>
      <c r="AP35" s="28">
        <f t="shared" si="15"/>
        <v>0.12</v>
      </c>
      <c r="AQ35" s="28">
        <f t="shared" si="16"/>
        <v>1.5</v>
      </c>
      <c r="AR35" s="28">
        <f t="shared" si="17"/>
        <v>0.36363636363636359</v>
      </c>
      <c r="AS35" s="88">
        <v>28</v>
      </c>
      <c r="AT35" s="89"/>
      <c r="AU35" s="89"/>
      <c r="AV35" s="92"/>
      <c r="AW35" s="92"/>
      <c r="AX35" s="89"/>
      <c r="AY35" s="90"/>
    </row>
    <row r="36" spans="2:51" s="6" customFormat="1" ht="12.95" customHeight="1" x14ac:dyDescent="0.25">
      <c r="B36" s="35">
        <v>21096</v>
      </c>
      <c r="C36" s="36" t="s">
        <v>37</v>
      </c>
      <c r="D36" s="36" t="s">
        <v>147</v>
      </c>
      <c r="E36" s="70" t="s">
        <v>54</v>
      </c>
      <c r="F36" s="38">
        <v>2.15</v>
      </c>
      <c r="G36" s="43">
        <v>1.96</v>
      </c>
      <c r="H36" s="43">
        <v>0.91162790697674423</v>
      </c>
      <c r="I36" s="38">
        <v>0.08</v>
      </c>
      <c r="J36" s="38">
        <v>0.05</v>
      </c>
      <c r="K36" s="38">
        <v>0.41</v>
      </c>
      <c r="L36" s="43">
        <v>0.32</v>
      </c>
      <c r="M36" s="43">
        <v>0.35</v>
      </c>
      <c r="N36" s="43">
        <v>0.11</v>
      </c>
      <c r="O36" s="43">
        <v>0.64</v>
      </c>
      <c r="P36" s="38">
        <f t="shared" si="0"/>
        <v>0.75</v>
      </c>
      <c r="Q36" s="38">
        <f t="shared" si="1"/>
        <v>1.8292682926829269</v>
      </c>
      <c r="R36" s="39">
        <f t="shared" si="2"/>
        <v>0.85365853658536583</v>
      </c>
      <c r="S36" s="39">
        <f t="shared" si="3"/>
        <v>0.78048780487804881</v>
      </c>
      <c r="T36" s="39">
        <f t="shared" si="4"/>
        <v>5.8181818181818183</v>
      </c>
      <c r="U36" s="39">
        <v>0.3</v>
      </c>
      <c r="V36" s="43">
        <v>0.43</v>
      </c>
      <c r="W36" s="38">
        <v>0.12</v>
      </c>
      <c r="X36" s="38">
        <v>0.35</v>
      </c>
      <c r="Y36" s="38">
        <v>0.45</v>
      </c>
      <c r="Z36" s="38">
        <f t="shared" si="5"/>
        <v>0.20930232558139536</v>
      </c>
      <c r="AA36" s="38">
        <v>0.84</v>
      </c>
      <c r="AB36" s="38">
        <f t="shared" si="6"/>
        <v>0.39069767441860465</v>
      </c>
      <c r="AC36" s="38">
        <v>0.09</v>
      </c>
      <c r="AD36" s="38">
        <f t="shared" si="7"/>
        <v>0.81818181818181812</v>
      </c>
      <c r="AE36" s="38">
        <f t="shared" si="8"/>
        <v>0.21951219512195122</v>
      </c>
      <c r="AF36" s="38">
        <f t="shared" si="9"/>
        <v>0.12</v>
      </c>
      <c r="AG36" s="43">
        <v>0.08</v>
      </c>
      <c r="AH36" s="38">
        <v>0.06</v>
      </c>
      <c r="AI36" s="38">
        <f t="shared" si="10"/>
        <v>1.3333333333333335</v>
      </c>
      <c r="AJ36" s="38">
        <f t="shared" si="11"/>
        <v>0.88888888888888895</v>
      </c>
      <c r="AK36" s="43">
        <f t="shared" si="12"/>
        <v>0.72727272727272729</v>
      </c>
      <c r="AL36" s="43">
        <f t="shared" si="13"/>
        <v>0.1951219512195122</v>
      </c>
      <c r="AM36" s="43">
        <f t="shared" si="14"/>
        <v>0.39999999999999997</v>
      </c>
      <c r="AN36" s="38">
        <v>0.2</v>
      </c>
      <c r="AO36" s="43">
        <v>0.08</v>
      </c>
      <c r="AP36" s="38">
        <f t="shared" si="15"/>
        <v>9.3023255813953501E-2</v>
      </c>
      <c r="AQ36" s="38">
        <f t="shared" si="16"/>
        <v>2.5</v>
      </c>
      <c r="AR36" s="38">
        <f t="shared" si="17"/>
        <v>0.48780487804878053</v>
      </c>
      <c r="AS36" s="65">
        <v>42</v>
      </c>
      <c r="AT36" s="66">
        <v>2</v>
      </c>
      <c r="AU36" s="66">
        <v>0</v>
      </c>
      <c r="AV36" s="68">
        <v>0</v>
      </c>
      <c r="AW36" s="68">
        <v>0</v>
      </c>
      <c r="AX36" s="66">
        <v>1</v>
      </c>
      <c r="AY36" s="67">
        <v>0</v>
      </c>
    </row>
    <row r="37" spans="2:51" s="6" customFormat="1" ht="12.95" customHeight="1" x14ac:dyDescent="0.25">
      <c r="B37" s="35"/>
      <c r="C37" s="36"/>
      <c r="D37" s="36"/>
      <c r="E37" s="37"/>
      <c r="F37" s="38">
        <v>2.15</v>
      </c>
      <c r="G37" s="43">
        <v>1.9200000000000004</v>
      </c>
      <c r="H37" s="43">
        <v>0.8930232558139537</v>
      </c>
      <c r="I37" s="38">
        <v>0.08</v>
      </c>
      <c r="J37" s="38">
        <v>0.06</v>
      </c>
      <c r="K37" s="38">
        <v>0.44</v>
      </c>
      <c r="L37" s="43">
        <v>0.33</v>
      </c>
      <c r="M37" s="43">
        <v>0.35</v>
      </c>
      <c r="N37" s="43">
        <v>0.11</v>
      </c>
      <c r="O37" s="43">
        <v>0.55000000000000004</v>
      </c>
      <c r="P37" s="38">
        <f t="shared" si="0"/>
        <v>0.66</v>
      </c>
      <c r="Q37" s="38">
        <f t="shared" si="1"/>
        <v>1.5</v>
      </c>
      <c r="R37" s="39">
        <f t="shared" si="2"/>
        <v>0.79545454545454541</v>
      </c>
      <c r="S37" s="39">
        <f t="shared" si="3"/>
        <v>0.75</v>
      </c>
      <c r="T37" s="39">
        <f t="shared" si="4"/>
        <v>5</v>
      </c>
      <c r="U37" s="39">
        <v>0.3</v>
      </c>
      <c r="V37" s="43">
        <v>0.41</v>
      </c>
      <c r="W37" s="43">
        <v>0.12</v>
      </c>
      <c r="X37" s="43">
        <v>0.37</v>
      </c>
      <c r="Y37" s="38">
        <v>0.42</v>
      </c>
      <c r="Z37" s="38">
        <f t="shared" si="5"/>
        <v>0.19534883720930232</v>
      </c>
      <c r="AA37" s="43">
        <v>0.84</v>
      </c>
      <c r="AB37" s="38">
        <f t="shared" si="6"/>
        <v>0.39069767441860465</v>
      </c>
      <c r="AC37" s="43">
        <v>0.09</v>
      </c>
      <c r="AD37" s="38">
        <f t="shared" si="7"/>
        <v>0.81818181818181812</v>
      </c>
      <c r="AE37" s="38">
        <f t="shared" si="8"/>
        <v>0.20454545454545453</v>
      </c>
      <c r="AF37" s="38">
        <f t="shared" si="9"/>
        <v>0.13636363636363635</v>
      </c>
      <c r="AG37" s="43">
        <v>0.08</v>
      </c>
      <c r="AH37" s="38">
        <v>0.06</v>
      </c>
      <c r="AI37" s="38">
        <f t="shared" si="10"/>
        <v>1.3333333333333335</v>
      </c>
      <c r="AJ37" s="38">
        <f t="shared" si="11"/>
        <v>0.88888888888888895</v>
      </c>
      <c r="AK37" s="43">
        <f t="shared" si="12"/>
        <v>0.72727272727272729</v>
      </c>
      <c r="AL37" s="43">
        <f t="shared" si="13"/>
        <v>0.18181818181818182</v>
      </c>
      <c r="AM37" s="43">
        <f t="shared" si="14"/>
        <v>0.47058823529411764</v>
      </c>
      <c r="AN37" s="43">
        <v>0.17</v>
      </c>
      <c r="AO37" s="43">
        <v>0.08</v>
      </c>
      <c r="AP37" s="38">
        <f t="shared" si="15"/>
        <v>7.9069767441860478E-2</v>
      </c>
      <c r="AQ37" s="38">
        <f t="shared" si="16"/>
        <v>2.125</v>
      </c>
      <c r="AR37" s="38">
        <f t="shared" si="17"/>
        <v>0.38636363636363641</v>
      </c>
      <c r="AS37" s="65">
        <v>45</v>
      </c>
      <c r="AT37" s="66"/>
      <c r="AU37" s="66"/>
      <c r="AV37" s="68"/>
      <c r="AW37" s="68"/>
      <c r="AX37" s="66"/>
      <c r="AY37" s="67"/>
    </row>
    <row r="38" spans="2:51" s="6" customFormat="1" ht="12.95" customHeight="1" x14ac:dyDescent="0.25">
      <c r="B38" s="50">
        <v>24372</v>
      </c>
      <c r="C38" s="51" t="s">
        <v>158</v>
      </c>
      <c r="D38" s="51" t="s">
        <v>147</v>
      </c>
      <c r="E38" s="52" t="s">
        <v>173</v>
      </c>
      <c r="F38" s="30">
        <v>2.12</v>
      </c>
      <c r="G38" s="30">
        <v>2.5999999999999996</v>
      </c>
      <c r="H38" s="30">
        <v>1.2264150943396224</v>
      </c>
      <c r="I38" s="30">
        <v>0.09</v>
      </c>
      <c r="J38" s="30">
        <v>0.05</v>
      </c>
      <c r="K38" s="30">
        <v>0.74</v>
      </c>
      <c r="L38" s="30">
        <v>0.5</v>
      </c>
      <c r="M38" s="30">
        <v>0.57999999999999996</v>
      </c>
      <c r="N38" s="30">
        <v>0.13</v>
      </c>
      <c r="O38" s="30">
        <v>0.51</v>
      </c>
      <c r="P38" s="28">
        <f t="shared" si="0"/>
        <v>0.64</v>
      </c>
      <c r="Q38" s="28">
        <f t="shared" si="1"/>
        <v>0.86486486486486491</v>
      </c>
      <c r="R38" s="30">
        <f t="shared" si="2"/>
        <v>0.78378378378378377</v>
      </c>
      <c r="S38" s="30">
        <f t="shared" si="3"/>
        <v>0.67567567567567566</v>
      </c>
      <c r="T38" s="30">
        <f t="shared" si="4"/>
        <v>3.9230769230769229</v>
      </c>
      <c r="U38" s="91" t="s">
        <v>56</v>
      </c>
      <c r="V38" s="30">
        <v>0.57999999999999996</v>
      </c>
      <c r="W38" s="30">
        <v>0.1</v>
      </c>
      <c r="X38" s="30">
        <v>0.42</v>
      </c>
      <c r="Y38" s="30">
        <v>0.53</v>
      </c>
      <c r="Z38" s="28">
        <f t="shared" si="5"/>
        <v>0.25</v>
      </c>
      <c r="AA38" s="28">
        <v>1.0900000000000001</v>
      </c>
      <c r="AB38" s="28">
        <f t="shared" si="6"/>
        <v>0.51415094339622647</v>
      </c>
      <c r="AC38" s="28">
        <v>0.1</v>
      </c>
      <c r="AD38" s="28">
        <f t="shared" si="7"/>
        <v>0.76923076923076927</v>
      </c>
      <c r="AE38" s="28">
        <f t="shared" si="8"/>
        <v>0.13513513513513514</v>
      </c>
      <c r="AF38" s="28">
        <f t="shared" si="9"/>
        <v>0.15625</v>
      </c>
      <c r="AG38" s="28">
        <v>0.1</v>
      </c>
      <c r="AH38" s="28">
        <v>0.06</v>
      </c>
      <c r="AI38" s="28">
        <f t="shared" si="10"/>
        <v>1.6666666666666667</v>
      </c>
      <c r="AJ38" s="28">
        <f t="shared" si="11"/>
        <v>1</v>
      </c>
      <c r="AK38" s="29">
        <f t="shared" si="12"/>
        <v>0.76923076923076927</v>
      </c>
      <c r="AL38" s="29">
        <f t="shared" si="13"/>
        <v>0.13513513513513514</v>
      </c>
      <c r="AM38" s="29">
        <f t="shared" si="14"/>
        <v>0.52631578947368418</v>
      </c>
      <c r="AN38" s="28">
        <v>0.19</v>
      </c>
      <c r="AO38" s="28">
        <v>7.0000000000000007E-2</v>
      </c>
      <c r="AP38" s="28">
        <f t="shared" si="15"/>
        <v>8.9622641509433956E-2</v>
      </c>
      <c r="AQ38" s="28">
        <f t="shared" si="16"/>
        <v>2.714285714285714</v>
      </c>
      <c r="AR38" s="28">
        <f t="shared" si="17"/>
        <v>0.25675675675675674</v>
      </c>
      <c r="AS38" s="93">
        <v>22</v>
      </c>
      <c r="AT38" s="89">
        <v>2</v>
      </c>
      <c r="AU38" s="89">
        <v>0</v>
      </c>
      <c r="AV38" s="89">
        <v>0</v>
      </c>
      <c r="AW38" s="89">
        <v>0</v>
      </c>
      <c r="AX38" s="89">
        <v>0</v>
      </c>
      <c r="AY38" s="90">
        <v>0</v>
      </c>
    </row>
    <row r="39" spans="2:51" s="6" customFormat="1" ht="12.95" customHeight="1" x14ac:dyDescent="0.25">
      <c r="B39" s="50"/>
      <c r="C39" s="51"/>
      <c r="D39" s="51"/>
      <c r="E39" s="52"/>
      <c r="F39" s="30">
        <v>2.12</v>
      </c>
      <c r="G39" s="30">
        <v>2.63</v>
      </c>
      <c r="H39" s="30">
        <v>1.2405660377358489</v>
      </c>
      <c r="I39" s="30">
        <v>0.09</v>
      </c>
      <c r="J39" s="30">
        <v>0.05</v>
      </c>
      <c r="K39" s="30">
        <v>0.73</v>
      </c>
      <c r="L39" s="30">
        <v>0.51</v>
      </c>
      <c r="M39" s="30">
        <v>0.57999999999999996</v>
      </c>
      <c r="N39" s="30">
        <v>0.12</v>
      </c>
      <c r="O39" s="30">
        <v>0.55000000000000004</v>
      </c>
      <c r="P39" s="28">
        <f t="shared" si="0"/>
        <v>0.67</v>
      </c>
      <c r="Q39" s="28">
        <f t="shared" si="1"/>
        <v>0.91780821917808231</v>
      </c>
      <c r="R39" s="30">
        <f t="shared" si="2"/>
        <v>0.79452054794520544</v>
      </c>
      <c r="S39" s="30">
        <f t="shared" si="3"/>
        <v>0.69863013698630139</v>
      </c>
      <c r="T39" s="30">
        <f t="shared" si="4"/>
        <v>4.5833333333333339</v>
      </c>
      <c r="U39" s="91" t="s">
        <v>56</v>
      </c>
      <c r="V39" s="29">
        <v>0.57999999999999996</v>
      </c>
      <c r="W39" s="30">
        <v>0.09</v>
      </c>
      <c r="X39" s="30">
        <v>0.4</v>
      </c>
      <c r="Y39" s="30">
        <v>0.55000000000000004</v>
      </c>
      <c r="Z39" s="28">
        <f t="shared" si="5"/>
        <v>0.25943396226415094</v>
      </c>
      <c r="AA39" s="28">
        <v>1.08</v>
      </c>
      <c r="AB39" s="28">
        <f t="shared" si="6"/>
        <v>0.50943396226415094</v>
      </c>
      <c r="AC39" s="28">
        <v>0.09</v>
      </c>
      <c r="AD39" s="28">
        <f t="shared" si="7"/>
        <v>0.75</v>
      </c>
      <c r="AE39" s="28">
        <f t="shared" si="8"/>
        <v>0.12328767123287671</v>
      </c>
      <c r="AF39" s="28">
        <f t="shared" si="9"/>
        <v>0.13432835820895522</v>
      </c>
      <c r="AG39" s="28">
        <v>0.1</v>
      </c>
      <c r="AH39" s="28">
        <v>0.06</v>
      </c>
      <c r="AI39" s="28">
        <f t="shared" si="10"/>
        <v>1.6666666666666667</v>
      </c>
      <c r="AJ39" s="28">
        <f t="shared" si="11"/>
        <v>1.1111111111111112</v>
      </c>
      <c r="AK39" s="29">
        <f t="shared" si="12"/>
        <v>0.83333333333333337</v>
      </c>
      <c r="AL39" s="29">
        <f t="shared" si="13"/>
        <v>0.13698630136986303</v>
      </c>
      <c r="AM39" s="29">
        <f t="shared" si="14"/>
        <v>0.58823529411764708</v>
      </c>
      <c r="AN39" s="28">
        <v>0.17</v>
      </c>
      <c r="AO39" s="28">
        <v>7.0000000000000007E-2</v>
      </c>
      <c r="AP39" s="28">
        <f t="shared" si="15"/>
        <v>8.0188679245283015E-2</v>
      </c>
      <c r="AQ39" s="28">
        <f t="shared" si="16"/>
        <v>2.4285714285714284</v>
      </c>
      <c r="AR39" s="28">
        <f t="shared" si="17"/>
        <v>0.23287671232876714</v>
      </c>
      <c r="AS39" s="93">
        <v>23</v>
      </c>
      <c r="AT39" s="89"/>
      <c r="AU39" s="89"/>
      <c r="AV39" s="89"/>
      <c r="AW39" s="89"/>
      <c r="AX39" s="89"/>
      <c r="AY39" s="90"/>
    </row>
    <row r="40" spans="2:51" s="6" customFormat="1" ht="12.95" customHeight="1" x14ac:dyDescent="0.25">
      <c r="B40" s="46">
        <v>17065</v>
      </c>
      <c r="C40" s="47" t="s">
        <v>38</v>
      </c>
      <c r="D40" s="47" t="s">
        <v>25</v>
      </c>
      <c r="E40" s="101" t="s">
        <v>59</v>
      </c>
      <c r="F40" s="39">
        <v>3.32</v>
      </c>
      <c r="G40" s="43">
        <v>3.54</v>
      </c>
      <c r="H40" s="43">
        <v>1.066265060240964</v>
      </c>
      <c r="I40" s="39">
        <v>0.12</v>
      </c>
      <c r="J40" s="39">
        <v>7.0000000000000007E-2</v>
      </c>
      <c r="K40" s="39">
        <v>0.79</v>
      </c>
      <c r="L40" s="39">
        <v>0.56999999999999995</v>
      </c>
      <c r="M40" s="43">
        <v>0.56000000000000005</v>
      </c>
      <c r="N40" s="43">
        <v>0.14000000000000001</v>
      </c>
      <c r="O40" s="43">
        <v>1.29</v>
      </c>
      <c r="P40" s="38">
        <f t="shared" si="0"/>
        <v>1.4300000000000002</v>
      </c>
      <c r="Q40" s="38">
        <f t="shared" si="1"/>
        <v>1.8101265822784811</v>
      </c>
      <c r="R40" s="39">
        <f t="shared" si="2"/>
        <v>0.70886075949367089</v>
      </c>
      <c r="S40" s="39">
        <f t="shared" si="3"/>
        <v>0.72151898734177211</v>
      </c>
      <c r="T40" s="39">
        <f t="shared" si="4"/>
        <v>9.2142857142857135</v>
      </c>
      <c r="U40" s="43">
        <v>0.4</v>
      </c>
      <c r="V40" s="39">
        <v>0.67</v>
      </c>
      <c r="W40" s="39">
        <v>0.1</v>
      </c>
      <c r="X40" s="39">
        <v>0.57999999999999996</v>
      </c>
      <c r="Y40" s="39">
        <v>0.72</v>
      </c>
      <c r="Z40" s="38">
        <f t="shared" si="5"/>
        <v>0.21686746987951808</v>
      </c>
      <c r="AA40" s="38">
        <v>1.35</v>
      </c>
      <c r="AB40" s="38">
        <f t="shared" si="6"/>
        <v>0.40662650602409645</v>
      </c>
      <c r="AC40" s="38">
        <v>0.1</v>
      </c>
      <c r="AD40" s="38">
        <f t="shared" si="7"/>
        <v>0.7142857142857143</v>
      </c>
      <c r="AE40" s="38">
        <f t="shared" si="8"/>
        <v>0.12658227848101267</v>
      </c>
      <c r="AF40" s="38">
        <f t="shared" si="9"/>
        <v>6.9930069930069921E-2</v>
      </c>
      <c r="AG40" s="43">
        <v>0.09</v>
      </c>
      <c r="AH40" s="38">
        <v>0.06</v>
      </c>
      <c r="AI40" s="38">
        <f t="shared" si="10"/>
        <v>1.5</v>
      </c>
      <c r="AJ40" s="38">
        <f t="shared" si="11"/>
        <v>0.89999999999999991</v>
      </c>
      <c r="AK40" s="43">
        <f t="shared" si="12"/>
        <v>0.64285714285714279</v>
      </c>
      <c r="AL40" s="43">
        <f t="shared" si="13"/>
        <v>0.11392405063291139</v>
      </c>
      <c r="AM40" s="43">
        <f t="shared" si="14"/>
        <v>0.52941176470588225</v>
      </c>
      <c r="AN40" s="38">
        <v>0.17</v>
      </c>
      <c r="AO40" s="43">
        <v>0.09</v>
      </c>
      <c r="AP40" s="38">
        <f t="shared" si="15"/>
        <v>5.1204819277108439E-2</v>
      </c>
      <c r="AQ40" s="38">
        <f t="shared" si="16"/>
        <v>1.8888888888888891</v>
      </c>
      <c r="AR40" s="38">
        <f t="shared" si="17"/>
        <v>0.21518987341772153</v>
      </c>
      <c r="AS40" s="71">
        <v>54</v>
      </c>
      <c r="AT40" s="66">
        <v>1</v>
      </c>
      <c r="AU40" s="66">
        <v>0</v>
      </c>
      <c r="AV40" s="66">
        <v>0</v>
      </c>
      <c r="AW40" s="68">
        <v>0</v>
      </c>
      <c r="AX40" s="66">
        <v>0</v>
      </c>
      <c r="AY40" s="67">
        <v>0</v>
      </c>
    </row>
    <row r="41" spans="2:51" s="6" customFormat="1" ht="12.95" customHeight="1" x14ac:dyDescent="0.25">
      <c r="B41" s="46"/>
      <c r="C41" s="47"/>
      <c r="D41" s="47"/>
      <c r="E41" s="101"/>
      <c r="F41" s="39">
        <v>3.32</v>
      </c>
      <c r="G41" s="43">
        <v>3.61</v>
      </c>
      <c r="H41" s="43">
        <v>1.0873493975903614</v>
      </c>
      <c r="I41" s="39">
        <v>0.12</v>
      </c>
      <c r="J41" s="39">
        <v>7.0000000000000007E-2</v>
      </c>
      <c r="K41" s="39">
        <v>0.8</v>
      </c>
      <c r="L41" s="39">
        <v>0.56000000000000005</v>
      </c>
      <c r="M41" s="43">
        <v>0.6</v>
      </c>
      <c r="N41" s="43">
        <v>0.15</v>
      </c>
      <c r="O41" s="43">
        <v>1.31</v>
      </c>
      <c r="P41" s="38">
        <f t="shared" si="0"/>
        <v>1.46</v>
      </c>
      <c r="Q41" s="38">
        <f t="shared" si="1"/>
        <v>1.825</v>
      </c>
      <c r="R41" s="39">
        <f t="shared" si="2"/>
        <v>0.74999999999999989</v>
      </c>
      <c r="S41" s="39">
        <f t="shared" si="3"/>
        <v>0.70000000000000007</v>
      </c>
      <c r="T41" s="39">
        <f t="shared" si="4"/>
        <v>8.7333333333333343</v>
      </c>
      <c r="U41" s="43">
        <v>0.4</v>
      </c>
      <c r="V41" s="43">
        <v>0.69</v>
      </c>
      <c r="W41" s="43">
        <v>0.1</v>
      </c>
      <c r="X41" s="43">
        <v>0.56000000000000005</v>
      </c>
      <c r="Y41" s="39">
        <v>0.71</v>
      </c>
      <c r="Z41" s="38">
        <f t="shared" si="5"/>
        <v>0.21385542168674698</v>
      </c>
      <c r="AA41" s="38">
        <v>1.38</v>
      </c>
      <c r="AB41" s="38">
        <f t="shared" si="6"/>
        <v>0.41566265060240964</v>
      </c>
      <c r="AC41" s="38">
        <v>0.12</v>
      </c>
      <c r="AD41" s="38">
        <f t="shared" si="7"/>
        <v>0.8</v>
      </c>
      <c r="AE41" s="38">
        <f t="shared" si="8"/>
        <v>0.15</v>
      </c>
      <c r="AF41" s="38">
        <f t="shared" si="9"/>
        <v>8.2191780821917804E-2</v>
      </c>
      <c r="AG41" s="43">
        <v>0.09</v>
      </c>
      <c r="AH41" s="38">
        <v>0.06</v>
      </c>
      <c r="AI41" s="38">
        <f t="shared" si="10"/>
        <v>1.5</v>
      </c>
      <c r="AJ41" s="38">
        <f t="shared" si="11"/>
        <v>0.75</v>
      </c>
      <c r="AK41" s="43">
        <f t="shared" si="12"/>
        <v>0.6</v>
      </c>
      <c r="AL41" s="43">
        <f t="shared" si="13"/>
        <v>0.11249999999999999</v>
      </c>
      <c r="AM41" s="43">
        <f t="shared" si="14"/>
        <v>0.5</v>
      </c>
      <c r="AN41" s="38">
        <v>0.18</v>
      </c>
      <c r="AO41" s="43">
        <v>0.1</v>
      </c>
      <c r="AP41" s="38">
        <f t="shared" si="15"/>
        <v>5.4216867469879519E-2</v>
      </c>
      <c r="AQ41" s="38">
        <f t="shared" si="16"/>
        <v>1.7999999999999998</v>
      </c>
      <c r="AR41" s="38">
        <f t="shared" si="17"/>
        <v>0.22499999999999998</v>
      </c>
      <c r="AS41" s="71">
        <v>43</v>
      </c>
      <c r="AT41" s="66"/>
      <c r="AU41" s="68"/>
      <c r="AV41" s="68"/>
      <c r="AW41" s="68"/>
      <c r="AX41" s="66"/>
      <c r="AY41" s="67"/>
    </row>
    <row r="42" spans="2:51" s="6" customFormat="1" ht="12.95" customHeight="1" x14ac:dyDescent="0.25">
      <c r="B42" s="46">
        <v>17065</v>
      </c>
      <c r="C42" s="47" t="s">
        <v>38</v>
      </c>
      <c r="D42" s="36" t="s">
        <v>25</v>
      </c>
      <c r="E42" s="102" t="s">
        <v>59</v>
      </c>
      <c r="F42" s="39">
        <v>3.28</v>
      </c>
      <c r="G42" s="43">
        <v>3.5599999999999996</v>
      </c>
      <c r="H42" s="43">
        <v>1.0853658536585364</v>
      </c>
      <c r="I42" s="39">
        <v>0.12</v>
      </c>
      <c r="J42" s="39">
        <v>7.0000000000000007E-2</v>
      </c>
      <c r="K42" s="39">
        <v>0.84</v>
      </c>
      <c r="L42" s="39">
        <v>0.6</v>
      </c>
      <c r="M42" s="43">
        <v>0.57999999999999996</v>
      </c>
      <c r="N42" s="43">
        <v>0.13</v>
      </c>
      <c r="O42" s="43">
        <v>1.22</v>
      </c>
      <c r="P42" s="38">
        <f t="shared" si="0"/>
        <v>1.35</v>
      </c>
      <c r="Q42" s="38">
        <f t="shared" si="1"/>
        <v>1.6071428571428572</v>
      </c>
      <c r="R42" s="39">
        <f t="shared" si="2"/>
        <v>0.69047619047619047</v>
      </c>
      <c r="S42" s="39">
        <f t="shared" si="3"/>
        <v>0.7142857142857143</v>
      </c>
      <c r="T42" s="39">
        <f t="shared" si="4"/>
        <v>9.3846153846153832</v>
      </c>
      <c r="U42" s="43">
        <v>0.4</v>
      </c>
      <c r="V42" s="43">
        <v>0.67</v>
      </c>
      <c r="W42" s="43">
        <v>0.13</v>
      </c>
      <c r="X42" s="43">
        <v>0.56999999999999995</v>
      </c>
      <c r="Y42" s="39">
        <v>0.68</v>
      </c>
      <c r="Z42" s="38">
        <f t="shared" si="5"/>
        <v>0.20731707317073172</v>
      </c>
      <c r="AA42" s="38">
        <v>1.26</v>
      </c>
      <c r="AB42" s="38">
        <f t="shared" si="6"/>
        <v>0.38414634146341464</v>
      </c>
      <c r="AC42" s="38">
        <v>0.12</v>
      </c>
      <c r="AD42" s="38">
        <f t="shared" si="7"/>
        <v>0.92307692307692302</v>
      </c>
      <c r="AE42" s="38">
        <f t="shared" si="8"/>
        <v>0.14285714285714285</v>
      </c>
      <c r="AF42" s="38">
        <f t="shared" si="9"/>
        <v>8.8888888888888878E-2</v>
      </c>
      <c r="AG42" s="43">
        <v>0.09</v>
      </c>
      <c r="AH42" s="38">
        <v>0.06</v>
      </c>
      <c r="AI42" s="38">
        <f t="shared" si="10"/>
        <v>1.5</v>
      </c>
      <c r="AJ42" s="38">
        <f t="shared" si="11"/>
        <v>0.75</v>
      </c>
      <c r="AK42" s="43">
        <f t="shared" si="12"/>
        <v>0.69230769230769229</v>
      </c>
      <c r="AL42" s="43">
        <f t="shared" si="13"/>
        <v>0.10714285714285714</v>
      </c>
      <c r="AM42" s="43">
        <f t="shared" si="14"/>
        <v>0.47368421052631576</v>
      </c>
      <c r="AN42" s="38">
        <v>0.19</v>
      </c>
      <c r="AO42" s="43">
        <v>0.09</v>
      </c>
      <c r="AP42" s="38">
        <f t="shared" si="15"/>
        <v>5.7926829268292686E-2</v>
      </c>
      <c r="AQ42" s="38">
        <f t="shared" si="16"/>
        <v>2.1111111111111112</v>
      </c>
      <c r="AR42" s="38">
        <f t="shared" si="17"/>
        <v>0.22619047619047619</v>
      </c>
      <c r="AS42" s="71">
        <v>51</v>
      </c>
      <c r="AT42" s="66">
        <v>1</v>
      </c>
      <c r="AU42" s="68">
        <v>0</v>
      </c>
      <c r="AV42" s="68">
        <v>0</v>
      </c>
      <c r="AW42" s="68">
        <v>0</v>
      </c>
      <c r="AX42" s="66">
        <v>0</v>
      </c>
      <c r="AY42" s="67">
        <v>0</v>
      </c>
    </row>
    <row r="43" spans="2:51" s="6" customFormat="1" ht="12.95" customHeight="1" x14ac:dyDescent="0.25">
      <c r="B43" s="46"/>
      <c r="C43" s="47"/>
      <c r="D43" s="47"/>
      <c r="E43" s="101"/>
      <c r="F43" s="39">
        <v>3.28</v>
      </c>
      <c r="G43" s="43">
        <v>3.34</v>
      </c>
      <c r="H43" s="43">
        <v>1.0182926829268293</v>
      </c>
      <c r="I43" s="39">
        <v>0.12</v>
      </c>
      <c r="J43" s="39">
        <v>7.0000000000000007E-2</v>
      </c>
      <c r="K43" s="39">
        <v>0.78</v>
      </c>
      <c r="L43" s="39">
        <v>0.57999999999999996</v>
      </c>
      <c r="M43" s="43">
        <v>0.61</v>
      </c>
      <c r="N43" s="43">
        <v>0.14000000000000001</v>
      </c>
      <c r="O43" s="43">
        <v>1.04</v>
      </c>
      <c r="P43" s="38">
        <f t="shared" si="0"/>
        <v>1.1800000000000002</v>
      </c>
      <c r="Q43" s="38">
        <f t="shared" si="1"/>
        <v>1.512820512820513</v>
      </c>
      <c r="R43" s="39">
        <f t="shared" si="2"/>
        <v>0.78205128205128205</v>
      </c>
      <c r="S43" s="39">
        <f t="shared" si="3"/>
        <v>0.7435897435897435</v>
      </c>
      <c r="T43" s="39">
        <f t="shared" si="4"/>
        <v>7.4285714285714279</v>
      </c>
      <c r="U43" s="43">
        <v>0.4</v>
      </c>
      <c r="V43" s="43">
        <v>0.66</v>
      </c>
      <c r="W43" s="43">
        <v>0.11</v>
      </c>
      <c r="X43" s="43">
        <v>0.56999999999999995</v>
      </c>
      <c r="Y43" s="39">
        <v>0.72</v>
      </c>
      <c r="Z43" s="38">
        <f t="shared" si="5"/>
        <v>0.21951219512195122</v>
      </c>
      <c r="AA43" s="38">
        <v>1.28</v>
      </c>
      <c r="AB43" s="38">
        <f t="shared" si="6"/>
        <v>0.3902439024390244</v>
      </c>
      <c r="AC43" s="38">
        <v>0.11</v>
      </c>
      <c r="AD43" s="38">
        <f t="shared" si="7"/>
        <v>0.7857142857142857</v>
      </c>
      <c r="AE43" s="38">
        <f t="shared" si="8"/>
        <v>0.14102564102564102</v>
      </c>
      <c r="AF43" s="38">
        <f t="shared" si="9"/>
        <v>9.3220338983050835E-2</v>
      </c>
      <c r="AG43" s="43">
        <v>0.09</v>
      </c>
      <c r="AH43" s="38">
        <v>0.06</v>
      </c>
      <c r="AI43" s="38">
        <f t="shared" si="10"/>
        <v>1.5</v>
      </c>
      <c r="AJ43" s="38">
        <f t="shared" si="11"/>
        <v>0.81818181818181812</v>
      </c>
      <c r="AK43" s="43">
        <f t="shared" si="12"/>
        <v>0.64285714285714279</v>
      </c>
      <c r="AL43" s="43">
        <f t="shared" si="13"/>
        <v>0.11538461538461538</v>
      </c>
      <c r="AM43" s="43">
        <f t="shared" si="14"/>
        <v>0.47368421052631576</v>
      </c>
      <c r="AN43" s="38">
        <v>0.19</v>
      </c>
      <c r="AO43" s="43">
        <v>0.09</v>
      </c>
      <c r="AP43" s="38">
        <f t="shared" si="15"/>
        <v>5.7926829268292686E-2</v>
      </c>
      <c r="AQ43" s="38">
        <f t="shared" si="16"/>
        <v>2.1111111111111112</v>
      </c>
      <c r="AR43" s="38">
        <f t="shared" si="17"/>
        <v>0.24358974358974358</v>
      </c>
      <c r="AS43" s="71">
        <v>52</v>
      </c>
      <c r="AT43" s="66"/>
      <c r="AU43" s="68"/>
      <c r="AV43" s="68"/>
      <c r="AW43" s="68"/>
      <c r="AX43" s="66"/>
      <c r="AY43" s="67"/>
    </row>
    <row r="44" spans="2:51" s="6" customFormat="1" ht="12.95" customHeight="1" x14ac:dyDescent="0.25">
      <c r="B44" s="46">
        <v>17065</v>
      </c>
      <c r="C44" s="47" t="s">
        <v>38</v>
      </c>
      <c r="D44" s="36" t="s">
        <v>25</v>
      </c>
      <c r="E44" s="102" t="s">
        <v>59</v>
      </c>
      <c r="F44" s="39">
        <v>3.04</v>
      </c>
      <c r="G44" s="43">
        <v>3.54</v>
      </c>
      <c r="H44" s="43">
        <v>1.1644736842105263</v>
      </c>
      <c r="I44" s="39">
        <v>0.12</v>
      </c>
      <c r="J44" s="39">
        <v>7.0000000000000007E-2</v>
      </c>
      <c r="K44" s="39">
        <v>0.82</v>
      </c>
      <c r="L44" s="39">
        <v>0.62</v>
      </c>
      <c r="M44" s="43">
        <v>0.6</v>
      </c>
      <c r="N44" s="43">
        <v>0.13</v>
      </c>
      <c r="O44" s="43">
        <v>1.18</v>
      </c>
      <c r="P44" s="38">
        <f t="shared" si="0"/>
        <v>1.31</v>
      </c>
      <c r="Q44" s="38">
        <f t="shared" si="1"/>
        <v>1.5975609756097562</v>
      </c>
      <c r="R44" s="39">
        <f t="shared" si="2"/>
        <v>0.73170731707317072</v>
      </c>
      <c r="S44" s="39">
        <f t="shared" si="3"/>
        <v>0.75609756097560976</v>
      </c>
      <c r="T44" s="39">
        <f t="shared" si="4"/>
        <v>9.0769230769230766</v>
      </c>
      <c r="U44" s="39">
        <v>0.39</v>
      </c>
      <c r="V44" s="43">
        <v>0.62</v>
      </c>
      <c r="W44" s="43">
        <v>0.1</v>
      </c>
      <c r="X44" s="43">
        <v>0.53</v>
      </c>
      <c r="Y44" s="39">
        <v>0.66</v>
      </c>
      <c r="Z44" s="38">
        <f t="shared" si="5"/>
        <v>0.21710526315789475</v>
      </c>
      <c r="AA44" s="38">
        <v>1.22</v>
      </c>
      <c r="AB44" s="38">
        <f t="shared" si="6"/>
        <v>0.40131578947368418</v>
      </c>
      <c r="AC44" s="38">
        <v>0.13</v>
      </c>
      <c r="AD44" s="38">
        <f t="shared" si="7"/>
        <v>1</v>
      </c>
      <c r="AE44" s="38">
        <f t="shared" si="8"/>
        <v>0.15853658536585366</v>
      </c>
      <c r="AF44" s="38">
        <f t="shared" si="9"/>
        <v>9.9236641221374045E-2</v>
      </c>
      <c r="AG44" s="43">
        <v>0.08</v>
      </c>
      <c r="AH44" s="38">
        <v>0.06</v>
      </c>
      <c r="AI44" s="38">
        <f t="shared" si="10"/>
        <v>1.3333333333333335</v>
      </c>
      <c r="AJ44" s="38">
        <f t="shared" si="11"/>
        <v>0.61538461538461542</v>
      </c>
      <c r="AK44" s="43">
        <f t="shared" si="12"/>
        <v>0.61538461538461542</v>
      </c>
      <c r="AL44" s="43">
        <f t="shared" si="13"/>
        <v>9.7560975609756101E-2</v>
      </c>
      <c r="AM44" s="43">
        <f t="shared" si="14"/>
        <v>0.44444444444444448</v>
      </c>
      <c r="AN44" s="38">
        <v>0.18</v>
      </c>
      <c r="AO44" s="43">
        <v>7.0000000000000007E-2</v>
      </c>
      <c r="AP44" s="38">
        <f t="shared" si="15"/>
        <v>5.921052631578947E-2</v>
      </c>
      <c r="AQ44" s="38">
        <f t="shared" si="16"/>
        <v>2.5714285714285712</v>
      </c>
      <c r="AR44" s="38">
        <f t="shared" si="17"/>
        <v>0.21951219512195122</v>
      </c>
      <c r="AS44" s="71">
        <v>47</v>
      </c>
      <c r="AT44" s="66">
        <v>1</v>
      </c>
      <c r="AU44" s="68">
        <v>0</v>
      </c>
      <c r="AV44" s="68">
        <v>0</v>
      </c>
      <c r="AW44" s="68">
        <v>0</v>
      </c>
      <c r="AX44" s="66">
        <v>0</v>
      </c>
      <c r="AY44" s="67">
        <v>0</v>
      </c>
    </row>
    <row r="45" spans="2:51" s="6" customFormat="1" ht="12.95" customHeight="1" x14ac:dyDescent="0.25">
      <c r="B45" s="46"/>
      <c r="C45" s="47"/>
      <c r="D45" s="47"/>
      <c r="E45" s="101"/>
      <c r="F45" s="39">
        <v>3.04</v>
      </c>
      <c r="G45" s="43" t="s">
        <v>56</v>
      </c>
      <c r="H45" s="43" t="s">
        <v>56</v>
      </c>
      <c r="I45" s="39">
        <v>0.12</v>
      </c>
      <c r="J45" s="39">
        <v>7.0000000000000007E-2</v>
      </c>
      <c r="K45" s="39">
        <v>0.8</v>
      </c>
      <c r="L45" s="39">
        <v>0.56999999999999995</v>
      </c>
      <c r="M45" s="43">
        <v>0.57999999999999996</v>
      </c>
      <c r="N45" s="43">
        <v>0.13</v>
      </c>
      <c r="O45" s="43" t="s">
        <v>56</v>
      </c>
      <c r="P45" s="43" t="s">
        <v>56</v>
      </c>
      <c r="Q45" s="43" t="s">
        <v>56</v>
      </c>
      <c r="R45" s="39">
        <f t="shared" si="2"/>
        <v>0.72499999999999987</v>
      </c>
      <c r="S45" s="39">
        <f t="shared" si="3"/>
        <v>0.71249999999999991</v>
      </c>
      <c r="T45" s="84" t="s">
        <v>56</v>
      </c>
      <c r="U45" s="39">
        <v>0.39</v>
      </c>
      <c r="V45" s="43">
        <v>0.64</v>
      </c>
      <c r="W45" s="43">
        <v>0.1</v>
      </c>
      <c r="X45" s="43">
        <v>0.53</v>
      </c>
      <c r="Y45" s="39">
        <v>0.67</v>
      </c>
      <c r="Z45" s="38">
        <f t="shared" si="5"/>
        <v>0.22039473684210528</v>
      </c>
      <c r="AA45" s="38">
        <v>1.24</v>
      </c>
      <c r="AB45" s="38">
        <f t="shared" si="6"/>
        <v>0.40789473684210525</v>
      </c>
      <c r="AC45" s="38">
        <v>0.12</v>
      </c>
      <c r="AD45" s="38">
        <f t="shared" si="7"/>
        <v>0.92307692307692302</v>
      </c>
      <c r="AE45" s="38">
        <f t="shared" si="8"/>
        <v>0.15</v>
      </c>
      <c r="AF45" s="43" t="s">
        <v>56</v>
      </c>
      <c r="AG45" s="43">
        <v>0.08</v>
      </c>
      <c r="AH45" s="38">
        <v>0.06</v>
      </c>
      <c r="AI45" s="38">
        <f t="shared" si="10"/>
        <v>1.3333333333333335</v>
      </c>
      <c r="AJ45" s="38">
        <f t="shared" si="11"/>
        <v>0.66666666666666674</v>
      </c>
      <c r="AK45" s="43">
        <f t="shared" si="12"/>
        <v>0.61538461538461542</v>
      </c>
      <c r="AL45" s="43">
        <f t="shared" si="13"/>
        <v>9.9999999999999992E-2</v>
      </c>
      <c r="AM45" s="43">
        <f t="shared" si="14"/>
        <v>0.42105263157894735</v>
      </c>
      <c r="AN45" s="38">
        <v>0.19</v>
      </c>
      <c r="AO45" s="43">
        <v>0.09</v>
      </c>
      <c r="AP45" s="38">
        <f t="shared" si="15"/>
        <v>6.25E-2</v>
      </c>
      <c r="AQ45" s="38">
        <f t="shared" si="16"/>
        <v>2.1111111111111112</v>
      </c>
      <c r="AR45" s="38">
        <f t="shared" si="17"/>
        <v>0.23749999999999999</v>
      </c>
      <c r="AS45" s="49">
        <v>33</v>
      </c>
      <c r="AT45" s="68"/>
      <c r="AU45" s="68"/>
      <c r="AV45" s="68"/>
      <c r="AW45" s="68"/>
      <c r="AX45" s="66"/>
      <c r="AY45" s="67"/>
    </row>
    <row r="46" spans="2:51" s="6" customFormat="1" ht="12.95" customHeight="1" x14ac:dyDescent="0.25">
      <c r="B46" s="46">
        <v>31678</v>
      </c>
      <c r="C46" s="47" t="s">
        <v>38</v>
      </c>
      <c r="D46" s="47" t="s">
        <v>162</v>
      </c>
      <c r="E46" s="102" t="s">
        <v>49</v>
      </c>
      <c r="F46" s="39">
        <v>2.44</v>
      </c>
      <c r="G46" s="39">
        <v>3.4159999999999999</v>
      </c>
      <c r="H46" s="39">
        <v>1.4</v>
      </c>
      <c r="I46" s="39">
        <v>0.11</v>
      </c>
      <c r="J46" s="39">
        <v>0.06</v>
      </c>
      <c r="K46" s="39">
        <v>0.75</v>
      </c>
      <c r="L46" s="39">
        <v>0.55000000000000004</v>
      </c>
      <c r="M46" s="39">
        <v>0.57999999999999996</v>
      </c>
      <c r="N46" s="39">
        <v>0.14000000000000001</v>
      </c>
      <c r="O46" s="39">
        <v>1.226</v>
      </c>
      <c r="P46" s="38">
        <f t="shared" si="0"/>
        <v>1.3660000000000001</v>
      </c>
      <c r="Q46" s="38">
        <f t="shared" si="1"/>
        <v>1.8213333333333335</v>
      </c>
      <c r="R46" s="39">
        <f t="shared" si="2"/>
        <v>0.77333333333333332</v>
      </c>
      <c r="S46" s="39">
        <f t="shared" si="3"/>
        <v>0.73333333333333339</v>
      </c>
      <c r="T46" s="39">
        <f t="shared" si="4"/>
        <v>8.7571428571428562</v>
      </c>
      <c r="U46" s="39">
        <v>0.31</v>
      </c>
      <c r="V46" s="43">
        <v>0.67</v>
      </c>
      <c r="W46" s="39">
        <v>0.13</v>
      </c>
      <c r="X46" s="39">
        <v>0.56999999999999995</v>
      </c>
      <c r="Y46" s="39">
        <v>0.68</v>
      </c>
      <c r="Z46" s="38">
        <f t="shared" si="5"/>
        <v>0.27868852459016397</v>
      </c>
      <c r="AA46" s="38">
        <v>1.27</v>
      </c>
      <c r="AB46" s="38">
        <f t="shared" si="6"/>
        <v>0.52049180327868849</v>
      </c>
      <c r="AC46" s="38">
        <v>0.13</v>
      </c>
      <c r="AD46" s="38">
        <f t="shared" si="7"/>
        <v>0.92857142857142849</v>
      </c>
      <c r="AE46" s="38">
        <f t="shared" si="8"/>
        <v>0.17333333333333334</v>
      </c>
      <c r="AF46" s="38">
        <f t="shared" si="9"/>
        <v>9.5168374816983897E-2</v>
      </c>
      <c r="AG46" s="38">
        <v>0.09</v>
      </c>
      <c r="AH46" s="38">
        <v>0.08</v>
      </c>
      <c r="AI46" s="38">
        <f t="shared" si="10"/>
        <v>1.125</v>
      </c>
      <c r="AJ46" s="38">
        <f t="shared" si="11"/>
        <v>0.69230769230769229</v>
      </c>
      <c r="AK46" s="43">
        <f t="shared" si="12"/>
        <v>0.64285714285714279</v>
      </c>
      <c r="AL46" s="43">
        <f t="shared" si="13"/>
        <v>0.12</v>
      </c>
      <c r="AM46" s="43">
        <f t="shared" si="14"/>
        <v>0.5</v>
      </c>
      <c r="AN46" s="38">
        <v>0.18</v>
      </c>
      <c r="AO46" s="38">
        <v>0.12</v>
      </c>
      <c r="AP46" s="38">
        <f t="shared" si="15"/>
        <v>7.3770491803278687E-2</v>
      </c>
      <c r="AQ46" s="38">
        <f t="shared" si="16"/>
        <v>1.5</v>
      </c>
      <c r="AR46" s="38">
        <f t="shared" si="17"/>
        <v>0.24</v>
      </c>
      <c r="AS46" s="71">
        <v>61</v>
      </c>
      <c r="AT46" s="66">
        <v>1</v>
      </c>
      <c r="AU46" s="68">
        <v>0</v>
      </c>
      <c r="AV46" s="68">
        <v>0</v>
      </c>
      <c r="AW46" s="68">
        <v>0</v>
      </c>
      <c r="AX46" s="66">
        <v>0</v>
      </c>
      <c r="AY46" s="67">
        <v>0</v>
      </c>
    </row>
    <row r="47" spans="2:51" s="6" customFormat="1" ht="12.95" customHeight="1" x14ac:dyDescent="0.25">
      <c r="B47" s="46"/>
      <c r="C47" s="47"/>
      <c r="D47" s="47"/>
      <c r="E47" s="101"/>
      <c r="F47" s="39">
        <v>2.44</v>
      </c>
      <c r="G47" s="84" t="s">
        <v>56</v>
      </c>
      <c r="H47" s="84" t="s">
        <v>56</v>
      </c>
      <c r="I47" s="39">
        <v>0.11</v>
      </c>
      <c r="J47" s="39">
        <v>0.06</v>
      </c>
      <c r="K47" s="39">
        <v>0.76</v>
      </c>
      <c r="L47" s="39">
        <v>0.52</v>
      </c>
      <c r="M47" s="39">
        <v>0.57999999999999996</v>
      </c>
      <c r="N47" s="39">
        <v>0.14000000000000001</v>
      </c>
      <c r="O47" s="84" t="s">
        <v>56</v>
      </c>
      <c r="P47" s="43" t="s">
        <v>56</v>
      </c>
      <c r="Q47" s="43" t="s">
        <v>56</v>
      </c>
      <c r="R47" s="39">
        <f t="shared" si="2"/>
        <v>0.76315789473684204</v>
      </c>
      <c r="S47" s="39">
        <f t="shared" si="3"/>
        <v>0.68421052631578949</v>
      </c>
      <c r="T47" s="84" t="s">
        <v>56</v>
      </c>
      <c r="U47" s="39">
        <v>0.31</v>
      </c>
      <c r="V47" s="43">
        <v>0.65</v>
      </c>
      <c r="W47" s="39">
        <v>0.13</v>
      </c>
      <c r="X47" s="39">
        <v>0.53</v>
      </c>
      <c r="Y47" s="39">
        <v>0.7</v>
      </c>
      <c r="Z47" s="38">
        <f t="shared" si="5"/>
        <v>0.28688524590163933</v>
      </c>
      <c r="AA47" s="38">
        <v>1.29</v>
      </c>
      <c r="AB47" s="38">
        <f t="shared" si="6"/>
        <v>0.52868852459016391</v>
      </c>
      <c r="AC47" s="38">
        <v>0.12</v>
      </c>
      <c r="AD47" s="38">
        <f t="shared" si="7"/>
        <v>0.85714285714285698</v>
      </c>
      <c r="AE47" s="38">
        <f t="shared" si="8"/>
        <v>0.15789473684210525</v>
      </c>
      <c r="AF47" s="43" t="s">
        <v>56</v>
      </c>
      <c r="AG47" s="38">
        <v>0.09</v>
      </c>
      <c r="AH47" s="38">
        <v>0.08</v>
      </c>
      <c r="AI47" s="38">
        <f t="shared" si="10"/>
        <v>1.125</v>
      </c>
      <c r="AJ47" s="38">
        <f t="shared" si="11"/>
        <v>0.75</v>
      </c>
      <c r="AK47" s="43">
        <f t="shared" si="12"/>
        <v>0.64285714285714279</v>
      </c>
      <c r="AL47" s="43">
        <f t="shared" si="13"/>
        <v>0.11842105263157894</v>
      </c>
      <c r="AM47" s="43">
        <f t="shared" si="14"/>
        <v>0.5</v>
      </c>
      <c r="AN47" s="38">
        <v>0.18</v>
      </c>
      <c r="AO47" s="38">
        <v>0.1</v>
      </c>
      <c r="AP47" s="38">
        <f t="shared" si="15"/>
        <v>7.3770491803278687E-2</v>
      </c>
      <c r="AQ47" s="38">
        <f t="shared" si="16"/>
        <v>1.7999999999999998</v>
      </c>
      <c r="AR47" s="38">
        <f t="shared" si="17"/>
        <v>0.23684210526315788</v>
      </c>
      <c r="AS47" s="71">
        <v>52</v>
      </c>
      <c r="AT47" s="66"/>
      <c r="AU47" s="68"/>
      <c r="AV47" s="68"/>
      <c r="AW47" s="68"/>
      <c r="AX47" s="66"/>
      <c r="AY47" s="67"/>
    </row>
    <row r="48" spans="2:51" s="6" customFormat="1" ht="12.95" customHeight="1" x14ac:dyDescent="0.25">
      <c r="B48" s="46">
        <v>31678</v>
      </c>
      <c r="C48" s="47" t="s">
        <v>38</v>
      </c>
      <c r="D48" s="36" t="s">
        <v>162</v>
      </c>
      <c r="E48" s="102" t="s">
        <v>49</v>
      </c>
      <c r="F48" s="39">
        <v>2.79</v>
      </c>
      <c r="G48" s="39">
        <v>3.4959999999999996</v>
      </c>
      <c r="H48" s="39">
        <v>1.2530465949820786</v>
      </c>
      <c r="I48" s="39">
        <v>0.12</v>
      </c>
      <c r="J48" s="39">
        <v>0.06</v>
      </c>
      <c r="K48" s="39">
        <v>0.7</v>
      </c>
      <c r="L48" s="39">
        <v>0.52</v>
      </c>
      <c r="M48" s="39">
        <v>0.57999999999999996</v>
      </c>
      <c r="N48" s="39">
        <v>0.13</v>
      </c>
      <c r="O48" s="39">
        <v>1.3859999999999999</v>
      </c>
      <c r="P48" s="38">
        <f t="shared" si="0"/>
        <v>1.516</v>
      </c>
      <c r="Q48" s="38">
        <f t="shared" si="1"/>
        <v>2.1657142857142859</v>
      </c>
      <c r="R48" s="39">
        <f t="shared" si="2"/>
        <v>0.82857142857142851</v>
      </c>
      <c r="S48" s="39">
        <f t="shared" si="3"/>
        <v>0.74285714285714288</v>
      </c>
      <c r="T48" s="39">
        <f t="shared" si="4"/>
        <v>10.661538461538461</v>
      </c>
      <c r="U48" s="39">
        <v>0.4</v>
      </c>
      <c r="V48" s="39">
        <v>0.623</v>
      </c>
      <c r="W48" s="39">
        <v>0.14000000000000001</v>
      </c>
      <c r="X48" s="39">
        <v>0.54300000000000004</v>
      </c>
      <c r="Y48" s="39">
        <v>0.64300000000000002</v>
      </c>
      <c r="Z48" s="38">
        <f t="shared" si="5"/>
        <v>0.23046594982078852</v>
      </c>
      <c r="AA48" s="38">
        <v>1.21</v>
      </c>
      <c r="AB48" s="38">
        <f t="shared" si="6"/>
        <v>0.43369175627240142</v>
      </c>
      <c r="AC48" s="38">
        <v>0.12</v>
      </c>
      <c r="AD48" s="38">
        <f t="shared" si="7"/>
        <v>0.92307692307692302</v>
      </c>
      <c r="AE48" s="38">
        <f t="shared" si="8"/>
        <v>0.17142857142857143</v>
      </c>
      <c r="AF48" s="38">
        <f t="shared" si="9"/>
        <v>7.9155672823218989E-2</v>
      </c>
      <c r="AG48" s="38">
        <v>0.09</v>
      </c>
      <c r="AH48" s="38">
        <v>0.08</v>
      </c>
      <c r="AI48" s="38">
        <f t="shared" si="10"/>
        <v>1.125</v>
      </c>
      <c r="AJ48" s="38">
        <f t="shared" si="11"/>
        <v>0.75</v>
      </c>
      <c r="AK48" s="43">
        <f t="shared" si="12"/>
        <v>0.69230769230769229</v>
      </c>
      <c r="AL48" s="43">
        <f t="shared" si="13"/>
        <v>0.12857142857142859</v>
      </c>
      <c r="AM48" s="43">
        <f t="shared" si="14"/>
        <v>0.47368421052631576</v>
      </c>
      <c r="AN48" s="38">
        <v>0.19</v>
      </c>
      <c r="AO48" s="38">
        <v>0.1</v>
      </c>
      <c r="AP48" s="38">
        <f t="shared" si="15"/>
        <v>6.8100358422939072E-2</v>
      </c>
      <c r="AQ48" s="38">
        <f t="shared" si="16"/>
        <v>1.9</v>
      </c>
      <c r="AR48" s="38">
        <f t="shared" si="17"/>
        <v>0.27142857142857146</v>
      </c>
      <c r="AS48" s="71">
        <v>39</v>
      </c>
      <c r="AT48" s="66">
        <v>1</v>
      </c>
      <c r="AU48" s="66">
        <v>0</v>
      </c>
      <c r="AV48" s="66">
        <v>0</v>
      </c>
      <c r="AW48" s="66">
        <v>0</v>
      </c>
      <c r="AX48" s="66">
        <v>0</v>
      </c>
      <c r="AY48" s="67">
        <v>0</v>
      </c>
    </row>
    <row r="49" spans="2:51" s="6" customFormat="1" ht="12.95" customHeight="1" x14ac:dyDescent="0.25">
      <c r="B49" s="46"/>
      <c r="C49" s="47"/>
      <c r="D49" s="47"/>
      <c r="E49" s="101"/>
      <c r="F49" s="39">
        <v>2.79</v>
      </c>
      <c r="G49" s="39">
        <v>3.38</v>
      </c>
      <c r="H49" s="39">
        <v>1.2114695340501791</v>
      </c>
      <c r="I49" s="39">
        <v>0.12</v>
      </c>
      <c r="J49" s="39">
        <v>0.05</v>
      </c>
      <c r="K49" s="39">
        <v>0.7</v>
      </c>
      <c r="L49" s="39">
        <v>0.51</v>
      </c>
      <c r="M49" s="39">
        <v>0.56000000000000005</v>
      </c>
      <c r="N49" s="39">
        <v>0.14000000000000001</v>
      </c>
      <c r="O49" s="39">
        <v>1.3</v>
      </c>
      <c r="P49" s="38">
        <f t="shared" si="0"/>
        <v>1.44</v>
      </c>
      <c r="Q49" s="38">
        <f t="shared" si="1"/>
        <v>2.0571428571428574</v>
      </c>
      <c r="R49" s="39">
        <f t="shared" si="2"/>
        <v>0.80000000000000016</v>
      </c>
      <c r="S49" s="39">
        <f t="shared" si="3"/>
        <v>0.72857142857142865</v>
      </c>
      <c r="T49" s="39">
        <f t="shared" si="4"/>
        <v>9.2857142857142847</v>
      </c>
      <c r="U49" s="39">
        <v>0.4</v>
      </c>
      <c r="V49" s="43">
        <v>0.64</v>
      </c>
      <c r="W49" s="39">
        <v>0.13</v>
      </c>
      <c r="X49" s="39">
        <v>0.51300000000000001</v>
      </c>
      <c r="Y49" s="39">
        <v>0.68200000000000005</v>
      </c>
      <c r="Z49" s="38">
        <f t="shared" si="5"/>
        <v>0.24444444444444446</v>
      </c>
      <c r="AA49" s="38">
        <v>1.21</v>
      </c>
      <c r="AB49" s="38">
        <f t="shared" si="6"/>
        <v>0.43369175627240142</v>
      </c>
      <c r="AC49" s="38">
        <v>0.12</v>
      </c>
      <c r="AD49" s="38">
        <f t="shared" si="7"/>
        <v>0.85714285714285698</v>
      </c>
      <c r="AE49" s="38">
        <f t="shared" si="8"/>
        <v>0.17142857142857143</v>
      </c>
      <c r="AF49" s="38">
        <f t="shared" si="9"/>
        <v>8.3333333333333329E-2</v>
      </c>
      <c r="AG49" s="38">
        <v>0.09</v>
      </c>
      <c r="AH49" s="38">
        <v>0.08</v>
      </c>
      <c r="AI49" s="38">
        <f t="shared" si="10"/>
        <v>1.125</v>
      </c>
      <c r="AJ49" s="38">
        <f t="shared" si="11"/>
        <v>0.75</v>
      </c>
      <c r="AK49" s="43">
        <f t="shared" si="12"/>
        <v>0.64285714285714279</v>
      </c>
      <c r="AL49" s="43">
        <f t="shared" si="13"/>
        <v>0.12857142857142859</v>
      </c>
      <c r="AM49" s="43">
        <f t="shared" si="14"/>
        <v>0.47368421052631576</v>
      </c>
      <c r="AN49" s="38">
        <v>0.19</v>
      </c>
      <c r="AO49" s="38">
        <v>0.1</v>
      </c>
      <c r="AP49" s="38">
        <f t="shared" si="15"/>
        <v>6.8100358422939072E-2</v>
      </c>
      <c r="AQ49" s="38">
        <f t="shared" si="16"/>
        <v>1.9</v>
      </c>
      <c r="AR49" s="38">
        <f t="shared" si="17"/>
        <v>0.27142857142857146</v>
      </c>
      <c r="AS49" s="71">
        <v>41</v>
      </c>
      <c r="AT49" s="66"/>
      <c r="AU49" s="66"/>
      <c r="AV49" s="66"/>
      <c r="AW49" s="66"/>
      <c r="AX49" s="66"/>
      <c r="AY49" s="67"/>
    </row>
    <row r="50" spans="2:51" s="6" customFormat="1" ht="12.95" customHeight="1" x14ac:dyDescent="0.25">
      <c r="B50" s="50">
        <v>29887</v>
      </c>
      <c r="C50" s="51" t="s">
        <v>39</v>
      </c>
      <c r="D50" s="26" t="s">
        <v>162</v>
      </c>
      <c r="E50" s="27" t="s">
        <v>60</v>
      </c>
      <c r="F50" s="30">
        <v>2.2200000000000002</v>
      </c>
      <c r="G50" s="30">
        <v>2.37</v>
      </c>
      <c r="H50" s="30">
        <v>1.0675675675675675</v>
      </c>
      <c r="I50" s="30">
        <v>0.1</v>
      </c>
      <c r="J50" s="30">
        <v>7.0000000000000007E-2</v>
      </c>
      <c r="K50" s="30">
        <v>0.5</v>
      </c>
      <c r="L50" s="30">
        <v>0.38</v>
      </c>
      <c r="M50" s="30">
        <v>0.43</v>
      </c>
      <c r="N50" s="30">
        <v>0.11</v>
      </c>
      <c r="O50" s="30">
        <v>0.78</v>
      </c>
      <c r="P50" s="28">
        <f t="shared" si="0"/>
        <v>0.89</v>
      </c>
      <c r="Q50" s="28">
        <f t="shared" si="1"/>
        <v>1.78</v>
      </c>
      <c r="R50" s="30">
        <f t="shared" si="2"/>
        <v>0.86</v>
      </c>
      <c r="S50" s="30">
        <f t="shared" si="3"/>
        <v>0.76</v>
      </c>
      <c r="T50" s="30">
        <f t="shared" si="4"/>
        <v>7.0909090909090908</v>
      </c>
      <c r="U50" s="30">
        <v>0.3</v>
      </c>
      <c r="V50" s="29">
        <v>0.49</v>
      </c>
      <c r="W50" s="30">
        <v>0.11</v>
      </c>
      <c r="X50" s="30">
        <v>0.44</v>
      </c>
      <c r="Y50" s="30">
        <v>0.52</v>
      </c>
      <c r="Z50" s="28">
        <f t="shared" si="5"/>
        <v>0.23423423423423423</v>
      </c>
      <c r="AA50" s="28">
        <v>1.01</v>
      </c>
      <c r="AB50" s="28">
        <f t="shared" si="6"/>
        <v>0.45495495495495492</v>
      </c>
      <c r="AC50" s="28">
        <v>0.12</v>
      </c>
      <c r="AD50" s="28">
        <f t="shared" si="7"/>
        <v>1.0909090909090908</v>
      </c>
      <c r="AE50" s="28">
        <f t="shared" si="8"/>
        <v>0.24</v>
      </c>
      <c r="AF50" s="28">
        <f t="shared" si="9"/>
        <v>0.1348314606741573</v>
      </c>
      <c r="AG50" s="28">
        <v>0.12</v>
      </c>
      <c r="AH50" s="28">
        <v>0.1</v>
      </c>
      <c r="AI50" s="28">
        <f t="shared" si="10"/>
        <v>1.2</v>
      </c>
      <c r="AJ50" s="28">
        <f t="shared" si="11"/>
        <v>1</v>
      </c>
      <c r="AK50" s="29">
        <f t="shared" si="12"/>
        <v>1.0909090909090908</v>
      </c>
      <c r="AL50" s="29">
        <f t="shared" si="13"/>
        <v>0.24</v>
      </c>
      <c r="AM50" s="29">
        <f t="shared" si="14"/>
        <v>0.85714285714285698</v>
      </c>
      <c r="AN50" s="28">
        <v>0.14000000000000001</v>
      </c>
      <c r="AO50" s="28">
        <v>0.09</v>
      </c>
      <c r="AP50" s="28">
        <f t="shared" si="15"/>
        <v>6.3063063063063057E-2</v>
      </c>
      <c r="AQ50" s="28">
        <f t="shared" si="16"/>
        <v>1.5555555555555558</v>
      </c>
      <c r="AR50" s="28">
        <f t="shared" si="17"/>
        <v>0.28000000000000003</v>
      </c>
      <c r="AS50" s="93">
        <v>56</v>
      </c>
      <c r="AT50" s="89">
        <v>0</v>
      </c>
      <c r="AU50" s="89">
        <v>1</v>
      </c>
      <c r="AV50" s="89">
        <v>1</v>
      </c>
      <c r="AW50" s="89">
        <v>1</v>
      </c>
      <c r="AX50" s="89">
        <v>0</v>
      </c>
      <c r="AY50" s="90">
        <v>0</v>
      </c>
    </row>
    <row r="51" spans="2:51" s="6" customFormat="1" ht="12.95" customHeight="1" x14ac:dyDescent="0.25">
      <c r="B51" s="50"/>
      <c r="C51" s="51"/>
      <c r="D51" s="51"/>
      <c r="E51" s="52"/>
      <c r="F51" s="30">
        <v>2.2200000000000002</v>
      </c>
      <c r="G51" s="30">
        <v>2.5499999999999998</v>
      </c>
      <c r="H51" s="30">
        <v>1.1486486486486485</v>
      </c>
      <c r="I51" s="30">
        <v>0.1</v>
      </c>
      <c r="J51" s="30">
        <v>7.0000000000000007E-2</v>
      </c>
      <c r="K51" s="30">
        <v>0.51</v>
      </c>
      <c r="L51" s="30">
        <v>0.36</v>
      </c>
      <c r="M51" s="30">
        <v>0.45</v>
      </c>
      <c r="N51" s="30">
        <v>0.12</v>
      </c>
      <c r="O51" s="30">
        <v>0.94</v>
      </c>
      <c r="P51" s="28">
        <f t="shared" si="0"/>
        <v>1.06</v>
      </c>
      <c r="Q51" s="28">
        <f t="shared" si="1"/>
        <v>2.0784313725490198</v>
      </c>
      <c r="R51" s="30">
        <f t="shared" si="2"/>
        <v>0.88235294117647056</v>
      </c>
      <c r="S51" s="30">
        <f t="shared" si="3"/>
        <v>0.70588235294117641</v>
      </c>
      <c r="T51" s="30">
        <f t="shared" si="4"/>
        <v>7.833333333333333</v>
      </c>
      <c r="U51" s="30">
        <v>0.3</v>
      </c>
      <c r="V51" s="29">
        <v>0.49</v>
      </c>
      <c r="W51" s="30">
        <v>0.11</v>
      </c>
      <c r="X51" s="29">
        <v>0.43</v>
      </c>
      <c r="Y51" s="30">
        <v>0.52</v>
      </c>
      <c r="Z51" s="28">
        <f t="shared" si="5"/>
        <v>0.23423423423423423</v>
      </c>
      <c r="AA51" s="28">
        <v>1.03</v>
      </c>
      <c r="AB51" s="28">
        <f t="shared" si="6"/>
        <v>0.46396396396396394</v>
      </c>
      <c r="AC51" s="28">
        <v>0.12</v>
      </c>
      <c r="AD51" s="28">
        <f t="shared" si="7"/>
        <v>1</v>
      </c>
      <c r="AE51" s="28">
        <f t="shared" si="8"/>
        <v>0.23529411764705882</v>
      </c>
      <c r="AF51" s="28">
        <f t="shared" si="9"/>
        <v>0.11320754716981131</v>
      </c>
      <c r="AG51" s="28">
        <v>0.12</v>
      </c>
      <c r="AH51" s="28">
        <v>0.1</v>
      </c>
      <c r="AI51" s="28">
        <f t="shared" si="10"/>
        <v>1.2</v>
      </c>
      <c r="AJ51" s="28">
        <f t="shared" si="11"/>
        <v>1</v>
      </c>
      <c r="AK51" s="29">
        <f t="shared" si="12"/>
        <v>1</v>
      </c>
      <c r="AL51" s="29">
        <f t="shared" si="13"/>
        <v>0.23529411764705882</v>
      </c>
      <c r="AM51" s="29">
        <f t="shared" si="14"/>
        <v>0.8</v>
      </c>
      <c r="AN51" s="28">
        <v>0.15</v>
      </c>
      <c r="AO51" s="28">
        <v>0.09</v>
      </c>
      <c r="AP51" s="28">
        <f t="shared" si="15"/>
        <v>6.7567567567567557E-2</v>
      </c>
      <c r="AQ51" s="28">
        <f t="shared" si="16"/>
        <v>1.6666666666666667</v>
      </c>
      <c r="AR51" s="28">
        <f t="shared" si="17"/>
        <v>0.29411764705882354</v>
      </c>
      <c r="AS51" s="93">
        <v>67</v>
      </c>
      <c r="AT51" s="89"/>
      <c r="AU51" s="89"/>
      <c r="AV51" s="89"/>
      <c r="AW51" s="89"/>
      <c r="AX51" s="89"/>
      <c r="AY51" s="90"/>
    </row>
    <row r="52" spans="2:51" s="6" customFormat="1" ht="12.95" customHeight="1" x14ac:dyDescent="0.25">
      <c r="B52" s="50">
        <v>29887</v>
      </c>
      <c r="C52" s="51" t="s">
        <v>39</v>
      </c>
      <c r="D52" s="26" t="s">
        <v>162</v>
      </c>
      <c r="E52" s="27" t="s">
        <v>60</v>
      </c>
      <c r="F52" s="30">
        <v>2.2969999999999997</v>
      </c>
      <c r="G52" s="30">
        <v>2.3959999999999999</v>
      </c>
      <c r="H52" s="30">
        <v>1.04309969525468</v>
      </c>
      <c r="I52" s="30">
        <v>0.1</v>
      </c>
      <c r="J52" s="30">
        <v>0.05</v>
      </c>
      <c r="K52" s="30">
        <v>0.48699999999999999</v>
      </c>
      <c r="L52" s="30">
        <v>0.41899999999999998</v>
      </c>
      <c r="M52" s="30">
        <v>0.41</v>
      </c>
      <c r="N52" s="30">
        <v>0.11</v>
      </c>
      <c r="O52" s="30">
        <v>0.82000000000000006</v>
      </c>
      <c r="P52" s="28">
        <f t="shared" si="0"/>
        <v>0.93</v>
      </c>
      <c r="Q52" s="28">
        <f t="shared" si="1"/>
        <v>1.9096509240246409</v>
      </c>
      <c r="R52" s="30">
        <f t="shared" si="2"/>
        <v>0.84188911704312108</v>
      </c>
      <c r="S52" s="30">
        <f t="shared" si="3"/>
        <v>0.86036960985626287</v>
      </c>
      <c r="T52" s="30">
        <f t="shared" si="4"/>
        <v>7.454545454545455</v>
      </c>
      <c r="U52" s="30">
        <v>0.36</v>
      </c>
      <c r="V52" s="30">
        <v>0.51600000000000001</v>
      </c>
      <c r="W52" s="30">
        <v>0.09</v>
      </c>
      <c r="X52" s="30">
        <v>0.42699999999999999</v>
      </c>
      <c r="Y52" s="30">
        <v>0.51</v>
      </c>
      <c r="Z52" s="28">
        <f t="shared" si="5"/>
        <v>0.22202873313016983</v>
      </c>
      <c r="AA52" s="28">
        <v>1.0049999999999999</v>
      </c>
      <c r="AB52" s="28">
        <f t="shared" si="6"/>
        <v>0.43752720940356987</v>
      </c>
      <c r="AC52" s="28">
        <v>0.112</v>
      </c>
      <c r="AD52" s="28">
        <f t="shared" si="7"/>
        <v>1.0181818181818183</v>
      </c>
      <c r="AE52" s="28">
        <f t="shared" si="8"/>
        <v>0.22997946611909653</v>
      </c>
      <c r="AF52" s="28">
        <f t="shared" si="9"/>
        <v>0.12043010752688171</v>
      </c>
      <c r="AG52" s="28">
        <v>0.08</v>
      </c>
      <c r="AH52" s="28">
        <v>0.05</v>
      </c>
      <c r="AI52" s="28">
        <f t="shared" si="10"/>
        <v>1.5999999999999999</v>
      </c>
      <c r="AJ52" s="28">
        <f t="shared" si="11"/>
        <v>0.7142857142857143</v>
      </c>
      <c r="AK52" s="29">
        <f t="shared" si="12"/>
        <v>0.72727272727272729</v>
      </c>
      <c r="AL52" s="29">
        <f t="shared" si="13"/>
        <v>0.1642710472279261</v>
      </c>
      <c r="AM52" s="29">
        <f t="shared" si="14"/>
        <v>0.48484848484848486</v>
      </c>
      <c r="AN52" s="28">
        <v>0.16500000000000001</v>
      </c>
      <c r="AO52" s="28">
        <v>0.08</v>
      </c>
      <c r="AP52" s="28">
        <f t="shared" si="15"/>
        <v>7.1832825424466715E-2</v>
      </c>
      <c r="AQ52" s="28">
        <f t="shared" si="16"/>
        <v>2.0625</v>
      </c>
      <c r="AR52" s="28">
        <f t="shared" si="17"/>
        <v>0.33880903490759756</v>
      </c>
      <c r="AS52" s="93">
        <v>57</v>
      </c>
      <c r="AT52" s="89">
        <v>0</v>
      </c>
      <c r="AU52" s="89">
        <v>1</v>
      </c>
      <c r="AV52" s="89">
        <v>1</v>
      </c>
      <c r="AW52" s="89">
        <v>1</v>
      </c>
      <c r="AX52" s="89">
        <v>0</v>
      </c>
      <c r="AY52" s="90">
        <v>0</v>
      </c>
    </row>
    <row r="53" spans="2:51" s="6" customFormat="1" ht="12.95" customHeight="1" x14ac:dyDescent="0.25">
      <c r="B53" s="50"/>
      <c r="C53" s="51"/>
      <c r="D53" s="51"/>
      <c r="E53" s="52"/>
      <c r="F53" s="30">
        <v>2.2969999999999997</v>
      </c>
      <c r="G53" s="91" t="s">
        <v>56</v>
      </c>
      <c r="H53" s="91" t="s">
        <v>56</v>
      </c>
      <c r="I53" s="30">
        <v>0.1</v>
      </c>
      <c r="J53" s="30">
        <v>0.06</v>
      </c>
      <c r="K53" s="30">
        <v>0.51</v>
      </c>
      <c r="L53" s="30">
        <v>0.42</v>
      </c>
      <c r="M53" s="30">
        <v>0.41</v>
      </c>
      <c r="N53" s="30">
        <v>0.11</v>
      </c>
      <c r="O53" s="91" t="s">
        <v>56</v>
      </c>
      <c r="P53" s="29" t="s">
        <v>56</v>
      </c>
      <c r="Q53" s="29" t="s">
        <v>56</v>
      </c>
      <c r="R53" s="30">
        <f t="shared" si="2"/>
        <v>0.8039215686274509</v>
      </c>
      <c r="S53" s="30">
        <f t="shared" si="3"/>
        <v>0.82352941176470584</v>
      </c>
      <c r="T53" s="91" t="s">
        <v>56</v>
      </c>
      <c r="U53" s="30">
        <v>0.36</v>
      </c>
      <c r="V53" s="29">
        <v>0.51500000000000001</v>
      </c>
      <c r="W53" s="30">
        <v>0.09</v>
      </c>
      <c r="X53" s="30">
        <v>0.41499999999999998</v>
      </c>
      <c r="Y53" s="30">
        <v>0.51</v>
      </c>
      <c r="Z53" s="28">
        <f t="shared" si="5"/>
        <v>0.22202873313016983</v>
      </c>
      <c r="AA53" s="28">
        <v>1</v>
      </c>
      <c r="AB53" s="28">
        <f t="shared" si="6"/>
        <v>0.43535045711798004</v>
      </c>
      <c r="AC53" s="28">
        <v>0.113</v>
      </c>
      <c r="AD53" s="28">
        <f t="shared" si="7"/>
        <v>1.0272727272727273</v>
      </c>
      <c r="AE53" s="28">
        <f t="shared" si="8"/>
        <v>0.22156862745098038</v>
      </c>
      <c r="AF53" s="29" t="s">
        <v>56</v>
      </c>
      <c r="AG53" s="28">
        <v>0.08</v>
      </c>
      <c r="AH53" s="28">
        <v>0.05</v>
      </c>
      <c r="AI53" s="28">
        <f t="shared" si="10"/>
        <v>1.5999999999999999</v>
      </c>
      <c r="AJ53" s="28">
        <f t="shared" si="11"/>
        <v>0.70796460176991149</v>
      </c>
      <c r="AK53" s="29">
        <f t="shared" si="12"/>
        <v>0.72727272727272729</v>
      </c>
      <c r="AL53" s="29">
        <f t="shared" si="13"/>
        <v>0.15686274509803921</v>
      </c>
      <c r="AM53" s="29">
        <f t="shared" si="14"/>
        <v>0.51948051948051954</v>
      </c>
      <c r="AN53" s="28">
        <v>0.154</v>
      </c>
      <c r="AO53" s="28">
        <v>0.08</v>
      </c>
      <c r="AP53" s="28">
        <f t="shared" si="15"/>
        <v>6.7043970396168925E-2</v>
      </c>
      <c r="AQ53" s="28">
        <f t="shared" si="16"/>
        <v>1.925</v>
      </c>
      <c r="AR53" s="28">
        <f t="shared" si="17"/>
        <v>0.30196078431372547</v>
      </c>
      <c r="AS53" s="94">
        <v>55</v>
      </c>
      <c r="AT53" s="92"/>
      <c r="AU53" s="89"/>
      <c r="AV53" s="89"/>
      <c r="AW53" s="89"/>
      <c r="AX53" s="89"/>
      <c r="AY53" s="90"/>
    </row>
    <row r="54" spans="2:51" s="6" customFormat="1" ht="12.95" customHeight="1" x14ac:dyDescent="0.25">
      <c r="B54" s="35">
        <v>22164</v>
      </c>
      <c r="C54" s="36" t="s">
        <v>41</v>
      </c>
      <c r="D54" s="36" t="s">
        <v>164</v>
      </c>
      <c r="E54" s="48" t="s">
        <v>62</v>
      </c>
      <c r="F54" s="38">
        <v>2.5</v>
      </c>
      <c r="G54" s="39">
        <v>3.7700000000000005</v>
      </c>
      <c r="H54" s="39">
        <v>1.5080000000000002</v>
      </c>
      <c r="I54" s="38">
        <v>0.11</v>
      </c>
      <c r="J54" s="38">
        <v>0.06</v>
      </c>
      <c r="K54" s="38">
        <v>0.78</v>
      </c>
      <c r="L54" s="38">
        <v>0.55000000000000004</v>
      </c>
      <c r="M54" s="38">
        <v>0.64</v>
      </c>
      <c r="N54" s="38">
        <v>0.14000000000000001</v>
      </c>
      <c r="O54" s="38">
        <v>1.49</v>
      </c>
      <c r="P54" s="38">
        <f t="shared" si="0"/>
        <v>1.63</v>
      </c>
      <c r="Q54" s="38">
        <f t="shared" si="1"/>
        <v>2.0897435897435894</v>
      </c>
      <c r="R54" s="39">
        <f t="shared" si="2"/>
        <v>0.82051282051282048</v>
      </c>
      <c r="S54" s="39">
        <f t="shared" si="3"/>
        <v>0.70512820512820518</v>
      </c>
      <c r="T54" s="39">
        <f t="shared" si="4"/>
        <v>10.642857142857142</v>
      </c>
      <c r="U54" s="39">
        <v>0.38</v>
      </c>
      <c r="V54" s="38">
        <v>0.7</v>
      </c>
      <c r="W54" s="38">
        <v>0.13</v>
      </c>
      <c r="X54" s="38">
        <v>0.51</v>
      </c>
      <c r="Y54" s="38">
        <v>0.66</v>
      </c>
      <c r="Z54" s="38">
        <f t="shared" si="5"/>
        <v>0.26400000000000001</v>
      </c>
      <c r="AA54" s="38">
        <v>1.28</v>
      </c>
      <c r="AB54" s="38">
        <f t="shared" si="6"/>
        <v>0.51200000000000001</v>
      </c>
      <c r="AC54" s="38">
        <v>0.12</v>
      </c>
      <c r="AD54" s="38">
        <f t="shared" si="7"/>
        <v>0.85714285714285698</v>
      </c>
      <c r="AE54" s="38">
        <f t="shared" si="8"/>
        <v>0.15384615384615383</v>
      </c>
      <c r="AF54" s="38">
        <f t="shared" si="9"/>
        <v>7.3619631901840496E-2</v>
      </c>
      <c r="AG54" s="38">
        <v>0.12</v>
      </c>
      <c r="AH54" s="38">
        <v>0.08</v>
      </c>
      <c r="AI54" s="38">
        <f t="shared" si="10"/>
        <v>1.5</v>
      </c>
      <c r="AJ54" s="38">
        <f t="shared" si="11"/>
        <v>1</v>
      </c>
      <c r="AK54" s="43">
        <f t="shared" si="12"/>
        <v>0.85714285714285698</v>
      </c>
      <c r="AL54" s="43">
        <f t="shared" si="13"/>
        <v>0.15384615384615383</v>
      </c>
      <c r="AM54" s="43">
        <f t="shared" si="14"/>
        <v>0.5</v>
      </c>
      <c r="AN54" s="38">
        <v>0.24</v>
      </c>
      <c r="AO54" s="38">
        <v>0.13</v>
      </c>
      <c r="AP54" s="38">
        <f t="shared" si="15"/>
        <v>9.6000000000000002E-2</v>
      </c>
      <c r="AQ54" s="38">
        <f t="shared" si="16"/>
        <v>1.846153846153846</v>
      </c>
      <c r="AR54" s="38">
        <f t="shared" si="17"/>
        <v>0.30769230769230765</v>
      </c>
      <c r="AS54" s="65">
        <v>32</v>
      </c>
      <c r="AT54" s="66">
        <v>0</v>
      </c>
      <c r="AU54" s="66">
        <v>1</v>
      </c>
      <c r="AV54" s="66">
        <v>1</v>
      </c>
      <c r="AW54" s="66">
        <v>1</v>
      </c>
      <c r="AX54" s="66">
        <v>0</v>
      </c>
      <c r="AY54" s="67">
        <v>0</v>
      </c>
    </row>
    <row r="55" spans="2:51" s="6" customFormat="1" ht="12.95" customHeight="1" x14ac:dyDescent="0.25">
      <c r="B55" s="35"/>
      <c r="C55" s="36"/>
      <c r="D55" s="36"/>
      <c r="E55" s="37"/>
      <c r="F55" s="38">
        <v>2.5</v>
      </c>
      <c r="G55" s="39">
        <v>3.75</v>
      </c>
      <c r="H55" s="39">
        <v>1.5</v>
      </c>
      <c r="I55" s="38">
        <v>0.11</v>
      </c>
      <c r="J55" s="38">
        <v>0.06</v>
      </c>
      <c r="K55" s="38">
        <v>0.8</v>
      </c>
      <c r="L55" s="38">
        <v>0.56999999999999995</v>
      </c>
      <c r="M55" s="38">
        <v>0.6</v>
      </c>
      <c r="N55" s="38">
        <v>0.14000000000000001</v>
      </c>
      <c r="O55" s="38">
        <v>1.47</v>
      </c>
      <c r="P55" s="38">
        <f t="shared" si="0"/>
        <v>1.6099999999999999</v>
      </c>
      <c r="Q55" s="38">
        <f t="shared" si="1"/>
        <v>2.0124999999999997</v>
      </c>
      <c r="R55" s="39">
        <f t="shared" si="2"/>
        <v>0.74999999999999989</v>
      </c>
      <c r="S55" s="39">
        <f t="shared" si="3"/>
        <v>0.71249999999999991</v>
      </c>
      <c r="T55" s="39">
        <f t="shared" si="4"/>
        <v>10.499999999999998</v>
      </c>
      <c r="U55" s="39">
        <v>0.38</v>
      </c>
      <c r="V55" s="43">
        <v>0.69</v>
      </c>
      <c r="W55" s="38">
        <v>0.13</v>
      </c>
      <c r="X55" s="38">
        <v>0.5</v>
      </c>
      <c r="Y55" s="43">
        <v>0.65</v>
      </c>
      <c r="Z55" s="38">
        <f t="shared" si="5"/>
        <v>0.26</v>
      </c>
      <c r="AA55" s="38">
        <v>1.26</v>
      </c>
      <c r="AB55" s="38">
        <f t="shared" si="6"/>
        <v>0.504</v>
      </c>
      <c r="AC55" s="38">
        <v>0.12</v>
      </c>
      <c r="AD55" s="38">
        <f t="shared" si="7"/>
        <v>0.85714285714285698</v>
      </c>
      <c r="AE55" s="38">
        <f t="shared" si="8"/>
        <v>0.15</v>
      </c>
      <c r="AF55" s="38">
        <f t="shared" si="9"/>
        <v>7.4534161490683232E-2</v>
      </c>
      <c r="AG55" s="38">
        <v>0.12</v>
      </c>
      <c r="AH55" s="38">
        <v>0.08</v>
      </c>
      <c r="AI55" s="38">
        <f t="shared" si="10"/>
        <v>1.5</v>
      </c>
      <c r="AJ55" s="38">
        <f t="shared" si="11"/>
        <v>1</v>
      </c>
      <c r="AK55" s="43">
        <f t="shared" si="12"/>
        <v>0.85714285714285698</v>
      </c>
      <c r="AL55" s="43">
        <f t="shared" si="13"/>
        <v>0.15</v>
      </c>
      <c r="AM55" s="43">
        <f t="shared" si="14"/>
        <v>0.5</v>
      </c>
      <c r="AN55" s="43">
        <v>0.24</v>
      </c>
      <c r="AO55" s="38">
        <v>0.12</v>
      </c>
      <c r="AP55" s="38">
        <f t="shared" si="15"/>
        <v>9.6000000000000002E-2</v>
      </c>
      <c r="AQ55" s="38">
        <f t="shared" si="16"/>
        <v>2</v>
      </c>
      <c r="AR55" s="38">
        <f t="shared" si="17"/>
        <v>0.3</v>
      </c>
      <c r="AS55" s="65">
        <v>33</v>
      </c>
      <c r="AT55" s="66"/>
      <c r="AU55" s="66"/>
      <c r="AV55" s="66"/>
      <c r="AW55" s="66"/>
      <c r="AX55" s="66"/>
      <c r="AY55" s="67"/>
    </row>
    <row r="56" spans="2:51" s="6" customFormat="1" ht="12.95" customHeight="1" x14ac:dyDescent="0.25">
      <c r="B56" s="35">
        <v>18886</v>
      </c>
      <c r="C56" s="36" t="s">
        <v>41</v>
      </c>
      <c r="D56" s="36" t="s">
        <v>164</v>
      </c>
      <c r="E56" s="48" t="s">
        <v>62</v>
      </c>
      <c r="F56" s="38">
        <v>2.7</v>
      </c>
      <c r="G56" s="43">
        <v>3.73</v>
      </c>
      <c r="H56" s="43">
        <v>1.3814814814814813</v>
      </c>
      <c r="I56" s="38">
        <v>0.12</v>
      </c>
      <c r="J56" s="38">
        <v>7.0000000000000007E-2</v>
      </c>
      <c r="K56" s="38">
        <v>0.76</v>
      </c>
      <c r="L56" s="38">
        <v>0.56999999999999995</v>
      </c>
      <c r="M56" s="38">
        <v>0.6</v>
      </c>
      <c r="N56" s="38">
        <v>0.15</v>
      </c>
      <c r="O56" s="43">
        <v>1.46</v>
      </c>
      <c r="P56" s="38">
        <f t="shared" si="0"/>
        <v>1.6099999999999999</v>
      </c>
      <c r="Q56" s="38">
        <f t="shared" si="1"/>
        <v>2.1184210526315788</v>
      </c>
      <c r="R56" s="39">
        <f t="shared" si="2"/>
        <v>0.78947368421052633</v>
      </c>
      <c r="S56" s="39">
        <f t="shared" si="3"/>
        <v>0.74999999999999989</v>
      </c>
      <c r="T56" s="39">
        <f t="shared" si="4"/>
        <v>9.7333333333333343</v>
      </c>
      <c r="U56" s="43">
        <v>0.38</v>
      </c>
      <c r="V56" s="38">
        <v>0.72</v>
      </c>
      <c r="W56" s="38">
        <v>0.12</v>
      </c>
      <c r="X56" s="38">
        <v>0.55000000000000004</v>
      </c>
      <c r="Y56" s="38">
        <v>0.7</v>
      </c>
      <c r="Z56" s="38">
        <f t="shared" si="5"/>
        <v>0.25925925925925924</v>
      </c>
      <c r="AA56" s="38">
        <v>1.35</v>
      </c>
      <c r="AB56" s="38">
        <f t="shared" si="6"/>
        <v>0.5</v>
      </c>
      <c r="AC56" s="38">
        <v>0.11</v>
      </c>
      <c r="AD56" s="38">
        <f t="shared" si="7"/>
        <v>0.73333333333333339</v>
      </c>
      <c r="AE56" s="38">
        <f t="shared" si="8"/>
        <v>0.14473684210526316</v>
      </c>
      <c r="AF56" s="38">
        <f t="shared" si="9"/>
        <v>6.8322981366459631E-2</v>
      </c>
      <c r="AG56" s="38">
        <v>0.12</v>
      </c>
      <c r="AH56" s="38">
        <v>7.0000000000000007E-2</v>
      </c>
      <c r="AI56" s="38">
        <f t="shared" si="10"/>
        <v>1.714285714285714</v>
      </c>
      <c r="AJ56" s="38">
        <f t="shared" si="11"/>
        <v>1.0909090909090908</v>
      </c>
      <c r="AK56" s="43">
        <f t="shared" si="12"/>
        <v>0.8</v>
      </c>
      <c r="AL56" s="43">
        <f t="shared" si="13"/>
        <v>0.15789473684210525</v>
      </c>
      <c r="AM56" s="43">
        <f t="shared" si="14"/>
        <v>0.44444444444444442</v>
      </c>
      <c r="AN56" s="43">
        <v>0.27</v>
      </c>
      <c r="AO56" s="43">
        <v>0.13</v>
      </c>
      <c r="AP56" s="38">
        <f t="shared" si="15"/>
        <v>0.1</v>
      </c>
      <c r="AQ56" s="38">
        <f t="shared" si="16"/>
        <v>2.0769230769230771</v>
      </c>
      <c r="AR56" s="38">
        <f t="shared" si="17"/>
        <v>0.35526315789473684</v>
      </c>
      <c r="AS56" s="65">
        <v>47</v>
      </c>
      <c r="AT56" s="66">
        <v>0</v>
      </c>
      <c r="AU56" s="66">
        <v>1</v>
      </c>
      <c r="AV56" s="66">
        <v>1</v>
      </c>
      <c r="AW56" s="66">
        <v>1</v>
      </c>
      <c r="AX56" s="66">
        <v>0</v>
      </c>
      <c r="AY56" s="67">
        <v>0</v>
      </c>
    </row>
    <row r="57" spans="2:51" s="6" customFormat="1" ht="12.95" customHeight="1" x14ac:dyDescent="0.25">
      <c r="B57" s="35"/>
      <c r="C57" s="36"/>
      <c r="D57" s="36"/>
      <c r="E57" s="37"/>
      <c r="F57" s="38">
        <v>2.7</v>
      </c>
      <c r="G57" s="39">
        <v>3.8599999999999994</v>
      </c>
      <c r="H57" s="39">
        <v>1.4296296296296294</v>
      </c>
      <c r="I57" s="38">
        <v>0.12</v>
      </c>
      <c r="J57" s="38">
        <v>0.06</v>
      </c>
      <c r="K57" s="38">
        <v>0.77</v>
      </c>
      <c r="L57" s="38">
        <v>0.6</v>
      </c>
      <c r="M57" s="38">
        <v>0.61</v>
      </c>
      <c r="N57" s="38">
        <v>0.15</v>
      </c>
      <c r="O57" s="38">
        <v>1.55</v>
      </c>
      <c r="P57" s="38">
        <f t="shared" si="0"/>
        <v>1.7</v>
      </c>
      <c r="Q57" s="38">
        <f t="shared" si="1"/>
        <v>2.2077922077922079</v>
      </c>
      <c r="R57" s="39">
        <f t="shared" si="2"/>
        <v>0.79220779220779214</v>
      </c>
      <c r="S57" s="39">
        <f t="shared" si="3"/>
        <v>0.77922077922077915</v>
      </c>
      <c r="T57" s="39">
        <f t="shared" si="4"/>
        <v>10.333333333333334</v>
      </c>
      <c r="U57" s="43">
        <v>0.38</v>
      </c>
      <c r="V57" s="43">
        <v>0.7</v>
      </c>
      <c r="W57" s="38">
        <v>0.12</v>
      </c>
      <c r="X57" s="38">
        <v>0.53</v>
      </c>
      <c r="Y57" s="38">
        <v>0.72</v>
      </c>
      <c r="Z57" s="38">
        <f t="shared" si="5"/>
        <v>0.26666666666666666</v>
      </c>
      <c r="AA57" s="38">
        <v>1.37</v>
      </c>
      <c r="AB57" s="38">
        <f t="shared" si="6"/>
        <v>0.50740740740740742</v>
      </c>
      <c r="AC57" s="38">
        <v>0.12</v>
      </c>
      <c r="AD57" s="38">
        <f t="shared" si="7"/>
        <v>0.8</v>
      </c>
      <c r="AE57" s="38">
        <f t="shared" si="8"/>
        <v>0.15584415584415584</v>
      </c>
      <c r="AF57" s="38">
        <f t="shared" si="9"/>
        <v>7.0588235294117646E-2</v>
      </c>
      <c r="AG57" s="38">
        <v>0.12</v>
      </c>
      <c r="AH57" s="38">
        <v>7.0000000000000007E-2</v>
      </c>
      <c r="AI57" s="38">
        <f t="shared" si="10"/>
        <v>1.714285714285714</v>
      </c>
      <c r="AJ57" s="38">
        <f t="shared" si="11"/>
        <v>1</v>
      </c>
      <c r="AK57" s="43">
        <f t="shared" si="12"/>
        <v>0.8</v>
      </c>
      <c r="AL57" s="43">
        <f t="shared" si="13"/>
        <v>0.15584415584415584</v>
      </c>
      <c r="AM57" s="43">
        <f t="shared" si="14"/>
        <v>0.46153846153846151</v>
      </c>
      <c r="AN57" s="43">
        <v>0.26</v>
      </c>
      <c r="AO57" s="43">
        <v>0.13</v>
      </c>
      <c r="AP57" s="38">
        <f t="shared" si="15"/>
        <v>9.6296296296296297E-2</v>
      </c>
      <c r="AQ57" s="38">
        <f t="shared" si="16"/>
        <v>2</v>
      </c>
      <c r="AR57" s="38">
        <f t="shared" si="17"/>
        <v>0.33766233766233766</v>
      </c>
      <c r="AS57" s="65">
        <v>62</v>
      </c>
      <c r="AT57" s="66"/>
      <c r="AU57" s="66"/>
      <c r="AV57" s="66"/>
      <c r="AW57" s="66"/>
      <c r="AX57" s="66"/>
      <c r="AY57" s="67"/>
    </row>
    <row r="58" spans="2:51" s="6" customFormat="1" ht="12.95" customHeight="1" x14ac:dyDescent="0.25">
      <c r="B58" s="35">
        <v>22164</v>
      </c>
      <c r="C58" s="36" t="s">
        <v>41</v>
      </c>
      <c r="D58" s="36" t="s">
        <v>164</v>
      </c>
      <c r="E58" s="48" t="s">
        <v>62</v>
      </c>
      <c r="F58" s="38">
        <v>2.56</v>
      </c>
      <c r="G58" s="39">
        <v>3.62</v>
      </c>
      <c r="H58" s="39">
        <v>1.4140625</v>
      </c>
      <c r="I58" s="38">
        <v>0.11</v>
      </c>
      <c r="J58" s="38">
        <v>0.06</v>
      </c>
      <c r="K58" s="38">
        <v>0.77</v>
      </c>
      <c r="L58" s="38">
        <v>0.55000000000000004</v>
      </c>
      <c r="M58" s="38">
        <v>0.59</v>
      </c>
      <c r="N58" s="38">
        <v>0.13</v>
      </c>
      <c r="O58" s="38">
        <v>1.41</v>
      </c>
      <c r="P58" s="38">
        <f t="shared" si="0"/>
        <v>1.54</v>
      </c>
      <c r="Q58" s="38">
        <f t="shared" si="1"/>
        <v>2</v>
      </c>
      <c r="R58" s="39">
        <f t="shared" si="2"/>
        <v>0.76623376623376616</v>
      </c>
      <c r="S58" s="39">
        <f t="shared" si="3"/>
        <v>0.7142857142857143</v>
      </c>
      <c r="T58" s="39">
        <f t="shared" si="4"/>
        <v>10.846153846153845</v>
      </c>
      <c r="U58" s="39">
        <v>0.33</v>
      </c>
      <c r="V58" s="38">
        <v>0.65</v>
      </c>
      <c r="W58" s="38">
        <v>0.13</v>
      </c>
      <c r="X58" s="38">
        <v>0.48</v>
      </c>
      <c r="Y58" s="38">
        <v>0.64</v>
      </c>
      <c r="Z58" s="38">
        <f t="shared" si="5"/>
        <v>0.25</v>
      </c>
      <c r="AA58" s="38">
        <v>1.24</v>
      </c>
      <c r="AB58" s="38">
        <f t="shared" si="6"/>
        <v>0.484375</v>
      </c>
      <c r="AC58" s="38">
        <v>0.11</v>
      </c>
      <c r="AD58" s="38">
        <f t="shared" si="7"/>
        <v>0.84615384615384615</v>
      </c>
      <c r="AE58" s="38">
        <f t="shared" si="8"/>
        <v>0.14285714285714285</v>
      </c>
      <c r="AF58" s="38">
        <f t="shared" si="9"/>
        <v>7.1428571428571425E-2</v>
      </c>
      <c r="AG58" s="38">
        <v>0.11</v>
      </c>
      <c r="AH58" s="38">
        <v>0.08</v>
      </c>
      <c r="AI58" s="38">
        <f t="shared" si="10"/>
        <v>1.375</v>
      </c>
      <c r="AJ58" s="38">
        <f t="shared" si="11"/>
        <v>1</v>
      </c>
      <c r="AK58" s="43">
        <f t="shared" si="12"/>
        <v>0.84615384615384615</v>
      </c>
      <c r="AL58" s="43">
        <f t="shared" si="13"/>
        <v>0.14285714285714285</v>
      </c>
      <c r="AM58" s="43">
        <f t="shared" si="14"/>
        <v>0.44</v>
      </c>
      <c r="AN58" s="43">
        <v>0.25</v>
      </c>
      <c r="AO58" s="43">
        <v>0.14000000000000001</v>
      </c>
      <c r="AP58" s="38">
        <f t="shared" si="15"/>
        <v>9.765625E-2</v>
      </c>
      <c r="AQ58" s="38">
        <f t="shared" si="16"/>
        <v>1.7857142857142856</v>
      </c>
      <c r="AR58" s="38">
        <f t="shared" si="17"/>
        <v>0.32467532467532467</v>
      </c>
      <c r="AS58" s="65">
        <v>39</v>
      </c>
      <c r="AT58" s="66">
        <v>0</v>
      </c>
      <c r="AU58" s="68">
        <v>1</v>
      </c>
      <c r="AV58" s="68">
        <v>1</v>
      </c>
      <c r="AW58" s="68">
        <v>1</v>
      </c>
      <c r="AX58" s="66">
        <v>0</v>
      </c>
      <c r="AY58" s="67">
        <v>0</v>
      </c>
    </row>
    <row r="59" spans="2:51" s="6" customFormat="1" ht="12.95" customHeight="1" x14ac:dyDescent="0.25">
      <c r="B59" s="35"/>
      <c r="C59" s="36"/>
      <c r="D59" s="36"/>
      <c r="E59" s="37"/>
      <c r="F59" s="38">
        <v>2.56</v>
      </c>
      <c r="G59" s="39">
        <v>3.6900000000000004</v>
      </c>
      <c r="H59" s="39">
        <v>1.4414062500000002</v>
      </c>
      <c r="I59" s="38">
        <v>0.1</v>
      </c>
      <c r="J59" s="38">
        <v>0.06</v>
      </c>
      <c r="K59" s="38">
        <v>0.77</v>
      </c>
      <c r="L59" s="38">
        <v>0.54</v>
      </c>
      <c r="M59" s="38">
        <v>0.59</v>
      </c>
      <c r="N59" s="38">
        <v>0.14000000000000001</v>
      </c>
      <c r="O59" s="38">
        <v>1.49</v>
      </c>
      <c r="P59" s="38">
        <f t="shared" si="0"/>
        <v>1.63</v>
      </c>
      <c r="Q59" s="38">
        <f t="shared" si="1"/>
        <v>2.1168831168831166</v>
      </c>
      <c r="R59" s="39">
        <f t="shared" si="2"/>
        <v>0.76623376623376616</v>
      </c>
      <c r="S59" s="39">
        <f t="shared" si="3"/>
        <v>0.70129870129870131</v>
      </c>
      <c r="T59" s="39">
        <f t="shared" si="4"/>
        <v>10.642857142857142</v>
      </c>
      <c r="U59" s="39">
        <v>0.33</v>
      </c>
      <c r="V59" s="43">
        <v>0.64</v>
      </c>
      <c r="W59" s="38">
        <v>0.12</v>
      </c>
      <c r="X59" s="38">
        <v>0.5</v>
      </c>
      <c r="Y59" s="43">
        <v>0.63</v>
      </c>
      <c r="Z59" s="38">
        <f t="shared" si="5"/>
        <v>0.24609375</v>
      </c>
      <c r="AA59" s="38">
        <v>1.25</v>
      </c>
      <c r="AB59" s="38">
        <f t="shared" si="6"/>
        <v>0.48828125</v>
      </c>
      <c r="AC59" s="38">
        <v>0.11</v>
      </c>
      <c r="AD59" s="38">
        <f t="shared" si="7"/>
        <v>0.7857142857142857</v>
      </c>
      <c r="AE59" s="38">
        <f t="shared" si="8"/>
        <v>0.14285714285714285</v>
      </c>
      <c r="AF59" s="38">
        <f t="shared" si="9"/>
        <v>6.7484662576687116E-2</v>
      </c>
      <c r="AG59" s="38">
        <v>0.11</v>
      </c>
      <c r="AH59" s="38">
        <v>0.08</v>
      </c>
      <c r="AI59" s="38">
        <f t="shared" si="10"/>
        <v>1.375</v>
      </c>
      <c r="AJ59" s="38">
        <f t="shared" si="11"/>
        <v>1</v>
      </c>
      <c r="AK59" s="43">
        <f t="shared" si="12"/>
        <v>0.7857142857142857</v>
      </c>
      <c r="AL59" s="43">
        <f t="shared" si="13"/>
        <v>0.14285714285714285</v>
      </c>
      <c r="AM59" s="43">
        <f t="shared" si="14"/>
        <v>0.42307692307692307</v>
      </c>
      <c r="AN59" s="43">
        <v>0.26</v>
      </c>
      <c r="AO59" s="43">
        <v>0.12</v>
      </c>
      <c r="AP59" s="38">
        <f t="shared" si="15"/>
        <v>0.1015625</v>
      </c>
      <c r="AQ59" s="38">
        <f t="shared" si="16"/>
        <v>2.166666666666667</v>
      </c>
      <c r="AR59" s="38">
        <f t="shared" si="17"/>
        <v>0.33766233766233766</v>
      </c>
      <c r="AS59" s="65">
        <v>47</v>
      </c>
      <c r="AT59" s="66"/>
      <c r="AU59" s="68"/>
      <c r="AV59" s="68"/>
      <c r="AW59" s="68"/>
      <c r="AX59" s="66"/>
      <c r="AY59" s="67"/>
    </row>
    <row r="60" spans="2:51" s="6" customFormat="1" ht="12.95" customHeight="1" x14ac:dyDescent="0.25">
      <c r="B60" s="35">
        <v>29887</v>
      </c>
      <c r="C60" s="36" t="s">
        <v>41</v>
      </c>
      <c r="D60" s="36" t="s">
        <v>162</v>
      </c>
      <c r="E60" s="37" t="s">
        <v>60</v>
      </c>
      <c r="F60" s="38">
        <v>1.99</v>
      </c>
      <c r="G60" s="39">
        <v>3.6079999999999997</v>
      </c>
      <c r="H60" s="39">
        <v>1.8130653266331656</v>
      </c>
      <c r="I60" s="38">
        <v>0.1</v>
      </c>
      <c r="J60" s="38">
        <v>0.6</v>
      </c>
      <c r="K60" s="38">
        <v>0.62</v>
      </c>
      <c r="L60" s="38">
        <v>0.49</v>
      </c>
      <c r="M60" s="38">
        <v>0.56999999999999995</v>
      </c>
      <c r="N60" s="38">
        <v>0.15</v>
      </c>
      <c r="O60" s="38">
        <v>1.0780000000000001</v>
      </c>
      <c r="P60" s="38">
        <f t="shared" si="0"/>
        <v>1.228</v>
      </c>
      <c r="Q60" s="38">
        <f t="shared" si="1"/>
        <v>1.9806451612903226</v>
      </c>
      <c r="R60" s="39">
        <f t="shared" si="2"/>
        <v>0.91935483870967738</v>
      </c>
      <c r="S60" s="39">
        <f t="shared" si="3"/>
        <v>0.79032258064516125</v>
      </c>
      <c r="T60" s="39">
        <f t="shared" si="4"/>
        <v>7.1866666666666674</v>
      </c>
      <c r="U60" s="39">
        <v>0.28000000000000003</v>
      </c>
      <c r="V60" s="38">
        <v>0.54900000000000004</v>
      </c>
      <c r="W60" s="38">
        <v>0.114</v>
      </c>
      <c r="X60" s="38">
        <v>0.45200000000000001</v>
      </c>
      <c r="Y60" s="38">
        <v>0.57399999999999995</v>
      </c>
      <c r="Z60" s="38">
        <f t="shared" si="5"/>
        <v>0.28844221105527634</v>
      </c>
      <c r="AA60" s="38">
        <v>1.0980000000000001</v>
      </c>
      <c r="AB60" s="38">
        <f t="shared" si="6"/>
        <v>0.55175879396984928</v>
      </c>
      <c r="AC60" s="38">
        <v>0.12</v>
      </c>
      <c r="AD60" s="38">
        <f t="shared" si="7"/>
        <v>0.8</v>
      </c>
      <c r="AE60" s="38">
        <f t="shared" si="8"/>
        <v>0.19354838709677419</v>
      </c>
      <c r="AF60" s="38">
        <f t="shared" si="9"/>
        <v>9.7719869706840393E-2</v>
      </c>
      <c r="AG60" s="38">
        <v>0.12</v>
      </c>
      <c r="AH60" s="38">
        <v>7.0000000000000007E-2</v>
      </c>
      <c r="AI60" s="38">
        <f t="shared" si="10"/>
        <v>1.714285714285714</v>
      </c>
      <c r="AJ60" s="38">
        <f t="shared" si="11"/>
        <v>1</v>
      </c>
      <c r="AK60" s="43">
        <f t="shared" si="12"/>
        <v>0.8</v>
      </c>
      <c r="AL60" s="43">
        <f t="shared" si="13"/>
        <v>0.19354838709677419</v>
      </c>
      <c r="AM60" s="43">
        <f t="shared" si="14"/>
        <v>0.6</v>
      </c>
      <c r="AN60" s="38">
        <v>0.2</v>
      </c>
      <c r="AO60" s="38">
        <v>0.09</v>
      </c>
      <c r="AP60" s="38">
        <f t="shared" si="15"/>
        <v>0.10050251256281408</v>
      </c>
      <c r="AQ60" s="38">
        <f t="shared" si="16"/>
        <v>2.2222222222222223</v>
      </c>
      <c r="AR60" s="38">
        <f t="shared" si="17"/>
        <v>0.32258064516129037</v>
      </c>
      <c r="AS60" s="65">
        <v>78</v>
      </c>
      <c r="AT60" s="66">
        <v>0</v>
      </c>
      <c r="AU60" s="68">
        <v>1</v>
      </c>
      <c r="AV60" s="68">
        <v>1</v>
      </c>
      <c r="AW60" s="68">
        <v>1</v>
      </c>
      <c r="AX60" s="66">
        <v>0</v>
      </c>
      <c r="AY60" s="67">
        <v>0</v>
      </c>
    </row>
    <row r="61" spans="2:51" s="6" customFormat="1" ht="12.95" customHeight="1" x14ac:dyDescent="0.25">
      <c r="B61" s="35"/>
      <c r="C61" s="36"/>
      <c r="D61" s="36"/>
      <c r="E61" s="37"/>
      <c r="F61" s="38">
        <v>1.99</v>
      </c>
      <c r="G61" s="39">
        <v>3.6370000000000005</v>
      </c>
      <c r="H61" s="39">
        <v>1.8276381909547741</v>
      </c>
      <c r="I61" s="38">
        <v>0.1</v>
      </c>
      <c r="J61" s="38">
        <v>0.6</v>
      </c>
      <c r="K61" s="38">
        <v>0.63</v>
      </c>
      <c r="L61" s="38">
        <v>0.49</v>
      </c>
      <c r="M61" s="38">
        <v>0.56999999999999995</v>
      </c>
      <c r="N61" s="38">
        <v>0.16</v>
      </c>
      <c r="O61" s="38">
        <v>1.087</v>
      </c>
      <c r="P61" s="38">
        <f t="shared" si="0"/>
        <v>1.2469999999999999</v>
      </c>
      <c r="Q61" s="38">
        <f t="shared" si="1"/>
        <v>1.9793650793650792</v>
      </c>
      <c r="R61" s="39">
        <f t="shared" si="2"/>
        <v>0.90476190476190466</v>
      </c>
      <c r="S61" s="39">
        <f t="shared" si="3"/>
        <v>0.77777777777777779</v>
      </c>
      <c r="T61" s="39">
        <f t="shared" si="4"/>
        <v>6.7937499999999993</v>
      </c>
      <c r="U61" s="39">
        <v>0.28000000000000003</v>
      </c>
      <c r="V61" s="43">
        <v>0.55800000000000005</v>
      </c>
      <c r="W61" s="43" t="s">
        <v>56</v>
      </c>
      <c r="X61" s="38">
        <v>0.46600000000000003</v>
      </c>
      <c r="Y61" s="38">
        <v>0.55400000000000005</v>
      </c>
      <c r="Z61" s="38">
        <f t="shared" si="5"/>
        <v>0.278391959798995</v>
      </c>
      <c r="AA61" s="38">
        <v>1.1040000000000001</v>
      </c>
      <c r="AB61" s="38">
        <f t="shared" si="6"/>
        <v>0.55477386934673367</v>
      </c>
      <c r="AC61" s="38">
        <v>0.12</v>
      </c>
      <c r="AD61" s="38">
        <f t="shared" si="7"/>
        <v>0.75</v>
      </c>
      <c r="AE61" s="38">
        <f t="shared" si="8"/>
        <v>0.19047619047619047</v>
      </c>
      <c r="AF61" s="38">
        <f t="shared" si="9"/>
        <v>9.6230954290296711E-2</v>
      </c>
      <c r="AG61" s="38">
        <v>0.12</v>
      </c>
      <c r="AH61" s="38">
        <v>7.0000000000000007E-2</v>
      </c>
      <c r="AI61" s="38">
        <f t="shared" si="10"/>
        <v>1.714285714285714</v>
      </c>
      <c r="AJ61" s="38">
        <f t="shared" si="11"/>
        <v>1</v>
      </c>
      <c r="AK61" s="43">
        <f t="shared" si="12"/>
        <v>0.75</v>
      </c>
      <c r="AL61" s="43">
        <f t="shared" si="13"/>
        <v>0.19047619047619047</v>
      </c>
      <c r="AM61" s="43">
        <f t="shared" si="14"/>
        <v>0.5714285714285714</v>
      </c>
      <c r="AN61" s="38">
        <v>0.21</v>
      </c>
      <c r="AO61" s="38">
        <v>0.08</v>
      </c>
      <c r="AP61" s="38">
        <f t="shared" si="15"/>
        <v>0.10552763819095477</v>
      </c>
      <c r="AQ61" s="38">
        <f t="shared" si="16"/>
        <v>2.625</v>
      </c>
      <c r="AR61" s="38">
        <f t="shared" si="17"/>
        <v>0.33333333333333331</v>
      </c>
      <c r="AS61" s="65">
        <v>74</v>
      </c>
      <c r="AT61" s="66"/>
      <c r="AU61" s="68"/>
      <c r="AV61" s="68"/>
      <c r="AW61" s="68"/>
      <c r="AX61" s="66"/>
      <c r="AY61" s="67"/>
    </row>
    <row r="62" spans="2:51" s="6" customFormat="1" ht="12.95" customHeight="1" x14ac:dyDescent="0.25">
      <c r="B62" s="53">
        <v>29887</v>
      </c>
      <c r="C62" s="36" t="s">
        <v>41</v>
      </c>
      <c r="D62" s="36" t="s">
        <v>162</v>
      </c>
      <c r="E62" s="64" t="s">
        <v>60</v>
      </c>
      <c r="F62" s="38">
        <v>2.2530000000000001</v>
      </c>
      <c r="G62" s="39">
        <v>3.1900000000000004</v>
      </c>
      <c r="H62" s="39">
        <v>1.4158899245450511</v>
      </c>
      <c r="I62" s="38">
        <v>0.12</v>
      </c>
      <c r="J62" s="38">
        <v>7.0000000000000007E-2</v>
      </c>
      <c r="K62" s="38">
        <v>0.71</v>
      </c>
      <c r="L62" s="38">
        <v>0.5</v>
      </c>
      <c r="M62" s="38">
        <v>0.57999999999999996</v>
      </c>
      <c r="N62" s="38">
        <v>0.16</v>
      </c>
      <c r="O62" s="38">
        <v>1.05</v>
      </c>
      <c r="P62" s="38">
        <f t="shared" si="0"/>
        <v>1.21</v>
      </c>
      <c r="Q62" s="38">
        <f t="shared" si="1"/>
        <v>1.704225352112676</v>
      </c>
      <c r="R62" s="39">
        <f t="shared" si="2"/>
        <v>0.81690140845070425</v>
      </c>
      <c r="S62" s="39">
        <f t="shared" si="3"/>
        <v>0.70422535211267612</v>
      </c>
      <c r="T62" s="39">
        <f t="shared" si="4"/>
        <v>6.5625</v>
      </c>
      <c r="U62" s="39">
        <v>0.36</v>
      </c>
      <c r="V62" s="38">
        <v>0.57999999999999996</v>
      </c>
      <c r="W62" s="38">
        <v>0.12</v>
      </c>
      <c r="X62" s="38">
        <v>0.45800000000000002</v>
      </c>
      <c r="Y62" s="38">
        <v>0.56699999999999995</v>
      </c>
      <c r="Z62" s="38">
        <f t="shared" si="5"/>
        <v>0.251664447403462</v>
      </c>
      <c r="AA62" s="38">
        <v>1.1439999999999999</v>
      </c>
      <c r="AB62" s="38">
        <f t="shared" si="6"/>
        <v>0.50776742121615615</v>
      </c>
      <c r="AC62" s="38">
        <v>0.122</v>
      </c>
      <c r="AD62" s="38">
        <f t="shared" si="7"/>
        <v>0.76249999999999996</v>
      </c>
      <c r="AE62" s="38">
        <f t="shared" si="8"/>
        <v>0.17183098591549295</v>
      </c>
      <c r="AF62" s="38">
        <f t="shared" si="9"/>
        <v>0.10082644628099173</v>
      </c>
      <c r="AG62" s="38">
        <v>0.12</v>
      </c>
      <c r="AH62" s="38">
        <v>7.0000000000000007E-2</v>
      </c>
      <c r="AI62" s="38">
        <f t="shared" si="10"/>
        <v>1.714285714285714</v>
      </c>
      <c r="AJ62" s="38">
        <f t="shared" si="11"/>
        <v>0.98360655737704916</v>
      </c>
      <c r="AK62" s="43">
        <f t="shared" si="12"/>
        <v>0.75</v>
      </c>
      <c r="AL62" s="43">
        <f t="shared" si="13"/>
        <v>0.16901408450704225</v>
      </c>
      <c r="AM62" s="43">
        <f t="shared" si="14"/>
        <v>0.6</v>
      </c>
      <c r="AN62" s="38">
        <v>0.2</v>
      </c>
      <c r="AO62" s="38">
        <v>0.1</v>
      </c>
      <c r="AP62" s="38">
        <f t="shared" si="15"/>
        <v>8.8770528184642705E-2</v>
      </c>
      <c r="AQ62" s="38">
        <f t="shared" si="16"/>
        <v>2</v>
      </c>
      <c r="AR62" s="38">
        <f t="shared" si="17"/>
        <v>0.28169014084507044</v>
      </c>
      <c r="AS62" s="65">
        <v>56</v>
      </c>
      <c r="AT62" s="66">
        <v>0</v>
      </c>
      <c r="AU62" s="68">
        <v>1</v>
      </c>
      <c r="AV62" s="68">
        <v>1</v>
      </c>
      <c r="AW62" s="68">
        <v>1</v>
      </c>
      <c r="AX62" s="66">
        <v>0</v>
      </c>
      <c r="AY62" s="67">
        <v>0</v>
      </c>
    </row>
    <row r="63" spans="2:51" s="6" customFormat="1" ht="12.95" customHeight="1" x14ac:dyDescent="0.25">
      <c r="B63" s="72"/>
      <c r="C63" s="37"/>
      <c r="D63" s="37"/>
      <c r="E63" s="37"/>
      <c r="F63" s="38">
        <v>2.2530000000000001</v>
      </c>
      <c r="G63" s="43">
        <v>3.1559999999999997</v>
      </c>
      <c r="H63" s="43">
        <v>1.4007989347536616</v>
      </c>
      <c r="I63" s="38">
        <v>0.11</v>
      </c>
      <c r="J63" s="38">
        <v>7.0000000000000007E-2</v>
      </c>
      <c r="K63" s="38">
        <v>0.71</v>
      </c>
      <c r="L63" s="43">
        <v>0.53</v>
      </c>
      <c r="M63" s="43">
        <v>0.56999999999999995</v>
      </c>
      <c r="N63" s="43">
        <v>0.16</v>
      </c>
      <c r="O63" s="43">
        <v>1.006</v>
      </c>
      <c r="P63" s="38">
        <f t="shared" si="0"/>
        <v>1.1659999999999999</v>
      </c>
      <c r="Q63" s="38">
        <f t="shared" si="1"/>
        <v>1.6422535211267606</v>
      </c>
      <c r="R63" s="39">
        <f t="shared" si="2"/>
        <v>0.80281690140845063</v>
      </c>
      <c r="S63" s="39">
        <f t="shared" si="3"/>
        <v>0.74647887323943674</v>
      </c>
      <c r="T63" s="39">
        <f t="shared" si="4"/>
        <v>6.2874999999999996</v>
      </c>
      <c r="U63" s="39">
        <v>0.36</v>
      </c>
      <c r="V63" s="43">
        <v>0.57999999999999996</v>
      </c>
      <c r="W63" s="38">
        <v>0.13700000000000001</v>
      </c>
      <c r="X63" s="38">
        <v>0.45500000000000002</v>
      </c>
      <c r="Y63" s="43">
        <v>0.57899999999999996</v>
      </c>
      <c r="Z63" s="38">
        <f t="shared" si="5"/>
        <v>0.2569906790945406</v>
      </c>
      <c r="AA63" s="38">
        <v>1.119</v>
      </c>
      <c r="AB63" s="38">
        <f t="shared" si="6"/>
        <v>0.49667110519307589</v>
      </c>
      <c r="AC63" s="38">
        <v>0.123</v>
      </c>
      <c r="AD63" s="38">
        <f t="shared" si="7"/>
        <v>0.76874999999999993</v>
      </c>
      <c r="AE63" s="38">
        <f t="shared" si="8"/>
        <v>0.17323943661971833</v>
      </c>
      <c r="AF63" s="38">
        <f t="shared" si="9"/>
        <v>0.10548885077186965</v>
      </c>
      <c r="AG63" s="38">
        <v>0.12</v>
      </c>
      <c r="AH63" s="38">
        <v>7.0000000000000007E-2</v>
      </c>
      <c r="AI63" s="38">
        <f t="shared" si="10"/>
        <v>1.714285714285714</v>
      </c>
      <c r="AJ63" s="38">
        <f t="shared" si="11"/>
        <v>0.97560975609756095</v>
      </c>
      <c r="AK63" s="43">
        <f t="shared" si="12"/>
        <v>0.75</v>
      </c>
      <c r="AL63" s="43">
        <f t="shared" si="13"/>
        <v>0.16901408450704225</v>
      </c>
      <c r="AM63" s="43">
        <f t="shared" si="14"/>
        <v>0.6</v>
      </c>
      <c r="AN63" s="38">
        <v>0.2</v>
      </c>
      <c r="AO63" s="43">
        <v>0.09</v>
      </c>
      <c r="AP63" s="38">
        <f t="shared" si="15"/>
        <v>8.8770528184642705E-2</v>
      </c>
      <c r="AQ63" s="38">
        <f t="shared" si="16"/>
        <v>2.2222222222222223</v>
      </c>
      <c r="AR63" s="38">
        <f t="shared" si="17"/>
        <v>0.28169014084507044</v>
      </c>
      <c r="AS63" s="65">
        <v>65</v>
      </c>
      <c r="AT63" s="66"/>
      <c r="AU63" s="68"/>
      <c r="AV63" s="68"/>
      <c r="AW63" s="68"/>
      <c r="AX63" s="66"/>
      <c r="AY63" s="67"/>
    </row>
    <row r="64" spans="2:51" s="6" customFormat="1" ht="12.95" customHeight="1" x14ac:dyDescent="0.25">
      <c r="B64" s="25">
        <v>21844</v>
      </c>
      <c r="C64" s="26" t="s">
        <v>159</v>
      </c>
      <c r="D64" s="26" t="s">
        <v>27</v>
      </c>
      <c r="E64" s="27" t="s">
        <v>172</v>
      </c>
      <c r="F64" s="28">
        <v>2.14</v>
      </c>
      <c r="G64" s="28">
        <v>3.67</v>
      </c>
      <c r="H64" s="28">
        <v>1.7149532710280373</v>
      </c>
      <c r="I64" s="28">
        <v>0.1</v>
      </c>
      <c r="J64" s="28">
        <v>0.05</v>
      </c>
      <c r="K64" s="28">
        <v>0.71</v>
      </c>
      <c r="L64" s="28">
        <v>0.47</v>
      </c>
      <c r="M64" s="28">
        <v>0.6</v>
      </c>
      <c r="N64" s="28">
        <v>0.13</v>
      </c>
      <c r="O64" s="28">
        <v>1.61</v>
      </c>
      <c r="P64" s="28">
        <f t="shared" si="0"/>
        <v>1.7400000000000002</v>
      </c>
      <c r="Q64" s="28">
        <f t="shared" si="1"/>
        <v>2.450704225352113</v>
      </c>
      <c r="R64" s="30">
        <f t="shared" si="2"/>
        <v>0.84507042253521125</v>
      </c>
      <c r="S64" s="30">
        <f t="shared" si="3"/>
        <v>0.6619718309859155</v>
      </c>
      <c r="T64" s="30">
        <f t="shared" si="4"/>
        <v>12.384615384615385</v>
      </c>
      <c r="U64" s="28">
        <v>0.31</v>
      </c>
      <c r="V64" s="28">
        <v>0.6</v>
      </c>
      <c r="W64" s="28">
        <v>0.11</v>
      </c>
      <c r="X64" s="28">
        <v>0.47</v>
      </c>
      <c r="Y64" s="28">
        <v>0.59</v>
      </c>
      <c r="Z64" s="28">
        <f t="shared" si="5"/>
        <v>0.27570093457943923</v>
      </c>
      <c r="AA64" s="28">
        <v>1.1200000000000001</v>
      </c>
      <c r="AB64" s="28">
        <f t="shared" si="6"/>
        <v>0.52336448598130847</v>
      </c>
      <c r="AC64" s="28">
        <v>0.1</v>
      </c>
      <c r="AD64" s="28">
        <f t="shared" si="7"/>
        <v>0.76923076923076927</v>
      </c>
      <c r="AE64" s="28">
        <f t="shared" si="8"/>
        <v>0.14084507042253522</v>
      </c>
      <c r="AF64" s="28">
        <f t="shared" si="9"/>
        <v>5.7471264367816091E-2</v>
      </c>
      <c r="AG64" s="28">
        <v>0.1</v>
      </c>
      <c r="AH64" s="28">
        <v>0.08</v>
      </c>
      <c r="AI64" s="28">
        <f t="shared" si="10"/>
        <v>1.25</v>
      </c>
      <c r="AJ64" s="28">
        <f t="shared" si="11"/>
        <v>1</v>
      </c>
      <c r="AK64" s="29">
        <f t="shared" si="12"/>
        <v>0.76923076923076927</v>
      </c>
      <c r="AL64" s="29">
        <f t="shared" si="13"/>
        <v>0.14084507042253522</v>
      </c>
      <c r="AM64" s="29">
        <f t="shared" si="14"/>
        <v>0.52631578947368418</v>
      </c>
      <c r="AN64" s="28">
        <v>0.19</v>
      </c>
      <c r="AO64" s="28">
        <v>0.12</v>
      </c>
      <c r="AP64" s="28">
        <f t="shared" si="15"/>
        <v>8.8785046728971959E-2</v>
      </c>
      <c r="AQ64" s="28">
        <f t="shared" si="16"/>
        <v>1.5833333333333335</v>
      </c>
      <c r="AR64" s="28">
        <f t="shared" si="17"/>
        <v>0.26760563380281693</v>
      </c>
      <c r="AS64" s="88">
        <v>62</v>
      </c>
      <c r="AT64" s="89">
        <v>1</v>
      </c>
      <c r="AU64" s="89">
        <v>1</v>
      </c>
      <c r="AV64" s="89">
        <v>0</v>
      </c>
      <c r="AW64" s="89">
        <v>0</v>
      </c>
      <c r="AX64" s="89">
        <v>0</v>
      </c>
      <c r="AY64" s="90">
        <v>0</v>
      </c>
    </row>
    <row r="65" spans="2:51" s="6" customFormat="1" ht="12.95" customHeight="1" x14ac:dyDescent="0.25">
      <c r="B65" s="25"/>
      <c r="C65" s="27"/>
      <c r="D65" s="27"/>
      <c r="E65" s="27"/>
      <c r="F65" s="28">
        <v>2.14</v>
      </c>
      <c r="G65" s="28">
        <v>3.6160000000000005</v>
      </c>
      <c r="H65" s="28">
        <v>1.6897196261682244</v>
      </c>
      <c r="I65" s="28">
        <v>0.1</v>
      </c>
      <c r="J65" s="28">
        <v>0.05</v>
      </c>
      <c r="K65" s="28">
        <v>0.72</v>
      </c>
      <c r="L65" s="28">
        <v>0.5</v>
      </c>
      <c r="M65" s="28">
        <v>0.6</v>
      </c>
      <c r="N65" s="28">
        <v>0.12</v>
      </c>
      <c r="O65" s="28">
        <v>1.526</v>
      </c>
      <c r="P65" s="28">
        <f t="shared" si="0"/>
        <v>1.6459999999999999</v>
      </c>
      <c r="Q65" s="28">
        <f t="shared" si="1"/>
        <v>2.286111111111111</v>
      </c>
      <c r="R65" s="30">
        <f t="shared" si="2"/>
        <v>0.83333333333333337</v>
      </c>
      <c r="S65" s="30">
        <f t="shared" si="3"/>
        <v>0.69444444444444442</v>
      </c>
      <c r="T65" s="30">
        <f t="shared" si="4"/>
        <v>12.716666666666667</v>
      </c>
      <c r="U65" s="28">
        <v>0.31</v>
      </c>
      <c r="V65" s="28">
        <v>0.59</v>
      </c>
      <c r="W65" s="28">
        <v>0.1</v>
      </c>
      <c r="X65" s="28">
        <v>0.45</v>
      </c>
      <c r="Y65" s="28">
        <v>0.55000000000000004</v>
      </c>
      <c r="Z65" s="28">
        <f t="shared" si="5"/>
        <v>0.25700934579439255</v>
      </c>
      <c r="AA65" s="28">
        <v>1.1000000000000001</v>
      </c>
      <c r="AB65" s="28">
        <f t="shared" si="6"/>
        <v>0.5140186915887851</v>
      </c>
      <c r="AC65" s="28">
        <v>0.1</v>
      </c>
      <c r="AD65" s="28">
        <f t="shared" si="7"/>
        <v>0.83333333333333337</v>
      </c>
      <c r="AE65" s="28">
        <f t="shared" si="8"/>
        <v>0.1388888888888889</v>
      </c>
      <c r="AF65" s="28">
        <f t="shared" si="9"/>
        <v>6.0753341433778862E-2</v>
      </c>
      <c r="AG65" s="28">
        <v>0.1</v>
      </c>
      <c r="AH65" s="28">
        <v>0.08</v>
      </c>
      <c r="AI65" s="28">
        <f t="shared" si="10"/>
        <v>1.25</v>
      </c>
      <c r="AJ65" s="28">
        <f t="shared" si="11"/>
        <v>1</v>
      </c>
      <c r="AK65" s="29">
        <f t="shared" si="12"/>
        <v>0.83333333333333337</v>
      </c>
      <c r="AL65" s="29">
        <f t="shared" si="13"/>
        <v>0.1388888888888889</v>
      </c>
      <c r="AM65" s="29">
        <f t="shared" si="14"/>
        <v>0.55555555555555558</v>
      </c>
      <c r="AN65" s="28">
        <v>0.18</v>
      </c>
      <c r="AO65" s="28">
        <v>0.12</v>
      </c>
      <c r="AP65" s="28">
        <f t="shared" si="15"/>
        <v>8.4112149532710276E-2</v>
      </c>
      <c r="AQ65" s="28">
        <f t="shared" si="16"/>
        <v>1.5</v>
      </c>
      <c r="AR65" s="28">
        <f t="shared" si="17"/>
        <v>0.25</v>
      </c>
      <c r="AS65" s="88">
        <v>53</v>
      </c>
      <c r="AT65" s="89"/>
      <c r="AU65" s="89"/>
      <c r="AV65" s="89"/>
      <c r="AW65" s="89"/>
      <c r="AX65" s="89"/>
      <c r="AY65" s="90"/>
    </row>
    <row r="66" spans="2:51" s="6" customFormat="1" ht="12.95" customHeight="1" x14ac:dyDescent="0.25">
      <c r="B66" s="35">
        <v>28038</v>
      </c>
      <c r="C66" s="36" t="s">
        <v>160</v>
      </c>
      <c r="D66" s="36" t="s">
        <v>64</v>
      </c>
      <c r="E66" s="37" t="s">
        <v>50</v>
      </c>
      <c r="F66" s="38">
        <v>2.4219999999999997</v>
      </c>
      <c r="G66" s="38">
        <v>3.3679999999999999</v>
      </c>
      <c r="H66" s="38">
        <v>1.3905862923203964</v>
      </c>
      <c r="I66" s="38">
        <v>0.1</v>
      </c>
      <c r="J66" s="38">
        <v>0.05</v>
      </c>
      <c r="K66" s="38">
        <v>0.74399999999999999</v>
      </c>
      <c r="L66" s="38">
        <v>0.57399999999999995</v>
      </c>
      <c r="M66" s="38">
        <v>0.59</v>
      </c>
      <c r="N66" s="38">
        <v>0.16</v>
      </c>
      <c r="O66" s="38">
        <v>1.1499999999999999</v>
      </c>
      <c r="P66" s="38">
        <f t="shared" si="0"/>
        <v>1.3099999999999998</v>
      </c>
      <c r="Q66" s="38">
        <f t="shared" si="1"/>
        <v>1.7607526881720428</v>
      </c>
      <c r="R66" s="39">
        <f t="shared" si="2"/>
        <v>0.793010752688172</v>
      </c>
      <c r="S66" s="39">
        <f t="shared" si="3"/>
        <v>0.771505376344086</v>
      </c>
      <c r="T66" s="39">
        <f t="shared" si="4"/>
        <v>7.1874999999999991</v>
      </c>
      <c r="U66" s="38">
        <v>0.35</v>
      </c>
      <c r="V66" s="38">
        <v>0.59</v>
      </c>
      <c r="W66" s="38">
        <v>0.1</v>
      </c>
      <c r="X66" s="38">
        <v>0.46</v>
      </c>
      <c r="Y66" s="38">
        <v>0.59</v>
      </c>
      <c r="Z66" s="38">
        <f t="shared" si="5"/>
        <v>0.24360033030553263</v>
      </c>
      <c r="AA66" s="38">
        <v>1.1499999999999999</v>
      </c>
      <c r="AB66" s="38">
        <f t="shared" si="6"/>
        <v>0.47481420313790257</v>
      </c>
      <c r="AC66" s="38">
        <v>0.12</v>
      </c>
      <c r="AD66" s="38">
        <f t="shared" si="7"/>
        <v>0.75</v>
      </c>
      <c r="AE66" s="38">
        <f t="shared" si="8"/>
        <v>0.16129032258064516</v>
      </c>
      <c r="AF66" s="38">
        <f t="shared" si="9"/>
        <v>9.1603053435114518E-2</v>
      </c>
      <c r="AG66" s="38">
        <v>0.12</v>
      </c>
      <c r="AH66" s="38">
        <v>7.0000000000000007E-2</v>
      </c>
      <c r="AI66" s="38">
        <f t="shared" si="10"/>
        <v>1.714285714285714</v>
      </c>
      <c r="AJ66" s="38">
        <f t="shared" si="11"/>
        <v>1</v>
      </c>
      <c r="AK66" s="43">
        <f t="shared" si="12"/>
        <v>0.75</v>
      </c>
      <c r="AL66" s="43">
        <f t="shared" si="13"/>
        <v>0.16129032258064516</v>
      </c>
      <c r="AM66" s="43">
        <f t="shared" si="14"/>
        <v>0.5</v>
      </c>
      <c r="AN66" s="38">
        <v>0.24</v>
      </c>
      <c r="AO66" s="38">
        <v>7.0000000000000007E-2</v>
      </c>
      <c r="AP66" s="38">
        <f t="shared" si="15"/>
        <v>9.9091659785301406E-2</v>
      </c>
      <c r="AQ66" s="38">
        <f t="shared" si="16"/>
        <v>3.4285714285714279</v>
      </c>
      <c r="AR66" s="38">
        <f t="shared" si="17"/>
        <v>0.32258064516129031</v>
      </c>
      <c r="AS66" s="65">
        <v>71</v>
      </c>
      <c r="AT66" s="66">
        <v>0</v>
      </c>
      <c r="AU66" s="66">
        <v>1</v>
      </c>
      <c r="AV66" s="66">
        <v>1</v>
      </c>
      <c r="AW66" s="66">
        <v>1</v>
      </c>
      <c r="AX66" s="73">
        <v>0</v>
      </c>
      <c r="AY66" s="74">
        <v>1</v>
      </c>
    </row>
    <row r="67" spans="2:51" x14ac:dyDescent="0.2">
      <c r="B67" s="75"/>
      <c r="C67" s="76"/>
      <c r="D67" s="77"/>
      <c r="E67" s="76"/>
      <c r="F67" s="38">
        <v>2.4219999999999997</v>
      </c>
      <c r="G67" s="38">
        <v>3.3689999999999998</v>
      </c>
      <c r="H67" s="38">
        <v>1.3909991742361685</v>
      </c>
      <c r="I67" s="38">
        <v>0.11</v>
      </c>
      <c r="J67" s="38">
        <v>0.06</v>
      </c>
      <c r="K67" s="38">
        <v>0.76500000000000001</v>
      </c>
      <c r="L67" s="38">
        <v>0.58399999999999996</v>
      </c>
      <c r="M67" s="38">
        <v>0.56999999999999995</v>
      </c>
      <c r="N67" s="38">
        <v>0.15</v>
      </c>
      <c r="O67" s="38">
        <v>1.1299999999999999</v>
      </c>
      <c r="P67" s="38">
        <f t="shared" si="0"/>
        <v>1.2799999999999998</v>
      </c>
      <c r="Q67" s="38">
        <f t="shared" si="1"/>
        <v>1.6732026143790846</v>
      </c>
      <c r="R67" s="39">
        <f t="shared" si="2"/>
        <v>0.74509803921568618</v>
      </c>
      <c r="S67" s="39">
        <f t="shared" si="3"/>
        <v>0.76339869281045747</v>
      </c>
      <c r="T67" s="39">
        <f t="shared" si="4"/>
        <v>7.5333333333333332</v>
      </c>
      <c r="U67" s="38">
        <v>0.35</v>
      </c>
      <c r="V67" s="38">
        <v>0.56000000000000005</v>
      </c>
      <c r="W67" s="38">
        <v>0.09</v>
      </c>
      <c r="X67" s="38">
        <v>0.47</v>
      </c>
      <c r="Y67" s="38">
        <v>0.57999999999999996</v>
      </c>
      <c r="Z67" s="38">
        <f t="shared" si="5"/>
        <v>0.23947151114781173</v>
      </c>
      <c r="AA67" s="38">
        <v>1.1499999999999999</v>
      </c>
      <c r="AB67" s="38">
        <f t="shared" si="6"/>
        <v>0.47481420313790257</v>
      </c>
      <c r="AC67" s="38">
        <v>0.12</v>
      </c>
      <c r="AD67" s="38">
        <f t="shared" si="7"/>
        <v>0.8</v>
      </c>
      <c r="AE67" s="38">
        <f t="shared" si="8"/>
        <v>0.15686274509803921</v>
      </c>
      <c r="AF67" s="38">
        <f t="shared" si="9"/>
        <v>9.3750000000000014E-2</v>
      </c>
      <c r="AG67" s="38">
        <v>0.12</v>
      </c>
      <c r="AH67" s="38">
        <v>7.0000000000000007E-2</v>
      </c>
      <c r="AI67" s="38">
        <f t="shared" si="10"/>
        <v>1.714285714285714</v>
      </c>
      <c r="AJ67" s="38">
        <f t="shared" si="11"/>
        <v>1</v>
      </c>
      <c r="AK67" s="43">
        <f t="shared" si="12"/>
        <v>0.8</v>
      </c>
      <c r="AL67" s="43">
        <f t="shared" si="13"/>
        <v>0.15686274509803921</v>
      </c>
      <c r="AM67" s="43">
        <f t="shared" si="14"/>
        <v>0.5</v>
      </c>
      <c r="AN67" s="38">
        <v>0.24</v>
      </c>
      <c r="AO67" s="38">
        <v>0.08</v>
      </c>
      <c r="AP67" s="38">
        <f t="shared" si="15"/>
        <v>9.9091659785301406E-2</v>
      </c>
      <c r="AQ67" s="38">
        <f t="shared" si="16"/>
        <v>3</v>
      </c>
      <c r="AR67" s="38">
        <f t="shared" si="17"/>
        <v>0.31372549019607843</v>
      </c>
      <c r="AS67" s="65">
        <v>76</v>
      </c>
      <c r="AT67" s="66"/>
      <c r="AU67" s="66"/>
      <c r="AV67" s="66"/>
      <c r="AW67" s="66"/>
      <c r="AX67" s="73"/>
      <c r="AY67" s="74"/>
    </row>
    <row r="68" spans="2:51" x14ac:dyDescent="0.2">
      <c r="B68" s="75">
        <v>28038</v>
      </c>
      <c r="C68" s="36" t="s">
        <v>160</v>
      </c>
      <c r="D68" s="77" t="s">
        <v>165</v>
      </c>
      <c r="E68" s="37" t="s">
        <v>50</v>
      </c>
      <c r="F68" s="38">
        <v>2.44</v>
      </c>
      <c r="G68" s="38">
        <v>3.24</v>
      </c>
      <c r="H68" s="38">
        <v>1.3278688524590165</v>
      </c>
      <c r="I68" s="38">
        <v>0.11</v>
      </c>
      <c r="J68" s="38">
        <v>7.0000000000000007E-2</v>
      </c>
      <c r="K68" s="38">
        <v>0.8</v>
      </c>
      <c r="L68" s="38">
        <v>0.51</v>
      </c>
      <c r="M68" s="38">
        <v>0.55000000000000004</v>
      </c>
      <c r="N68" s="38">
        <v>0.14000000000000001</v>
      </c>
      <c r="O68" s="38">
        <v>1.06</v>
      </c>
      <c r="P68" s="38">
        <f t="shared" si="0"/>
        <v>1.2000000000000002</v>
      </c>
      <c r="Q68" s="38">
        <f t="shared" si="1"/>
        <v>1.5000000000000002</v>
      </c>
      <c r="R68" s="39">
        <f t="shared" si="2"/>
        <v>0.6875</v>
      </c>
      <c r="S68" s="39">
        <f t="shared" si="3"/>
        <v>0.63749999999999996</v>
      </c>
      <c r="T68" s="39">
        <f t="shared" si="4"/>
        <v>7.5714285714285712</v>
      </c>
      <c r="U68" s="38">
        <v>0.36</v>
      </c>
      <c r="V68" s="38">
        <v>0.59</v>
      </c>
      <c r="W68" s="38">
        <v>0.11</v>
      </c>
      <c r="X68" s="38">
        <v>0.46</v>
      </c>
      <c r="Y68" s="38">
        <v>0.59</v>
      </c>
      <c r="Z68" s="38">
        <f t="shared" si="5"/>
        <v>0.24180327868852458</v>
      </c>
      <c r="AA68" s="38">
        <v>1.1299999999999999</v>
      </c>
      <c r="AB68" s="38">
        <f t="shared" si="6"/>
        <v>0.46311475409836061</v>
      </c>
      <c r="AC68" s="38">
        <v>0.11</v>
      </c>
      <c r="AD68" s="38">
        <f t="shared" si="7"/>
        <v>0.7857142857142857</v>
      </c>
      <c r="AE68" s="38">
        <f t="shared" si="8"/>
        <v>0.13749999999999998</v>
      </c>
      <c r="AF68" s="38">
        <f t="shared" si="9"/>
        <v>9.166666666666666E-2</v>
      </c>
      <c r="AG68" s="38">
        <v>0.12</v>
      </c>
      <c r="AH68" s="38">
        <v>0.06</v>
      </c>
      <c r="AI68" s="38">
        <f t="shared" si="10"/>
        <v>2</v>
      </c>
      <c r="AJ68" s="38">
        <f t="shared" si="11"/>
        <v>1.0909090909090908</v>
      </c>
      <c r="AK68" s="43">
        <f t="shared" si="12"/>
        <v>0.85714285714285698</v>
      </c>
      <c r="AL68" s="43">
        <f t="shared" si="13"/>
        <v>0.15</v>
      </c>
      <c r="AM68" s="43">
        <f t="shared" si="14"/>
        <v>0.6</v>
      </c>
      <c r="AN68" s="38">
        <v>0.2</v>
      </c>
      <c r="AO68" s="38">
        <v>0.08</v>
      </c>
      <c r="AP68" s="38">
        <f t="shared" si="15"/>
        <v>8.1967213114754106E-2</v>
      </c>
      <c r="AQ68" s="38">
        <f t="shared" si="16"/>
        <v>2.5</v>
      </c>
      <c r="AR68" s="38">
        <f t="shared" si="17"/>
        <v>0.25</v>
      </c>
      <c r="AS68" s="65">
        <v>70</v>
      </c>
      <c r="AT68" s="66">
        <v>0</v>
      </c>
      <c r="AU68" s="66">
        <v>1</v>
      </c>
      <c r="AV68" s="66">
        <v>1</v>
      </c>
      <c r="AW68" s="66">
        <v>1</v>
      </c>
      <c r="AX68" s="66">
        <v>0</v>
      </c>
      <c r="AY68" s="67">
        <v>1</v>
      </c>
    </row>
    <row r="69" spans="2:51" x14ac:dyDescent="0.2">
      <c r="B69" s="75"/>
      <c r="C69" s="76"/>
      <c r="D69" s="76"/>
      <c r="E69" s="76"/>
      <c r="F69" s="38">
        <v>2.44</v>
      </c>
      <c r="G69" s="43" t="s">
        <v>56</v>
      </c>
      <c r="H69" s="43" t="s">
        <v>56</v>
      </c>
      <c r="I69" s="38">
        <v>0.11</v>
      </c>
      <c r="J69" s="38">
        <v>7.0000000000000007E-2</v>
      </c>
      <c r="K69" s="38">
        <v>0.77</v>
      </c>
      <c r="L69" s="38">
        <v>0.51</v>
      </c>
      <c r="M69" s="38">
        <v>0.57999999999999996</v>
      </c>
      <c r="N69" s="38">
        <v>0.14000000000000001</v>
      </c>
      <c r="O69" s="43" t="s">
        <v>56</v>
      </c>
      <c r="P69" s="43" t="s">
        <v>56</v>
      </c>
      <c r="Q69" s="43" t="s">
        <v>56</v>
      </c>
      <c r="R69" s="39">
        <f t="shared" ref="R69:R89" si="18">M69/K69</f>
        <v>0.75324675324675316</v>
      </c>
      <c r="S69" s="39">
        <f t="shared" ref="S69:S89" si="19">L69/K69</f>
        <v>0.66233766233766234</v>
      </c>
      <c r="T69" s="84" t="s">
        <v>56</v>
      </c>
      <c r="U69" s="38">
        <v>0.36</v>
      </c>
      <c r="V69" s="38">
        <v>0.56000000000000005</v>
      </c>
      <c r="W69" s="38">
        <v>0.1</v>
      </c>
      <c r="X69" s="38">
        <v>0.49</v>
      </c>
      <c r="Y69" s="38">
        <v>0.59</v>
      </c>
      <c r="Z69" s="38">
        <f t="shared" ref="Z69:Z89" si="20">Y69/F69</f>
        <v>0.24180327868852458</v>
      </c>
      <c r="AA69" s="38">
        <v>1.1200000000000001</v>
      </c>
      <c r="AB69" s="38">
        <f t="shared" ref="AB69:AB89" si="21">AA69/F69</f>
        <v>0.45901639344262302</v>
      </c>
      <c r="AC69" s="38">
        <v>0.12</v>
      </c>
      <c r="AD69" s="38">
        <f t="shared" ref="AD69:AD89" si="22">AC69/N69</f>
        <v>0.85714285714285698</v>
      </c>
      <c r="AE69" s="38">
        <f t="shared" ref="AE69:AE89" si="23">AC69/K69</f>
        <v>0.15584415584415584</v>
      </c>
      <c r="AF69" s="43" t="s">
        <v>56</v>
      </c>
      <c r="AG69" s="38">
        <v>0.12</v>
      </c>
      <c r="AH69" s="38">
        <v>0.06</v>
      </c>
      <c r="AI69" s="38">
        <f t="shared" ref="AI69:AI89" si="24">AG69/AH69</f>
        <v>2</v>
      </c>
      <c r="AJ69" s="38">
        <f t="shared" ref="AJ69:AJ89" si="25">AG69/AC69</f>
        <v>1</v>
      </c>
      <c r="AK69" s="43">
        <f t="shared" ref="AK69:AK89" si="26">AG69/N69</f>
        <v>0.85714285714285698</v>
      </c>
      <c r="AL69" s="43">
        <f t="shared" ref="AL69:AL89" si="27">AG69/K69</f>
        <v>0.15584415584415584</v>
      </c>
      <c r="AM69" s="43">
        <f t="shared" ref="AM69:AM89" si="28">AG69/AN69</f>
        <v>0.52173913043478259</v>
      </c>
      <c r="AN69" s="38">
        <v>0.23</v>
      </c>
      <c r="AO69" s="38">
        <v>0.08</v>
      </c>
      <c r="AP69" s="38">
        <f t="shared" ref="AP69:AP89" si="29">AN69/F69</f>
        <v>9.4262295081967221E-2</v>
      </c>
      <c r="AQ69" s="38">
        <f t="shared" ref="AQ69:AQ89" si="30">AN69/AO69</f>
        <v>2.875</v>
      </c>
      <c r="AR69" s="38">
        <f t="shared" ref="AR69:AR89" si="31">AN69/K69</f>
        <v>0.29870129870129869</v>
      </c>
      <c r="AS69" s="65">
        <v>72</v>
      </c>
      <c r="AT69" s="66"/>
      <c r="AU69" s="66"/>
      <c r="AV69" s="66"/>
      <c r="AW69" s="66"/>
      <c r="AX69" s="66"/>
      <c r="AY69" s="67"/>
    </row>
    <row r="70" spans="2:51" x14ac:dyDescent="0.2">
      <c r="B70" s="95">
        <v>20708</v>
      </c>
      <c r="C70" s="96" t="s">
        <v>43</v>
      </c>
      <c r="D70" s="26" t="s">
        <v>162</v>
      </c>
      <c r="E70" s="97" t="s">
        <v>52</v>
      </c>
      <c r="F70" s="28">
        <v>2.78</v>
      </c>
      <c r="G70" s="28">
        <v>2.92</v>
      </c>
      <c r="H70" s="28">
        <v>1.050359712230216</v>
      </c>
      <c r="I70" s="28">
        <v>0.11</v>
      </c>
      <c r="J70" s="28">
        <v>0.06</v>
      </c>
      <c r="K70" s="28">
        <v>0.76</v>
      </c>
      <c r="L70" s="28">
        <v>0.61</v>
      </c>
      <c r="M70" s="28">
        <v>0.67</v>
      </c>
      <c r="N70" s="28">
        <v>0.14000000000000001</v>
      </c>
      <c r="O70" s="28">
        <v>0.56999999999999995</v>
      </c>
      <c r="P70" s="28">
        <f t="shared" ref="P70:P89" si="32">N70+O70</f>
        <v>0.71</v>
      </c>
      <c r="Q70" s="28">
        <f t="shared" ref="Q70:Q89" si="33">P70/K70</f>
        <v>0.93421052631578938</v>
      </c>
      <c r="R70" s="30">
        <f t="shared" si="18"/>
        <v>0.88157894736842113</v>
      </c>
      <c r="S70" s="30">
        <f t="shared" si="19"/>
        <v>0.80263157894736836</v>
      </c>
      <c r="T70" s="30">
        <f t="shared" ref="T70:T89" si="34">O70/N70</f>
        <v>4.0714285714285703</v>
      </c>
      <c r="U70" s="28">
        <v>0.36</v>
      </c>
      <c r="V70" s="28">
        <v>0.56999999999999995</v>
      </c>
      <c r="W70" s="28">
        <v>0.13</v>
      </c>
      <c r="X70" s="28">
        <v>0.48</v>
      </c>
      <c r="Y70" s="28">
        <v>0.61</v>
      </c>
      <c r="Z70" s="28">
        <f t="shared" si="20"/>
        <v>0.2194244604316547</v>
      </c>
      <c r="AA70" s="28">
        <v>1.1200000000000001</v>
      </c>
      <c r="AB70" s="28">
        <f t="shared" si="21"/>
        <v>0.40287769784172667</v>
      </c>
      <c r="AC70" s="28">
        <v>0.12</v>
      </c>
      <c r="AD70" s="28">
        <f t="shared" si="22"/>
        <v>0.85714285714285698</v>
      </c>
      <c r="AE70" s="28">
        <f t="shared" si="23"/>
        <v>0.15789473684210525</v>
      </c>
      <c r="AF70" s="28">
        <f t="shared" ref="AF70:AF89" si="35">AC70/P70</f>
        <v>0.16901408450704225</v>
      </c>
      <c r="AG70" s="28">
        <v>0.08</v>
      </c>
      <c r="AH70" s="28">
        <v>7.0000000000000007E-2</v>
      </c>
      <c r="AI70" s="28">
        <f t="shared" si="24"/>
        <v>1.1428571428571428</v>
      </c>
      <c r="AJ70" s="28">
        <f t="shared" si="25"/>
        <v>0.66666666666666674</v>
      </c>
      <c r="AK70" s="29">
        <f t="shared" si="26"/>
        <v>0.5714285714285714</v>
      </c>
      <c r="AL70" s="29">
        <f t="shared" si="27"/>
        <v>0.10526315789473684</v>
      </c>
      <c r="AM70" s="29">
        <f t="shared" si="28"/>
        <v>0.53333333333333333</v>
      </c>
      <c r="AN70" s="28">
        <v>0.15</v>
      </c>
      <c r="AO70" s="28">
        <v>0.12</v>
      </c>
      <c r="AP70" s="28">
        <f t="shared" si="29"/>
        <v>5.3956834532374105E-2</v>
      </c>
      <c r="AQ70" s="28">
        <f t="shared" si="30"/>
        <v>1.25</v>
      </c>
      <c r="AR70" s="28">
        <f t="shared" si="31"/>
        <v>0.19736842105263158</v>
      </c>
      <c r="AS70" s="88">
        <v>40</v>
      </c>
      <c r="AT70" s="89">
        <v>1</v>
      </c>
      <c r="AU70" s="89">
        <v>0</v>
      </c>
      <c r="AV70" s="89">
        <v>0</v>
      </c>
      <c r="AW70" s="89">
        <v>0</v>
      </c>
      <c r="AX70" s="89">
        <v>1</v>
      </c>
      <c r="AY70" s="90">
        <v>0</v>
      </c>
    </row>
    <row r="71" spans="2:51" x14ac:dyDescent="0.2">
      <c r="B71" s="95"/>
      <c r="C71" s="98"/>
      <c r="D71" s="27"/>
      <c r="E71" s="97"/>
      <c r="F71" s="28">
        <v>2.78</v>
      </c>
      <c r="G71" s="28">
        <v>2.8899999999999997</v>
      </c>
      <c r="H71" s="28">
        <v>1.039568345323741</v>
      </c>
      <c r="I71" s="28">
        <v>0.12</v>
      </c>
      <c r="J71" s="28">
        <v>7.0000000000000007E-2</v>
      </c>
      <c r="K71" s="28">
        <v>0.73</v>
      </c>
      <c r="L71" s="28">
        <v>0.56000000000000005</v>
      </c>
      <c r="M71" s="28">
        <v>0.57999999999999996</v>
      </c>
      <c r="N71" s="28">
        <v>0.13</v>
      </c>
      <c r="O71" s="28">
        <v>0.7</v>
      </c>
      <c r="P71" s="28">
        <f t="shared" si="32"/>
        <v>0.83</v>
      </c>
      <c r="Q71" s="28">
        <f t="shared" si="33"/>
        <v>1.1369863013698629</v>
      </c>
      <c r="R71" s="30">
        <f t="shared" si="18"/>
        <v>0.79452054794520544</v>
      </c>
      <c r="S71" s="30">
        <f t="shared" si="19"/>
        <v>0.76712328767123295</v>
      </c>
      <c r="T71" s="30">
        <f t="shared" si="34"/>
        <v>5.3846153846153841</v>
      </c>
      <c r="U71" s="28">
        <v>0.36</v>
      </c>
      <c r="V71" s="28">
        <v>0.56999999999999995</v>
      </c>
      <c r="W71" s="28">
        <v>0.14000000000000001</v>
      </c>
      <c r="X71" s="28">
        <v>0.48</v>
      </c>
      <c r="Y71" s="28">
        <v>0.61</v>
      </c>
      <c r="Z71" s="28">
        <f t="shared" si="20"/>
        <v>0.2194244604316547</v>
      </c>
      <c r="AA71" s="28">
        <v>1.1299999999999999</v>
      </c>
      <c r="AB71" s="28">
        <f t="shared" si="21"/>
        <v>0.40647482014388486</v>
      </c>
      <c r="AC71" s="28">
        <v>0.12</v>
      </c>
      <c r="AD71" s="28">
        <f t="shared" si="22"/>
        <v>0.92307692307692302</v>
      </c>
      <c r="AE71" s="28">
        <f t="shared" si="23"/>
        <v>0.16438356164383561</v>
      </c>
      <c r="AF71" s="28">
        <f t="shared" si="35"/>
        <v>0.14457831325301204</v>
      </c>
      <c r="AG71" s="28">
        <v>0.08</v>
      </c>
      <c r="AH71" s="28">
        <v>7.0000000000000007E-2</v>
      </c>
      <c r="AI71" s="28">
        <f t="shared" si="24"/>
        <v>1.1428571428571428</v>
      </c>
      <c r="AJ71" s="28">
        <f t="shared" si="25"/>
        <v>0.66666666666666674</v>
      </c>
      <c r="AK71" s="29">
        <f t="shared" si="26"/>
        <v>0.61538461538461542</v>
      </c>
      <c r="AL71" s="29">
        <f t="shared" si="27"/>
        <v>0.10958904109589042</v>
      </c>
      <c r="AM71" s="29">
        <f t="shared" si="28"/>
        <v>0.5</v>
      </c>
      <c r="AN71" s="28">
        <v>0.16</v>
      </c>
      <c r="AO71" s="28">
        <v>0.13</v>
      </c>
      <c r="AP71" s="28">
        <f t="shared" si="29"/>
        <v>5.7553956834532377E-2</v>
      </c>
      <c r="AQ71" s="28">
        <f t="shared" si="30"/>
        <v>1.2307692307692308</v>
      </c>
      <c r="AR71" s="28">
        <f t="shared" si="31"/>
        <v>0.21917808219178084</v>
      </c>
      <c r="AS71" s="88">
        <v>40</v>
      </c>
      <c r="AT71" s="89"/>
      <c r="AU71" s="89"/>
      <c r="AV71" s="89"/>
      <c r="AW71" s="89"/>
      <c r="AX71" s="89"/>
      <c r="AY71" s="90"/>
    </row>
    <row r="72" spans="2:51" x14ac:dyDescent="0.2">
      <c r="B72" s="95">
        <v>20708</v>
      </c>
      <c r="C72" s="96" t="s">
        <v>43</v>
      </c>
      <c r="D72" s="26" t="s">
        <v>162</v>
      </c>
      <c r="E72" s="97" t="s">
        <v>52</v>
      </c>
      <c r="F72" s="28">
        <v>2.81</v>
      </c>
      <c r="G72" s="29" t="s">
        <v>56</v>
      </c>
      <c r="H72" s="29" t="s">
        <v>56</v>
      </c>
      <c r="I72" s="28">
        <v>0.11</v>
      </c>
      <c r="J72" s="28">
        <v>0.06</v>
      </c>
      <c r="K72" s="28">
        <v>0.73</v>
      </c>
      <c r="L72" s="28">
        <v>0.54</v>
      </c>
      <c r="M72" s="28">
        <v>0.54</v>
      </c>
      <c r="N72" s="28">
        <v>0.13</v>
      </c>
      <c r="O72" s="29" t="s">
        <v>56</v>
      </c>
      <c r="P72" s="29" t="s">
        <v>56</v>
      </c>
      <c r="Q72" s="29" t="s">
        <v>56</v>
      </c>
      <c r="R72" s="30">
        <f t="shared" si="18"/>
        <v>0.73972602739726034</v>
      </c>
      <c r="S72" s="30">
        <f t="shared" si="19"/>
        <v>0.73972602739726034</v>
      </c>
      <c r="T72" s="91" t="s">
        <v>56</v>
      </c>
      <c r="U72" s="28">
        <v>0.35</v>
      </c>
      <c r="V72" s="28">
        <v>0.59</v>
      </c>
      <c r="W72" s="28">
        <v>0.14000000000000001</v>
      </c>
      <c r="X72" s="28">
        <v>0.49</v>
      </c>
      <c r="Y72" s="28">
        <v>0.61</v>
      </c>
      <c r="Z72" s="28">
        <f t="shared" si="20"/>
        <v>0.21708185053380782</v>
      </c>
      <c r="AA72" s="28">
        <v>1.1200000000000001</v>
      </c>
      <c r="AB72" s="28">
        <f t="shared" si="21"/>
        <v>0.39857651245551606</v>
      </c>
      <c r="AC72" s="28">
        <v>0.11</v>
      </c>
      <c r="AD72" s="28">
        <f t="shared" si="22"/>
        <v>0.84615384615384615</v>
      </c>
      <c r="AE72" s="28">
        <f t="shared" si="23"/>
        <v>0.15068493150684931</v>
      </c>
      <c r="AF72" s="29" t="s">
        <v>56</v>
      </c>
      <c r="AG72" s="28">
        <v>0.09</v>
      </c>
      <c r="AH72" s="28">
        <v>7.0000000000000007E-2</v>
      </c>
      <c r="AI72" s="28">
        <f t="shared" si="24"/>
        <v>1.2857142857142856</v>
      </c>
      <c r="AJ72" s="28">
        <f t="shared" si="25"/>
        <v>0.81818181818181812</v>
      </c>
      <c r="AK72" s="29">
        <f t="shared" si="26"/>
        <v>0.69230769230769229</v>
      </c>
      <c r="AL72" s="29">
        <f t="shared" si="27"/>
        <v>0.12328767123287671</v>
      </c>
      <c r="AM72" s="29">
        <f t="shared" si="28"/>
        <v>0.6</v>
      </c>
      <c r="AN72" s="28">
        <v>0.15</v>
      </c>
      <c r="AO72" s="28">
        <v>0.11</v>
      </c>
      <c r="AP72" s="28">
        <f t="shared" si="29"/>
        <v>5.3380782918149461E-2</v>
      </c>
      <c r="AQ72" s="28">
        <f t="shared" si="30"/>
        <v>1.3636363636363635</v>
      </c>
      <c r="AR72" s="28">
        <f t="shared" si="31"/>
        <v>0.20547945205479451</v>
      </c>
      <c r="AS72" s="88">
        <v>45</v>
      </c>
      <c r="AT72" s="89">
        <v>1</v>
      </c>
      <c r="AU72" s="89">
        <v>0</v>
      </c>
      <c r="AV72" s="89">
        <v>0</v>
      </c>
      <c r="AW72" s="89">
        <v>0</v>
      </c>
      <c r="AX72" s="89">
        <v>1</v>
      </c>
      <c r="AY72" s="90">
        <v>0</v>
      </c>
    </row>
    <row r="73" spans="2:51" x14ac:dyDescent="0.2">
      <c r="B73" s="95"/>
      <c r="C73" s="98"/>
      <c r="D73" s="27"/>
      <c r="E73" s="97"/>
      <c r="F73" s="28">
        <v>2.81</v>
      </c>
      <c r="G73" s="28">
        <v>3.2800000000000002</v>
      </c>
      <c r="H73" s="28">
        <v>1.1672597864768683</v>
      </c>
      <c r="I73" s="28">
        <v>0.1</v>
      </c>
      <c r="J73" s="28">
        <v>0.06</v>
      </c>
      <c r="K73" s="28">
        <v>0.72</v>
      </c>
      <c r="L73" s="28">
        <v>0.55000000000000004</v>
      </c>
      <c r="M73" s="28">
        <v>0.54</v>
      </c>
      <c r="N73" s="28">
        <v>0.12</v>
      </c>
      <c r="O73" s="28">
        <v>1.19</v>
      </c>
      <c r="P73" s="28">
        <f t="shared" si="32"/>
        <v>1.31</v>
      </c>
      <c r="Q73" s="28">
        <f t="shared" si="33"/>
        <v>1.8194444444444446</v>
      </c>
      <c r="R73" s="30">
        <f t="shared" si="18"/>
        <v>0.75000000000000011</v>
      </c>
      <c r="S73" s="30">
        <f t="shared" si="19"/>
        <v>0.76388888888888895</v>
      </c>
      <c r="T73" s="30">
        <f t="shared" si="34"/>
        <v>9.9166666666666661</v>
      </c>
      <c r="U73" s="28">
        <v>0.35</v>
      </c>
      <c r="V73" s="28">
        <v>0.56999999999999995</v>
      </c>
      <c r="W73" s="28">
        <v>0.12</v>
      </c>
      <c r="X73" s="28">
        <v>0.48</v>
      </c>
      <c r="Y73" s="28">
        <v>0.62</v>
      </c>
      <c r="Z73" s="28">
        <f t="shared" si="20"/>
        <v>0.22064056939501778</v>
      </c>
      <c r="AA73" s="28">
        <v>1.1299999999999999</v>
      </c>
      <c r="AB73" s="28">
        <f t="shared" si="21"/>
        <v>0.40213523131672596</v>
      </c>
      <c r="AC73" s="28">
        <v>0.11</v>
      </c>
      <c r="AD73" s="28">
        <f t="shared" si="22"/>
        <v>0.91666666666666674</v>
      </c>
      <c r="AE73" s="28">
        <f t="shared" si="23"/>
        <v>0.15277777777777779</v>
      </c>
      <c r="AF73" s="28">
        <f t="shared" si="35"/>
        <v>8.3969465648854963E-2</v>
      </c>
      <c r="AG73" s="28">
        <v>0.09</v>
      </c>
      <c r="AH73" s="28">
        <v>7.0000000000000007E-2</v>
      </c>
      <c r="AI73" s="28">
        <f t="shared" si="24"/>
        <v>1.2857142857142856</v>
      </c>
      <c r="AJ73" s="28">
        <f t="shared" si="25"/>
        <v>0.81818181818181812</v>
      </c>
      <c r="AK73" s="29">
        <f t="shared" si="26"/>
        <v>0.75</v>
      </c>
      <c r="AL73" s="29">
        <f t="shared" si="27"/>
        <v>0.125</v>
      </c>
      <c r="AM73" s="29">
        <f t="shared" si="28"/>
        <v>0.52941176470588225</v>
      </c>
      <c r="AN73" s="28">
        <v>0.17</v>
      </c>
      <c r="AO73" s="28">
        <v>0.12</v>
      </c>
      <c r="AP73" s="28">
        <f t="shared" si="29"/>
        <v>6.0498220640569401E-2</v>
      </c>
      <c r="AQ73" s="28">
        <f t="shared" si="30"/>
        <v>1.4166666666666667</v>
      </c>
      <c r="AR73" s="28">
        <f t="shared" si="31"/>
        <v>0.23611111111111113</v>
      </c>
      <c r="AS73" s="88">
        <v>40</v>
      </c>
      <c r="AT73" s="89"/>
      <c r="AU73" s="89"/>
      <c r="AV73" s="89"/>
      <c r="AW73" s="89"/>
      <c r="AX73" s="89"/>
      <c r="AY73" s="90"/>
    </row>
    <row r="74" spans="2:51" x14ac:dyDescent="0.2">
      <c r="B74" s="95">
        <v>20708</v>
      </c>
      <c r="C74" s="96" t="s">
        <v>43</v>
      </c>
      <c r="D74" s="26" t="s">
        <v>162</v>
      </c>
      <c r="E74" s="97" t="s">
        <v>52</v>
      </c>
      <c r="F74" s="28">
        <v>2.85</v>
      </c>
      <c r="G74" s="28">
        <v>3.3</v>
      </c>
      <c r="H74" s="28">
        <v>1.1578947368421051</v>
      </c>
      <c r="I74" s="28">
        <v>0.11</v>
      </c>
      <c r="J74" s="28">
        <v>0.06</v>
      </c>
      <c r="K74" s="28">
        <v>0.77</v>
      </c>
      <c r="L74" s="28">
        <v>0.54</v>
      </c>
      <c r="M74" s="28">
        <v>0.51</v>
      </c>
      <c r="N74" s="28">
        <v>0.12</v>
      </c>
      <c r="O74" s="28">
        <v>1.19</v>
      </c>
      <c r="P74" s="28">
        <f t="shared" si="32"/>
        <v>1.31</v>
      </c>
      <c r="Q74" s="28">
        <f t="shared" si="33"/>
        <v>1.7012987012987013</v>
      </c>
      <c r="R74" s="30">
        <f t="shared" si="18"/>
        <v>0.66233766233766234</v>
      </c>
      <c r="S74" s="30">
        <f t="shared" si="19"/>
        <v>0.70129870129870131</v>
      </c>
      <c r="T74" s="30">
        <f t="shared" si="34"/>
        <v>9.9166666666666661</v>
      </c>
      <c r="U74" s="28">
        <v>0.38</v>
      </c>
      <c r="V74" s="28">
        <v>0.6</v>
      </c>
      <c r="W74" s="28">
        <v>0.13</v>
      </c>
      <c r="X74" s="28">
        <v>0.48</v>
      </c>
      <c r="Y74" s="28">
        <v>0.61</v>
      </c>
      <c r="Z74" s="28">
        <f t="shared" si="20"/>
        <v>0.21403508771929824</v>
      </c>
      <c r="AA74" s="28">
        <v>1.1599999999999999</v>
      </c>
      <c r="AB74" s="28">
        <f t="shared" si="21"/>
        <v>0.40701754385964906</v>
      </c>
      <c r="AC74" s="28">
        <v>0.12</v>
      </c>
      <c r="AD74" s="28">
        <f t="shared" si="22"/>
        <v>1</v>
      </c>
      <c r="AE74" s="28">
        <f t="shared" si="23"/>
        <v>0.15584415584415584</v>
      </c>
      <c r="AF74" s="28">
        <f t="shared" si="35"/>
        <v>9.160305343511449E-2</v>
      </c>
      <c r="AG74" s="28">
        <v>0.09</v>
      </c>
      <c r="AH74" s="28">
        <v>7.0000000000000007E-2</v>
      </c>
      <c r="AI74" s="28">
        <f t="shared" si="24"/>
        <v>1.2857142857142856</v>
      </c>
      <c r="AJ74" s="28">
        <f t="shared" si="25"/>
        <v>0.75</v>
      </c>
      <c r="AK74" s="29">
        <f t="shared" si="26"/>
        <v>0.75</v>
      </c>
      <c r="AL74" s="29">
        <f t="shared" si="27"/>
        <v>0.11688311688311688</v>
      </c>
      <c r="AM74" s="29">
        <f t="shared" si="28"/>
        <v>0.52941176470588225</v>
      </c>
      <c r="AN74" s="28">
        <v>0.17</v>
      </c>
      <c r="AO74" s="28">
        <v>0.11</v>
      </c>
      <c r="AP74" s="28">
        <f t="shared" si="29"/>
        <v>5.9649122807017549E-2</v>
      </c>
      <c r="AQ74" s="28">
        <f t="shared" si="30"/>
        <v>1.5454545454545456</v>
      </c>
      <c r="AR74" s="28">
        <f t="shared" si="31"/>
        <v>0.2207792207792208</v>
      </c>
      <c r="AS74" s="88">
        <v>43</v>
      </c>
      <c r="AT74" s="89">
        <v>1</v>
      </c>
      <c r="AU74" s="89">
        <v>0</v>
      </c>
      <c r="AV74" s="89">
        <v>0</v>
      </c>
      <c r="AW74" s="89">
        <v>0</v>
      </c>
      <c r="AX74" s="89">
        <v>1</v>
      </c>
      <c r="AY74" s="90">
        <v>0</v>
      </c>
    </row>
    <row r="75" spans="2:51" x14ac:dyDescent="0.2">
      <c r="B75" s="95"/>
      <c r="C75" s="98"/>
      <c r="D75" s="27"/>
      <c r="E75" s="97"/>
      <c r="F75" s="28">
        <v>2.85</v>
      </c>
      <c r="G75" s="28">
        <v>3.0300000000000002</v>
      </c>
      <c r="H75" s="28">
        <v>1.0631578947368421</v>
      </c>
      <c r="I75" s="28">
        <v>0.1</v>
      </c>
      <c r="J75" s="28">
        <v>0.06</v>
      </c>
      <c r="K75" s="28">
        <v>0.78</v>
      </c>
      <c r="L75" s="28">
        <v>0.56000000000000005</v>
      </c>
      <c r="M75" s="28">
        <v>0.54</v>
      </c>
      <c r="N75" s="28">
        <v>0.12</v>
      </c>
      <c r="O75" s="28">
        <v>0.87</v>
      </c>
      <c r="P75" s="28">
        <f t="shared" si="32"/>
        <v>0.99</v>
      </c>
      <c r="Q75" s="28">
        <f t="shared" si="33"/>
        <v>1.2692307692307692</v>
      </c>
      <c r="R75" s="30">
        <f t="shared" si="18"/>
        <v>0.69230769230769229</v>
      </c>
      <c r="S75" s="30">
        <f t="shared" si="19"/>
        <v>0.71794871794871795</v>
      </c>
      <c r="T75" s="30">
        <f t="shared" si="34"/>
        <v>7.25</v>
      </c>
      <c r="U75" s="28">
        <v>0.38</v>
      </c>
      <c r="V75" s="28">
        <v>0.6</v>
      </c>
      <c r="W75" s="28">
        <v>0.14000000000000001</v>
      </c>
      <c r="X75" s="28">
        <v>0.49</v>
      </c>
      <c r="Y75" s="28">
        <v>0.62</v>
      </c>
      <c r="Z75" s="28">
        <f t="shared" si="20"/>
        <v>0.21754385964912279</v>
      </c>
      <c r="AA75" s="28">
        <v>1.1599999999999999</v>
      </c>
      <c r="AB75" s="28">
        <f t="shared" si="21"/>
        <v>0.40701754385964906</v>
      </c>
      <c r="AC75" s="28">
        <v>0.12</v>
      </c>
      <c r="AD75" s="28">
        <f t="shared" si="22"/>
        <v>1</v>
      </c>
      <c r="AE75" s="28">
        <f t="shared" si="23"/>
        <v>0.15384615384615383</v>
      </c>
      <c r="AF75" s="28">
        <f t="shared" si="35"/>
        <v>0.12121212121212122</v>
      </c>
      <c r="AG75" s="28">
        <v>0.09</v>
      </c>
      <c r="AH75" s="28">
        <v>7.0000000000000007E-2</v>
      </c>
      <c r="AI75" s="28">
        <f t="shared" si="24"/>
        <v>1.2857142857142856</v>
      </c>
      <c r="AJ75" s="28">
        <f t="shared" si="25"/>
        <v>0.75</v>
      </c>
      <c r="AK75" s="29">
        <f t="shared" si="26"/>
        <v>0.75</v>
      </c>
      <c r="AL75" s="29">
        <f t="shared" si="27"/>
        <v>0.11538461538461538</v>
      </c>
      <c r="AM75" s="29">
        <f t="shared" si="28"/>
        <v>0.5</v>
      </c>
      <c r="AN75" s="28">
        <v>0.18</v>
      </c>
      <c r="AO75" s="28">
        <v>0.12</v>
      </c>
      <c r="AP75" s="28">
        <f t="shared" si="29"/>
        <v>6.3157894736842107E-2</v>
      </c>
      <c r="AQ75" s="28">
        <f t="shared" si="30"/>
        <v>1.5</v>
      </c>
      <c r="AR75" s="28">
        <f t="shared" si="31"/>
        <v>0.23076923076923075</v>
      </c>
      <c r="AS75" s="94" t="s">
        <v>56</v>
      </c>
      <c r="AT75" s="89"/>
      <c r="AU75" s="89"/>
      <c r="AV75" s="89"/>
      <c r="AW75" s="89"/>
      <c r="AX75" s="89"/>
      <c r="AY75" s="90"/>
    </row>
    <row r="76" spans="2:51" x14ac:dyDescent="0.2">
      <c r="B76" s="75">
        <v>26904</v>
      </c>
      <c r="C76" s="77" t="s">
        <v>44</v>
      </c>
      <c r="D76" s="36" t="s">
        <v>163</v>
      </c>
      <c r="E76" s="100" t="s">
        <v>187</v>
      </c>
      <c r="F76" s="38">
        <v>2.87</v>
      </c>
      <c r="G76" s="38">
        <v>3.44</v>
      </c>
      <c r="H76" s="38">
        <v>1.1986062717770034</v>
      </c>
      <c r="I76" s="38">
        <v>0.12</v>
      </c>
      <c r="J76" s="38">
        <v>0.06</v>
      </c>
      <c r="K76" s="38">
        <v>0.86</v>
      </c>
      <c r="L76" s="38">
        <v>0.68</v>
      </c>
      <c r="M76" s="38">
        <v>0.7</v>
      </c>
      <c r="N76" s="38">
        <v>0.13</v>
      </c>
      <c r="O76" s="38">
        <v>0.89</v>
      </c>
      <c r="P76" s="38">
        <f t="shared" si="32"/>
        <v>1.02</v>
      </c>
      <c r="Q76" s="38">
        <f t="shared" si="33"/>
        <v>1.1860465116279071</v>
      </c>
      <c r="R76" s="39">
        <f t="shared" si="18"/>
        <v>0.81395348837209303</v>
      </c>
      <c r="S76" s="39">
        <f t="shared" si="19"/>
        <v>0.79069767441860472</v>
      </c>
      <c r="T76" s="39">
        <f t="shared" si="34"/>
        <v>6.8461538461538458</v>
      </c>
      <c r="U76" s="43" t="s">
        <v>56</v>
      </c>
      <c r="V76" s="38">
        <v>0.7</v>
      </c>
      <c r="W76" s="38">
        <v>0.15</v>
      </c>
      <c r="X76" s="38">
        <v>0.55000000000000004</v>
      </c>
      <c r="Y76" s="38">
        <v>0.73</v>
      </c>
      <c r="Z76" s="38">
        <f t="shared" si="20"/>
        <v>0.25435540069686408</v>
      </c>
      <c r="AA76" s="38">
        <v>1.41</v>
      </c>
      <c r="AB76" s="38">
        <f t="shared" si="21"/>
        <v>0.49128919860627174</v>
      </c>
      <c r="AC76" s="38">
        <v>0.12</v>
      </c>
      <c r="AD76" s="38">
        <f t="shared" si="22"/>
        <v>0.92307692307692302</v>
      </c>
      <c r="AE76" s="38">
        <f t="shared" si="23"/>
        <v>0.13953488372093023</v>
      </c>
      <c r="AF76" s="38">
        <f t="shared" si="35"/>
        <v>0.11764705882352941</v>
      </c>
      <c r="AG76" s="38">
        <v>0.1</v>
      </c>
      <c r="AH76" s="38">
        <v>0.08</v>
      </c>
      <c r="AI76" s="38">
        <f t="shared" si="24"/>
        <v>1.25</v>
      </c>
      <c r="AJ76" s="38">
        <f t="shared" si="25"/>
        <v>0.83333333333333337</v>
      </c>
      <c r="AK76" s="43">
        <f t="shared" si="26"/>
        <v>0.76923076923076927</v>
      </c>
      <c r="AL76" s="43">
        <f t="shared" si="27"/>
        <v>0.11627906976744187</v>
      </c>
      <c r="AM76" s="43">
        <f t="shared" si="28"/>
        <v>0.43478260869565216</v>
      </c>
      <c r="AN76" s="38">
        <v>0.23</v>
      </c>
      <c r="AO76" s="38">
        <v>0.16</v>
      </c>
      <c r="AP76" s="38">
        <f t="shared" si="29"/>
        <v>8.0139372822299645E-2</v>
      </c>
      <c r="AQ76" s="38">
        <f t="shared" si="30"/>
        <v>1.4375</v>
      </c>
      <c r="AR76" s="38">
        <f t="shared" si="31"/>
        <v>0.26744186046511631</v>
      </c>
      <c r="AS76" s="65">
        <v>59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7">
        <v>0</v>
      </c>
    </row>
    <row r="77" spans="2:51" x14ac:dyDescent="0.2">
      <c r="B77" s="75"/>
      <c r="C77" s="76"/>
      <c r="D77" s="37"/>
      <c r="E77" s="78"/>
      <c r="F77" s="38">
        <v>2.87</v>
      </c>
      <c r="G77" s="43" t="s">
        <v>56</v>
      </c>
      <c r="H77" s="43" t="s">
        <v>56</v>
      </c>
      <c r="I77" s="38">
        <v>0.13</v>
      </c>
      <c r="J77" s="38">
        <v>0.06</v>
      </c>
      <c r="K77" s="38">
        <v>0.87</v>
      </c>
      <c r="L77" s="38">
        <v>0.66</v>
      </c>
      <c r="M77" s="38">
        <v>0.66</v>
      </c>
      <c r="N77" s="43" t="s">
        <v>56</v>
      </c>
      <c r="O77" s="43" t="s">
        <v>56</v>
      </c>
      <c r="P77" s="43" t="s">
        <v>56</v>
      </c>
      <c r="Q77" s="43" t="s">
        <v>56</v>
      </c>
      <c r="R77" s="39">
        <f t="shared" si="18"/>
        <v>0.75862068965517249</v>
      </c>
      <c r="S77" s="39">
        <f t="shared" si="19"/>
        <v>0.75862068965517249</v>
      </c>
      <c r="T77" s="84" t="s">
        <v>56</v>
      </c>
      <c r="U77" s="43" t="s">
        <v>56</v>
      </c>
      <c r="V77" s="38">
        <v>0.68</v>
      </c>
      <c r="W77" s="38">
        <v>0.15</v>
      </c>
      <c r="X77" s="38">
        <v>0.56000000000000005</v>
      </c>
      <c r="Y77" s="38">
        <v>0.68</v>
      </c>
      <c r="Z77" s="38">
        <f t="shared" si="20"/>
        <v>0.23693379790940766</v>
      </c>
      <c r="AA77" s="38">
        <v>1.39</v>
      </c>
      <c r="AB77" s="38">
        <f t="shared" si="21"/>
        <v>0.48432055749128916</v>
      </c>
      <c r="AC77" s="38">
        <v>0.11</v>
      </c>
      <c r="AD77" s="43" t="s">
        <v>56</v>
      </c>
      <c r="AE77" s="38">
        <f t="shared" si="23"/>
        <v>0.12643678160919541</v>
      </c>
      <c r="AF77" s="43" t="s">
        <v>56</v>
      </c>
      <c r="AG77" s="38">
        <v>0.1</v>
      </c>
      <c r="AH77" s="38">
        <v>0.08</v>
      </c>
      <c r="AI77" s="38">
        <f t="shared" si="24"/>
        <v>1.25</v>
      </c>
      <c r="AJ77" s="38">
        <f t="shared" si="25"/>
        <v>0.90909090909090917</v>
      </c>
      <c r="AK77" s="43" t="s">
        <v>56</v>
      </c>
      <c r="AL77" s="43">
        <f t="shared" si="27"/>
        <v>0.1149425287356322</v>
      </c>
      <c r="AM77" s="43">
        <f t="shared" si="28"/>
        <v>0.37037037037037035</v>
      </c>
      <c r="AN77" s="38">
        <v>0.27</v>
      </c>
      <c r="AO77" s="38">
        <v>0.15</v>
      </c>
      <c r="AP77" s="38">
        <f t="shared" si="29"/>
        <v>9.4076655052264813E-2</v>
      </c>
      <c r="AQ77" s="38">
        <f t="shared" si="30"/>
        <v>1.8000000000000003</v>
      </c>
      <c r="AR77" s="38">
        <f t="shared" si="31"/>
        <v>0.31034482758620691</v>
      </c>
      <c r="AS77" s="65">
        <v>71</v>
      </c>
      <c r="AT77" s="66"/>
      <c r="AU77" s="66"/>
      <c r="AV77" s="66"/>
      <c r="AW77" s="66"/>
      <c r="AX77" s="66"/>
      <c r="AY77" s="67"/>
    </row>
    <row r="78" spans="2:51" x14ac:dyDescent="0.2">
      <c r="B78" s="95">
        <v>21844</v>
      </c>
      <c r="C78" s="96" t="s">
        <v>161</v>
      </c>
      <c r="D78" s="26" t="s">
        <v>27</v>
      </c>
      <c r="E78" s="27" t="s">
        <v>172</v>
      </c>
      <c r="F78" s="28">
        <v>2.4300000000000002</v>
      </c>
      <c r="G78" s="28">
        <v>3.87</v>
      </c>
      <c r="H78" s="28">
        <v>1.5925925925925926</v>
      </c>
      <c r="I78" s="28">
        <v>0.11</v>
      </c>
      <c r="J78" s="28">
        <v>0.06</v>
      </c>
      <c r="K78" s="28">
        <v>0.91</v>
      </c>
      <c r="L78" s="28">
        <v>0.56999999999999995</v>
      </c>
      <c r="M78" s="28">
        <v>0.6</v>
      </c>
      <c r="N78" s="28">
        <v>0.12</v>
      </c>
      <c r="O78" s="28">
        <v>1.5</v>
      </c>
      <c r="P78" s="28">
        <f t="shared" si="32"/>
        <v>1.62</v>
      </c>
      <c r="Q78" s="28">
        <f t="shared" si="33"/>
        <v>1.7802197802197803</v>
      </c>
      <c r="R78" s="30">
        <f t="shared" si="18"/>
        <v>0.65934065934065933</v>
      </c>
      <c r="S78" s="30">
        <f t="shared" si="19"/>
        <v>0.62637362637362626</v>
      </c>
      <c r="T78" s="30">
        <f t="shared" si="34"/>
        <v>12.5</v>
      </c>
      <c r="U78" s="28">
        <v>0.3</v>
      </c>
      <c r="V78" s="28">
        <v>0.55000000000000004</v>
      </c>
      <c r="W78" s="28">
        <v>0.1</v>
      </c>
      <c r="X78" s="28">
        <v>0.45</v>
      </c>
      <c r="Y78" s="28">
        <v>0.56999999999999995</v>
      </c>
      <c r="Z78" s="28">
        <f t="shared" si="20"/>
        <v>0.23456790123456786</v>
      </c>
      <c r="AA78" s="28">
        <v>1.02</v>
      </c>
      <c r="AB78" s="28">
        <f t="shared" si="21"/>
        <v>0.41975308641975306</v>
      </c>
      <c r="AC78" s="28">
        <v>0.1</v>
      </c>
      <c r="AD78" s="28">
        <f t="shared" si="22"/>
        <v>0.83333333333333337</v>
      </c>
      <c r="AE78" s="28">
        <f t="shared" si="23"/>
        <v>0.10989010989010989</v>
      </c>
      <c r="AF78" s="28">
        <f t="shared" si="35"/>
        <v>6.1728395061728392E-2</v>
      </c>
      <c r="AG78" s="28">
        <v>0.08</v>
      </c>
      <c r="AH78" s="28">
        <v>7.0000000000000007E-2</v>
      </c>
      <c r="AI78" s="28">
        <f t="shared" si="24"/>
        <v>1.1428571428571428</v>
      </c>
      <c r="AJ78" s="28">
        <f t="shared" si="25"/>
        <v>0.79999999999999993</v>
      </c>
      <c r="AK78" s="29">
        <f t="shared" si="26"/>
        <v>0.66666666666666674</v>
      </c>
      <c r="AL78" s="29">
        <f t="shared" si="27"/>
        <v>8.7912087912087905E-2</v>
      </c>
      <c r="AM78" s="29">
        <f t="shared" si="28"/>
        <v>0.44444444444444448</v>
      </c>
      <c r="AN78" s="28">
        <v>0.18</v>
      </c>
      <c r="AO78" s="28">
        <v>0.13</v>
      </c>
      <c r="AP78" s="28">
        <f t="shared" si="29"/>
        <v>7.407407407407407E-2</v>
      </c>
      <c r="AQ78" s="28">
        <f t="shared" si="30"/>
        <v>1.3846153846153846</v>
      </c>
      <c r="AR78" s="28">
        <f t="shared" si="31"/>
        <v>0.19780219780219779</v>
      </c>
      <c r="AS78" s="88">
        <v>30</v>
      </c>
      <c r="AT78" s="89">
        <v>1</v>
      </c>
      <c r="AU78" s="89">
        <v>1</v>
      </c>
      <c r="AV78" s="89">
        <v>1</v>
      </c>
      <c r="AW78" s="89">
        <v>0</v>
      </c>
      <c r="AX78" s="89">
        <v>0</v>
      </c>
      <c r="AY78" s="90">
        <v>1</v>
      </c>
    </row>
    <row r="79" spans="2:51" x14ac:dyDescent="0.2">
      <c r="B79" s="95"/>
      <c r="C79" s="98"/>
      <c r="D79" s="27"/>
      <c r="E79" s="99"/>
      <c r="F79" s="28">
        <v>2.4300000000000002</v>
      </c>
      <c r="G79" s="28">
        <v>3.9200000000000004</v>
      </c>
      <c r="H79" s="28">
        <v>1.6131687242798354</v>
      </c>
      <c r="I79" s="28">
        <v>0.11</v>
      </c>
      <c r="J79" s="28">
        <v>0.06</v>
      </c>
      <c r="K79" s="28">
        <v>0.91</v>
      </c>
      <c r="L79" s="28">
        <v>0.57999999999999996</v>
      </c>
      <c r="M79" s="28">
        <v>0.6</v>
      </c>
      <c r="N79" s="28">
        <v>0.12</v>
      </c>
      <c r="O79" s="28">
        <v>1.54</v>
      </c>
      <c r="P79" s="28">
        <f t="shared" si="32"/>
        <v>1.6600000000000001</v>
      </c>
      <c r="Q79" s="28">
        <f t="shared" si="33"/>
        <v>1.8241758241758244</v>
      </c>
      <c r="R79" s="30">
        <f t="shared" si="18"/>
        <v>0.65934065934065933</v>
      </c>
      <c r="S79" s="30">
        <f t="shared" si="19"/>
        <v>0.63736263736263732</v>
      </c>
      <c r="T79" s="30">
        <f t="shared" si="34"/>
        <v>12.833333333333334</v>
      </c>
      <c r="U79" s="28">
        <v>0.3</v>
      </c>
      <c r="V79" s="28">
        <v>0.53</v>
      </c>
      <c r="W79" s="28">
        <v>0.1</v>
      </c>
      <c r="X79" s="28">
        <v>0.44</v>
      </c>
      <c r="Y79" s="28">
        <v>0.56000000000000005</v>
      </c>
      <c r="Z79" s="28">
        <f t="shared" si="20"/>
        <v>0.23045267489711935</v>
      </c>
      <c r="AA79" s="28">
        <v>1.02</v>
      </c>
      <c r="AB79" s="28">
        <f t="shared" si="21"/>
        <v>0.41975308641975306</v>
      </c>
      <c r="AC79" s="28">
        <v>0.09</v>
      </c>
      <c r="AD79" s="28">
        <f t="shared" si="22"/>
        <v>0.75</v>
      </c>
      <c r="AE79" s="28">
        <f t="shared" si="23"/>
        <v>9.8901098901098897E-2</v>
      </c>
      <c r="AF79" s="28">
        <f t="shared" si="35"/>
        <v>5.4216867469879512E-2</v>
      </c>
      <c r="AG79" s="28">
        <v>0.08</v>
      </c>
      <c r="AH79" s="28">
        <v>7.0000000000000007E-2</v>
      </c>
      <c r="AI79" s="28">
        <f t="shared" si="24"/>
        <v>1.1428571428571428</v>
      </c>
      <c r="AJ79" s="28">
        <f t="shared" si="25"/>
        <v>0.88888888888888895</v>
      </c>
      <c r="AK79" s="29">
        <f t="shared" si="26"/>
        <v>0.66666666666666674</v>
      </c>
      <c r="AL79" s="29">
        <f t="shared" si="27"/>
        <v>8.7912087912087905E-2</v>
      </c>
      <c r="AM79" s="29">
        <f t="shared" si="28"/>
        <v>0.38095238095238099</v>
      </c>
      <c r="AN79" s="28">
        <v>0.21</v>
      </c>
      <c r="AO79" s="28">
        <v>0.14000000000000001</v>
      </c>
      <c r="AP79" s="28">
        <f t="shared" si="29"/>
        <v>8.6419753086419748E-2</v>
      </c>
      <c r="AQ79" s="28">
        <f t="shared" si="30"/>
        <v>1.4999999999999998</v>
      </c>
      <c r="AR79" s="28">
        <f t="shared" si="31"/>
        <v>0.23076923076923075</v>
      </c>
      <c r="AS79" s="88">
        <v>31</v>
      </c>
      <c r="AT79" s="89"/>
      <c r="AU79" s="89"/>
      <c r="AV79" s="89"/>
      <c r="AW79" s="89"/>
      <c r="AX79" s="89"/>
      <c r="AY79" s="90"/>
    </row>
    <row r="80" spans="2:51" x14ac:dyDescent="0.2">
      <c r="B80" s="75">
        <v>27664</v>
      </c>
      <c r="C80" s="77" t="s">
        <v>45</v>
      </c>
      <c r="D80" s="47" t="s">
        <v>147</v>
      </c>
      <c r="E80" s="78" t="s">
        <v>57</v>
      </c>
      <c r="F80" s="38">
        <v>2.9</v>
      </c>
      <c r="G80" s="38">
        <v>3.0300000000000002</v>
      </c>
      <c r="H80" s="38">
        <v>1.0448275862068968</v>
      </c>
      <c r="I80" s="38">
        <v>0.1</v>
      </c>
      <c r="J80" s="38">
        <v>0.06</v>
      </c>
      <c r="K80" s="38">
        <v>0.66</v>
      </c>
      <c r="L80" s="38">
        <v>0.52</v>
      </c>
      <c r="M80" s="38">
        <v>0.55000000000000004</v>
      </c>
      <c r="N80" s="38">
        <v>0.13</v>
      </c>
      <c r="O80" s="38">
        <v>1.01</v>
      </c>
      <c r="P80" s="38">
        <f t="shared" si="32"/>
        <v>1.1400000000000001</v>
      </c>
      <c r="Q80" s="38">
        <f t="shared" si="33"/>
        <v>1.7272727272727273</v>
      </c>
      <c r="R80" s="39">
        <f t="shared" si="18"/>
        <v>0.83333333333333337</v>
      </c>
      <c r="S80" s="39">
        <f t="shared" si="19"/>
        <v>0.78787878787878785</v>
      </c>
      <c r="T80" s="39">
        <f t="shared" si="34"/>
        <v>7.7692307692307692</v>
      </c>
      <c r="U80" s="38">
        <v>0.35</v>
      </c>
      <c r="V80" s="38">
        <v>0.61</v>
      </c>
      <c r="W80" s="38">
        <v>0.13</v>
      </c>
      <c r="X80" s="38">
        <v>0.44</v>
      </c>
      <c r="Y80" s="38">
        <v>0.6</v>
      </c>
      <c r="Z80" s="38">
        <f t="shared" si="20"/>
        <v>0.20689655172413793</v>
      </c>
      <c r="AA80" s="38">
        <v>1.21</v>
      </c>
      <c r="AB80" s="38">
        <f t="shared" si="21"/>
        <v>0.41724137931034483</v>
      </c>
      <c r="AC80" s="38">
        <v>0.12</v>
      </c>
      <c r="AD80" s="38">
        <f t="shared" si="22"/>
        <v>0.92307692307692302</v>
      </c>
      <c r="AE80" s="38">
        <f t="shared" si="23"/>
        <v>0.1818181818181818</v>
      </c>
      <c r="AF80" s="38">
        <f t="shared" si="35"/>
        <v>0.10526315789473682</v>
      </c>
      <c r="AG80" s="38">
        <v>0.1</v>
      </c>
      <c r="AH80" s="38">
        <v>0.06</v>
      </c>
      <c r="AI80" s="38">
        <f t="shared" si="24"/>
        <v>1.6666666666666667</v>
      </c>
      <c r="AJ80" s="38">
        <f t="shared" si="25"/>
        <v>0.83333333333333337</v>
      </c>
      <c r="AK80" s="43">
        <f t="shared" si="26"/>
        <v>0.76923076923076927</v>
      </c>
      <c r="AL80" s="43">
        <f t="shared" si="27"/>
        <v>0.15151515151515152</v>
      </c>
      <c r="AM80" s="43">
        <f t="shared" si="28"/>
        <v>0.55555555555555558</v>
      </c>
      <c r="AN80" s="38">
        <v>0.18</v>
      </c>
      <c r="AO80" s="38">
        <v>0.09</v>
      </c>
      <c r="AP80" s="38">
        <f t="shared" si="29"/>
        <v>6.2068965517241378E-2</v>
      </c>
      <c r="AQ80" s="38">
        <f t="shared" si="30"/>
        <v>2</v>
      </c>
      <c r="AR80" s="38">
        <f t="shared" si="31"/>
        <v>0.27272727272727271</v>
      </c>
      <c r="AS80" s="65">
        <v>13</v>
      </c>
      <c r="AT80" s="66">
        <v>2</v>
      </c>
      <c r="AU80" s="66">
        <v>0</v>
      </c>
      <c r="AV80" s="66">
        <v>0</v>
      </c>
      <c r="AW80" s="66">
        <v>0</v>
      </c>
      <c r="AX80" s="66">
        <v>1</v>
      </c>
      <c r="AY80" s="67">
        <v>0</v>
      </c>
    </row>
    <row r="81" spans="2:51" x14ac:dyDescent="0.2">
      <c r="B81" s="75"/>
      <c r="C81" s="76"/>
      <c r="D81" s="37"/>
      <c r="E81" s="78"/>
      <c r="F81" s="38">
        <v>2.9</v>
      </c>
      <c r="G81" s="38">
        <v>2.93</v>
      </c>
      <c r="H81" s="38">
        <v>1.010344827586207</v>
      </c>
      <c r="I81" s="38">
        <v>0.09</v>
      </c>
      <c r="J81" s="38">
        <v>0.05</v>
      </c>
      <c r="K81" s="38">
        <v>0.57999999999999996</v>
      </c>
      <c r="L81" s="38">
        <v>0.51</v>
      </c>
      <c r="M81" s="38">
        <v>0.54</v>
      </c>
      <c r="N81" s="38">
        <v>0.14000000000000001</v>
      </c>
      <c r="O81" s="38">
        <v>1.02</v>
      </c>
      <c r="P81" s="38">
        <f t="shared" si="32"/>
        <v>1.1600000000000001</v>
      </c>
      <c r="Q81" s="38">
        <f t="shared" si="33"/>
        <v>2.0000000000000004</v>
      </c>
      <c r="R81" s="39">
        <f t="shared" si="18"/>
        <v>0.93103448275862077</v>
      </c>
      <c r="S81" s="39">
        <f t="shared" si="19"/>
        <v>0.8793103448275863</v>
      </c>
      <c r="T81" s="39">
        <f t="shared" si="34"/>
        <v>7.2857142857142856</v>
      </c>
      <c r="U81" s="38">
        <v>0.35</v>
      </c>
      <c r="V81" s="38">
        <v>0.59</v>
      </c>
      <c r="W81" s="38">
        <v>0.13</v>
      </c>
      <c r="X81" s="38">
        <v>0.46</v>
      </c>
      <c r="Y81" s="38">
        <v>0.59</v>
      </c>
      <c r="Z81" s="38">
        <f t="shared" si="20"/>
        <v>0.20344827586206896</v>
      </c>
      <c r="AA81" s="38">
        <v>1.19</v>
      </c>
      <c r="AB81" s="38">
        <f t="shared" si="21"/>
        <v>0.41034482758620688</v>
      </c>
      <c r="AC81" s="38">
        <v>0.12</v>
      </c>
      <c r="AD81" s="38">
        <f t="shared" si="22"/>
        <v>0.85714285714285698</v>
      </c>
      <c r="AE81" s="38">
        <f t="shared" si="23"/>
        <v>0.20689655172413793</v>
      </c>
      <c r="AF81" s="38">
        <f t="shared" si="35"/>
        <v>0.10344827586206895</v>
      </c>
      <c r="AG81" s="38">
        <v>0.1</v>
      </c>
      <c r="AH81" s="38">
        <v>0.06</v>
      </c>
      <c r="AI81" s="38">
        <f t="shared" si="24"/>
        <v>1.6666666666666667</v>
      </c>
      <c r="AJ81" s="38">
        <f t="shared" si="25"/>
        <v>0.83333333333333337</v>
      </c>
      <c r="AK81" s="43">
        <f t="shared" si="26"/>
        <v>0.7142857142857143</v>
      </c>
      <c r="AL81" s="43">
        <f t="shared" si="27"/>
        <v>0.17241379310344829</v>
      </c>
      <c r="AM81" s="43">
        <f t="shared" si="28"/>
        <v>0.55555555555555558</v>
      </c>
      <c r="AN81" s="38">
        <v>0.18</v>
      </c>
      <c r="AO81" s="38">
        <v>0.09</v>
      </c>
      <c r="AP81" s="38">
        <f t="shared" si="29"/>
        <v>6.2068965517241378E-2</v>
      </c>
      <c r="AQ81" s="38">
        <f t="shared" si="30"/>
        <v>2</v>
      </c>
      <c r="AR81" s="38">
        <f t="shared" si="31"/>
        <v>0.31034482758620691</v>
      </c>
      <c r="AS81" s="65">
        <v>15</v>
      </c>
      <c r="AT81" s="66"/>
      <c r="AU81" s="66"/>
      <c r="AV81" s="66"/>
      <c r="AW81" s="66"/>
      <c r="AX81" s="66"/>
      <c r="AY81" s="67"/>
    </row>
    <row r="82" spans="2:51" x14ac:dyDescent="0.2">
      <c r="B82" s="75">
        <v>28409</v>
      </c>
      <c r="C82" s="77" t="s">
        <v>45</v>
      </c>
      <c r="D82" s="47" t="s">
        <v>147</v>
      </c>
      <c r="E82" s="78" t="s">
        <v>170</v>
      </c>
      <c r="F82" s="38">
        <v>2.64</v>
      </c>
      <c r="G82" s="38">
        <v>2.56</v>
      </c>
      <c r="H82" s="38">
        <v>0.96969696969696972</v>
      </c>
      <c r="I82" s="38">
        <v>0.1</v>
      </c>
      <c r="J82" s="38">
        <v>0.06</v>
      </c>
      <c r="K82" s="38">
        <v>0.54</v>
      </c>
      <c r="L82" s="38">
        <v>0.46</v>
      </c>
      <c r="M82" s="38">
        <v>0.5</v>
      </c>
      <c r="N82" s="38">
        <v>0.13</v>
      </c>
      <c r="O82" s="38">
        <v>0.77</v>
      </c>
      <c r="P82" s="38">
        <f t="shared" si="32"/>
        <v>0.9</v>
      </c>
      <c r="Q82" s="38">
        <f t="shared" si="33"/>
        <v>1.6666666666666665</v>
      </c>
      <c r="R82" s="39">
        <f t="shared" si="18"/>
        <v>0.92592592592592582</v>
      </c>
      <c r="S82" s="39">
        <f t="shared" si="19"/>
        <v>0.85185185185185186</v>
      </c>
      <c r="T82" s="39">
        <f t="shared" si="34"/>
        <v>5.9230769230769234</v>
      </c>
      <c r="U82" s="38">
        <v>0.3</v>
      </c>
      <c r="V82" s="38">
        <v>0.56000000000000005</v>
      </c>
      <c r="W82" s="38">
        <v>0.12</v>
      </c>
      <c r="X82" s="38">
        <v>0.43</v>
      </c>
      <c r="Y82" s="38">
        <v>0.55000000000000004</v>
      </c>
      <c r="Z82" s="38">
        <f t="shared" si="20"/>
        <v>0.20833333333333334</v>
      </c>
      <c r="AA82" s="38">
        <v>1.06</v>
      </c>
      <c r="AB82" s="38">
        <f t="shared" si="21"/>
        <v>0.40151515151515149</v>
      </c>
      <c r="AC82" s="38">
        <v>0.11</v>
      </c>
      <c r="AD82" s="38">
        <f t="shared" si="22"/>
        <v>0.84615384615384615</v>
      </c>
      <c r="AE82" s="38">
        <f t="shared" si="23"/>
        <v>0.20370370370370369</v>
      </c>
      <c r="AF82" s="38">
        <f t="shared" si="35"/>
        <v>0.12222222222222222</v>
      </c>
      <c r="AG82" s="38">
        <v>0.09</v>
      </c>
      <c r="AH82" s="38">
        <v>0.06</v>
      </c>
      <c r="AI82" s="38">
        <f t="shared" si="24"/>
        <v>1.5</v>
      </c>
      <c r="AJ82" s="38">
        <f t="shared" si="25"/>
        <v>0.81818181818181812</v>
      </c>
      <c r="AK82" s="43">
        <f t="shared" si="26"/>
        <v>0.69230769230769229</v>
      </c>
      <c r="AL82" s="43">
        <f t="shared" si="27"/>
        <v>0.16666666666666666</v>
      </c>
      <c r="AM82" s="43">
        <f t="shared" si="28"/>
        <v>0.64285714285714279</v>
      </c>
      <c r="AN82" s="38">
        <v>0.14000000000000001</v>
      </c>
      <c r="AO82" s="38">
        <v>0.08</v>
      </c>
      <c r="AP82" s="38">
        <f t="shared" si="29"/>
        <v>5.3030303030303032E-2</v>
      </c>
      <c r="AQ82" s="38">
        <f t="shared" si="30"/>
        <v>1.7500000000000002</v>
      </c>
      <c r="AR82" s="38">
        <f t="shared" si="31"/>
        <v>0.25925925925925924</v>
      </c>
      <c r="AS82" s="65">
        <v>38</v>
      </c>
      <c r="AT82" s="66">
        <v>2</v>
      </c>
      <c r="AU82" s="66">
        <v>0</v>
      </c>
      <c r="AV82" s="66">
        <v>0</v>
      </c>
      <c r="AW82" s="66">
        <v>0</v>
      </c>
      <c r="AX82" s="66">
        <v>1</v>
      </c>
      <c r="AY82" s="67">
        <v>0</v>
      </c>
    </row>
    <row r="83" spans="2:51" x14ac:dyDescent="0.2">
      <c r="B83" s="75"/>
      <c r="C83" s="76"/>
      <c r="D83" s="37"/>
      <c r="E83" s="78"/>
      <c r="F83" s="38">
        <v>2.64</v>
      </c>
      <c r="G83" s="38">
        <v>2.59</v>
      </c>
      <c r="H83" s="38">
        <v>0.98106060606060597</v>
      </c>
      <c r="I83" s="38">
        <v>0.09</v>
      </c>
      <c r="J83" s="38">
        <v>0.06</v>
      </c>
      <c r="K83" s="38">
        <v>0.52</v>
      </c>
      <c r="L83" s="38">
        <v>0.47</v>
      </c>
      <c r="M83" s="38">
        <v>0.53</v>
      </c>
      <c r="N83" s="38">
        <v>0.12</v>
      </c>
      <c r="O83" s="38">
        <v>0.8</v>
      </c>
      <c r="P83" s="38">
        <f t="shared" si="32"/>
        <v>0.92</v>
      </c>
      <c r="Q83" s="38">
        <f t="shared" si="33"/>
        <v>1.7692307692307692</v>
      </c>
      <c r="R83" s="39">
        <f t="shared" si="18"/>
        <v>1.0192307692307692</v>
      </c>
      <c r="S83" s="39">
        <f t="shared" si="19"/>
        <v>0.90384615384615374</v>
      </c>
      <c r="T83" s="39">
        <f t="shared" si="34"/>
        <v>6.666666666666667</v>
      </c>
      <c r="U83" s="38">
        <v>0.3</v>
      </c>
      <c r="V83" s="38">
        <v>0.57999999999999996</v>
      </c>
      <c r="W83" s="38">
        <v>0.12</v>
      </c>
      <c r="X83" s="43" t="s">
        <v>56</v>
      </c>
      <c r="Y83" s="38">
        <v>0.53</v>
      </c>
      <c r="Z83" s="38">
        <f t="shared" si="20"/>
        <v>0.20075757575757575</v>
      </c>
      <c r="AA83" s="38">
        <v>1.03</v>
      </c>
      <c r="AB83" s="38">
        <f t="shared" si="21"/>
        <v>0.39015151515151514</v>
      </c>
      <c r="AC83" s="38">
        <v>0.11</v>
      </c>
      <c r="AD83" s="38">
        <f t="shared" si="22"/>
        <v>0.91666666666666674</v>
      </c>
      <c r="AE83" s="38">
        <f t="shared" si="23"/>
        <v>0.21153846153846154</v>
      </c>
      <c r="AF83" s="38">
        <f t="shared" si="35"/>
        <v>0.11956521739130434</v>
      </c>
      <c r="AG83" s="38">
        <v>0.09</v>
      </c>
      <c r="AH83" s="38">
        <v>0.06</v>
      </c>
      <c r="AI83" s="38">
        <f t="shared" si="24"/>
        <v>1.5</v>
      </c>
      <c r="AJ83" s="38">
        <f t="shared" si="25"/>
        <v>0.81818181818181812</v>
      </c>
      <c r="AK83" s="43">
        <f t="shared" si="26"/>
        <v>0.75</v>
      </c>
      <c r="AL83" s="43">
        <f t="shared" si="27"/>
        <v>0.17307692307692307</v>
      </c>
      <c r="AM83" s="43">
        <f t="shared" si="28"/>
        <v>0.64285714285714279</v>
      </c>
      <c r="AN83" s="38">
        <v>0.14000000000000001</v>
      </c>
      <c r="AO83" s="38">
        <v>7.0000000000000007E-2</v>
      </c>
      <c r="AP83" s="38">
        <f t="shared" si="29"/>
        <v>5.3030303030303032E-2</v>
      </c>
      <c r="AQ83" s="38">
        <f t="shared" si="30"/>
        <v>2</v>
      </c>
      <c r="AR83" s="38">
        <f t="shared" si="31"/>
        <v>0.26923076923076927</v>
      </c>
      <c r="AS83" s="65">
        <v>42</v>
      </c>
      <c r="AT83" s="66"/>
      <c r="AU83" s="66"/>
      <c r="AV83" s="66"/>
      <c r="AW83" s="66"/>
      <c r="AX83" s="66"/>
      <c r="AY83" s="67"/>
    </row>
    <row r="84" spans="2:51" x14ac:dyDescent="0.2">
      <c r="B84" s="75">
        <v>28409</v>
      </c>
      <c r="C84" s="77" t="s">
        <v>45</v>
      </c>
      <c r="D84" s="47" t="s">
        <v>147</v>
      </c>
      <c r="E84" s="78" t="s">
        <v>170</v>
      </c>
      <c r="F84" s="38">
        <v>2.96</v>
      </c>
      <c r="G84" s="38">
        <v>2.8200000000000003</v>
      </c>
      <c r="H84" s="38">
        <v>0.95270270270270285</v>
      </c>
      <c r="I84" s="38">
        <v>0.1</v>
      </c>
      <c r="J84" s="38">
        <v>0.06</v>
      </c>
      <c r="K84" s="38">
        <v>0.57999999999999996</v>
      </c>
      <c r="L84" s="38">
        <v>0.49</v>
      </c>
      <c r="M84" s="38">
        <v>0.55000000000000004</v>
      </c>
      <c r="N84" s="38">
        <v>0.13</v>
      </c>
      <c r="O84" s="38">
        <v>0.91</v>
      </c>
      <c r="P84" s="38">
        <f t="shared" si="32"/>
        <v>1.04</v>
      </c>
      <c r="Q84" s="38">
        <f t="shared" si="33"/>
        <v>1.7931034482758623</v>
      </c>
      <c r="R84" s="39">
        <f t="shared" si="18"/>
        <v>0.94827586206896564</v>
      </c>
      <c r="S84" s="39">
        <f t="shared" si="19"/>
        <v>0.84482758620689657</v>
      </c>
      <c r="T84" s="39">
        <f t="shared" si="34"/>
        <v>7</v>
      </c>
      <c r="U84" s="38">
        <v>0.39</v>
      </c>
      <c r="V84" s="38">
        <v>0.56000000000000005</v>
      </c>
      <c r="W84" s="38">
        <v>0.14000000000000001</v>
      </c>
      <c r="X84" s="38">
        <v>0.47</v>
      </c>
      <c r="Y84" s="38">
        <v>0.56999999999999995</v>
      </c>
      <c r="Z84" s="38">
        <f t="shared" si="20"/>
        <v>0.19256756756756754</v>
      </c>
      <c r="AA84" s="38">
        <v>1.1100000000000001</v>
      </c>
      <c r="AB84" s="38">
        <f t="shared" si="21"/>
        <v>0.37500000000000006</v>
      </c>
      <c r="AC84" s="38">
        <v>0.12</v>
      </c>
      <c r="AD84" s="38">
        <f t="shared" si="22"/>
        <v>0.92307692307692302</v>
      </c>
      <c r="AE84" s="38">
        <f t="shared" si="23"/>
        <v>0.20689655172413793</v>
      </c>
      <c r="AF84" s="38">
        <f t="shared" si="35"/>
        <v>0.11538461538461538</v>
      </c>
      <c r="AG84" s="38">
        <v>0.09</v>
      </c>
      <c r="AH84" s="38">
        <v>7.0000000000000007E-2</v>
      </c>
      <c r="AI84" s="38">
        <f t="shared" si="24"/>
        <v>1.2857142857142856</v>
      </c>
      <c r="AJ84" s="38">
        <f t="shared" si="25"/>
        <v>0.75</v>
      </c>
      <c r="AK84" s="43">
        <f t="shared" si="26"/>
        <v>0.69230769230769229</v>
      </c>
      <c r="AL84" s="43">
        <f t="shared" si="27"/>
        <v>0.15517241379310345</v>
      </c>
      <c r="AM84" s="43">
        <f t="shared" si="28"/>
        <v>0.5</v>
      </c>
      <c r="AN84" s="38">
        <v>0.18</v>
      </c>
      <c r="AO84" s="38">
        <v>0.09</v>
      </c>
      <c r="AP84" s="38">
        <f t="shared" si="29"/>
        <v>6.0810810810810807E-2</v>
      </c>
      <c r="AQ84" s="38">
        <f t="shared" si="30"/>
        <v>2</v>
      </c>
      <c r="AR84" s="38">
        <f t="shared" si="31"/>
        <v>0.31034482758620691</v>
      </c>
      <c r="AS84" s="65">
        <v>52</v>
      </c>
      <c r="AT84" s="66">
        <v>2</v>
      </c>
      <c r="AU84" s="66">
        <v>0</v>
      </c>
      <c r="AV84" s="66">
        <v>0</v>
      </c>
      <c r="AW84" s="66">
        <v>0</v>
      </c>
      <c r="AX84" s="66">
        <v>1</v>
      </c>
      <c r="AY84" s="67">
        <v>0</v>
      </c>
    </row>
    <row r="85" spans="2:51" x14ac:dyDescent="0.2">
      <c r="B85" s="75"/>
      <c r="C85" s="76"/>
      <c r="D85" s="37"/>
      <c r="E85" s="78"/>
      <c r="F85" s="38">
        <v>2.96</v>
      </c>
      <c r="G85" s="43" t="s">
        <v>56</v>
      </c>
      <c r="H85" s="43" t="s">
        <v>56</v>
      </c>
      <c r="I85" s="38">
        <v>0.09</v>
      </c>
      <c r="J85" s="38">
        <v>0.06</v>
      </c>
      <c r="K85" s="38">
        <v>0.56000000000000005</v>
      </c>
      <c r="L85" s="38">
        <v>0.49</v>
      </c>
      <c r="M85" s="38">
        <v>0.53</v>
      </c>
      <c r="N85" s="38">
        <v>0.13</v>
      </c>
      <c r="O85" s="43" t="s">
        <v>56</v>
      </c>
      <c r="P85" s="43" t="s">
        <v>56</v>
      </c>
      <c r="Q85" s="43" t="s">
        <v>56</v>
      </c>
      <c r="R85" s="39">
        <f t="shared" si="18"/>
        <v>0.9464285714285714</v>
      </c>
      <c r="S85" s="39">
        <f t="shared" si="19"/>
        <v>0.87499999999999989</v>
      </c>
      <c r="T85" s="84" t="s">
        <v>56</v>
      </c>
      <c r="U85" s="38">
        <v>0.39</v>
      </c>
      <c r="V85" s="38">
        <v>0.56999999999999995</v>
      </c>
      <c r="W85" s="38">
        <v>0.15</v>
      </c>
      <c r="X85" s="38">
        <v>0.46</v>
      </c>
      <c r="Y85" s="43" t="s">
        <v>56</v>
      </c>
      <c r="Z85" s="43" t="s">
        <v>56</v>
      </c>
      <c r="AA85" s="43" t="s">
        <v>56</v>
      </c>
      <c r="AB85" s="43" t="s">
        <v>56</v>
      </c>
      <c r="AC85" s="43" t="s">
        <v>56</v>
      </c>
      <c r="AD85" s="43" t="s">
        <v>56</v>
      </c>
      <c r="AE85" s="43" t="s">
        <v>56</v>
      </c>
      <c r="AF85" s="43" t="s">
        <v>56</v>
      </c>
      <c r="AG85" s="38">
        <v>0.09</v>
      </c>
      <c r="AH85" s="38">
        <v>7.0000000000000007E-2</v>
      </c>
      <c r="AI85" s="38">
        <f t="shared" si="24"/>
        <v>1.2857142857142856</v>
      </c>
      <c r="AJ85" s="43" t="s">
        <v>56</v>
      </c>
      <c r="AK85" s="43">
        <f t="shared" si="26"/>
        <v>0.69230769230769229</v>
      </c>
      <c r="AL85" s="43">
        <f t="shared" si="27"/>
        <v>0.1607142857142857</v>
      </c>
      <c r="AM85" s="43">
        <f t="shared" si="28"/>
        <v>0.5</v>
      </c>
      <c r="AN85" s="38">
        <v>0.18</v>
      </c>
      <c r="AO85" s="38">
        <v>0.08</v>
      </c>
      <c r="AP85" s="38">
        <f t="shared" si="29"/>
        <v>6.0810810810810807E-2</v>
      </c>
      <c r="AQ85" s="38">
        <f t="shared" si="30"/>
        <v>2.25</v>
      </c>
      <c r="AR85" s="38">
        <f t="shared" si="31"/>
        <v>0.3214285714285714</v>
      </c>
      <c r="AS85" s="49" t="s">
        <v>56</v>
      </c>
      <c r="AT85" s="66"/>
      <c r="AU85" s="66"/>
      <c r="AV85" s="66"/>
      <c r="AW85" s="66"/>
      <c r="AX85" s="66"/>
      <c r="AY85" s="67"/>
    </row>
    <row r="86" spans="2:51" x14ac:dyDescent="0.2">
      <c r="B86" s="75">
        <v>28390</v>
      </c>
      <c r="C86" s="77" t="s">
        <v>45</v>
      </c>
      <c r="D86" s="37" t="s">
        <v>148</v>
      </c>
      <c r="E86" s="78" t="s">
        <v>171</v>
      </c>
      <c r="F86" s="38">
        <v>3.24</v>
      </c>
      <c r="G86" s="38">
        <v>2.84</v>
      </c>
      <c r="H86" s="38">
        <v>0.87654320987654311</v>
      </c>
      <c r="I86" s="38">
        <v>0.1</v>
      </c>
      <c r="J86" s="38">
        <v>0.06</v>
      </c>
      <c r="K86" s="38">
        <v>0.71</v>
      </c>
      <c r="L86" s="38">
        <v>0.51</v>
      </c>
      <c r="M86" s="38">
        <v>0.52</v>
      </c>
      <c r="N86" s="38">
        <v>0.12</v>
      </c>
      <c r="O86" s="38">
        <v>0.82</v>
      </c>
      <c r="P86" s="38">
        <f t="shared" si="32"/>
        <v>0.94</v>
      </c>
      <c r="Q86" s="38">
        <f t="shared" si="33"/>
        <v>1.323943661971831</v>
      </c>
      <c r="R86" s="39">
        <f t="shared" si="18"/>
        <v>0.73239436619718312</v>
      </c>
      <c r="S86" s="39">
        <f t="shared" si="19"/>
        <v>0.71830985915492962</v>
      </c>
      <c r="T86" s="39">
        <f t="shared" si="34"/>
        <v>6.833333333333333</v>
      </c>
      <c r="U86" s="38">
        <v>0.4</v>
      </c>
      <c r="V86" s="38">
        <v>0.56999999999999995</v>
      </c>
      <c r="W86" s="38">
        <v>0.16</v>
      </c>
      <c r="X86" s="38">
        <v>0.46</v>
      </c>
      <c r="Y86" s="38">
        <v>0.6</v>
      </c>
      <c r="Z86" s="38">
        <f t="shared" si="20"/>
        <v>0.18518518518518517</v>
      </c>
      <c r="AA86" s="38">
        <v>1.17</v>
      </c>
      <c r="AB86" s="38">
        <f t="shared" si="21"/>
        <v>0.36111111111111105</v>
      </c>
      <c r="AC86" s="38">
        <v>0.11</v>
      </c>
      <c r="AD86" s="38">
        <f t="shared" si="22"/>
        <v>0.91666666666666674</v>
      </c>
      <c r="AE86" s="38">
        <f t="shared" si="23"/>
        <v>0.15492957746478875</v>
      </c>
      <c r="AF86" s="38">
        <f t="shared" si="35"/>
        <v>0.11702127659574468</v>
      </c>
      <c r="AG86" s="38">
        <v>0.1</v>
      </c>
      <c r="AH86" s="38">
        <v>0.08</v>
      </c>
      <c r="AI86" s="38">
        <f t="shared" si="24"/>
        <v>1.25</v>
      </c>
      <c r="AJ86" s="38">
        <f t="shared" si="25"/>
        <v>0.90909090909090917</v>
      </c>
      <c r="AK86" s="43">
        <f t="shared" si="26"/>
        <v>0.83333333333333337</v>
      </c>
      <c r="AL86" s="43">
        <f t="shared" si="27"/>
        <v>0.14084507042253522</v>
      </c>
      <c r="AM86" s="43">
        <f t="shared" si="28"/>
        <v>0.5</v>
      </c>
      <c r="AN86" s="38">
        <v>0.2</v>
      </c>
      <c r="AO86" s="38">
        <v>0.09</v>
      </c>
      <c r="AP86" s="38">
        <f t="shared" si="29"/>
        <v>6.1728395061728392E-2</v>
      </c>
      <c r="AQ86" s="38">
        <f t="shared" si="30"/>
        <v>2.2222222222222223</v>
      </c>
      <c r="AR86" s="38">
        <f t="shared" si="31"/>
        <v>0.28169014084507044</v>
      </c>
      <c r="AS86" s="65">
        <v>30</v>
      </c>
      <c r="AT86" s="66">
        <v>2</v>
      </c>
      <c r="AU86" s="66">
        <v>0</v>
      </c>
      <c r="AV86" s="66">
        <v>0</v>
      </c>
      <c r="AW86" s="66">
        <v>0</v>
      </c>
      <c r="AX86" s="66">
        <v>1</v>
      </c>
      <c r="AY86" s="67">
        <v>0</v>
      </c>
    </row>
    <row r="87" spans="2:51" x14ac:dyDescent="0.2">
      <c r="B87" s="75"/>
      <c r="C87" s="76"/>
      <c r="D87" s="37"/>
      <c r="E87" s="78"/>
      <c r="F87" s="38">
        <v>3.24</v>
      </c>
      <c r="G87" s="38">
        <v>2.84</v>
      </c>
      <c r="H87" s="38">
        <v>0.87654320987654311</v>
      </c>
      <c r="I87" s="38">
        <v>0.1</v>
      </c>
      <c r="J87" s="38">
        <v>0.06</v>
      </c>
      <c r="K87" s="38">
        <v>0.72</v>
      </c>
      <c r="L87" s="38">
        <v>0.52</v>
      </c>
      <c r="M87" s="38">
        <v>0.5</v>
      </c>
      <c r="N87" s="38">
        <v>0.12</v>
      </c>
      <c r="O87" s="38">
        <v>0.82</v>
      </c>
      <c r="P87" s="38">
        <f t="shared" si="32"/>
        <v>0.94</v>
      </c>
      <c r="Q87" s="38">
        <f t="shared" si="33"/>
        <v>1.3055555555555556</v>
      </c>
      <c r="R87" s="39">
        <f t="shared" si="18"/>
        <v>0.69444444444444442</v>
      </c>
      <c r="S87" s="39">
        <f t="shared" si="19"/>
        <v>0.72222222222222232</v>
      </c>
      <c r="T87" s="39">
        <f t="shared" si="34"/>
        <v>6.833333333333333</v>
      </c>
      <c r="U87" s="38">
        <v>0.4</v>
      </c>
      <c r="V87" s="38">
        <v>0.56999999999999995</v>
      </c>
      <c r="W87" s="38">
        <v>0.16</v>
      </c>
      <c r="X87" s="38">
        <v>0.47</v>
      </c>
      <c r="Y87" s="38">
        <v>0.6</v>
      </c>
      <c r="Z87" s="38">
        <f t="shared" si="20"/>
        <v>0.18518518518518517</v>
      </c>
      <c r="AA87" s="38">
        <v>1.1599999999999999</v>
      </c>
      <c r="AB87" s="38">
        <f t="shared" si="21"/>
        <v>0.35802469135802462</v>
      </c>
      <c r="AC87" s="38">
        <v>0.11</v>
      </c>
      <c r="AD87" s="38">
        <f t="shared" si="22"/>
        <v>0.91666666666666674</v>
      </c>
      <c r="AE87" s="38">
        <f t="shared" si="23"/>
        <v>0.15277777777777779</v>
      </c>
      <c r="AF87" s="38">
        <f t="shared" si="35"/>
        <v>0.11702127659574468</v>
      </c>
      <c r="AG87" s="38">
        <v>0.1</v>
      </c>
      <c r="AH87" s="38">
        <v>0.08</v>
      </c>
      <c r="AI87" s="38">
        <f t="shared" si="24"/>
        <v>1.25</v>
      </c>
      <c r="AJ87" s="38">
        <f t="shared" si="25"/>
        <v>0.90909090909090917</v>
      </c>
      <c r="AK87" s="43">
        <f t="shared" si="26"/>
        <v>0.83333333333333337</v>
      </c>
      <c r="AL87" s="43">
        <f t="shared" si="27"/>
        <v>0.1388888888888889</v>
      </c>
      <c r="AM87" s="43">
        <f t="shared" si="28"/>
        <v>0.47619047619047622</v>
      </c>
      <c r="AN87" s="38">
        <v>0.21</v>
      </c>
      <c r="AO87" s="38">
        <v>0.1</v>
      </c>
      <c r="AP87" s="38">
        <f t="shared" si="29"/>
        <v>6.4814814814814811E-2</v>
      </c>
      <c r="AQ87" s="38">
        <f t="shared" si="30"/>
        <v>2.0999999999999996</v>
      </c>
      <c r="AR87" s="38">
        <f t="shared" si="31"/>
        <v>0.29166666666666669</v>
      </c>
      <c r="AS87" s="65">
        <v>44</v>
      </c>
      <c r="AT87" s="66"/>
      <c r="AU87" s="66"/>
      <c r="AV87" s="66"/>
      <c r="AW87" s="66"/>
      <c r="AX87" s="66"/>
      <c r="AY87" s="67"/>
    </row>
    <row r="88" spans="2:51" x14ac:dyDescent="0.2">
      <c r="B88" s="75">
        <v>28390</v>
      </c>
      <c r="C88" s="77" t="s">
        <v>45</v>
      </c>
      <c r="D88" s="37" t="s">
        <v>148</v>
      </c>
      <c r="E88" s="78" t="s">
        <v>171</v>
      </c>
      <c r="F88" s="38">
        <v>3.01</v>
      </c>
      <c r="G88" s="38">
        <v>3.0300000000000002</v>
      </c>
      <c r="H88" s="38">
        <v>1.0066445182724253</v>
      </c>
      <c r="I88" s="38">
        <v>0.1</v>
      </c>
      <c r="J88" s="38">
        <v>0.06</v>
      </c>
      <c r="K88" s="38">
        <v>0.74</v>
      </c>
      <c r="L88" s="38">
        <v>0.51</v>
      </c>
      <c r="M88" s="38">
        <v>0.53</v>
      </c>
      <c r="N88" s="38">
        <v>0.13</v>
      </c>
      <c r="O88" s="38">
        <v>0.96</v>
      </c>
      <c r="P88" s="38">
        <f t="shared" si="32"/>
        <v>1.0899999999999999</v>
      </c>
      <c r="Q88" s="38">
        <f t="shared" si="33"/>
        <v>1.4729729729729728</v>
      </c>
      <c r="R88" s="39">
        <f t="shared" si="18"/>
        <v>0.71621621621621623</v>
      </c>
      <c r="S88" s="39">
        <f t="shared" si="19"/>
        <v>0.68918918918918926</v>
      </c>
      <c r="T88" s="39">
        <f t="shared" si="34"/>
        <v>7.3846153846153841</v>
      </c>
      <c r="U88" s="38">
        <v>0.38</v>
      </c>
      <c r="V88" s="38">
        <v>0.61</v>
      </c>
      <c r="W88" s="38">
        <v>0.15</v>
      </c>
      <c r="X88" s="38">
        <v>0.46</v>
      </c>
      <c r="Y88" s="38">
        <v>0.63</v>
      </c>
      <c r="Z88" s="38">
        <f t="shared" si="20"/>
        <v>0.20930232558139536</v>
      </c>
      <c r="AA88" s="38">
        <v>1.23</v>
      </c>
      <c r="AB88" s="38">
        <f t="shared" si="21"/>
        <v>0.40863787375415284</v>
      </c>
      <c r="AC88" s="38">
        <v>0.12</v>
      </c>
      <c r="AD88" s="38">
        <f t="shared" si="22"/>
        <v>0.92307692307692302</v>
      </c>
      <c r="AE88" s="38">
        <f t="shared" si="23"/>
        <v>0.16216216216216217</v>
      </c>
      <c r="AF88" s="38">
        <f t="shared" si="35"/>
        <v>0.11009174311926606</v>
      </c>
      <c r="AG88" s="38">
        <v>0.09</v>
      </c>
      <c r="AH88" s="38">
        <v>7.0000000000000007E-2</v>
      </c>
      <c r="AI88" s="38">
        <f t="shared" si="24"/>
        <v>1.2857142857142856</v>
      </c>
      <c r="AJ88" s="38">
        <f t="shared" si="25"/>
        <v>0.75</v>
      </c>
      <c r="AK88" s="43">
        <f t="shared" si="26"/>
        <v>0.69230769230769229</v>
      </c>
      <c r="AL88" s="43">
        <f t="shared" si="27"/>
        <v>0.12162162162162161</v>
      </c>
      <c r="AM88" s="43">
        <f t="shared" si="28"/>
        <v>0.47368421052631576</v>
      </c>
      <c r="AN88" s="38">
        <v>0.19</v>
      </c>
      <c r="AO88" s="38">
        <v>0.1</v>
      </c>
      <c r="AP88" s="38">
        <f t="shared" si="29"/>
        <v>6.3122923588039878E-2</v>
      </c>
      <c r="AQ88" s="38">
        <f t="shared" si="30"/>
        <v>1.9</v>
      </c>
      <c r="AR88" s="38">
        <f t="shared" si="31"/>
        <v>0.25675675675675674</v>
      </c>
      <c r="AS88" s="65">
        <v>43</v>
      </c>
      <c r="AT88" s="66">
        <v>2</v>
      </c>
      <c r="AU88" s="66">
        <v>0</v>
      </c>
      <c r="AV88" s="66">
        <v>0</v>
      </c>
      <c r="AW88" s="66">
        <v>0</v>
      </c>
      <c r="AX88" s="66">
        <v>1</v>
      </c>
      <c r="AY88" s="67">
        <v>0</v>
      </c>
    </row>
    <row r="89" spans="2:51" x14ac:dyDescent="0.2">
      <c r="B89" s="79"/>
      <c r="C89" s="80"/>
      <c r="D89" s="56"/>
      <c r="E89" s="81"/>
      <c r="F89" s="57">
        <v>3.01</v>
      </c>
      <c r="G89" s="57">
        <v>2.88</v>
      </c>
      <c r="H89" s="57">
        <v>0.95681063122923593</v>
      </c>
      <c r="I89" s="57">
        <v>0.09</v>
      </c>
      <c r="J89" s="57">
        <v>0.06</v>
      </c>
      <c r="K89" s="57">
        <v>0.74</v>
      </c>
      <c r="L89" s="57">
        <v>0.51</v>
      </c>
      <c r="M89" s="57">
        <v>0.51</v>
      </c>
      <c r="N89" s="57">
        <v>0.13</v>
      </c>
      <c r="O89" s="57">
        <v>0.84</v>
      </c>
      <c r="P89" s="57">
        <f t="shared" si="32"/>
        <v>0.97</v>
      </c>
      <c r="Q89" s="57">
        <f t="shared" si="33"/>
        <v>1.3108108108108107</v>
      </c>
      <c r="R89" s="82">
        <f t="shared" si="18"/>
        <v>0.68918918918918926</v>
      </c>
      <c r="S89" s="82">
        <f t="shared" si="19"/>
        <v>0.68918918918918926</v>
      </c>
      <c r="T89" s="82">
        <f t="shared" si="34"/>
        <v>6.4615384615384608</v>
      </c>
      <c r="U89" s="57">
        <v>0.38</v>
      </c>
      <c r="V89" s="57">
        <v>0.62</v>
      </c>
      <c r="W89" s="57">
        <v>0.15</v>
      </c>
      <c r="X89" s="57">
        <v>0.45</v>
      </c>
      <c r="Y89" s="57">
        <v>0.64</v>
      </c>
      <c r="Z89" s="57">
        <f t="shared" si="20"/>
        <v>0.21262458471760801</v>
      </c>
      <c r="AA89" s="57">
        <v>1.22</v>
      </c>
      <c r="AB89" s="57">
        <f t="shared" si="21"/>
        <v>0.40531561461794025</v>
      </c>
      <c r="AC89" s="57">
        <v>0.12</v>
      </c>
      <c r="AD89" s="57">
        <f t="shared" si="22"/>
        <v>0.92307692307692302</v>
      </c>
      <c r="AE89" s="57">
        <f t="shared" si="23"/>
        <v>0.16216216216216217</v>
      </c>
      <c r="AF89" s="57">
        <f t="shared" si="35"/>
        <v>0.12371134020618557</v>
      </c>
      <c r="AG89" s="57">
        <v>0.09</v>
      </c>
      <c r="AH89" s="57">
        <v>7.0000000000000007E-2</v>
      </c>
      <c r="AI89" s="57">
        <f t="shared" si="24"/>
        <v>1.2857142857142856</v>
      </c>
      <c r="AJ89" s="57">
        <f t="shared" si="25"/>
        <v>0.75</v>
      </c>
      <c r="AK89" s="58">
        <f t="shared" si="26"/>
        <v>0.69230769230769229</v>
      </c>
      <c r="AL89" s="58">
        <f t="shared" si="27"/>
        <v>0.12162162162162161</v>
      </c>
      <c r="AM89" s="58">
        <f t="shared" si="28"/>
        <v>0.44999999999999996</v>
      </c>
      <c r="AN89" s="57">
        <v>0.2</v>
      </c>
      <c r="AO89" s="57">
        <v>0.1</v>
      </c>
      <c r="AP89" s="57">
        <f t="shared" si="29"/>
        <v>6.6445182724252497E-2</v>
      </c>
      <c r="AQ89" s="57">
        <f t="shared" si="30"/>
        <v>2</v>
      </c>
      <c r="AR89" s="57">
        <f t="shared" si="31"/>
        <v>0.27027027027027029</v>
      </c>
      <c r="AS89" s="83">
        <v>48</v>
      </c>
      <c r="AT89" s="57"/>
      <c r="AU89" s="57"/>
      <c r="AV89" s="57"/>
      <c r="AW89" s="57"/>
      <c r="AX89" s="57"/>
      <c r="AY89" s="61"/>
    </row>
    <row r="90" spans="2:51" x14ac:dyDescent="0.2">
      <c r="D90" s="6"/>
      <c r="E90" s="5"/>
    </row>
    <row r="91" spans="2:51" x14ac:dyDescent="0.2">
      <c r="D91" s="6"/>
      <c r="E91" s="5"/>
      <c r="AT91" s="12" t="s">
        <v>119</v>
      </c>
      <c r="AU91" s="12" t="s">
        <v>121</v>
      </c>
      <c r="AV91" s="12" t="s">
        <v>121</v>
      </c>
      <c r="AW91" s="12" t="s">
        <v>121</v>
      </c>
      <c r="AX91" s="12" t="s">
        <v>117</v>
      </c>
      <c r="AY91" s="12" t="s">
        <v>127</v>
      </c>
    </row>
    <row r="92" spans="2:51" ht="25.5" x14ac:dyDescent="0.2">
      <c r="D92" s="6"/>
      <c r="E92" s="5"/>
      <c r="AT92" s="5" t="s">
        <v>178</v>
      </c>
      <c r="AU92" s="5" t="s">
        <v>180</v>
      </c>
      <c r="AV92" s="5" t="s">
        <v>180</v>
      </c>
      <c r="AW92" s="5" t="s">
        <v>180</v>
      </c>
      <c r="AX92" s="5" t="s">
        <v>118</v>
      </c>
      <c r="AY92" s="5" t="s">
        <v>128</v>
      </c>
    </row>
    <row r="93" spans="2:51" x14ac:dyDescent="0.2">
      <c r="D93" s="1" t="s">
        <v>83</v>
      </c>
      <c r="AT93" s="1" t="s">
        <v>179</v>
      </c>
    </row>
    <row r="95" spans="2:51" x14ac:dyDescent="0.2">
      <c r="D95" s="6" t="s">
        <v>65</v>
      </c>
      <c r="E95" s="5" t="s">
        <v>0</v>
      </c>
    </row>
    <row r="96" spans="2:51" x14ac:dyDescent="0.2">
      <c r="D96" s="6" t="s">
        <v>66</v>
      </c>
      <c r="E96" s="5" t="s">
        <v>1</v>
      </c>
    </row>
    <row r="97" spans="4:5" x14ac:dyDescent="0.2">
      <c r="D97" s="6" t="s">
        <v>67</v>
      </c>
      <c r="E97" s="5" t="s">
        <v>2</v>
      </c>
    </row>
    <row r="98" spans="4:5" x14ac:dyDescent="0.2">
      <c r="D98" s="6" t="s">
        <v>68</v>
      </c>
      <c r="E98" s="5" t="s">
        <v>3</v>
      </c>
    </row>
    <row r="99" spans="4:5" x14ac:dyDescent="0.2">
      <c r="D99" s="6" t="s">
        <v>69</v>
      </c>
      <c r="E99" s="5" t="s">
        <v>4</v>
      </c>
    </row>
    <row r="100" spans="4:5" x14ac:dyDescent="0.2">
      <c r="D100" s="6" t="s">
        <v>70</v>
      </c>
      <c r="E100" s="5" t="s">
        <v>5</v>
      </c>
    </row>
    <row r="101" spans="4:5" x14ac:dyDescent="0.2">
      <c r="D101" s="6" t="s">
        <v>71</v>
      </c>
      <c r="E101" s="5" t="s">
        <v>6</v>
      </c>
    </row>
    <row r="102" spans="4:5" x14ac:dyDescent="0.2">
      <c r="D102" s="6" t="s">
        <v>72</v>
      </c>
      <c r="E102" s="5" t="s">
        <v>7</v>
      </c>
    </row>
    <row r="103" spans="4:5" x14ac:dyDescent="0.2">
      <c r="D103" s="6" t="s">
        <v>135</v>
      </c>
      <c r="E103" s="5" t="s">
        <v>140</v>
      </c>
    </row>
    <row r="104" spans="4:5" x14ac:dyDescent="0.2">
      <c r="D104" s="6" t="s">
        <v>136</v>
      </c>
      <c r="E104" s="12" t="s">
        <v>141</v>
      </c>
    </row>
    <row r="105" spans="4:5" x14ac:dyDescent="0.2">
      <c r="D105" s="6" t="s">
        <v>73</v>
      </c>
      <c r="E105" s="5" t="s">
        <v>8</v>
      </c>
    </row>
    <row r="106" spans="4:5" x14ac:dyDescent="0.2">
      <c r="D106" s="6" t="s">
        <v>74</v>
      </c>
      <c r="E106" s="5" t="s">
        <v>9</v>
      </c>
    </row>
    <row r="107" spans="4:5" x14ac:dyDescent="0.2">
      <c r="D107" s="6" t="s">
        <v>75</v>
      </c>
      <c r="E107" s="5" t="s">
        <v>10</v>
      </c>
    </row>
    <row r="108" spans="4:5" x14ac:dyDescent="0.2">
      <c r="D108" s="6" t="s">
        <v>76</v>
      </c>
      <c r="E108" s="5" t="s">
        <v>11</v>
      </c>
    </row>
    <row r="109" spans="4:5" x14ac:dyDescent="0.2">
      <c r="D109" s="6" t="s">
        <v>138</v>
      </c>
      <c r="E109" s="5" t="s">
        <v>139</v>
      </c>
    </row>
    <row r="110" spans="4:5" x14ac:dyDescent="0.2">
      <c r="D110" s="6" t="s">
        <v>77</v>
      </c>
      <c r="E110" s="5" t="s">
        <v>12</v>
      </c>
    </row>
    <row r="111" spans="4:5" x14ac:dyDescent="0.2">
      <c r="D111" s="6" t="s">
        <v>78</v>
      </c>
      <c r="E111" s="5" t="s">
        <v>13</v>
      </c>
    </row>
    <row r="112" spans="4:5" x14ac:dyDescent="0.2">
      <c r="D112" s="6" t="s">
        <v>79</v>
      </c>
      <c r="E112" s="5" t="s">
        <v>14</v>
      </c>
    </row>
    <row r="113" spans="4:5" x14ac:dyDescent="0.2">
      <c r="D113" s="6" t="s">
        <v>80</v>
      </c>
      <c r="E113" s="5" t="s">
        <v>15</v>
      </c>
    </row>
    <row r="114" spans="4:5" x14ac:dyDescent="0.2">
      <c r="D114" s="6" t="s">
        <v>81</v>
      </c>
      <c r="E114" s="5" t="s">
        <v>16</v>
      </c>
    </row>
    <row r="115" spans="4:5" x14ac:dyDescent="0.2">
      <c r="D115" s="6" t="s">
        <v>82</v>
      </c>
      <c r="E115" s="5" t="s">
        <v>17</v>
      </c>
    </row>
    <row r="116" spans="4:5" x14ac:dyDescent="0.2">
      <c r="D116" s="6" t="s">
        <v>96</v>
      </c>
      <c r="E116" s="5" t="s">
        <v>18</v>
      </c>
    </row>
    <row r="117" spans="4:5" x14ac:dyDescent="0.2">
      <c r="D117" s="6" t="s">
        <v>97</v>
      </c>
      <c r="E117" s="5" t="s">
        <v>19</v>
      </c>
    </row>
    <row r="118" spans="4:5" x14ac:dyDescent="0.2">
      <c r="D118" s="6" t="s">
        <v>93</v>
      </c>
      <c r="E118" s="12" t="s">
        <v>85</v>
      </c>
    </row>
    <row r="119" spans="4:5" x14ac:dyDescent="0.2">
      <c r="D119" s="6" t="s">
        <v>142</v>
      </c>
      <c r="E119" s="12" t="s">
        <v>86</v>
      </c>
    </row>
    <row r="120" spans="4:5" x14ac:dyDescent="0.2">
      <c r="D120" s="6" t="s">
        <v>94</v>
      </c>
      <c r="E120" s="12" t="s">
        <v>103</v>
      </c>
    </row>
    <row r="121" spans="4:5" x14ac:dyDescent="0.2">
      <c r="D121" s="6" t="s">
        <v>95</v>
      </c>
      <c r="E121" s="12" t="s">
        <v>104</v>
      </c>
    </row>
    <row r="122" spans="4:5" x14ac:dyDescent="0.2">
      <c r="D122" s="6" t="s">
        <v>89</v>
      </c>
      <c r="E122" s="12" t="s">
        <v>20</v>
      </c>
    </row>
    <row r="123" spans="4:5" x14ac:dyDescent="0.2">
      <c r="D123" s="6" t="s">
        <v>90</v>
      </c>
      <c r="E123" s="12" t="s">
        <v>21</v>
      </c>
    </row>
    <row r="124" spans="4:5" x14ac:dyDescent="0.2">
      <c r="D124" s="6" t="s">
        <v>91</v>
      </c>
      <c r="E124" s="12" t="s">
        <v>22</v>
      </c>
    </row>
    <row r="125" spans="4:5" x14ac:dyDescent="0.2">
      <c r="D125" s="6" t="s">
        <v>92</v>
      </c>
      <c r="E125" s="12" t="s">
        <v>23</v>
      </c>
    </row>
    <row r="126" spans="4:5" x14ac:dyDescent="0.2">
      <c r="D126" s="6" t="s">
        <v>143</v>
      </c>
      <c r="E126" s="12" t="s">
        <v>24</v>
      </c>
    </row>
    <row r="127" spans="4:5" x14ac:dyDescent="0.2">
      <c r="D127" s="6" t="s">
        <v>99</v>
      </c>
      <c r="E127" s="12" t="s">
        <v>102</v>
      </c>
    </row>
    <row r="128" spans="4:5" x14ac:dyDescent="0.2">
      <c r="D128" s="6" t="s">
        <v>98</v>
      </c>
      <c r="E128" s="12" t="s">
        <v>133</v>
      </c>
    </row>
    <row r="129" spans="4:5" x14ac:dyDescent="0.2">
      <c r="D129" s="6" t="s">
        <v>84</v>
      </c>
      <c r="E129" s="12" t="s">
        <v>129</v>
      </c>
    </row>
    <row r="130" spans="4:5" x14ac:dyDescent="0.2">
      <c r="D130" s="6" t="s">
        <v>88</v>
      </c>
      <c r="E130" s="12" t="s">
        <v>87</v>
      </c>
    </row>
    <row r="131" spans="4:5" x14ac:dyDescent="0.2">
      <c r="D131" s="6" t="s">
        <v>100</v>
      </c>
      <c r="E131" s="12" t="s">
        <v>130</v>
      </c>
    </row>
    <row r="132" spans="4:5" x14ac:dyDescent="0.2">
      <c r="D132" s="6" t="s">
        <v>101</v>
      </c>
      <c r="E132" s="12" t="s">
        <v>131</v>
      </c>
    </row>
    <row r="133" spans="4:5" x14ac:dyDescent="0.2">
      <c r="D133" s="6" t="s">
        <v>105</v>
      </c>
      <c r="E133" s="12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Males data, metrics</vt:lpstr>
      <vt:lpstr>Females data, metrics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Bugaj-Nawrocka</dc:creator>
  <cp:lastModifiedBy>MDPI</cp:lastModifiedBy>
  <dcterms:created xsi:type="dcterms:W3CDTF">2023-09-08T06:24:51Z</dcterms:created>
  <dcterms:modified xsi:type="dcterms:W3CDTF">2024-07-21T09:05:05Z</dcterms:modified>
</cp:coreProperties>
</file>