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y Drive\Rubber 2\ANN final\Squared\"/>
    </mc:Choice>
  </mc:AlternateContent>
  <bookViews>
    <workbookView xWindow="15" yWindow="465" windowWidth="25035" windowHeight="13500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H5" i="2"/>
  <c r="H8" i="2" s="1"/>
  <c r="G5" i="2"/>
  <c r="G8" i="2" s="1"/>
  <c r="F5" i="2"/>
  <c r="F8" i="2" s="1"/>
  <c r="E5" i="2"/>
  <c r="E8" i="2" s="1"/>
  <c r="D5" i="2"/>
  <c r="D8" i="2" s="1"/>
  <c r="E23" i="2" l="1"/>
  <c r="E24" i="2" s="1"/>
  <c r="D23" i="2"/>
  <c r="D24" i="2" s="1"/>
  <c r="I23" i="2"/>
  <c r="I24" i="2" s="1"/>
  <c r="J23" i="2"/>
  <c r="J24" i="2" s="1"/>
  <c r="G23" i="2"/>
  <c r="G24" i="2" s="1"/>
  <c r="F23" i="2"/>
  <c r="F24" i="2" s="1"/>
  <c r="H23" i="2"/>
  <c r="H24" i="2" s="1"/>
  <c r="D36" i="2" l="1"/>
  <c r="E36" i="2" s="1"/>
  <c r="H36" i="2" s="1"/>
  <c r="D23" i="1" s="1"/>
  <c r="G7" i="3" s="1"/>
  <c r="D39" i="2"/>
  <c r="E39" i="2" s="1"/>
  <c r="H39" i="2" s="1"/>
  <c r="G23" i="1" s="1"/>
  <c r="D38" i="2"/>
  <c r="E38" i="2" s="1"/>
  <c r="H38" i="2" s="1"/>
  <c r="F23" i="1" s="1"/>
  <c r="D37" i="2"/>
  <c r="E37" i="2" s="1"/>
  <c r="H37" i="2" s="1"/>
  <c r="E23" i="1" s="1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G78" i="3" l="1"/>
  <c r="G74" i="3"/>
  <c r="G70" i="3"/>
  <c r="G66" i="3"/>
  <c r="G62" i="3"/>
  <c r="G58" i="3"/>
  <c r="G54" i="3"/>
  <c r="G50" i="3"/>
  <c r="G46" i="3"/>
  <c r="G42" i="3"/>
  <c r="G38" i="3"/>
  <c r="G34" i="3"/>
  <c r="G30" i="3"/>
  <c r="G26" i="3"/>
  <c r="G22" i="3"/>
  <c r="G18" i="3"/>
  <c r="G14" i="3"/>
  <c r="G10" i="3"/>
  <c r="G76" i="3"/>
  <c r="G72" i="3"/>
  <c r="G68" i="3"/>
  <c r="G64" i="3"/>
  <c r="G60" i="3"/>
  <c r="G56" i="3"/>
  <c r="G52" i="3"/>
  <c r="G48" i="3"/>
  <c r="G44" i="3"/>
  <c r="G40" i="3"/>
  <c r="G36" i="3"/>
  <c r="G32" i="3"/>
  <c r="G28" i="3"/>
  <c r="G20" i="3"/>
  <c r="G16" i="3"/>
  <c r="G12" i="3"/>
  <c r="G8" i="3"/>
  <c r="G75" i="3"/>
  <c r="G71" i="3"/>
  <c r="G63" i="3"/>
  <c r="G55" i="3"/>
  <c r="G47" i="3"/>
  <c r="G43" i="3"/>
  <c r="G35" i="3"/>
  <c r="G31" i="3"/>
  <c r="G15" i="3"/>
  <c r="G77" i="3"/>
  <c r="G73" i="3"/>
  <c r="G69" i="3"/>
  <c r="G65" i="3"/>
  <c r="G61" i="3"/>
  <c r="G57" i="3"/>
  <c r="G53" i="3"/>
  <c r="G49" i="3"/>
  <c r="G45" i="3"/>
  <c r="G41" i="3"/>
  <c r="G37" i="3"/>
  <c r="G33" i="3"/>
  <c r="G29" i="3"/>
  <c r="G25" i="3"/>
  <c r="G21" i="3"/>
  <c r="G17" i="3"/>
  <c r="G13" i="3"/>
  <c r="G9" i="3"/>
  <c r="G24" i="3"/>
  <c r="G67" i="3"/>
  <c r="G59" i="3"/>
  <c r="G51" i="3"/>
  <c r="G39" i="3"/>
  <c r="G27" i="3"/>
  <c r="G19" i="3"/>
  <c r="G11" i="3"/>
</calcChain>
</file>

<file path=xl/sharedStrings.xml><?xml version="1.0" encoding="utf-8"?>
<sst xmlns="http://schemas.openxmlformats.org/spreadsheetml/2006/main" count="73" uniqueCount="40">
  <si>
    <t>Diameter D (mm)</t>
  </si>
  <si>
    <t>Thickness t (mm)</t>
  </si>
  <si>
    <r>
      <t>Interfacial Length L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 xml:space="preserve"> (mm)</t>
    </r>
  </si>
  <si>
    <r>
      <t>f</t>
    </r>
    <r>
      <rPr>
        <b/>
        <vertAlign val="subscript"/>
        <sz val="11"/>
        <color theme="1"/>
        <rFont val="Calibri"/>
        <family val="2"/>
        <scheme val="minor"/>
      </rPr>
      <t>cu</t>
    </r>
    <r>
      <rPr>
        <b/>
        <sz val="11"/>
        <color theme="1"/>
        <rFont val="Calibri"/>
        <family val="2"/>
        <scheme val="minor"/>
      </rPr>
      <t xml:space="preserve"> (Mpa)</t>
    </r>
  </si>
  <si>
    <t>Age (days)</t>
  </si>
  <si>
    <t>Parameter</t>
  </si>
  <si>
    <t>Max</t>
  </si>
  <si>
    <t>Min</t>
  </si>
  <si>
    <t>Value</t>
  </si>
  <si>
    <r>
      <rPr>
        <b/>
        <sz val="14"/>
        <color theme="1"/>
        <rFont val="GreekC"/>
      </rPr>
      <t>τ</t>
    </r>
    <r>
      <rPr>
        <b/>
        <sz val="11"/>
        <color theme="1"/>
        <rFont val="Calibri"/>
        <family val="2"/>
        <scheme val="minor"/>
      </rPr>
      <t>u (N/mm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</si>
  <si>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rPr>
        <b/>
        <sz val="12"/>
        <color theme="1"/>
        <rFont val="Calibri"/>
        <family val="2"/>
        <scheme val="minor"/>
      </rPr>
      <t>S</t>
    </r>
    <r>
      <rPr>
        <b/>
        <vertAlign val="subscript"/>
        <sz val="12"/>
        <color theme="1"/>
        <rFont val="Calibri"/>
        <family val="2"/>
        <scheme val="minor"/>
      </rPr>
      <t xml:space="preserve">u </t>
    </r>
    <r>
      <rPr>
        <b/>
        <sz val="11"/>
        <color theme="1"/>
        <rFont val="Calibri"/>
        <family val="2"/>
        <scheme val="minor"/>
      </rPr>
      <t>mm</t>
    </r>
  </si>
  <si>
    <t>Shifted to zero &amp; normalized</t>
  </si>
  <si>
    <t>β</t>
  </si>
  <si>
    <t>α</t>
  </si>
  <si>
    <t>value</t>
  </si>
  <si>
    <t>max</t>
  </si>
  <si>
    <t>min</t>
  </si>
  <si>
    <t>normalized</t>
  </si>
  <si>
    <t>H1</t>
  </si>
  <si>
    <t>H2</t>
  </si>
  <si>
    <t>H3</t>
  </si>
  <si>
    <t>H4</t>
  </si>
  <si>
    <t>H5</t>
  </si>
  <si>
    <t>H6</t>
  </si>
  <si>
    <t>H7</t>
  </si>
  <si>
    <t>Thresh</t>
  </si>
  <si>
    <t>Hidden nodes values</t>
  </si>
  <si>
    <t>sum</t>
  </si>
  <si>
    <t>sigmoidal</t>
  </si>
  <si>
    <t>Connections between inputs and hidden nodes</t>
  </si>
  <si>
    <t>Connections between hidden nodes and outputs</t>
  </si>
  <si>
    <t>thrish</t>
  </si>
  <si>
    <t>denorm.</t>
  </si>
  <si>
    <r>
      <t>Interfacial Length L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(mm)</t>
    </r>
  </si>
  <si>
    <r>
      <t>f</t>
    </r>
    <r>
      <rPr>
        <vertAlign val="subscript"/>
        <sz val="11"/>
        <color theme="1"/>
        <rFont val="Calibri"/>
        <family val="2"/>
        <scheme val="minor"/>
      </rPr>
      <t>cu</t>
    </r>
    <r>
      <rPr>
        <sz val="11"/>
        <color theme="1"/>
        <rFont val="Calibri"/>
        <family val="2"/>
        <scheme val="minor"/>
      </rPr>
      <t xml:space="preserve"> (Mpa)</t>
    </r>
  </si>
  <si>
    <r>
      <rPr>
        <sz val="14"/>
        <color theme="1"/>
        <rFont val="GreekC"/>
      </rPr>
      <t>τ</t>
    </r>
    <r>
      <rPr>
        <sz val="11"/>
        <color theme="1"/>
        <rFont val="Calibri"/>
        <family val="2"/>
        <scheme val="minor"/>
      </rPr>
      <t>u (N/mm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</si>
  <si>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rPr>
        <sz val="12"/>
        <color theme="1"/>
        <rFont val="Calibri"/>
        <family val="2"/>
        <scheme val="minor"/>
      </rPr>
      <t>S</t>
    </r>
    <r>
      <rPr>
        <vertAlign val="subscript"/>
        <sz val="12"/>
        <color theme="1"/>
        <rFont val="Calibri"/>
        <family val="2"/>
        <scheme val="minor"/>
      </rPr>
      <t xml:space="preserve">u </t>
    </r>
    <r>
      <rPr>
        <sz val="11"/>
        <color theme="1"/>
        <rFont val="Calibri"/>
        <family val="2"/>
        <scheme val="minor"/>
      </rPr>
      <t>mm</t>
    </r>
  </si>
  <si>
    <t>Fill this column</t>
  </si>
  <si>
    <t>Def</t>
  </si>
  <si>
    <t>stress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</si>
</sst>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E+00"/>
    <numFmt numFmtId="165" formatCode="0.000000"/>
    <numFmt numFmtId="166" formatCode="0.0"/>
  </numFmts>
  <fonts count="2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GreekC"/>
    </font>
    <font>
      <b/>
      <sz val="14"/>
      <color theme="1"/>
      <name val="GreekC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GreekC"/>
    </font>
    <font>
      <sz val="14"/>
      <color theme="1"/>
      <name val="GreekC"/>
    </font>
    <font>
      <vertAlign val="superscript"/>
      <sz val="11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7" borderId="5" xfId="0" applyFont="1" applyFill="1" applyBorder="1" applyAlignment="1">
      <alignment horizontal="center" vertical="center"/>
    </xf>
    <xf numFmtId="11" fontId="0" fillId="0" borderId="5" xfId="0" applyNumberFormat="1" applyFont="1" applyBorder="1" applyAlignment="1">
      <alignment horizontal="center" vertical="center"/>
    </xf>
    <xf numFmtId="11" fontId="0" fillId="8" borderId="5" xfId="0" applyNumberFormat="1" applyFont="1" applyFill="1" applyBorder="1" applyAlignment="1">
      <alignment horizontal="center" vertical="center"/>
    </xf>
    <xf numFmtId="0" fontId="0" fillId="8" borderId="5" xfId="0" applyFont="1" applyFill="1" applyBorder="1" applyAlignment="1">
      <alignment horizontal="center" vertical="center"/>
    </xf>
    <xf numFmtId="11" fontId="0" fillId="7" borderId="5" xfId="0" applyNumberFormat="1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0" fillId="6" borderId="7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7" borderId="13" xfId="0" applyFont="1" applyFill="1" applyBorder="1" applyAlignment="1">
      <alignment horizontal="center" vertical="center"/>
    </xf>
    <xf numFmtId="0" fontId="0" fillId="7" borderId="14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 wrapText="1"/>
    </xf>
    <xf numFmtId="11" fontId="0" fillId="0" borderId="14" xfId="0" applyNumberFormat="1" applyFont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11" fontId="0" fillId="0" borderId="3" xfId="0" applyNumberFormat="1" applyFont="1" applyBorder="1" applyAlignment="1">
      <alignment horizontal="center" vertical="center"/>
    </xf>
    <xf numFmtId="11" fontId="0" fillId="0" borderId="4" xfId="0" applyNumberFormat="1" applyFont="1" applyBorder="1" applyAlignment="1">
      <alignment horizontal="center" vertical="center"/>
    </xf>
    <xf numFmtId="0" fontId="0" fillId="8" borderId="13" xfId="0" applyFont="1" applyFill="1" applyBorder="1" applyAlignment="1">
      <alignment horizontal="center" vertical="center"/>
    </xf>
    <xf numFmtId="0" fontId="0" fillId="8" borderId="14" xfId="0" applyFont="1" applyFill="1" applyBorder="1" applyAlignment="1">
      <alignment horizontal="center" vertical="center"/>
    </xf>
    <xf numFmtId="11" fontId="0" fillId="7" borderId="14" xfId="0" applyNumberFormat="1" applyFont="1" applyFill="1" applyBorder="1" applyAlignment="1">
      <alignment horizontal="center" vertical="center"/>
    </xf>
    <xf numFmtId="0" fontId="0" fillId="8" borderId="7" xfId="0" applyFont="1" applyFill="1" applyBorder="1" applyAlignment="1">
      <alignment horizontal="center" vertical="center"/>
    </xf>
    <xf numFmtId="164" fontId="0" fillId="8" borderId="3" xfId="0" applyNumberFormat="1" applyFont="1" applyFill="1" applyBorder="1" applyAlignment="1">
      <alignment horizontal="center" vertical="center"/>
    </xf>
    <xf numFmtId="164" fontId="0" fillId="8" borderId="4" xfId="0" applyNumberFormat="1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17" fillId="7" borderId="13" xfId="0" applyFont="1" applyFill="1" applyBorder="1" applyAlignment="1">
      <alignment horizontal="center" vertical="center" wrapText="1"/>
    </xf>
    <xf numFmtId="0" fontId="21" fillId="7" borderId="13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164" fontId="0" fillId="8" borderId="14" xfId="0" applyNumberFormat="1" applyFont="1" applyFill="1" applyBorder="1" applyAlignment="1">
      <alignment horizontal="center" vertical="center"/>
    </xf>
    <xf numFmtId="11" fontId="0" fillId="0" borderId="13" xfId="0" applyNumberFormat="1" applyFont="1" applyBorder="1" applyAlignment="1">
      <alignment horizontal="center" vertical="center"/>
    </xf>
    <xf numFmtId="11" fontId="0" fillId="0" borderId="7" xfId="0" applyNumberFormat="1" applyFont="1" applyBorder="1" applyAlignment="1">
      <alignment horizontal="center" vertical="center"/>
    </xf>
    <xf numFmtId="166" fontId="0" fillId="0" borderId="0" xfId="0" applyNumberFormat="1" applyFont="1" applyBorder="1" applyAlignment="1">
      <alignment horizontal="center" vertical="center"/>
    </xf>
    <xf numFmtId="166" fontId="0" fillId="0" borderId="14" xfId="0" applyNumberFormat="1" applyFont="1" applyBorder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/>
    </xf>
    <xf numFmtId="166" fontId="0" fillId="0" borderId="6" xfId="0" applyNumberFormat="1" applyFont="1" applyBorder="1" applyAlignment="1">
      <alignment horizontal="center" vertical="center"/>
    </xf>
    <xf numFmtId="166" fontId="0" fillId="0" borderId="2" xfId="0" applyNumberFormat="1" applyFont="1" applyBorder="1" applyAlignment="1">
      <alignment horizontal="center" vertical="center"/>
    </xf>
    <xf numFmtId="166" fontId="0" fillId="0" borderId="13" xfId="0" applyNumberFormat="1" applyFont="1" applyBorder="1" applyAlignment="1">
      <alignment horizontal="center" vertical="center"/>
    </xf>
    <xf numFmtId="166" fontId="0" fillId="0" borderId="7" xfId="0" applyNumberFormat="1" applyFont="1" applyBorder="1" applyAlignment="1">
      <alignment horizontal="center" vertical="center"/>
    </xf>
    <xf numFmtId="165" fontId="0" fillId="0" borderId="8" xfId="0" applyNumberFormat="1" applyFont="1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 vertical="center"/>
    </xf>
    <xf numFmtId="165" fontId="0" fillId="0" borderId="24" xfId="0" applyNumberFormat="1" applyFont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 applyProtection="1">
      <alignment horizontal="center" vertical="center"/>
      <protection locked="0"/>
    </xf>
    <xf numFmtId="0" fontId="0" fillId="0" borderId="22" xfId="0" applyFont="1" applyFill="1" applyBorder="1" applyAlignment="1" applyProtection="1">
      <alignment horizontal="center" vertical="center"/>
      <protection locked="0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 vertical="center"/>
    </xf>
    <xf numFmtId="11" fontId="0" fillId="0" borderId="14" xfId="0" applyNumberFormat="1" applyBorder="1"/>
    <xf numFmtId="11" fontId="0" fillId="0" borderId="4" xfId="0" applyNumberFormat="1" applyBorder="1"/>
    <xf numFmtId="0" fontId="0" fillId="6" borderId="28" xfId="0" applyFont="1" applyFill="1" applyBorder="1" applyAlignment="1">
      <alignment horizontal="center" vertical="center"/>
    </xf>
    <xf numFmtId="0" fontId="0" fillId="4" borderId="29" xfId="0" applyFont="1" applyFill="1" applyBorder="1" applyAlignment="1">
      <alignment horizontal="center" vertical="center"/>
    </xf>
    <xf numFmtId="0" fontId="0" fillId="5" borderId="30" xfId="0" applyFont="1" applyFill="1" applyBorder="1" applyAlignment="1">
      <alignment horizontal="center" vertical="center"/>
    </xf>
    <xf numFmtId="11" fontId="0" fillId="0" borderId="6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/>
    </xf>
    <xf numFmtId="0" fontId="0" fillId="3" borderId="25" xfId="0" applyFont="1" applyFill="1" applyBorder="1" applyAlignment="1">
      <alignment horizontal="center" vertical="center"/>
    </xf>
    <xf numFmtId="0" fontId="0" fillId="3" borderId="26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fgColor theme="0"/>
          <bgColor rgb="FF00B0F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Sheet3!$F$6:$F$1180</c:f>
              <c:numCache>
                <c:formatCode>General</c:formatCode>
                <c:ptCount val="1175"/>
                <c:pt idx="0">
                  <c:v>0</c:v>
                </c:pt>
                <c:pt idx="1">
                  <c:v>0.30010667717453532</c:v>
                </c:pt>
                <c:pt idx="2">
                  <c:v>0.30310774394628065</c:v>
                </c:pt>
                <c:pt idx="3">
                  <c:v>0.30613882138574344</c:v>
                </c:pt>
                <c:pt idx="4">
                  <c:v>0.30920020959960087</c:v>
                </c:pt>
                <c:pt idx="5">
                  <c:v>0.3122922116955969</c:v>
                </c:pt>
                <c:pt idx="6">
                  <c:v>0.31541513381255287</c:v>
                </c:pt>
                <c:pt idx="7">
                  <c:v>0.31856928515067839</c:v>
                </c:pt>
                <c:pt idx="8">
                  <c:v>0.32175497800218517</c:v>
                </c:pt>
                <c:pt idx="9">
                  <c:v>0.32497252778220703</c:v>
                </c:pt>
                <c:pt idx="10">
                  <c:v>0.32822225306002911</c:v>
                </c:pt>
                <c:pt idx="11">
                  <c:v>0.3315044755906294</c:v>
                </c:pt>
                <c:pt idx="12">
                  <c:v>0.33481952034653567</c:v>
                </c:pt>
                <c:pt idx="13">
                  <c:v>0.33816771555000102</c:v>
                </c:pt>
                <c:pt idx="14">
                  <c:v>0.34154939270550105</c:v>
                </c:pt>
                <c:pt idx="15">
                  <c:v>0.34496488663255609</c:v>
                </c:pt>
                <c:pt idx="16">
                  <c:v>0.34841453549888163</c:v>
                </c:pt>
                <c:pt idx="17">
                  <c:v>0.35189868085387044</c:v>
                </c:pt>
                <c:pt idx="18">
                  <c:v>0.35541766766240912</c:v>
                </c:pt>
                <c:pt idx="19">
                  <c:v>0.35897184433903323</c:v>
                </c:pt>
                <c:pt idx="20">
                  <c:v>0.36256156278242357</c:v>
                </c:pt>
                <c:pt idx="21">
                  <c:v>0.36618717841024784</c:v>
                </c:pt>
                <c:pt idx="22">
                  <c:v>0.36984905019435033</c:v>
                </c:pt>
                <c:pt idx="23">
                  <c:v>0.37354754069629381</c:v>
                </c:pt>
                <c:pt idx="24">
                  <c:v>0.37728301610325676</c:v>
                </c:pt>
                <c:pt idx="25">
                  <c:v>0.38105584626428934</c:v>
                </c:pt>
                <c:pt idx="26">
                  <c:v>0.38486640472693223</c:v>
                </c:pt>
                <c:pt idx="27">
                  <c:v>0.38871506877420153</c:v>
                </c:pt>
                <c:pt idx="28">
                  <c:v>0.39260221946194357</c:v>
                </c:pt>
                <c:pt idx="29">
                  <c:v>0.39652824165656303</c:v>
                </c:pt>
                <c:pt idx="30">
                  <c:v>0.40049352407312866</c:v>
                </c:pt>
                <c:pt idx="31">
                  <c:v>0.40449845931385997</c:v>
                </c:pt>
                <c:pt idx="32">
                  <c:v>0.40854344390699859</c:v>
                </c:pt>
                <c:pt idx="33">
                  <c:v>0.41262887834606859</c:v>
                </c:pt>
                <c:pt idx="34">
                  <c:v>0.41675516712952926</c:v>
                </c:pt>
                <c:pt idx="35">
                  <c:v>0.42092271880082455</c:v>
                </c:pt>
                <c:pt idx="36">
                  <c:v>0.4251319459888328</c:v>
                </c:pt>
                <c:pt idx="37">
                  <c:v>0.42938326544872113</c:v>
                </c:pt>
                <c:pt idx="38">
                  <c:v>0.43367709810320837</c:v>
                </c:pt>
                <c:pt idx="39">
                  <c:v>0.43801386908424045</c:v>
                </c:pt>
                <c:pt idx="40">
                  <c:v>0.44239400777508286</c:v>
                </c:pt>
                <c:pt idx="41">
                  <c:v>0.44681794785283369</c:v>
                </c:pt>
                <c:pt idx="42">
                  <c:v>0.45128612733136203</c:v>
                </c:pt>
                <c:pt idx="43">
                  <c:v>0.45579898860467566</c:v>
                </c:pt>
                <c:pt idx="44">
                  <c:v>0.46035697849072243</c:v>
                </c:pt>
                <c:pt idx="45">
                  <c:v>0.46496054827562966</c:v>
                </c:pt>
                <c:pt idx="46">
                  <c:v>0.46961015375838594</c:v>
                </c:pt>
                <c:pt idx="47">
                  <c:v>0.47430625529596981</c:v>
                </c:pt>
                <c:pt idx="48">
                  <c:v>0.47904931784892951</c:v>
                </c:pt>
                <c:pt idx="49">
                  <c:v>0.4838398110274188</c:v>
                </c:pt>
                <c:pt idx="50">
                  <c:v>0.488678209137693</c:v>
                </c:pt>
                <c:pt idx="51">
                  <c:v>0.49356499122906994</c:v>
                </c:pt>
                <c:pt idx="52">
                  <c:v>0.49850064114136067</c:v>
                </c:pt>
                <c:pt idx="53">
                  <c:v>0.50348564755277425</c:v>
                </c:pt>
                <c:pt idx="54">
                  <c:v>0.50852050402830196</c:v>
                </c:pt>
                <c:pt idx="55">
                  <c:v>0.51360570906858494</c:v>
                </c:pt>
                <c:pt idx="56">
                  <c:v>0.51874176615927081</c:v>
                </c:pt>
                <c:pt idx="57">
                  <c:v>0.52392918382086351</c:v>
                </c:pt>
                <c:pt idx="58">
                  <c:v>0.5291684756590721</c:v>
                </c:pt>
                <c:pt idx="59">
                  <c:v>0.5344601604156628</c:v>
                </c:pt>
                <c:pt idx="60">
                  <c:v>0.53980476201981942</c:v>
                </c:pt>
                <c:pt idx="61">
                  <c:v>0.54520280964001766</c:v>
                </c:pt>
                <c:pt idx="62">
                  <c:v>0.55065483773641788</c:v>
                </c:pt>
                <c:pt idx="63">
                  <c:v>0.55616138611378207</c:v>
                </c:pt>
                <c:pt idx="64">
                  <c:v>0.56172299997491992</c:v>
                </c:pt>
                <c:pt idx="65">
                  <c:v>0.56734022997466915</c:v>
                </c:pt>
                <c:pt idx="66">
                  <c:v>0.57301363227441582</c:v>
                </c:pt>
                <c:pt idx="67">
                  <c:v>0.57874376859716004</c:v>
                </c:pt>
                <c:pt idx="68">
                  <c:v>0.5845312062831316</c:v>
                </c:pt>
                <c:pt idx="69">
                  <c:v>0.59037651834596294</c:v>
                </c:pt>
                <c:pt idx="70">
                  <c:v>0.59628028352942253</c:v>
                </c:pt>
                <c:pt idx="71">
                  <c:v>0.6022430863647168</c:v>
                </c:pt>
                <c:pt idx="72">
                  <c:v>0.60826551722836397</c:v>
                </c:pt>
              </c:numCache>
            </c:numRef>
          </c:xVal>
          <c:yVal>
            <c:numRef>
              <c:f>Sheet3!$G$6:$G$1180</c:f>
              <c:numCache>
                <c:formatCode>General</c:formatCode>
                <c:ptCount val="1175"/>
                <c:pt idx="0">
                  <c:v>0</c:v>
                </c:pt>
                <c:pt idx="1">
                  <c:v>1.1284559317276921</c:v>
                </c:pt>
                <c:pt idx="2">
                  <c:v>0.95283024956624818</c:v>
                </c:pt>
                <c:pt idx="3">
                  <c:v>0.95183115044964572</c:v>
                </c:pt>
                <c:pt idx="4">
                  <c:v>0.95082312371953415</c:v>
                </c:pt>
                <c:pt idx="5">
                  <c:v>0.94980610032483848</c:v>
                </c:pt>
                <c:pt idx="6">
                  <c:v>0.94878001089694619</c:v>
                </c:pt>
                <c:pt idx="7">
                  <c:v>0.9477447857530612</c:v>
                </c:pt>
                <c:pt idx="8">
                  <c:v>0.94670035489969606</c:v>
                </c:pt>
                <c:pt idx="9">
                  <c:v>0.94564664803630394</c:v>
                </c:pt>
                <c:pt idx="10">
                  <c:v>0.94458359455905372</c:v>
                </c:pt>
                <c:pt idx="11">
                  <c:v>0.94351112356475042</c:v>
                </c:pt>
                <c:pt idx="12">
                  <c:v>0.94242916385490516</c:v>
                </c:pt>
                <c:pt idx="13">
                  <c:v>0.94133764393995434</c:v>
                </c:pt>
                <c:pt idx="14">
                  <c:v>0.94023649204363591</c:v>
                </c:pt>
                <c:pt idx="15">
                  <c:v>0.93912563610752009</c:v>
                </c:pt>
                <c:pt idx="16">
                  <c:v>0.93800500379570206</c:v>
                </c:pt>
                <c:pt idx="17">
                  <c:v>0.93687452249965653</c:v>
                </c:pt>
                <c:pt idx="18">
                  <c:v>0.93573411934325879</c:v>
                </c:pt>
                <c:pt idx="19">
                  <c:v>0.93458372118797517</c:v>
                </c:pt>
                <c:pt idx="20">
                  <c:v>0.93342325463822584</c:v>
                </c:pt>
                <c:pt idx="21">
                  <c:v>0.93225264604692137</c:v>
                </c:pt>
                <c:pt idx="22">
                  <c:v>0.93107182152118029</c:v>
                </c:pt>
                <c:pt idx="23">
                  <c:v>0.92988070692822578</c:v>
                </c:pt>
                <c:pt idx="24">
                  <c:v>0.92867922790146917</c:v>
                </c:pt>
                <c:pt idx="25">
                  <c:v>0.92746730984678027</c:v>
                </c:pt>
                <c:pt idx="26">
                  <c:v>0.9262448779489495</c:v>
                </c:pt>
                <c:pt idx="27">
                  <c:v>0.925011857178345</c:v>
                </c:pt>
                <c:pt idx="28">
                  <c:v>0.92376817229776709</c:v>
                </c:pt>
                <c:pt idx="29">
                  <c:v>0.92251374786950446</c:v>
                </c:pt>
                <c:pt idx="30">
                  <c:v>0.92124850826259552</c:v>
                </c:pt>
                <c:pt idx="31">
                  <c:v>0.91997237766029683</c:v>
                </c:pt>
                <c:pt idx="32">
                  <c:v>0.91868528006776418</c:v>
                </c:pt>
                <c:pt idx="33">
                  <c:v>0.91738713931994853</c:v>
                </c:pt>
                <c:pt idx="34">
                  <c:v>0.91607787908971006</c:v>
                </c:pt>
                <c:pt idx="35">
                  <c:v>0.91475742289615514</c:v>
                </c:pt>
                <c:pt idx="36">
                  <c:v>0.91342569411319818</c:v>
                </c:pt>
                <c:pt idx="37">
                  <c:v>0.91208261597835361</c:v>
                </c:pt>
                <c:pt idx="38">
                  <c:v>0.91072811160175993</c:v>
                </c:pt>
                <c:pt idx="39">
                  <c:v>0.90936210397544071</c:v>
                </c:pt>
                <c:pt idx="40">
                  <c:v>0.90798451598280594</c:v>
                </c:pt>
                <c:pt idx="41">
                  <c:v>0.90659527040839682</c:v>
                </c:pt>
                <c:pt idx="42">
                  <c:v>0.90519428994787776</c:v>
                </c:pt>
                <c:pt idx="43">
                  <c:v>0.90378149721828072</c:v>
                </c:pt>
                <c:pt idx="44">
                  <c:v>0.90235681476850338</c:v>
                </c:pt>
                <c:pt idx="45">
                  <c:v>0.90092016509006678</c:v>
                </c:pt>
                <c:pt idx="46">
                  <c:v>0.89947147062813515</c:v>
                </c:pt>
                <c:pt idx="47">
                  <c:v>0.89801065379280121</c:v>
                </c:pt>
                <c:pt idx="48">
                  <c:v>0.89653763697064359</c:v>
                </c:pt>
                <c:pt idx="49">
                  <c:v>0.89505234253655552</c:v>
                </c:pt>
                <c:pt idx="50">
                  <c:v>0.89355469286585321</c:v>
                </c:pt>
                <c:pt idx="51">
                  <c:v>0.89204461034666427</c:v>
                </c:pt>
                <c:pt idx="52">
                  <c:v>0.89052201739260228</c:v>
                </c:pt>
                <c:pt idx="53">
                  <c:v>0.88898683645573073</c:v>
                </c:pt>
                <c:pt idx="54">
                  <c:v>0.8874389900398183</c:v>
                </c:pt>
                <c:pt idx="55">
                  <c:v>0.88587840071389301</c:v>
                </c:pt>
                <c:pt idx="56">
                  <c:v>0.88430499112609529</c:v>
                </c:pt>
                <c:pt idx="57">
                  <c:v>0.88271868401783693</c:v>
                </c:pt>
                <c:pt idx="58">
                  <c:v>0.88111940223826724</c:v>
                </c:pt>
                <c:pt idx="59">
                  <c:v>0.87950706875905149</c:v>
                </c:pt>
                <c:pt idx="60">
                  <c:v>0.87788160668946613</c:v>
                </c:pt>
                <c:pt idx="61">
                  <c:v>0.87624293929181252</c:v>
                </c:pt>
                <c:pt idx="62">
                  <c:v>0.87459098999715534</c:v>
                </c:pt>
                <c:pt idx="63">
                  <c:v>0.87292568242138713</c:v>
                </c:pt>
                <c:pt idx="64">
                  <c:v>0.8712469403816252</c:v>
                </c:pt>
                <c:pt idx="65">
                  <c:v>0.86955468791294233</c:v>
                </c:pt>
                <c:pt idx="66">
                  <c:v>0.86784884928543649</c:v>
                </c:pt>
                <c:pt idx="67">
                  <c:v>0.86612934902164262</c:v>
                </c:pt>
                <c:pt idx="68">
                  <c:v>0.86439611191429022</c:v>
                </c:pt>
                <c:pt idx="69">
                  <c:v>0.86264906304441069</c:v>
                </c:pt>
                <c:pt idx="70">
                  <c:v>0.86088812779979795</c:v>
                </c:pt>
                <c:pt idx="71">
                  <c:v>0.8591132318938246</c:v>
                </c:pt>
                <c:pt idx="72">
                  <c:v>0.85732430138462024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01-384C-B2F6-B3D53ABBF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3660415"/>
        <c:axId val="1993662063"/>
      </c:scatterChart>
      <c:valAx>
        <c:axId val="1993660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 mm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3662063"/>
        <c:crosses val="autoZero"/>
        <c:crossBetween val="midCat"/>
      </c:valAx>
      <c:valAx>
        <c:axId val="1993662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τ</a:t>
                </a:r>
                <a:r>
                  <a:rPr lang="en-US"/>
                  <a:t>u (N/mm2)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36604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203200</xdr:colOff>
      <xdr:row>15</xdr:row>
      <xdr:rowOff>50800</xdr:rowOff>
    </xdr:from>
    <xdr:to>
      <xdr:col>4</xdr:col>
      <xdr:colOff>609600</xdr:colOff>
      <xdr:row>16</xdr:row>
      <xdr:rowOff>152400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id="{3D070CB9-67B0-E64E-8D80-7E9E829A3BC4}"/>
            </a:ext>
          </a:extLst>
        </xdr:cNvPr>
        <xdr:cNvSpPr/>
      </xdr:nvSpPr>
      <xdr:spPr>
        <a:xfrm rot="16200000">
          <a:off x="4381500" y="3136900"/>
          <a:ext cx="304800" cy="406400"/>
        </a:xfrm>
        <a:prstGeom prst="rightArrow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800100</xdr:colOff>
      <xdr:row>8</xdr:row>
      <xdr:rowOff>203200</xdr:rowOff>
    </xdr:from>
    <xdr:to>
      <xdr:col>13</xdr:col>
      <xdr:colOff>431800</xdr:colOff>
      <xdr:row>22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3B128A-992D-F149-98FA-24FF3C49C0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9:G23"/>
  <sheetViews>
    <sheetView tabSelected="1" topLeftCell="A4" workbookViewId="0">
      <selection activeCell="J24" sqref="J24"/>
    </sheetView>
  </sheetViews>
  <sheetFormatPr defaultColWidth="10.875" defaultRowHeight="15.75" x14ac:dyDescent="0.25"/>
  <cols>
    <col min="1" max="3" width="10.875" style="4"/>
    <col min="4" max="4" width="21.625" style="4" customWidth="1"/>
    <col min="5" max="16384" width="10.875" style="4"/>
  </cols>
  <sheetData>
    <row r="9" spans="4:7" ht="16.5" thickBot="1" x14ac:dyDescent="0.3"/>
    <row r="10" spans="4:7" ht="16.5" thickBot="1" x14ac:dyDescent="0.3">
      <c r="D10" s="47" t="s">
        <v>5</v>
      </c>
      <c r="E10" s="50" t="s">
        <v>8</v>
      </c>
      <c r="F10" s="58" t="s">
        <v>6</v>
      </c>
      <c r="G10" s="59" t="s">
        <v>7</v>
      </c>
    </row>
    <row r="11" spans="4:7" x14ac:dyDescent="0.25">
      <c r="D11" s="48" t="s">
        <v>0</v>
      </c>
      <c r="E11" s="60">
        <v>100</v>
      </c>
      <c r="F11" s="51">
        <v>254</v>
      </c>
      <c r="G11" s="52">
        <v>90.85</v>
      </c>
    </row>
    <row r="12" spans="4:7" ht="15.95" customHeight="1" x14ac:dyDescent="0.25">
      <c r="D12" s="48" t="s">
        <v>1</v>
      </c>
      <c r="E12" s="61">
        <v>5</v>
      </c>
      <c r="F12" s="53">
        <v>6.6</v>
      </c>
      <c r="G12" s="45">
        <v>3</v>
      </c>
    </row>
    <row r="13" spans="4:7" ht="18" x14ac:dyDescent="0.25">
      <c r="D13" s="48" t="s">
        <v>2</v>
      </c>
      <c r="E13" s="61">
        <v>500</v>
      </c>
      <c r="F13" s="53">
        <v>1498.6</v>
      </c>
      <c r="G13" s="45">
        <v>190</v>
      </c>
    </row>
    <row r="14" spans="4:7" ht="18" x14ac:dyDescent="0.25">
      <c r="D14" s="48" t="s">
        <v>3</v>
      </c>
      <c r="E14" s="61">
        <v>10</v>
      </c>
      <c r="F14" s="53">
        <v>58.313253012048193</v>
      </c>
      <c r="G14" s="45">
        <v>9.11</v>
      </c>
    </row>
    <row r="15" spans="4:7" ht="16.5" thickBot="1" x14ac:dyDescent="0.3">
      <c r="D15" s="49" t="s">
        <v>4</v>
      </c>
      <c r="E15" s="62">
        <v>30</v>
      </c>
      <c r="F15" s="54">
        <v>365</v>
      </c>
      <c r="G15" s="46">
        <v>28</v>
      </c>
    </row>
    <row r="16" spans="4:7" x14ac:dyDescent="0.25">
      <c r="E16" s="63"/>
      <c r="F16" s="44"/>
      <c r="G16" s="44"/>
    </row>
    <row r="17" spans="4:7" ht="15.95" customHeight="1" thickBot="1" x14ac:dyDescent="0.3"/>
    <row r="18" spans="4:7" ht="16.5" thickBot="1" x14ac:dyDescent="0.3">
      <c r="D18" s="76" t="s">
        <v>37</v>
      </c>
      <c r="E18" s="77"/>
      <c r="F18" s="77"/>
      <c r="G18" s="78"/>
    </row>
    <row r="19" spans="4:7" ht="15.95" customHeight="1" x14ac:dyDescent="0.25"/>
    <row r="20" spans="4:7" ht="16.5" thickBot="1" x14ac:dyDescent="0.3"/>
    <row r="21" spans="4:7" ht="15.95" customHeight="1" x14ac:dyDescent="0.25">
      <c r="D21" s="79" t="s">
        <v>9</v>
      </c>
      <c r="E21" s="72" t="s">
        <v>10</v>
      </c>
      <c r="F21" s="74" t="s">
        <v>11</v>
      </c>
      <c r="G21" s="75"/>
    </row>
    <row r="22" spans="4:7" ht="16.5" thickBot="1" x14ac:dyDescent="0.3">
      <c r="D22" s="80"/>
      <c r="E22" s="73"/>
      <c r="F22" s="1" t="s">
        <v>12</v>
      </c>
      <c r="G22" s="2" t="s">
        <v>13</v>
      </c>
    </row>
    <row r="23" spans="4:7" ht="16.5" thickBot="1" x14ac:dyDescent="0.3">
      <c r="D23" s="55">
        <f>Sheet2!H36</f>
        <v>1.1284559317276921</v>
      </c>
      <c r="E23" s="56">
        <f>Sheet2!H37</f>
        <v>0.30010667717453532</v>
      </c>
      <c r="F23" s="56">
        <f>Sheet2!H38</f>
        <v>0.8452438974194918</v>
      </c>
      <c r="G23" s="57">
        <f>Sheet2!H39</f>
        <v>-0.34611769110465757</v>
      </c>
    </row>
  </sheetData>
  <sheetProtection selectLockedCells="1"/>
  <mergeCells count="4">
    <mergeCell ref="E21:E22"/>
    <mergeCell ref="F21:G21"/>
    <mergeCell ref="D18:G18"/>
    <mergeCell ref="D21:D22"/>
  </mergeCells>
  <conditionalFormatting sqref="E16">
    <cfRule type="cellIs" dxfId="3" priority="4" operator="greaterThan">
      <formula>F16</formula>
    </cfRule>
  </conditionalFormatting>
  <conditionalFormatting sqref="E16">
    <cfRule type="cellIs" dxfId="2" priority="3" operator="lessThan">
      <formula>G16</formula>
    </cfRule>
  </conditionalFormatting>
  <conditionalFormatting sqref="E11:E15">
    <cfRule type="cellIs" dxfId="1" priority="1" operator="lessThan">
      <formula>G11</formula>
    </cfRule>
    <cfRule type="cellIs" dxfId="0" priority="2" operator="greaterThan">
      <formula>F11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39"/>
  <sheetViews>
    <sheetView topLeftCell="A14" workbookViewId="0">
      <selection activeCell="K15" sqref="K15"/>
    </sheetView>
  </sheetViews>
  <sheetFormatPr defaultColWidth="10.875" defaultRowHeight="15.75" x14ac:dyDescent="0.25"/>
  <cols>
    <col min="1" max="2" width="10.875" style="4"/>
    <col min="3" max="3" width="22" style="4" customWidth="1"/>
    <col min="4" max="4" width="11.375" style="4" bestFit="1" customWidth="1"/>
    <col min="5" max="5" width="11.625" style="4" customWidth="1"/>
    <col min="6" max="6" width="19.125" style="4" customWidth="1"/>
    <col min="7" max="12" width="11.375" style="4" bestFit="1" customWidth="1"/>
    <col min="13" max="16384" width="10.875" style="4"/>
  </cols>
  <sheetData>
    <row r="3" spans="3:10" ht="16.5" thickBot="1" x14ac:dyDescent="0.3"/>
    <row r="4" spans="3:10" ht="33" x14ac:dyDescent="0.25">
      <c r="C4" s="10" t="s">
        <v>5</v>
      </c>
      <c r="D4" s="11" t="s">
        <v>0</v>
      </c>
      <c r="E4" s="11" t="s">
        <v>1</v>
      </c>
      <c r="F4" s="11" t="s">
        <v>33</v>
      </c>
      <c r="G4" s="11" t="s">
        <v>34</v>
      </c>
      <c r="H4" s="12" t="s">
        <v>4</v>
      </c>
    </row>
    <row r="5" spans="3:10" x14ac:dyDescent="0.25">
      <c r="C5" s="13" t="s">
        <v>14</v>
      </c>
      <c r="D5" s="3">
        <f>Sheet1!E11</f>
        <v>100</v>
      </c>
      <c r="E5" s="3">
        <f>Sheet1!E12</f>
        <v>5</v>
      </c>
      <c r="F5" s="3">
        <f>Sheet1!E13</f>
        <v>500</v>
      </c>
      <c r="G5" s="3">
        <f>Sheet1!E14</f>
        <v>10</v>
      </c>
      <c r="H5" s="14">
        <f>Sheet1!E15</f>
        <v>30</v>
      </c>
    </row>
    <row r="6" spans="3:10" x14ac:dyDescent="0.25">
      <c r="C6" s="15" t="s">
        <v>15</v>
      </c>
      <c r="D6" s="3">
        <v>310</v>
      </c>
      <c r="E6" s="3">
        <v>7.5</v>
      </c>
      <c r="F6" s="3">
        <v>1750</v>
      </c>
      <c r="G6" s="3">
        <v>70</v>
      </c>
      <c r="H6" s="14">
        <v>450</v>
      </c>
    </row>
    <row r="7" spans="3:10" x14ac:dyDescent="0.25">
      <c r="C7" s="16" t="s">
        <v>16</v>
      </c>
      <c r="D7" s="3">
        <v>30</v>
      </c>
      <c r="E7" s="3">
        <v>1.75</v>
      </c>
      <c r="F7" s="3">
        <v>0</v>
      </c>
      <c r="G7" s="3">
        <v>0</v>
      </c>
      <c r="H7" s="14">
        <v>0</v>
      </c>
    </row>
    <row r="8" spans="3:10" ht="16.5" thickBot="1" x14ac:dyDescent="0.3">
      <c r="C8" s="17" t="s">
        <v>17</v>
      </c>
      <c r="D8" s="18">
        <f>(D5-D7)/(D6-D7)</f>
        <v>0.25</v>
      </c>
      <c r="E8" s="18">
        <f t="shared" ref="E8:H8" si="0">(E5-E7)/(E6-E7)</f>
        <v>0.56521739130434778</v>
      </c>
      <c r="F8" s="18">
        <f t="shared" si="0"/>
        <v>0.2857142857142857</v>
      </c>
      <c r="G8" s="18">
        <f t="shared" si="0"/>
        <v>0.14285714285714285</v>
      </c>
      <c r="H8" s="19">
        <f t="shared" si="0"/>
        <v>6.6666666666666666E-2</v>
      </c>
    </row>
    <row r="10" spans="3:10" ht="16.5" thickBot="1" x14ac:dyDescent="0.3"/>
    <row r="11" spans="3:10" x14ac:dyDescent="0.25">
      <c r="C11" s="81" t="s">
        <v>29</v>
      </c>
      <c r="D11" s="82"/>
      <c r="E11" s="82"/>
      <c r="F11" s="82"/>
      <c r="G11" s="82"/>
      <c r="H11" s="82"/>
      <c r="I11" s="82"/>
      <c r="J11" s="83"/>
    </row>
    <row r="12" spans="3:10" x14ac:dyDescent="0.25">
      <c r="C12" s="20"/>
      <c r="D12" s="5" t="s">
        <v>18</v>
      </c>
      <c r="E12" s="5" t="s">
        <v>19</v>
      </c>
      <c r="F12" s="5" t="s">
        <v>20</v>
      </c>
      <c r="G12" s="5" t="s">
        <v>21</v>
      </c>
      <c r="H12" s="5" t="s">
        <v>22</v>
      </c>
      <c r="I12" s="5" t="s">
        <v>23</v>
      </c>
      <c r="J12" s="21" t="s">
        <v>24</v>
      </c>
    </row>
    <row r="13" spans="3:10" x14ac:dyDescent="0.25">
      <c r="C13" s="22" t="s">
        <v>0</v>
      </c>
      <c r="D13" s="6">
        <v>3.4885000000000002</v>
      </c>
      <c r="E13" s="6">
        <v>-24.574999999999999</v>
      </c>
      <c r="F13" s="6">
        <v>5.4909999999999997</v>
      </c>
      <c r="G13" s="6">
        <v>-7.5327999999999999</v>
      </c>
      <c r="H13" s="6">
        <v>-2.2921</v>
      </c>
      <c r="I13" s="6">
        <v>-1.4212</v>
      </c>
      <c r="J13" s="23">
        <v>-0.36842000000000003</v>
      </c>
    </row>
    <row r="14" spans="3:10" x14ac:dyDescent="0.25">
      <c r="C14" s="22" t="s">
        <v>1</v>
      </c>
      <c r="D14" s="6">
        <v>-11.938000000000001</v>
      </c>
      <c r="E14" s="6">
        <v>10.403</v>
      </c>
      <c r="F14" s="6">
        <v>-7.9501999999999997</v>
      </c>
      <c r="G14" s="6">
        <v>0.68422000000000005</v>
      </c>
      <c r="H14" s="6">
        <v>1.883</v>
      </c>
      <c r="I14" s="6">
        <v>-2.0162</v>
      </c>
      <c r="J14" s="23">
        <v>-2.4075000000000002</v>
      </c>
    </row>
    <row r="15" spans="3:10" ht="18" x14ac:dyDescent="0.25">
      <c r="C15" s="22" t="s">
        <v>33</v>
      </c>
      <c r="D15" s="6">
        <v>10.679</v>
      </c>
      <c r="E15" s="6">
        <v>2.5497000000000001</v>
      </c>
      <c r="F15" s="6">
        <v>14.401</v>
      </c>
      <c r="G15" s="6">
        <v>-0.91978000000000004</v>
      </c>
      <c r="H15" s="6">
        <v>-1.0337000000000001</v>
      </c>
      <c r="I15" s="6">
        <v>-1.4263999999999999</v>
      </c>
      <c r="J15" s="23">
        <v>-1.1634</v>
      </c>
    </row>
    <row r="16" spans="3:10" ht="18" x14ac:dyDescent="0.25">
      <c r="C16" s="22" t="s">
        <v>34</v>
      </c>
      <c r="D16" s="6">
        <v>19.567</v>
      </c>
      <c r="E16" s="6">
        <v>9.3681000000000001</v>
      </c>
      <c r="F16" s="6">
        <v>-0.57484000000000002</v>
      </c>
      <c r="G16" s="6">
        <v>8.3741000000000003</v>
      </c>
      <c r="H16" s="6">
        <v>-2.6652</v>
      </c>
      <c r="I16" s="6">
        <v>-6.0810000000000004</v>
      </c>
      <c r="J16" s="23">
        <v>2.8454000000000001E-3</v>
      </c>
    </row>
    <row r="17" spans="3:11" x14ac:dyDescent="0.25">
      <c r="C17" s="24" t="s">
        <v>4</v>
      </c>
      <c r="D17" s="6">
        <v>20.111000000000001</v>
      </c>
      <c r="E17" s="6">
        <v>-6.9607999999999999</v>
      </c>
      <c r="F17" s="6">
        <v>14.914</v>
      </c>
      <c r="G17" s="6">
        <v>0.26554</v>
      </c>
      <c r="H17" s="6">
        <v>5.3663999999999996</v>
      </c>
      <c r="I17" s="6">
        <v>-4.2064000000000004</v>
      </c>
      <c r="J17" s="23">
        <v>-0.41702</v>
      </c>
    </row>
    <row r="18" spans="3:11" ht="16.5" thickBot="1" x14ac:dyDescent="0.3">
      <c r="C18" s="25" t="s">
        <v>25</v>
      </c>
      <c r="D18" s="26">
        <v>-11.301</v>
      </c>
      <c r="E18" s="26">
        <v>-5.2817999999999996</v>
      </c>
      <c r="F18" s="26">
        <v>-4.3270999999999997</v>
      </c>
      <c r="G18" s="26">
        <v>-2.5684999999999998</v>
      </c>
      <c r="H18" s="26">
        <v>-1.6632</v>
      </c>
      <c r="I18" s="26">
        <v>1.1504000000000001</v>
      </c>
      <c r="J18" s="27">
        <v>-0.39230999999999999</v>
      </c>
    </row>
    <row r="20" spans="3:11" ht="16.5" thickBot="1" x14ac:dyDescent="0.3"/>
    <row r="21" spans="3:11" x14ac:dyDescent="0.25">
      <c r="C21" s="81" t="s">
        <v>26</v>
      </c>
      <c r="D21" s="82"/>
      <c r="E21" s="82"/>
      <c r="F21" s="82"/>
      <c r="G21" s="82"/>
      <c r="H21" s="82"/>
      <c r="I21" s="82"/>
      <c r="J21" s="83"/>
    </row>
    <row r="22" spans="3:11" x14ac:dyDescent="0.25">
      <c r="C22" s="28"/>
      <c r="D22" s="8" t="s">
        <v>18</v>
      </c>
      <c r="E22" s="8" t="s">
        <v>19</v>
      </c>
      <c r="F22" s="8" t="s">
        <v>20</v>
      </c>
      <c r="G22" s="8" t="s">
        <v>21</v>
      </c>
      <c r="H22" s="8" t="s">
        <v>22</v>
      </c>
      <c r="I22" s="8" t="s">
        <v>23</v>
      </c>
      <c r="J22" s="29" t="s">
        <v>24</v>
      </c>
    </row>
    <row r="23" spans="3:11" x14ac:dyDescent="0.25">
      <c r="C23" s="20" t="s">
        <v>27</v>
      </c>
      <c r="D23" s="9">
        <f>($D$8*D13)+($E$8*D14)+($F$8*D15)+($G$8*D16)+($H$8*D17)+D18</f>
        <v>-9.9892783126294002</v>
      </c>
      <c r="E23" s="9">
        <f>($D$8*E13)+($E$8*E14)+($F$8*E15)+($G$8*E16)+($H$8*E17)+E18</f>
        <v>-3.9428610973084881</v>
      </c>
      <c r="F23" s="9">
        <f t="shared" ref="F23:J23" si="1">($D$8*F13)+($E$8*F14)+($F$8*F15)+($G$8*F16)+($H$8*F17)+F18</f>
        <v>-2.4212232091097308</v>
      </c>
      <c r="G23" s="9">
        <f t="shared" si="1"/>
        <v>-3.1137585755693582</v>
      </c>
      <c r="H23" s="9">
        <f t="shared" si="1"/>
        <v>-1.4902463664596273</v>
      </c>
      <c r="I23" s="9">
        <f t="shared" si="1"/>
        <v>-1.9011751138716353</v>
      </c>
      <c r="J23" s="30">
        <f t="shared" si="1"/>
        <v>-2.2049707171842652</v>
      </c>
    </row>
    <row r="24" spans="3:11" ht="16.5" thickBot="1" x14ac:dyDescent="0.3">
      <c r="C24" s="31" t="s">
        <v>28</v>
      </c>
      <c r="D24" s="32">
        <f t="shared" ref="D24:J24" si="2">1/(1+EXP(-D23))</f>
        <v>4.5887206699618043E-5</v>
      </c>
      <c r="E24" s="32">
        <f t="shared" si="2"/>
        <v>1.9023730468653882E-2</v>
      </c>
      <c r="F24" s="32">
        <f t="shared" si="2"/>
        <v>8.1568571665150497E-2</v>
      </c>
      <c r="G24" s="32">
        <f t="shared" si="2"/>
        <v>4.2543281332693812E-2</v>
      </c>
      <c r="H24" s="32">
        <f t="shared" si="2"/>
        <v>0.1838847520421219</v>
      </c>
      <c r="I24" s="32">
        <f t="shared" si="2"/>
        <v>0.12997553247078483</v>
      </c>
      <c r="J24" s="33">
        <f t="shared" si="2"/>
        <v>9.9305004302353353E-2</v>
      </c>
    </row>
    <row r="26" spans="3:11" ht="16.5" thickBot="1" x14ac:dyDescent="0.3"/>
    <row r="27" spans="3:11" x14ac:dyDescent="0.25">
      <c r="C27" s="81" t="s">
        <v>30</v>
      </c>
      <c r="D27" s="82"/>
      <c r="E27" s="82"/>
      <c r="F27" s="82"/>
      <c r="G27" s="82"/>
      <c r="H27" s="82"/>
      <c r="I27" s="82"/>
      <c r="J27" s="82"/>
      <c r="K27" s="83"/>
    </row>
    <row r="28" spans="3:11" x14ac:dyDescent="0.25">
      <c r="C28" s="20"/>
      <c r="D28" s="5" t="s">
        <v>18</v>
      </c>
      <c r="E28" s="5" t="s">
        <v>19</v>
      </c>
      <c r="F28" s="5" t="s">
        <v>20</v>
      </c>
      <c r="G28" s="5" t="s">
        <v>21</v>
      </c>
      <c r="H28" s="5" t="s">
        <v>22</v>
      </c>
      <c r="I28" s="5" t="s">
        <v>23</v>
      </c>
      <c r="J28" s="5" t="s">
        <v>24</v>
      </c>
      <c r="K28" s="34" t="s">
        <v>31</v>
      </c>
    </row>
    <row r="29" spans="3:11" ht="17.100000000000001" customHeight="1" x14ac:dyDescent="0.25">
      <c r="C29" s="35" t="s">
        <v>35</v>
      </c>
      <c r="D29" s="6">
        <v>-4.2038000000000002</v>
      </c>
      <c r="E29" s="6">
        <v>4.8878000000000004</v>
      </c>
      <c r="F29" s="6">
        <v>1.9513</v>
      </c>
      <c r="G29" s="6">
        <v>2.8538999999999999</v>
      </c>
      <c r="H29" s="6">
        <v>1.6549</v>
      </c>
      <c r="I29" s="6">
        <v>-0.75356999999999996</v>
      </c>
      <c r="J29" s="6">
        <v>-1.3432999999999999</v>
      </c>
      <c r="K29" s="64">
        <v>-0.188</v>
      </c>
    </row>
    <row r="30" spans="3:11" ht="17.100000000000001" customHeight="1" x14ac:dyDescent="0.25">
      <c r="C30" s="22" t="s">
        <v>36</v>
      </c>
      <c r="D30" s="6">
        <v>5.7473000000000001</v>
      </c>
      <c r="E30" s="6">
        <v>8.4175000000000004</v>
      </c>
      <c r="F30" s="6">
        <v>-6.3695000000000004</v>
      </c>
      <c r="G30" s="6">
        <v>-0.78468000000000004</v>
      </c>
      <c r="H30" s="6">
        <v>1.9558</v>
      </c>
      <c r="I30" s="6">
        <v>0.86043000000000003</v>
      </c>
      <c r="J30" s="6">
        <v>-0.80542999999999998</v>
      </c>
      <c r="K30" s="64">
        <v>-3.7040000000000002</v>
      </c>
    </row>
    <row r="31" spans="3:11" x14ac:dyDescent="0.25">
      <c r="C31" s="36" t="s">
        <v>12</v>
      </c>
      <c r="D31" s="6">
        <v>1.3929</v>
      </c>
      <c r="E31" s="6">
        <v>-7.3560999999999996</v>
      </c>
      <c r="F31" s="6">
        <v>-1.3073999999999999</v>
      </c>
      <c r="G31" s="6">
        <v>0.29941000000000001</v>
      </c>
      <c r="H31" s="6">
        <v>0.49719999999999998</v>
      </c>
      <c r="I31" s="6">
        <v>1.9575</v>
      </c>
      <c r="J31" s="6">
        <v>1.3995</v>
      </c>
      <c r="K31" s="64">
        <v>4.6898000000000002E-2</v>
      </c>
    </row>
    <row r="32" spans="3:11" ht="16.5" thickBot="1" x14ac:dyDescent="0.3">
      <c r="C32" s="37" t="s">
        <v>13</v>
      </c>
      <c r="D32" s="26">
        <v>12.717000000000001</v>
      </c>
      <c r="E32" s="26">
        <v>16.911000000000001</v>
      </c>
      <c r="F32" s="26">
        <v>-9.6740999999999993</v>
      </c>
      <c r="G32" s="26">
        <v>-1.0568</v>
      </c>
      <c r="H32" s="26">
        <v>-1.8069999999999999</v>
      </c>
      <c r="I32" s="26">
        <v>4.4363000000000001</v>
      </c>
      <c r="J32" s="26">
        <v>7.1721999999999994E-2</v>
      </c>
      <c r="K32" s="65">
        <v>0.41465999999999997</v>
      </c>
    </row>
    <row r="34" spans="3:10" ht="16.5" thickBot="1" x14ac:dyDescent="0.3"/>
    <row r="35" spans="3:10" ht="16.5" thickBot="1" x14ac:dyDescent="0.3">
      <c r="C35" s="38"/>
      <c r="D35" s="39" t="s">
        <v>27</v>
      </c>
      <c r="E35" s="40" t="s">
        <v>28</v>
      </c>
      <c r="H35" s="66" t="s">
        <v>32</v>
      </c>
      <c r="I35" s="67" t="s">
        <v>15</v>
      </c>
      <c r="J35" s="68" t="s">
        <v>16</v>
      </c>
    </row>
    <row r="36" spans="3:10" ht="22.5" x14ac:dyDescent="0.25">
      <c r="C36" s="35" t="s">
        <v>35</v>
      </c>
      <c r="D36" s="7">
        <f>($D$24*D29)+($E$24*E29)+($F$24*F29)+(G29*$G$24)+($H$24*H29)+($I$24*I29)+($J$24*J29)+K29</f>
        <v>0.25833911550189254</v>
      </c>
      <c r="E36" s="41">
        <f>1/(1+EXP(-D36))</f>
        <v>0.56422796586384605</v>
      </c>
      <c r="H36" s="69">
        <f>(E36*(I36-J36))+J36</f>
        <v>1.1284559317276921</v>
      </c>
      <c r="I36" s="70">
        <v>2</v>
      </c>
      <c r="J36" s="71">
        <v>0</v>
      </c>
    </row>
    <row r="37" spans="3:10" ht="18.75" x14ac:dyDescent="0.25">
      <c r="C37" s="22" t="s">
        <v>36</v>
      </c>
      <c r="D37" s="7">
        <f>($D$24*D30)+($E$24*E30)+($F$24*F30)+(G30*$G$24)+($H$24*H30)+($I$24*I30)+($J$24*J30)+K30</f>
        <v>-3.7050444846217809</v>
      </c>
      <c r="E37" s="41">
        <f>1/(1+EXP(-D37))</f>
        <v>2.4008534173962825E-2</v>
      </c>
      <c r="H37" s="42">
        <f>(E37*(I37-J37))+J37</f>
        <v>0.30010667717453532</v>
      </c>
      <c r="I37" s="3">
        <v>12.5</v>
      </c>
      <c r="J37" s="14">
        <v>0</v>
      </c>
    </row>
    <row r="38" spans="3:10" x14ac:dyDescent="0.25">
      <c r="C38" s="36" t="s">
        <v>12</v>
      </c>
      <c r="D38" s="7">
        <f>($D$24*D31)+($E$24*E31)+($F$24*F31)+(G31*$G$24)+($H$24*H31)+($I$24*I31)+($J$24*J31)+K31</f>
        <v>0.297948542906599</v>
      </c>
      <c r="E38" s="41">
        <f>1/(1+EXP(-D38))</f>
        <v>0.57394094465209677</v>
      </c>
      <c r="H38" s="42">
        <f>(E38*(I38-J38))+J38</f>
        <v>0.8452438974194918</v>
      </c>
      <c r="I38" s="3">
        <v>1.25</v>
      </c>
      <c r="J38" s="14">
        <v>0.3</v>
      </c>
    </row>
    <row r="39" spans="3:10" ht="16.5" thickBot="1" x14ac:dyDescent="0.3">
      <c r="C39" s="37" t="s">
        <v>13</v>
      </c>
      <c r="D39" s="7">
        <f>($D$24*D32)+($E$24*E32)+($F$24*F32)+(G32*$G$24)+($H$24*H32)+($I$24*I32)+($J$24*J32)+K32</f>
        <v>0.15434465598338337</v>
      </c>
      <c r="E39" s="33">
        <f>1/(1+EXP(-D39))</f>
        <v>0.53850974519378991</v>
      </c>
      <c r="H39" s="43">
        <f>(E39*(I39-J39))+J39</f>
        <v>-0.34611769110465757</v>
      </c>
      <c r="I39" s="18">
        <v>0</v>
      </c>
      <c r="J39" s="19">
        <v>-0.75</v>
      </c>
    </row>
  </sheetData>
  <sheetProtection selectLockedCells="1" selectUnlockedCells="1"/>
  <mergeCells count="3">
    <mergeCell ref="C11:J11"/>
    <mergeCell ref="C21:J21"/>
    <mergeCell ref="C27:K27"/>
  </mergeCells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G78"/>
  <sheetViews>
    <sheetView topLeftCell="A62" workbookViewId="0">
      <selection activeCell="H79" sqref="D79:H368"/>
    </sheetView>
  </sheetViews>
  <sheetFormatPr defaultColWidth="11" defaultRowHeight="15.75" x14ac:dyDescent="0.25"/>
  <sheetData>
    <row r="5" spans="6:7" x14ac:dyDescent="0.25">
      <c r="F5" t="s">
        <v>38</v>
      </c>
      <c r="G5" t="s">
        <v>39</v>
      </c>
    </row>
    <row r="6" spans="6:7" x14ac:dyDescent="0.25">
      <c r="F6">
        <v>0</v>
      </c>
      <c r="G6">
        <v>0</v>
      </c>
    </row>
    <row r="7" spans="6:7" x14ac:dyDescent="0.25">
      <c r="F7">
        <f>Sheet1!E23</f>
        <v>0.30010667717453532</v>
      </c>
      <c r="G7">
        <f>Sheet1!D23</f>
        <v>1.1284559317276921</v>
      </c>
    </row>
    <row r="8" spans="6:7" x14ac:dyDescent="0.25">
      <c r="F8">
        <f>F7*1.01</f>
        <v>0.30310774394628065</v>
      </c>
      <c r="G8">
        <f>$G$7*Sheet1!$F$23*EXP(Sheet1!$G$23*(Sheet3!F8-Sheet3!$F$7))</f>
        <v>0.95283024956624818</v>
      </c>
    </row>
    <row r="9" spans="6:7" x14ac:dyDescent="0.25">
      <c r="F9">
        <f t="shared" ref="F9:F72" si="0">F8*1.01</f>
        <v>0.30613882138574344</v>
      </c>
      <c r="G9">
        <f>$G$7*Sheet1!$F$23*EXP(Sheet1!$G$23*(Sheet3!F9-Sheet3!$F$7))</f>
        <v>0.95183115044964572</v>
      </c>
    </row>
    <row r="10" spans="6:7" x14ac:dyDescent="0.25">
      <c r="F10">
        <f t="shared" si="0"/>
        <v>0.30920020959960087</v>
      </c>
      <c r="G10">
        <f>$G$7*Sheet1!$F$23*EXP(Sheet1!$G$23*(Sheet3!F10-Sheet3!$F$7))</f>
        <v>0.95082312371953415</v>
      </c>
    </row>
    <row r="11" spans="6:7" x14ac:dyDescent="0.25">
      <c r="F11">
        <f t="shared" si="0"/>
        <v>0.3122922116955969</v>
      </c>
      <c r="G11">
        <f>$G$7*Sheet1!$F$23*EXP(Sheet1!$G$23*(Sheet3!F11-Sheet3!$F$7))</f>
        <v>0.94980610032483848</v>
      </c>
    </row>
    <row r="12" spans="6:7" x14ac:dyDescent="0.25">
      <c r="F12">
        <f t="shared" si="0"/>
        <v>0.31541513381255287</v>
      </c>
      <c r="G12">
        <f>$G$7*Sheet1!$F$23*EXP(Sheet1!$G$23*(Sheet3!F12-Sheet3!$F$7))</f>
        <v>0.94878001089694619</v>
      </c>
    </row>
    <row r="13" spans="6:7" x14ac:dyDescent="0.25">
      <c r="F13">
        <f t="shared" si="0"/>
        <v>0.31856928515067839</v>
      </c>
      <c r="G13">
        <f>$G$7*Sheet1!$F$23*EXP(Sheet1!$G$23*(Sheet3!F13-Sheet3!$F$7))</f>
        <v>0.9477447857530612</v>
      </c>
    </row>
    <row r="14" spans="6:7" x14ac:dyDescent="0.25">
      <c r="F14">
        <f t="shared" si="0"/>
        <v>0.32175497800218517</v>
      </c>
      <c r="G14">
        <f>$G$7*Sheet1!$F$23*EXP(Sheet1!$G$23*(Sheet3!F14-Sheet3!$F$7))</f>
        <v>0.94670035489969606</v>
      </c>
    </row>
    <row r="15" spans="6:7" x14ac:dyDescent="0.25">
      <c r="F15">
        <f t="shared" si="0"/>
        <v>0.32497252778220703</v>
      </c>
      <c r="G15">
        <f>$G$7*Sheet1!$F$23*EXP(Sheet1!$G$23*(Sheet3!F15-Sheet3!$F$7))</f>
        <v>0.94564664803630394</v>
      </c>
    </row>
    <row r="16" spans="6:7" x14ac:dyDescent="0.25">
      <c r="F16">
        <f t="shared" si="0"/>
        <v>0.32822225306002911</v>
      </c>
      <c r="G16">
        <f>$G$7*Sheet1!$F$23*EXP(Sheet1!$G$23*(Sheet3!F16-Sheet3!$F$7))</f>
        <v>0.94458359455905372</v>
      </c>
    </row>
    <row r="17" spans="6:7" x14ac:dyDescent="0.25">
      <c r="F17">
        <f t="shared" si="0"/>
        <v>0.3315044755906294</v>
      </c>
      <c r="G17">
        <f>$G$7*Sheet1!$F$23*EXP(Sheet1!$G$23*(Sheet3!F17-Sheet3!$F$7))</f>
        <v>0.94351112356475042</v>
      </c>
    </row>
    <row r="18" spans="6:7" x14ac:dyDescent="0.25">
      <c r="F18">
        <f t="shared" si="0"/>
        <v>0.33481952034653567</v>
      </c>
      <c r="G18">
        <f>$G$7*Sheet1!$F$23*EXP(Sheet1!$G$23*(Sheet3!F18-Sheet3!$F$7))</f>
        <v>0.94242916385490516</v>
      </c>
    </row>
    <row r="19" spans="6:7" x14ac:dyDescent="0.25">
      <c r="F19">
        <f t="shared" si="0"/>
        <v>0.33816771555000102</v>
      </c>
      <c r="G19">
        <f>$G$7*Sheet1!$F$23*EXP(Sheet1!$G$23*(Sheet3!F19-Sheet3!$F$7))</f>
        <v>0.94133764393995434</v>
      </c>
    </row>
    <row r="20" spans="6:7" x14ac:dyDescent="0.25">
      <c r="F20">
        <f t="shared" si="0"/>
        <v>0.34154939270550105</v>
      </c>
      <c r="G20">
        <f>$G$7*Sheet1!$F$23*EXP(Sheet1!$G$23*(Sheet3!F20-Sheet3!$F$7))</f>
        <v>0.94023649204363591</v>
      </c>
    </row>
    <row r="21" spans="6:7" x14ac:dyDescent="0.25">
      <c r="F21">
        <f t="shared" si="0"/>
        <v>0.34496488663255609</v>
      </c>
      <c r="G21">
        <f>$G$7*Sheet1!$F$23*EXP(Sheet1!$G$23*(Sheet3!F21-Sheet3!$F$7))</f>
        <v>0.93912563610752009</v>
      </c>
    </row>
    <row r="22" spans="6:7" x14ac:dyDescent="0.25">
      <c r="F22">
        <f t="shared" si="0"/>
        <v>0.34841453549888163</v>
      </c>
      <c r="G22">
        <f>$G$7*Sheet1!$F$23*EXP(Sheet1!$G$23*(Sheet3!F22-Sheet3!$F$7))</f>
        <v>0.93800500379570206</v>
      </c>
    </row>
    <row r="23" spans="6:7" x14ac:dyDescent="0.25">
      <c r="F23">
        <f t="shared" si="0"/>
        <v>0.35189868085387044</v>
      </c>
      <c r="G23">
        <f>$G$7*Sheet1!$F$23*EXP(Sheet1!$G$23*(Sheet3!F23-Sheet3!$F$7))</f>
        <v>0.93687452249965653</v>
      </c>
    </row>
    <row r="24" spans="6:7" x14ac:dyDescent="0.25">
      <c r="F24">
        <f t="shared" si="0"/>
        <v>0.35541766766240912</v>
      </c>
      <c r="G24">
        <f>$G$7*Sheet1!$F$23*EXP(Sheet1!$G$23*(Sheet3!F24-Sheet3!$F$7))</f>
        <v>0.93573411934325879</v>
      </c>
    </row>
    <row r="25" spans="6:7" x14ac:dyDescent="0.25">
      <c r="F25">
        <f t="shared" si="0"/>
        <v>0.35897184433903323</v>
      </c>
      <c r="G25">
        <f>$G$7*Sheet1!$F$23*EXP(Sheet1!$G$23*(Sheet3!F25-Sheet3!$F$7))</f>
        <v>0.93458372118797517</v>
      </c>
    </row>
    <row r="26" spans="6:7" x14ac:dyDescent="0.25">
      <c r="F26">
        <f t="shared" si="0"/>
        <v>0.36256156278242357</v>
      </c>
      <c r="G26">
        <f>$G$7*Sheet1!$F$23*EXP(Sheet1!$G$23*(Sheet3!F26-Sheet3!$F$7))</f>
        <v>0.93342325463822584</v>
      </c>
    </row>
    <row r="27" spans="6:7" x14ac:dyDescent="0.25">
      <c r="F27">
        <f t="shared" si="0"/>
        <v>0.36618717841024784</v>
      </c>
      <c r="G27">
        <f>$G$7*Sheet1!$F$23*EXP(Sheet1!$G$23*(Sheet3!F27-Sheet3!$F$7))</f>
        <v>0.93225264604692137</v>
      </c>
    </row>
    <row r="28" spans="6:7" x14ac:dyDescent="0.25">
      <c r="F28">
        <f t="shared" si="0"/>
        <v>0.36984905019435033</v>
      </c>
      <c r="G28">
        <f>$G$7*Sheet1!$F$23*EXP(Sheet1!$G$23*(Sheet3!F28-Sheet3!$F$7))</f>
        <v>0.93107182152118029</v>
      </c>
    </row>
    <row r="29" spans="6:7" x14ac:dyDescent="0.25">
      <c r="F29">
        <f t="shared" si="0"/>
        <v>0.37354754069629381</v>
      </c>
      <c r="G29">
        <f>$G$7*Sheet1!$F$23*EXP(Sheet1!$G$23*(Sheet3!F29-Sheet3!$F$7))</f>
        <v>0.92988070692822578</v>
      </c>
    </row>
    <row r="30" spans="6:7" x14ac:dyDescent="0.25">
      <c r="F30">
        <f t="shared" si="0"/>
        <v>0.37728301610325676</v>
      </c>
      <c r="G30">
        <f>$G$7*Sheet1!$F$23*EXP(Sheet1!$G$23*(Sheet3!F30-Sheet3!$F$7))</f>
        <v>0.92867922790146917</v>
      </c>
    </row>
    <row r="31" spans="6:7" x14ac:dyDescent="0.25">
      <c r="F31">
        <f t="shared" si="0"/>
        <v>0.38105584626428934</v>
      </c>
      <c r="G31">
        <f>$G$7*Sheet1!$F$23*EXP(Sheet1!$G$23*(Sheet3!F31-Sheet3!$F$7))</f>
        <v>0.92746730984678027</v>
      </c>
    </row>
    <row r="32" spans="6:7" x14ac:dyDescent="0.25">
      <c r="F32">
        <f t="shared" si="0"/>
        <v>0.38486640472693223</v>
      </c>
      <c r="G32">
        <f>$G$7*Sheet1!$F$23*EXP(Sheet1!$G$23*(Sheet3!F32-Sheet3!$F$7))</f>
        <v>0.9262448779489495</v>
      </c>
    </row>
    <row r="33" spans="6:7" x14ac:dyDescent="0.25">
      <c r="F33">
        <f t="shared" si="0"/>
        <v>0.38871506877420153</v>
      </c>
      <c r="G33">
        <f>$G$7*Sheet1!$F$23*EXP(Sheet1!$G$23*(Sheet3!F33-Sheet3!$F$7))</f>
        <v>0.925011857178345</v>
      </c>
    </row>
    <row r="34" spans="6:7" x14ac:dyDescent="0.25">
      <c r="F34">
        <f t="shared" si="0"/>
        <v>0.39260221946194357</v>
      </c>
      <c r="G34">
        <f>$G$7*Sheet1!$F$23*EXP(Sheet1!$G$23*(Sheet3!F34-Sheet3!$F$7))</f>
        <v>0.92376817229776709</v>
      </c>
    </row>
    <row r="35" spans="6:7" x14ac:dyDescent="0.25">
      <c r="F35">
        <f t="shared" si="0"/>
        <v>0.39652824165656303</v>
      </c>
      <c r="G35">
        <f>$G$7*Sheet1!$F$23*EXP(Sheet1!$G$23*(Sheet3!F35-Sheet3!$F$7))</f>
        <v>0.92251374786950446</v>
      </c>
    </row>
    <row r="36" spans="6:7" x14ac:dyDescent="0.25">
      <c r="F36">
        <f t="shared" si="0"/>
        <v>0.40049352407312866</v>
      </c>
      <c r="G36">
        <f>$G$7*Sheet1!$F$23*EXP(Sheet1!$G$23*(Sheet3!F36-Sheet3!$F$7))</f>
        <v>0.92124850826259552</v>
      </c>
    </row>
    <row r="37" spans="6:7" x14ac:dyDescent="0.25">
      <c r="F37">
        <f t="shared" si="0"/>
        <v>0.40449845931385997</v>
      </c>
      <c r="G37">
        <f>$G$7*Sheet1!$F$23*EXP(Sheet1!$G$23*(Sheet3!F37-Sheet3!$F$7))</f>
        <v>0.91997237766029683</v>
      </c>
    </row>
    <row r="38" spans="6:7" x14ac:dyDescent="0.25">
      <c r="F38">
        <f t="shared" si="0"/>
        <v>0.40854344390699859</v>
      </c>
      <c r="G38">
        <f>$G$7*Sheet1!$F$23*EXP(Sheet1!$G$23*(Sheet3!F38-Sheet3!$F$7))</f>
        <v>0.91868528006776418</v>
      </c>
    </row>
    <row r="39" spans="6:7" x14ac:dyDescent="0.25">
      <c r="F39">
        <f t="shared" si="0"/>
        <v>0.41262887834606859</v>
      </c>
      <c r="G39">
        <f>$G$7*Sheet1!$F$23*EXP(Sheet1!$G$23*(Sheet3!F39-Sheet3!$F$7))</f>
        <v>0.91738713931994853</v>
      </c>
    </row>
    <row r="40" spans="6:7" x14ac:dyDescent="0.25">
      <c r="F40">
        <f t="shared" si="0"/>
        <v>0.41675516712952926</v>
      </c>
      <c r="G40">
        <f>$G$7*Sheet1!$F$23*EXP(Sheet1!$G$23*(Sheet3!F40-Sheet3!$F$7))</f>
        <v>0.91607787908971006</v>
      </c>
    </row>
    <row r="41" spans="6:7" x14ac:dyDescent="0.25">
      <c r="F41">
        <f t="shared" si="0"/>
        <v>0.42092271880082455</v>
      </c>
      <c r="G41">
        <f>$G$7*Sheet1!$F$23*EXP(Sheet1!$G$23*(Sheet3!F41-Sheet3!$F$7))</f>
        <v>0.91475742289615514</v>
      </c>
    </row>
    <row r="42" spans="6:7" x14ac:dyDescent="0.25">
      <c r="F42">
        <f t="shared" si="0"/>
        <v>0.4251319459888328</v>
      </c>
      <c r="G42">
        <f>$G$7*Sheet1!$F$23*EXP(Sheet1!$G$23*(Sheet3!F42-Sheet3!$F$7))</f>
        <v>0.91342569411319818</v>
      </c>
    </row>
    <row r="43" spans="6:7" x14ac:dyDescent="0.25">
      <c r="F43">
        <f t="shared" si="0"/>
        <v>0.42938326544872113</v>
      </c>
      <c r="G43">
        <f>$G$7*Sheet1!$F$23*EXP(Sheet1!$G$23*(Sheet3!F43-Sheet3!$F$7))</f>
        <v>0.91208261597835361</v>
      </c>
    </row>
    <row r="44" spans="6:7" x14ac:dyDescent="0.25">
      <c r="F44">
        <f t="shared" si="0"/>
        <v>0.43367709810320837</v>
      </c>
      <c r="G44">
        <f>$G$7*Sheet1!$F$23*EXP(Sheet1!$G$23*(Sheet3!F44-Sheet3!$F$7))</f>
        <v>0.91072811160175993</v>
      </c>
    </row>
    <row r="45" spans="6:7" x14ac:dyDescent="0.25">
      <c r="F45">
        <f t="shared" si="0"/>
        <v>0.43801386908424045</v>
      </c>
      <c r="G45">
        <f>$G$7*Sheet1!$F$23*EXP(Sheet1!$G$23*(Sheet3!F45-Sheet3!$F$7))</f>
        <v>0.90936210397544071</v>
      </c>
    </row>
    <row r="46" spans="6:7" x14ac:dyDescent="0.25">
      <c r="F46">
        <f t="shared" si="0"/>
        <v>0.44239400777508286</v>
      </c>
      <c r="G46">
        <f>$G$7*Sheet1!$F$23*EXP(Sheet1!$G$23*(Sheet3!F46-Sheet3!$F$7))</f>
        <v>0.90798451598280594</v>
      </c>
    </row>
    <row r="47" spans="6:7" x14ac:dyDescent="0.25">
      <c r="F47">
        <f t="shared" si="0"/>
        <v>0.44681794785283369</v>
      </c>
      <c r="G47">
        <f>$G$7*Sheet1!$F$23*EXP(Sheet1!$G$23*(Sheet3!F47-Sheet3!$F$7))</f>
        <v>0.90659527040839682</v>
      </c>
    </row>
    <row r="48" spans="6:7" x14ac:dyDescent="0.25">
      <c r="F48">
        <f t="shared" si="0"/>
        <v>0.45128612733136203</v>
      </c>
      <c r="G48">
        <f>$G$7*Sheet1!$F$23*EXP(Sheet1!$G$23*(Sheet3!F48-Sheet3!$F$7))</f>
        <v>0.90519428994787776</v>
      </c>
    </row>
    <row r="49" spans="6:7" x14ac:dyDescent="0.25">
      <c r="F49">
        <f t="shared" si="0"/>
        <v>0.45579898860467566</v>
      </c>
      <c r="G49">
        <f>$G$7*Sheet1!$F$23*EXP(Sheet1!$G$23*(Sheet3!F49-Sheet3!$F$7))</f>
        <v>0.90378149721828072</v>
      </c>
    </row>
    <row r="50" spans="6:7" x14ac:dyDescent="0.25">
      <c r="F50">
        <f t="shared" si="0"/>
        <v>0.46035697849072243</v>
      </c>
      <c r="G50">
        <f>$G$7*Sheet1!$F$23*EXP(Sheet1!$G$23*(Sheet3!F50-Sheet3!$F$7))</f>
        <v>0.90235681476850338</v>
      </c>
    </row>
    <row r="51" spans="6:7" x14ac:dyDescent="0.25">
      <c r="F51">
        <f t="shared" si="0"/>
        <v>0.46496054827562966</v>
      </c>
      <c r="G51">
        <f>$G$7*Sheet1!$F$23*EXP(Sheet1!$G$23*(Sheet3!F51-Sheet3!$F$7))</f>
        <v>0.90092016509006678</v>
      </c>
    </row>
    <row r="52" spans="6:7" x14ac:dyDescent="0.25">
      <c r="F52">
        <f t="shared" si="0"/>
        <v>0.46961015375838594</v>
      </c>
      <c r="G52">
        <f>$G$7*Sheet1!$F$23*EXP(Sheet1!$G$23*(Sheet3!F52-Sheet3!$F$7))</f>
        <v>0.89947147062813515</v>
      </c>
    </row>
    <row r="53" spans="6:7" x14ac:dyDescent="0.25">
      <c r="F53">
        <f t="shared" si="0"/>
        <v>0.47430625529596981</v>
      </c>
      <c r="G53">
        <f>$G$7*Sheet1!$F$23*EXP(Sheet1!$G$23*(Sheet3!F53-Sheet3!$F$7))</f>
        <v>0.89801065379280121</v>
      </c>
    </row>
    <row r="54" spans="6:7" x14ac:dyDescent="0.25">
      <c r="F54">
        <f t="shared" si="0"/>
        <v>0.47904931784892951</v>
      </c>
      <c r="G54">
        <f>$G$7*Sheet1!$F$23*EXP(Sheet1!$G$23*(Sheet3!F54-Sheet3!$F$7))</f>
        <v>0.89653763697064359</v>
      </c>
    </row>
    <row r="55" spans="6:7" x14ac:dyDescent="0.25">
      <c r="F55">
        <f t="shared" si="0"/>
        <v>0.4838398110274188</v>
      </c>
      <c r="G55">
        <f>$G$7*Sheet1!$F$23*EXP(Sheet1!$G$23*(Sheet3!F55-Sheet3!$F$7))</f>
        <v>0.89505234253655552</v>
      </c>
    </row>
    <row r="56" spans="6:7" x14ac:dyDescent="0.25">
      <c r="F56">
        <f t="shared" si="0"/>
        <v>0.488678209137693</v>
      </c>
      <c r="G56">
        <f>$G$7*Sheet1!$F$23*EXP(Sheet1!$G$23*(Sheet3!F56-Sheet3!$F$7))</f>
        <v>0.89355469286585321</v>
      </c>
    </row>
    <row r="57" spans="6:7" x14ac:dyDescent="0.25">
      <c r="F57">
        <f t="shared" si="0"/>
        <v>0.49356499122906994</v>
      </c>
      <c r="G57">
        <f>$G$7*Sheet1!$F$23*EXP(Sheet1!$G$23*(Sheet3!F57-Sheet3!$F$7))</f>
        <v>0.89204461034666427</v>
      </c>
    </row>
    <row r="58" spans="6:7" x14ac:dyDescent="0.25">
      <c r="F58">
        <f t="shared" si="0"/>
        <v>0.49850064114136067</v>
      </c>
      <c r="G58">
        <f>$G$7*Sheet1!$F$23*EXP(Sheet1!$G$23*(Sheet3!F58-Sheet3!$F$7))</f>
        <v>0.89052201739260228</v>
      </c>
    </row>
    <row r="59" spans="6:7" x14ac:dyDescent="0.25">
      <c r="F59">
        <f t="shared" si="0"/>
        <v>0.50348564755277425</v>
      </c>
      <c r="G59">
        <f>$G$7*Sheet1!$F$23*EXP(Sheet1!$G$23*(Sheet3!F59-Sheet3!$F$7))</f>
        <v>0.88898683645573073</v>
      </c>
    </row>
    <row r="60" spans="6:7" x14ac:dyDescent="0.25">
      <c r="F60">
        <f t="shared" si="0"/>
        <v>0.50852050402830196</v>
      </c>
      <c r="G60">
        <f>$G$7*Sheet1!$F$23*EXP(Sheet1!$G$23*(Sheet3!F60-Sheet3!$F$7))</f>
        <v>0.8874389900398183</v>
      </c>
    </row>
    <row r="61" spans="6:7" x14ac:dyDescent="0.25">
      <c r="F61">
        <f t="shared" si="0"/>
        <v>0.51360570906858494</v>
      </c>
      <c r="G61">
        <f>$G$7*Sheet1!$F$23*EXP(Sheet1!$G$23*(Sheet3!F61-Sheet3!$F$7))</f>
        <v>0.88587840071389301</v>
      </c>
    </row>
    <row r="62" spans="6:7" x14ac:dyDescent="0.25">
      <c r="F62">
        <f t="shared" si="0"/>
        <v>0.51874176615927081</v>
      </c>
      <c r="G62">
        <f>$G$7*Sheet1!$F$23*EXP(Sheet1!$G$23*(Sheet3!F62-Sheet3!$F$7))</f>
        <v>0.88430499112609529</v>
      </c>
    </row>
    <row r="63" spans="6:7" x14ac:dyDescent="0.25">
      <c r="F63">
        <f t="shared" si="0"/>
        <v>0.52392918382086351</v>
      </c>
      <c r="G63">
        <f>$G$7*Sheet1!$F$23*EXP(Sheet1!$G$23*(Sheet3!F63-Sheet3!$F$7))</f>
        <v>0.88271868401783693</v>
      </c>
    </row>
    <row r="64" spans="6:7" x14ac:dyDescent="0.25">
      <c r="F64">
        <f t="shared" si="0"/>
        <v>0.5291684756590721</v>
      </c>
      <c r="G64">
        <f>$G$7*Sheet1!$F$23*EXP(Sheet1!$G$23*(Sheet3!F64-Sheet3!$F$7))</f>
        <v>0.88111940223826724</v>
      </c>
    </row>
    <row r="65" spans="6:7" x14ac:dyDescent="0.25">
      <c r="F65">
        <f t="shared" si="0"/>
        <v>0.5344601604156628</v>
      </c>
      <c r="G65">
        <f>$G$7*Sheet1!$F$23*EXP(Sheet1!$G$23*(Sheet3!F65-Sheet3!$F$7))</f>
        <v>0.87950706875905149</v>
      </c>
    </row>
    <row r="66" spans="6:7" x14ac:dyDescent="0.25">
      <c r="F66">
        <f t="shared" si="0"/>
        <v>0.53980476201981942</v>
      </c>
      <c r="G66">
        <f>$G$7*Sheet1!$F$23*EXP(Sheet1!$G$23*(Sheet3!F66-Sheet3!$F$7))</f>
        <v>0.87788160668946613</v>
      </c>
    </row>
    <row r="67" spans="6:7" x14ac:dyDescent="0.25">
      <c r="F67">
        <f t="shared" si="0"/>
        <v>0.54520280964001766</v>
      </c>
      <c r="G67">
        <f>$G$7*Sheet1!$F$23*EXP(Sheet1!$G$23*(Sheet3!F67-Sheet3!$F$7))</f>
        <v>0.87624293929181252</v>
      </c>
    </row>
    <row r="68" spans="6:7" x14ac:dyDescent="0.25">
      <c r="F68">
        <f t="shared" si="0"/>
        <v>0.55065483773641788</v>
      </c>
      <c r="G68">
        <f>$G$7*Sheet1!$F$23*EXP(Sheet1!$G$23*(Sheet3!F68-Sheet3!$F$7))</f>
        <v>0.87459098999715534</v>
      </c>
    </row>
    <row r="69" spans="6:7" x14ac:dyDescent="0.25">
      <c r="F69">
        <f t="shared" si="0"/>
        <v>0.55616138611378207</v>
      </c>
      <c r="G69">
        <f>$G$7*Sheet1!$F$23*EXP(Sheet1!$G$23*(Sheet3!F69-Sheet3!$F$7))</f>
        <v>0.87292568242138713</v>
      </c>
    </row>
    <row r="70" spans="6:7" x14ac:dyDescent="0.25">
      <c r="F70">
        <f t="shared" si="0"/>
        <v>0.56172299997491992</v>
      </c>
      <c r="G70">
        <f>$G$7*Sheet1!$F$23*EXP(Sheet1!$G$23*(Sheet3!F70-Sheet3!$F$7))</f>
        <v>0.8712469403816252</v>
      </c>
    </row>
    <row r="71" spans="6:7" x14ac:dyDescent="0.25">
      <c r="F71">
        <f t="shared" si="0"/>
        <v>0.56734022997466915</v>
      </c>
      <c r="G71">
        <f>$G$7*Sheet1!$F$23*EXP(Sheet1!$G$23*(Sheet3!F71-Sheet3!$F$7))</f>
        <v>0.86955468791294233</v>
      </c>
    </row>
    <row r="72" spans="6:7" x14ac:dyDescent="0.25">
      <c r="F72">
        <f t="shared" si="0"/>
        <v>0.57301363227441582</v>
      </c>
      <c r="G72">
        <f>$G$7*Sheet1!$F$23*EXP(Sheet1!$G$23*(Sheet3!F72-Sheet3!$F$7))</f>
        <v>0.86784884928543649</v>
      </c>
    </row>
    <row r="73" spans="6:7" x14ac:dyDescent="0.25">
      <c r="F73">
        <f t="shared" ref="F73:F136" si="1">F72*1.01</f>
        <v>0.57874376859716004</v>
      </c>
      <c r="G73">
        <f>$G$7*Sheet1!$F$23*EXP(Sheet1!$G$23*(Sheet3!F73-Sheet3!$F$7))</f>
        <v>0.86612934902164262</v>
      </c>
    </row>
    <row r="74" spans="6:7" x14ac:dyDescent="0.25">
      <c r="F74">
        <f t="shared" si="1"/>
        <v>0.5845312062831316</v>
      </c>
      <c r="G74">
        <f>$G$7*Sheet1!$F$23*EXP(Sheet1!$G$23*(Sheet3!F74-Sheet3!$F$7))</f>
        <v>0.86439611191429022</v>
      </c>
    </row>
    <row r="75" spans="6:7" x14ac:dyDescent="0.25">
      <c r="F75">
        <f t="shared" si="1"/>
        <v>0.59037651834596294</v>
      </c>
      <c r="G75">
        <f>$G$7*Sheet1!$F$23*EXP(Sheet1!$G$23*(Sheet3!F75-Sheet3!$F$7))</f>
        <v>0.86264906304441069</v>
      </c>
    </row>
    <row r="76" spans="6:7" x14ac:dyDescent="0.25">
      <c r="F76">
        <f t="shared" si="1"/>
        <v>0.59628028352942253</v>
      </c>
      <c r="G76">
        <f>$G$7*Sheet1!$F$23*EXP(Sheet1!$G$23*(Sheet3!F76-Sheet3!$F$7))</f>
        <v>0.86088812779979795</v>
      </c>
    </row>
    <row r="77" spans="6:7" x14ac:dyDescent="0.25">
      <c r="F77">
        <f t="shared" si="1"/>
        <v>0.6022430863647168</v>
      </c>
      <c r="G77">
        <f>$G$7*Sheet1!$F$23*EXP(Sheet1!$G$23*(Sheet3!F77-Sheet3!$F$7))</f>
        <v>0.8591132318938246</v>
      </c>
    </row>
    <row r="78" spans="6:7" x14ac:dyDescent="0.25">
      <c r="F78">
        <f t="shared" si="1"/>
        <v>0.60826551722836397</v>
      </c>
      <c r="G78">
        <f>$G$7*Sheet1!$F$23*EXP(Sheet1!$G$23*(Sheet3!F78-Sheet3!$F$7))</f>
        <v>0.85732430138462024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Hatem Almasaeid</dc:creator>
  <cp:lastModifiedBy>PC</cp:lastModifiedBy>
  <dcterms:created xsi:type="dcterms:W3CDTF">2021-05-26T20:05:15Z</dcterms:created>
  <dcterms:modified xsi:type="dcterms:W3CDTF">2022-03-14T08:27:27Z</dcterms:modified>
</cp:coreProperties>
</file>