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y Drive\Rubber 2\ANN final\Circular\"/>
    </mc:Choice>
  </mc:AlternateContent>
  <bookViews>
    <workbookView xWindow="15" yWindow="465" windowWidth="25035" windowHeight="13500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2" l="1"/>
  <c r="H8" i="2" s="1"/>
  <c r="G5" i="2"/>
  <c r="G8" i="2" s="1"/>
  <c r="F5" i="2"/>
  <c r="F8" i="2" s="1"/>
  <c r="E5" i="2"/>
  <c r="E8" i="2" s="1"/>
  <c r="D5" i="2"/>
  <c r="D8" i="2" s="1"/>
  <c r="K23" i="2" l="1"/>
  <c r="K24" i="2" s="1"/>
  <c r="I23" i="2"/>
  <c r="I24" i="2" s="1"/>
  <c r="E23" i="2"/>
  <c r="E24" i="2" s="1"/>
  <c r="J23" i="2"/>
  <c r="J24" i="2" s="1"/>
  <c r="G23" i="2"/>
  <c r="G24" i="2" s="1"/>
  <c r="L23" i="2"/>
  <c r="L24" i="2" s="1"/>
  <c r="F23" i="2"/>
  <c r="F24" i="2" s="1"/>
  <c r="D23" i="2"/>
  <c r="D24" i="2" s="1"/>
  <c r="H23" i="2"/>
  <c r="H24" i="2" s="1"/>
  <c r="D39" i="2" l="1"/>
  <c r="E39" i="2" s="1"/>
  <c r="H39" i="2" s="1"/>
  <c r="G23" i="1" s="1"/>
  <c r="D38" i="2"/>
  <c r="E38" i="2" s="1"/>
  <c r="H38" i="2" s="1"/>
  <c r="F23" i="1" s="1"/>
  <c r="D37" i="2"/>
  <c r="E37" i="2" s="1"/>
  <c r="H37" i="2" s="1"/>
  <c r="E23" i="1" s="1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D36" i="2"/>
  <c r="E36" i="2" s="1"/>
  <c r="H36" i="2" s="1"/>
  <c r="D23" i="1" s="1"/>
  <c r="G7" i="3" s="1"/>
  <c r="G66" i="3" l="1"/>
  <c r="G62" i="3"/>
  <c r="G58" i="3"/>
  <c r="G54" i="3"/>
  <c r="G50" i="3"/>
  <c r="G46" i="3"/>
  <c r="G42" i="3"/>
  <c r="G38" i="3"/>
  <c r="G34" i="3"/>
  <c r="G30" i="3"/>
  <c r="G26" i="3"/>
  <c r="G22" i="3"/>
  <c r="G18" i="3"/>
  <c r="G14" i="3"/>
  <c r="G10" i="3"/>
  <c r="G64" i="3"/>
  <c r="G56" i="3"/>
  <c r="G52" i="3"/>
  <c r="G44" i="3"/>
  <c r="G36" i="3"/>
  <c r="G28" i="3"/>
  <c r="G24" i="3"/>
  <c r="G16" i="3"/>
  <c r="G8" i="3"/>
  <c r="G67" i="3"/>
  <c r="G63" i="3"/>
  <c r="G55" i="3"/>
  <c r="G47" i="3"/>
  <c r="G39" i="3"/>
  <c r="G31" i="3"/>
  <c r="G27" i="3"/>
  <c r="G19" i="3"/>
  <c r="G15" i="3"/>
  <c r="G65" i="3"/>
  <c r="G61" i="3"/>
  <c r="G57" i="3"/>
  <c r="G53" i="3"/>
  <c r="G49" i="3"/>
  <c r="G45" i="3"/>
  <c r="G41" i="3"/>
  <c r="G37" i="3"/>
  <c r="G33" i="3"/>
  <c r="G29" i="3"/>
  <c r="G25" i="3"/>
  <c r="G21" i="3"/>
  <c r="G17" i="3"/>
  <c r="G13" i="3"/>
  <c r="G9" i="3"/>
  <c r="G60" i="3"/>
  <c r="G48" i="3"/>
  <c r="G40" i="3"/>
  <c r="G32" i="3"/>
  <c r="G20" i="3"/>
  <c r="G12" i="3"/>
  <c r="G59" i="3"/>
  <c r="G51" i="3"/>
  <c r="G43" i="3"/>
  <c r="G35" i="3"/>
  <c r="G23" i="3"/>
  <c r="G11" i="3"/>
</calcChain>
</file>

<file path=xl/sharedStrings.xml><?xml version="1.0" encoding="utf-8"?>
<sst xmlns="http://schemas.openxmlformats.org/spreadsheetml/2006/main" count="79" uniqueCount="42">
  <si>
    <t>Diameter D (mm)</t>
  </si>
  <si>
    <t>Thickness t (mm)</t>
  </si>
  <si>
    <r>
      <t>Interfacial Length L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 xml:space="preserve"> (mm)</t>
    </r>
  </si>
  <si>
    <r>
      <t>f</t>
    </r>
    <r>
      <rPr>
        <b/>
        <vertAlign val="subscript"/>
        <sz val="11"/>
        <color theme="1"/>
        <rFont val="Calibri"/>
        <family val="2"/>
        <scheme val="minor"/>
      </rPr>
      <t>cu</t>
    </r>
    <r>
      <rPr>
        <b/>
        <sz val="11"/>
        <color theme="1"/>
        <rFont val="Calibri"/>
        <family val="2"/>
        <scheme val="minor"/>
      </rPr>
      <t xml:space="preserve"> (Mpa)</t>
    </r>
  </si>
  <si>
    <t>Age (days)</t>
  </si>
  <si>
    <t>Parameter</t>
  </si>
  <si>
    <t>Max</t>
  </si>
  <si>
    <t>Min</t>
  </si>
  <si>
    <t>Value</t>
  </si>
  <si>
    <r>
      <rPr>
        <b/>
        <sz val="14"/>
        <color theme="1"/>
        <rFont val="GreekC"/>
      </rPr>
      <t>τ</t>
    </r>
    <r>
      <rPr>
        <b/>
        <sz val="11"/>
        <color theme="1"/>
        <rFont val="Calibri"/>
        <family val="2"/>
        <scheme val="minor"/>
      </rPr>
      <t>u (N/mm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</si>
  <si>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rPr>
        <b/>
        <sz val="12"/>
        <color theme="1"/>
        <rFont val="Calibri"/>
        <family val="2"/>
        <scheme val="minor"/>
      </rPr>
      <t>S</t>
    </r>
    <r>
      <rPr>
        <b/>
        <vertAlign val="subscript"/>
        <sz val="12"/>
        <color theme="1"/>
        <rFont val="Calibri"/>
        <family val="2"/>
        <scheme val="minor"/>
      </rPr>
      <t xml:space="preserve">u </t>
    </r>
    <r>
      <rPr>
        <b/>
        <sz val="11"/>
        <color theme="1"/>
        <rFont val="Calibri"/>
        <family val="2"/>
        <scheme val="minor"/>
      </rPr>
      <t>mm</t>
    </r>
  </si>
  <si>
    <t>Shifted to zero &amp; normalized</t>
  </si>
  <si>
    <t>β</t>
  </si>
  <si>
    <t>α</t>
  </si>
  <si>
    <t>value</t>
  </si>
  <si>
    <t>max</t>
  </si>
  <si>
    <t>min</t>
  </si>
  <si>
    <t>normalized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</si>
  <si>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</si>
  <si>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</si>
  <si>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</si>
  <si>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</si>
  <si>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</si>
  <si>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</si>
  <si>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</si>
  <si>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</si>
  <si>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</si>
  <si>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Thresh</t>
  </si>
  <si>
    <t>Hidden nodes values</t>
  </si>
  <si>
    <t>sum</t>
  </si>
  <si>
    <t>sigmoidal</t>
  </si>
  <si>
    <t>Connections between inputs and hidden nodes</t>
  </si>
  <si>
    <t>Connections between hidden nodes and outputs</t>
  </si>
  <si>
    <t>thrish</t>
  </si>
  <si>
    <t>denorm.</t>
  </si>
  <si>
    <r>
      <t>Interfacial Length L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(mm)</t>
    </r>
  </si>
  <si>
    <r>
      <t>f</t>
    </r>
    <r>
      <rPr>
        <vertAlign val="subscript"/>
        <sz val="11"/>
        <color theme="1"/>
        <rFont val="Calibri"/>
        <family val="2"/>
        <scheme val="minor"/>
      </rPr>
      <t>cu</t>
    </r>
    <r>
      <rPr>
        <sz val="11"/>
        <color theme="1"/>
        <rFont val="Calibri"/>
        <family val="2"/>
        <scheme val="minor"/>
      </rPr>
      <t xml:space="preserve"> (Mpa)</t>
    </r>
  </si>
  <si>
    <r>
      <rPr>
        <sz val="14"/>
        <color theme="1"/>
        <rFont val="GreekC"/>
      </rPr>
      <t>τ</t>
    </r>
    <r>
      <rPr>
        <sz val="11"/>
        <color theme="1"/>
        <rFont val="Calibri"/>
        <family val="2"/>
        <scheme val="minor"/>
      </rPr>
      <t>u (N/mm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</si>
  <si>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rPr>
        <sz val="12"/>
        <color theme="1"/>
        <rFont val="Calibri"/>
        <family val="2"/>
        <scheme val="minor"/>
      </rPr>
      <t>S</t>
    </r>
    <r>
      <rPr>
        <vertAlign val="subscript"/>
        <sz val="12"/>
        <color theme="1"/>
        <rFont val="Calibri"/>
        <family val="2"/>
        <scheme val="minor"/>
      </rPr>
      <t xml:space="preserve">u </t>
    </r>
    <r>
      <rPr>
        <sz val="11"/>
        <color theme="1"/>
        <rFont val="Calibri"/>
        <family val="2"/>
        <scheme val="minor"/>
      </rPr>
      <t>mm</t>
    </r>
  </si>
  <si>
    <t>Fill this column</t>
  </si>
  <si>
    <t>stress</t>
  </si>
  <si>
    <t>Def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</si>
</sst>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E+00"/>
    <numFmt numFmtId="165" formatCode="0.000000"/>
    <numFmt numFmtId="166" formatCode="0.0"/>
  </numFmts>
  <fonts count="2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GreekC"/>
    </font>
    <font>
      <b/>
      <sz val="14"/>
      <color theme="1"/>
      <name val="GreekC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GreekC"/>
    </font>
    <font>
      <sz val="14"/>
      <color theme="1"/>
      <name val="GreekC"/>
    </font>
    <font>
      <vertAlign val="superscript"/>
      <sz val="11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7" borderId="5" xfId="0" applyFont="1" applyFill="1" applyBorder="1" applyAlignment="1">
      <alignment horizontal="center" vertical="center"/>
    </xf>
    <xf numFmtId="11" fontId="0" fillId="0" borderId="5" xfId="0" applyNumberFormat="1" applyFont="1" applyBorder="1" applyAlignment="1">
      <alignment horizontal="center" vertical="center"/>
    </xf>
    <xf numFmtId="11" fontId="0" fillId="8" borderId="5" xfId="0" applyNumberFormat="1" applyFont="1" applyFill="1" applyBorder="1" applyAlignment="1">
      <alignment horizontal="center" vertical="center"/>
    </xf>
    <xf numFmtId="0" fontId="0" fillId="8" borderId="5" xfId="0" applyFont="1" applyFill="1" applyBorder="1" applyAlignment="1">
      <alignment horizontal="center" vertical="center"/>
    </xf>
    <xf numFmtId="11" fontId="0" fillId="7" borderId="5" xfId="0" applyNumberFormat="1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0" fillId="6" borderId="7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7" borderId="13" xfId="0" applyFont="1" applyFill="1" applyBorder="1" applyAlignment="1">
      <alignment horizontal="center" vertical="center"/>
    </xf>
    <xf numFmtId="0" fontId="0" fillId="7" borderId="14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 wrapText="1"/>
    </xf>
    <xf numFmtId="11" fontId="0" fillId="0" borderId="14" xfId="0" applyNumberFormat="1" applyFont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11" fontId="0" fillId="0" borderId="3" xfId="0" applyNumberFormat="1" applyFont="1" applyBorder="1" applyAlignment="1">
      <alignment horizontal="center" vertical="center"/>
    </xf>
    <xf numFmtId="11" fontId="0" fillId="0" borderId="4" xfId="0" applyNumberFormat="1" applyFont="1" applyBorder="1" applyAlignment="1">
      <alignment horizontal="center" vertical="center"/>
    </xf>
    <xf numFmtId="0" fontId="0" fillId="8" borderId="13" xfId="0" applyFont="1" applyFill="1" applyBorder="1" applyAlignment="1">
      <alignment horizontal="center" vertical="center"/>
    </xf>
    <xf numFmtId="0" fontId="0" fillId="8" borderId="14" xfId="0" applyFont="1" applyFill="1" applyBorder="1" applyAlignment="1">
      <alignment horizontal="center" vertical="center"/>
    </xf>
    <xf numFmtId="11" fontId="0" fillId="7" borderId="14" xfId="0" applyNumberFormat="1" applyFont="1" applyFill="1" applyBorder="1" applyAlignment="1">
      <alignment horizontal="center" vertical="center"/>
    </xf>
    <xf numFmtId="0" fontId="0" fillId="8" borderId="7" xfId="0" applyFont="1" applyFill="1" applyBorder="1" applyAlignment="1">
      <alignment horizontal="center" vertical="center"/>
    </xf>
    <xf numFmtId="164" fontId="0" fillId="8" borderId="3" xfId="0" applyNumberFormat="1" applyFont="1" applyFill="1" applyBorder="1" applyAlignment="1">
      <alignment horizontal="center" vertical="center"/>
    </xf>
    <xf numFmtId="164" fontId="0" fillId="8" borderId="4" xfId="0" applyNumberFormat="1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17" fillId="7" borderId="13" xfId="0" applyFont="1" applyFill="1" applyBorder="1" applyAlignment="1">
      <alignment horizontal="center" vertical="center" wrapText="1"/>
    </xf>
    <xf numFmtId="0" fontId="21" fillId="7" borderId="13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164" fontId="0" fillId="8" borderId="14" xfId="0" applyNumberFormat="1" applyFont="1" applyFill="1" applyBorder="1" applyAlignment="1">
      <alignment horizontal="center" vertical="center"/>
    </xf>
    <xf numFmtId="11" fontId="0" fillId="8" borderId="3" xfId="0" applyNumberFormat="1" applyFont="1" applyFill="1" applyBorder="1" applyAlignment="1">
      <alignment horizontal="center" vertical="center"/>
    </xf>
    <xf numFmtId="0" fontId="0" fillId="6" borderId="6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11" fontId="0" fillId="0" borderId="13" xfId="0" applyNumberFormat="1" applyFont="1" applyBorder="1" applyAlignment="1">
      <alignment horizontal="center" vertical="center"/>
    </xf>
    <xf numFmtId="11" fontId="0" fillId="0" borderId="7" xfId="0" applyNumberFormat="1" applyFont="1" applyBorder="1" applyAlignment="1">
      <alignment horizontal="center" vertical="center"/>
    </xf>
    <xf numFmtId="166" fontId="0" fillId="0" borderId="0" xfId="0" applyNumberFormat="1" applyFont="1" applyBorder="1" applyAlignment="1">
      <alignment horizontal="center" vertical="center"/>
    </xf>
    <xf numFmtId="166" fontId="0" fillId="0" borderId="14" xfId="0" applyNumberFormat="1" applyFont="1" applyBorder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/>
    </xf>
    <xf numFmtId="166" fontId="0" fillId="0" borderId="6" xfId="0" applyNumberFormat="1" applyFont="1" applyBorder="1" applyAlignment="1">
      <alignment horizontal="center" vertical="center"/>
    </xf>
    <xf numFmtId="166" fontId="0" fillId="0" borderId="2" xfId="0" applyNumberFormat="1" applyFont="1" applyBorder="1" applyAlignment="1">
      <alignment horizontal="center" vertical="center"/>
    </xf>
    <xf numFmtId="166" fontId="0" fillId="0" borderId="13" xfId="0" applyNumberFormat="1" applyFont="1" applyBorder="1" applyAlignment="1">
      <alignment horizontal="center" vertical="center"/>
    </xf>
    <xf numFmtId="166" fontId="0" fillId="0" borderId="7" xfId="0" applyNumberFormat="1" applyFont="1" applyBorder="1" applyAlignment="1">
      <alignment horizontal="center" vertical="center"/>
    </xf>
    <xf numFmtId="165" fontId="0" fillId="0" borderId="8" xfId="0" applyNumberFormat="1" applyFont="1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 vertical="center"/>
    </xf>
    <xf numFmtId="165" fontId="0" fillId="0" borderId="24" xfId="0" applyNumberFormat="1" applyFont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 applyProtection="1">
      <alignment horizontal="center" vertical="center"/>
      <protection locked="0"/>
    </xf>
    <xf numFmtId="0" fontId="0" fillId="0" borderId="22" xfId="0" applyFont="1" applyFill="1" applyBorder="1" applyAlignment="1" applyProtection="1">
      <alignment horizontal="center" vertical="center"/>
      <protection locked="0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fgColor theme="0"/>
          <bgColor rgb="FF00B0F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xVal>
            <c:numRef>
              <c:f>Sheet3!$F$6:$F$1180</c:f>
              <c:numCache>
                <c:formatCode>General</c:formatCode>
                <c:ptCount val="1175"/>
                <c:pt idx="0">
                  <c:v>0</c:v>
                </c:pt>
                <c:pt idx="1">
                  <c:v>0.34598070398839742</c:v>
                </c:pt>
                <c:pt idx="2">
                  <c:v>0.34944051102828139</c:v>
                </c:pt>
                <c:pt idx="3">
                  <c:v>0.3529349161385642</c:v>
                </c:pt>
                <c:pt idx="4">
                  <c:v>0.35646426529994985</c:v>
                </c:pt>
                <c:pt idx="5">
                  <c:v>0.36002890795294934</c:v>
                </c:pt>
                <c:pt idx="6">
                  <c:v>0.36362919703247881</c:v>
                </c:pt>
                <c:pt idx="7">
                  <c:v>0.36726548900280359</c:v>
                </c:pt>
                <c:pt idx="8">
                  <c:v>0.37093814389283164</c:v>
                </c:pt>
                <c:pt idx="9">
                  <c:v>0.37464752533175993</c:v>
                </c:pt>
                <c:pt idx="10">
                  <c:v>0.37839400058507755</c:v>
                </c:pt>
                <c:pt idx="11">
                  <c:v>0.38217794059092836</c:v>
                </c:pt>
                <c:pt idx="12">
                  <c:v>0.38599971999683763</c:v>
                </c:pt>
                <c:pt idx="13">
                  <c:v>0.38985971719680601</c:v>
                </c:pt>
                <c:pt idx="14">
                  <c:v>0.39375831436877406</c:v>
                </c:pt>
                <c:pt idx="15">
                  <c:v>0.39769589751246182</c:v>
                </c:pt>
                <c:pt idx="16">
                  <c:v>0.40167285648758644</c:v>
                </c:pt>
                <c:pt idx="17">
                  <c:v>0.40568958505246233</c:v>
                </c:pt>
                <c:pt idx="18">
                  <c:v>0.40974648090298693</c:v>
                </c:pt>
                <c:pt idx="19">
                  <c:v>0.41384394571201683</c:v>
                </c:pt>
                <c:pt idx="20">
                  <c:v>0.41798238516913699</c:v>
                </c:pt>
                <c:pt idx="21">
                  <c:v>0.42216220902082835</c:v>
                </c:pt>
                <c:pt idx="22">
                  <c:v>0.42638383111103662</c:v>
                </c:pt>
                <c:pt idx="23">
                  <c:v>0.43064766942214699</c:v>
                </c:pt>
                <c:pt idx="24">
                  <c:v>0.43495414611636846</c:v>
                </c:pt>
                <c:pt idx="25">
                  <c:v>0.43930368757753213</c:v>
                </c:pt>
                <c:pt idx="26">
                  <c:v>0.44369672445330743</c:v>
                </c:pt>
                <c:pt idx="27">
                  <c:v>0.44813369169784051</c:v>
                </c:pt>
                <c:pt idx="28">
                  <c:v>0.45261502861481889</c:v>
                </c:pt>
                <c:pt idx="29">
                  <c:v>0.45714117890096706</c:v>
                </c:pt>
                <c:pt idx="30">
                  <c:v>0.46171259068997672</c:v>
                </c:pt>
                <c:pt idx="31">
                  <c:v>0.4663297165968765</c:v>
                </c:pt>
                <c:pt idx="32">
                  <c:v>0.47099301376284525</c:v>
                </c:pt>
                <c:pt idx="33">
                  <c:v>0.47570294390047368</c:v>
                </c:pt>
                <c:pt idx="34">
                  <c:v>0.48045997333947843</c:v>
                </c:pt>
                <c:pt idx="35">
                  <c:v>0.48526457307287324</c:v>
                </c:pt>
                <c:pt idx="36">
                  <c:v>0.49011721880360198</c:v>
                </c:pt>
                <c:pt idx="37">
                  <c:v>0.49501839099163802</c:v>
                </c:pt>
                <c:pt idx="38">
                  <c:v>0.49996857490155439</c:v>
                </c:pt>
                <c:pt idx="39">
                  <c:v>0.50496826065056999</c:v>
                </c:pt>
                <c:pt idx="40">
                  <c:v>0.51001794325707572</c:v>
                </c:pt>
                <c:pt idx="41">
                  <c:v>0.51511812268964652</c:v>
                </c:pt>
                <c:pt idx="42">
                  <c:v>0.52026930391654302</c:v>
                </c:pt>
                <c:pt idx="43">
                  <c:v>0.52547199695570845</c:v>
                </c:pt>
                <c:pt idx="44">
                  <c:v>0.53072671692526552</c:v>
                </c:pt>
                <c:pt idx="45">
                  <c:v>0.53603398409451819</c:v>
                </c:pt>
                <c:pt idx="46">
                  <c:v>0.54139432393546338</c:v>
                </c:pt>
                <c:pt idx="47">
                  <c:v>0.54680826717481801</c:v>
                </c:pt>
                <c:pt idx="48">
                  <c:v>0.55227634984656615</c:v>
                </c:pt>
                <c:pt idx="49">
                  <c:v>0.55779911334503185</c:v>
                </c:pt>
                <c:pt idx="50">
                  <c:v>0.56337710447848222</c:v>
                </c:pt>
                <c:pt idx="51">
                  <c:v>0.56901087552326701</c:v>
                </c:pt>
                <c:pt idx="52">
                  <c:v>0.57470098427849969</c:v>
                </c:pt>
                <c:pt idx="53">
                  <c:v>0.58044799412128467</c:v>
                </c:pt>
                <c:pt idx="54">
                  <c:v>0.58625247406249748</c:v>
                </c:pt>
                <c:pt idx="55">
                  <c:v>0.59211499880312246</c:v>
                </c:pt>
                <c:pt idx="56">
                  <c:v>0.59803614879115374</c:v>
                </c:pt>
                <c:pt idx="57">
                  <c:v>0.60401651027906533</c:v>
                </c:pt>
                <c:pt idx="58">
                  <c:v>0.61005667538185604</c:v>
                </c:pt>
                <c:pt idx="59">
                  <c:v>0.61615724213567458</c:v>
                </c:pt>
                <c:pt idx="60">
                  <c:v>0.62231881455703131</c:v>
                </c:pt>
                <c:pt idx="61">
                  <c:v>0.62854200270260163</c:v>
                </c:pt>
              </c:numCache>
            </c:numRef>
          </c:xVal>
          <c:yVal>
            <c:numRef>
              <c:f>Sheet3!$G$6:$G$1180</c:f>
              <c:numCache>
                <c:formatCode>General</c:formatCode>
                <c:ptCount val="1175"/>
                <c:pt idx="0">
                  <c:v>0</c:v>
                </c:pt>
                <c:pt idx="1">
                  <c:v>2.3001752988422588</c:v>
                </c:pt>
                <c:pt idx="2">
                  <c:v>2.2396023789944328</c:v>
                </c:pt>
                <c:pt idx="3">
                  <c:v>2.2395265680765233</c:v>
                </c:pt>
                <c:pt idx="4">
                  <c:v>2.239450001654268</c:v>
                </c:pt>
                <c:pt idx="5">
                  <c:v>2.2393726722248899</c:v>
                </c:pt>
                <c:pt idx="6">
                  <c:v>2.2392945722116324</c:v>
                </c:pt>
                <c:pt idx="7">
                  <c:v>2.2392156939630392</c:v>
                </c:pt>
                <c:pt idx="8">
                  <c:v>2.2391360297522298</c:v>
                </c:pt>
                <c:pt idx="9">
                  <c:v>2.2390555717761673</c:v>
                </c:pt>
                <c:pt idx="10">
                  <c:v>2.2389743121549186</c:v>
                </c:pt>
                <c:pt idx="11">
                  <c:v>2.2388922429309077</c:v>
                </c:pt>
                <c:pt idx="12">
                  <c:v>2.2388093560681637</c:v>
                </c:pt>
                <c:pt idx="13">
                  <c:v>2.2387256434515601</c:v>
                </c:pt>
                <c:pt idx="14">
                  <c:v>2.2386410968860453</c:v>
                </c:pt>
                <c:pt idx="15">
                  <c:v>2.2385557080958707</c:v>
                </c:pt>
                <c:pt idx="16">
                  <c:v>2.2384694687238085</c:v>
                </c:pt>
                <c:pt idx="17">
                  <c:v>2.2383823703303598</c:v>
                </c:pt>
                <c:pt idx="18">
                  <c:v>2.2382944043929611</c:v>
                </c:pt>
                <c:pt idx="19">
                  <c:v>2.2382055623051791</c:v>
                </c:pt>
                <c:pt idx="20">
                  <c:v>2.2381158353758979</c:v>
                </c:pt>
                <c:pt idx="21">
                  <c:v>2.238025214828502</c:v>
                </c:pt>
                <c:pt idx="22">
                  <c:v>2.2379336918000483</c:v>
                </c:pt>
                <c:pt idx="23">
                  <c:v>2.2378412573404312</c:v>
                </c:pt>
                <c:pt idx="24">
                  <c:v>2.2377479024115416</c:v>
                </c:pt>
                <c:pt idx="25">
                  <c:v>2.2376536178864157</c:v>
                </c:pt>
                <c:pt idx="26">
                  <c:v>2.2375583945483783</c:v>
                </c:pt>
                <c:pt idx="27">
                  <c:v>2.2374622230901742</c:v>
                </c:pt>
                <c:pt idx="28">
                  <c:v>2.2373650941130974</c:v>
                </c:pt>
                <c:pt idx="29">
                  <c:v>2.2372669981261071</c:v>
                </c:pt>
                <c:pt idx="30">
                  <c:v>2.2371679255449379</c:v>
                </c:pt>
                <c:pt idx="31">
                  <c:v>2.2370678666912016</c:v>
                </c:pt>
                <c:pt idx="32">
                  <c:v>2.2369668117914787</c:v>
                </c:pt>
                <c:pt idx="33">
                  <c:v>2.2368647509764057</c:v>
                </c:pt>
                <c:pt idx="34">
                  <c:v>2.2367616742797503</c:v>
                </c:pt>
                <c:pt idx="35">
                  <c:v>2.2366575716374775</c:v>
                </c:pt>
                <c:pt idx="36">
                  <c:v>2.2365524328868118</c:v>
                </c:pt>
                <c:pt idx="37">
                  <c:v>2.236446247765286</c:v>
                </c:pt>
                <c:pt idx="38">
                  <c:v>2.2363390059097834</c:v>
                </c:pt>
                <c:pt idx="39">
                  <c:v>2.2362306968555696</c:v>
                </c:pt>
                <c:pt idx="40">
                  <c:v>2.2361213100353186</c:v>
                </c:pt>
                <c:pt idx="41">
                  <c:v>2.2360108347781278</c:v>
                </c:pt>
                <c:pt idx="42">
                  <c:v>2.2358992603085208</c:v>
                </c:pt>
                <c:pt idx="43">
                  <c:v>2.2357865757454505</c:v>
                </c:pt>
                <c:pt idx="44">
                  <c:v>2.2356727701012797</c:v>
                </c:pt>
                <c:pt idx="45">
                  <c:v>2.2355578322807665</c:v>
                </c:pt>
                <c:pt idx="46">
                  <c:v>2.2354417510800282</c:v>
                </c:pt>
                <c:pt idx="47">
                  <c:v>2.2353245151855048</c:v>
                </c:pt>
                <c:pt idx="48">
                  <c:v>2.2352061131729073</c:v>
                </c:pt>
                <c:pt idx="49">
                  <c:v>2.2350865335061587</c:v>
                </c:pt>
                <c:pt idx="50">
                  <c:v>2.2349657645363266</c:v>
                </c:pt>
                <c:pt idx="51">
                  <c:v>2.2348437945005437</c:v>
                </c:pt>
                <c:pt idx="52">
                  <c:v>2.2347206115209182</c:v>
                </c:pt>
                <c:pt idx="53">
                  <c:v>2.2345962036034379</c:v>
                </c:pt>
                <c:pt idx="54">
                  <c:v>2.2344705586368612</c:v>
                </c:pt>
                <c:pt idx="55">
                  <c:v>2.2343436643915986</c:v>
                </c:pt>
                <c:pt idx="56">
                  <c:v>2.2342155085185844</c:v>
                </c:pt>
                <c:pt idx="57">
                  <c:v>2.2340860785481378</c:v>
                </c:pt>
                <c:pt idx="58">
                  <c:v>2.2339553618888166</c:v>
                </c:pt>
                <c:pt idx="59">
                  <c:v>2.2338233458262553</c:v>
                </c:pt>
                <c:pt idx="60">
                  <c:v>2.2336900175219965</c:v>
                </c:pt>
                <c:pt idx="61">
                  <c:v>2.2335553640123114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6E-814C-BEF1-83300B1B8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3660415"/>
        <c:axId val="1993662063"/>
      </c:scatterChart>
      <c:valAx>
        <c:axId val="1993660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 mm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3662063"/>
        <c:crosses val="autoZero"/>
        <c:crossBetween val="midCat"/>
      </c:valAx>
      <c:valAx>
        <c:axId val="1993662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τ</a:t>
                </a:r>
                <a:r>
                  <a:rPr lang="en-US"/>
                  <a:t>u (N/mm2)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36604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203200</xdr:colOff>
      <xdr:row>15</xdr:row>
      <xdr:rowOff>50800</xdr:rowOff>
    </xdr:from>
    <xdr:to>
      <xdr:col>4</xdr:col>
      <xdr:colOff>609600</xdr:colOff>
      <xdr:row>16</xdr:row>
      <xdr:rowOff>152400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id="{3D070CB9-67B0-E64E-8D80-7E9E829A3BC4}"/>
            </a:ext>
          </a:extLst>
        </xdr:cNvPr>
        <xdr:cNvSpPr/>
      </xdr:nvSpPr>
      <xdr:spPr>
        <a:xfrm rot="16200000">
          <a:off x="4381500" y="3136900"/>
          <a:ext cx="304800" cy="406400"/>
        </a:xfrm>
        <a:prstGeom prst="rightArrow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609600</xdr:colOff>
      <xdr:row>9</xdr:row>
      <xdr:rowOff>0</xdr:rowOff>
    </xdr:from>
    <xdr:to>
      <xdr:col>13</xdr:col>
      <xdr:colOff>241300</xdr:colOff>
      <xdr:row>22</xdr:row>
      <xdr:rowOff>203200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7B99EE-6606-4A4D-BA05-2DA432E4E3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9:G23"/>
  <sheetViews>
    <sheetView tabSelected="1" workbookViewId="0">
      <selection activeCell="J27" sqref="J27"/>
    </sheetView>
  </sheetViews>
  <sheetFormatPr defaultColWidth="10.875" defaultRowHeight="15.75" x14ac:dyDescent="0.25"/>
  <cols>
    <col min="1" max="3" width="10.875" style="4"/>
    <col min="4" max="4" width="21.625" style="4" customWidth="1"/>
    <col min="5" max="16384" width="10.875" style="4"/>
  </cols>
  <sheetData>
    <row r="9" spans="4:7" ht="16.5" thickBot="1" x14ac:dyDescent="0.3"/>
    <row r="10" spans="4:7" ht="16.5" thickBot="1" x14ac:dyDescent="0.3">
      <c r="D10" s="51" t="s">
        <v>5</v>
      </c>
      <c r="E10" s="54" t="s">
        <v>8</v>
      </c>
      <c r="F10" s="62" t="s">
        <v>6</v>
      </c>
      <c r="G10" s="63" t="s">
        <v>7</v>
      </c>
    </row>
    <row r="11" spans="4:7" x14ac:dyDescent="0.25">
      <c r="D11" s="52" t="s">
        <v>0</v>
      </c>
      <c r="E11" s="64">
        <v>200</v>
      </c>
      <c r="F11" s="55">
        <v>219</v>
      </c>
      <c r="G11" s="56">
        <v>107.7</v>
      </c>
    </row>
    <row r="12" spans="4:7" ht="15.95" customHeight="1" x14ac:dyDescent="0.25">
      <c r="D12" s="52" t="s">
        <v>1</v>
      </c>
      <c r="E12" s="65">
        <v>5</v>
      </c>
      <c r="F12" s="57">
        <v>6</v>
      </c>
      <c r="G12" s="49">
        <v>2.5</v>
      </c>
    </row>
    <row r="13" spans="4:7" ht="18" x14ac:dyDescent="0.25">
      <c r="D13" s="52" t="s">
        <v>2</v>
      </c>
      <c r="E13" s="65">
        <v>800</v>
      </c>
      <c r="F13" s="57">
        <v>1095</v>
      </c>
      <c r="G13" s="49">
        <v>190</v>
      </c>
    </row>
    <row r="14" spans="4:7" ht="18" x14ac:dyDescent="0.25">
      <c r="D14" s="52" t="s">
        <v>3</v>
      </c>
      <c r="E14" s="65">
        <v>90</v>
      </c>
      <c r="F14" s="57">
        <v>96.428571428571431</v>
      </c>
      <c r="G14" s="49">
        <v>9.11</v>
      </c>
    </row>
    <row r="15" spans="4:7" ht="16.5" thickBot="1" x14ac:dyDescent="0.3">
      <c r="D15" s="53" t="s">
        <v>4</v>
      </c>
      <c r="E15" s="66">
        <v>300</v>
      </c>
      <c r="F15" s="58">
        <v>365</v>
      </c>
      <c r="G15" s="50">
        <v>28</v>
      </c>
    </row>
    <row r="16" spans="4:7" x14ac:dyDescent="0.25">
      <c r="E16" s="67"/>
      <c r="F16" s="48"/>
      <c r="G16" s="48"/>
    </row>
    <row r="17" spans="4:7" ht="15.95" customHeight="1" thickBot="1" x14ac:dyDescent="0.3"/>
    <row r="18" spans="4:7" ht="16.5" thickBot="1" x14ac:dyDescent="0.3">
      <c r="D18" s="72" t="s">
        <v>39</v>
      </c>
      <c r="E18" s="73"/>
      <c r="F18" s="73"/>
      <c r="G18" s="74"/>
    </row>
    <row r="19" spans="4:7" ht="15.95" customHeight="1" x14ac:dyDescent="0.25"/>
    <row r="20" spans="4:7" ht="16.5" thickBot="1" x14ac:dyDescent="0.3"/>
    <row r="21" spans="4:7" ht="15.95" customHeight="1" x14ac:dyDescent="0.25">
      <c r="D21" s="75" t="s">
        <v>9</v>
      </c>
      <c r="E21" s="68" t="s">
        <v>10</v>
      </c>
      <c r="F21" s="70" t="s">
        <v>11</v>
      </c>
      <c r="G21" s="71"/>
    </row>
    <row r="22" spans="4:7" ht="16.5" thickBot="1" x14ac:dyDescent="0.3">
      <c r="D22" s="76"/>
      <c r="E22" s="69"/>
      <c r="F22" s="1" t="s">
        <v>12</v>
      </c>
      <c r="G22" s="2" t="s">
        <v>13</v>
      </c>
    </row>
    <row r="23" spans="4:7" ht="16.5" thickBot="1" x14ac:dyDescent="0.3">
      <c r="D23" s="59">
        <f>Sheet2!H36</f>
        <v>2.3001752988422588</v>
      </c>
      <c r="E23" s="60">
        <f>Sheet2!H37</f>
        <v>0.34598070398839742</v>
      </c>
      <c r="F23" s="60">
        <f>Sheet2!H38</f>
        <v>0.97369858852270819</v>
      </c>
      <c r="G23" s="61">
        <f>Sheet2!H39</f>
        <v>-9.6871256665923555E-3</v>
      </c>
    </row>
  </sheetData>
  <sheetProtection selectLockedCells="1"/>
  <mergeCells count="4">
    <mergeCell ref="E21:E22"/>
    <mergeCell ref="F21:G21"/>
    <mergeCell ref="D18:G18"/>
    <mergeCell ref="D21:D22"/>
  </mergeCells>
  <conditionalFormatting sqref="E16">
    <cfRule type="cellIs" dxfId="3" priority="4" operator="greaterThan">
      <formula>F16</formula>
    </cfRule>
  </conditionalFormatting>
  <conditionalFormatting sqref="E16">
    <cfRule type="cellIs" dxfId="2" priority="3" operator="lessThan">
      <formula>G16</formula>
    </cfRule>
  </conditionalFormatting>
  <conditionalFormatting sqref="E11:E15">
    <cfRule type="cellIs" dxfId="1" priority="1" operator="lessThan">
      <formula>G11</formula>
    </cfRule>
    <cfRule type="cellIs" dxfId="0" priority="2" operator="greaterThan">
      <formula>F11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M39"/>
  <sheetViews>
    <sheetView topLeftCell="A4" workbookViewId="0">
      <selection activeCell="O30" sqref="O30"/>
    </sheetView>
  </sheetViews>
  <sheetFormatPr defaultColWidth="10.875" defaultRowHeight="15.75" x14ac:dyDescent="0.25"/>
  <cols>
    <col min="1" max="2" width="10.875" style="4"/>
    <col min="3" max="3" width="22" style="4" customWidth="1"/>
    <col min="4" max="4" width="11.375" style="4" bestFit="1" customWidth="1"/>
    <col min="5" max="5" width="11.625" style="4" customWidth="1"/>
    <col min="6" max="6" width="19.125" style="4" customWidth="1"/>
    <col min="7" max="12" width="11.375" style="4" bestFit="1" customWidth="1"/>
    <col min="13" max="16384" width="10.875" style="4"/>
  </cols>
  <sheetData>
    <row r="3" spans="3:12" ht="16.5" thickBot="1" x14ac:dyDescent="0.3"/>
    <row r="4" spans="3:12" ht="33" x14ac:dyDescent="0.25">
      <c r="C4" s="10" t="s">
        <v>5</v>
      </c>
      <c r="D4" s="11" t="s">
        <v>0</v>
      </c>
      <c r="E4" s="11" t="s">
        <v>1</v>
      </c>
      <c r="F4" s="11" t="s">
        <v>35</v>
      </c>
      <c r="G4" s="11" t="s">
        <v>36</v>
      </c>
      <c r="H4" s="12" t="s">
        <v>4</v>
      </c>
    </row>
    <row r="5" spans="3:12" x14ac:dyDescent="0.25">
      <c r="C5" s="13" t="s">
        <v>14</v>
      </c>
      <c r="D5" s="3">
        <f>Sheet1!E11</f>
        <v>200</v>
      </c>
      <c r="E5" s="3">
        <f>Sheet1!E12</f>
        <v>5</v>
      </c>
      <c r="F5" s="3">
        <f>Sheet1!E13</f>
        <v>800</v>
      </c>
      <c r="G5" s="3">
        <f>Sheet1!E14</f>
        <v>90</v>
      </c>
      <c r="H5" s="14">
        <f>Sheet1!E15</f>
        <v>300</v>
      </c>
    </row>
    <row r="6" spans="3:12" x14ac:dyDescent="0.25">
      <c r="C6" s="15" t="s">
        <v>15</v>
      </c>
      <c r="D6" s="3">
        <v>250</v>
      </c>
      <c r="E6" s="3">
        <v>7</v>
      </c>
      <c r="F6" s="3">
        <v>1300</v>
      </c>
      <c r="G6" s="3">
        <v>120</v>
      </c>
      <c r="H6" s="14">
        <v>450</v>
      </c>
    </row>
    <row r="7" spans="3:12" x14ac:dyDescent="0.25">
      <c r="C7" s="16" t="s">
        <v>16</v>
      </c>
      <c r="D7" s="3">
        <v>75</v>
      </c>
      <c r="E7" s="3">
        <v>1.5</v>
      </c>
      <c r="F7" s="3">
        <v>0</v>
      </c>
      <c r="G7" s="3">
        <v>0</v>
      </c>
      <c r="H7" s="14">
        <v>0</v>
      </c>
    </row>
    <row r="8" spans="3:12" ht="16.5" thickBot="1" x14ac:dyDescent="0.3">
      <c r="C8" s="17" t="s">
        <v>17</v>
      </c>
      <c r="D8" s="18">
        <f>(D5-D7)/(D6-D7)</f>
        <v>0.7142857142857143</v>
      </c>
      <c r="E8" s="18">
        <f t="shared" ref="E8:H8" si="0">(E5-E7)/(E6-E7)</f>
        <v>0.63636363636363635</v>
      </c>
      <c r="F8" s="18">
        <f t="shared" si="0"/>
        <v>0.61538461538461542</v>
      </c>
      <c r="G8" s="18">
        <f t="shared" si="0"/>
        <v>0.75</v>
      </c>
      <c r="H8" s="19">
        <f t="shared" si="0"/>
        <v>0.66666666666666663</v>
      </c>
    </row>
    <row r="10" spans="3:12" ht="16.5" thickBot="1" x14ac:dyDescent="0.3"/>
    <row r="11" spans="3:12" x14ac:dyDescent="0.25">
      <c r="C11" s="77" t="s">
        <v>31</v>
      </c>
      <c r="D11" s="78"/>
      <c r="E11" s="78"/>
      <c r="F11" s="78"/>
      <c r="G11" s="78"/>
      <c r="H11" s="78"/>
      <c r="I11" s="78"/>
      <c r="J11" s="78"/>
      <c r="K11" s="78"/>
      <c r="L11" s="79"/>
    </row>
    <row r="12" spans="3:12" x14ac:dyDescent="0.25">
      <c r="C12" s="20"/>
      <c r="D12" s="5" t="s">
        <v>18</v>
      </c>
      <c r="E12" s="5" t="s">
        <v>19</v>
      </c>
      <c r="F12" s="5" t="s">
        <v>20</v>
      </c>
      <c r="G12" s="5" t="s">
        <v>21</v>
      </c>
      <c r="H12" s="5" t="s">
        <v>22</v>
      </c>
      <c r="I12" s="5" t="s">
        <v>23</v>
      </c>
      <c r="J12" s="5" t="s">
        <v>24</v>
      </c>
      <c r="K12" s="5" t="s">
        <v>25</v>
      </c>
      <c r="L12" s="21" t="s">
        <v>26</v>
      </c>
    </row>
    <row r="13" spans="3:12" x14ac:dyDescent="0.25">
      <c r="C13" s="22" t="s">
        <v>0</v>
      </c>
      <c r="D13" s="6">
        <v>-11.167999999999999</v>
      </c>
      <c r="E13" s="6">
        <v>-18.564</v>
      </c>
      <c r="F13" s="6">
        <v>-20.946999999999999</v>
      </c>
      <c r="G13" s="6">
        <v>-11.363</v>
      </c>
      <c r="H13" s="6">
        <v>-8.6870999999999992</v>
      </c>
      <c r="I13" s="6">
        <v>-11.286</v>
      </c>
      <c r="J13" s="6">
        <v>-2.2612000000000001</v>
      </c>
      <c r="K13" s="6">
        <v>-3.6364999999999998</v>
      </c>
      <c r="L13" s="23">
        <v>-2.7248999999999999</v>
      </c>
    </row>
    <row r="14" spans="3:12" x14ac:dyDescent="0.25">
      <c r="C14" s="22" t="s">
        <v>1</v>
      </c>
      <c r="D14" s="6">
        <v>11.471</v>
      </c>
      <c r="E14" s="6">
        <v>0.96370999999999996</v>
      </c>
      <c r="F14" s="6">
        <v>30.805</v>
      </c>
      <c r="G14" s="6">
        <v>-8.2469999999999999</v>
      </c>
      <c r="H14" s="6">
        <v>-18.521000000000001</v>
      </c>
      <c r="I14" s="6">
        <v>-7.7229999999999999</v>
      </c>
      <c r="J14" s="6">
        <v>-4.5617999999999999</v>
      </c>
      <c r="K14" s="6">
        <v>5.3243999999999998</v>
      </c>
      <c r="L14" s="23">
        <v>1.4638</v>
      </c>
    </row>
    <row r="15" spans="3:12" ht="18" x14ac:dyDescent="0.25">
      <c r="C15" s="22" t="s">
        <v>35</v>
      </c>
      <c r="D15" s="6">
        <v>-6.0807000000000002</v>
      </c>
      <c r="E15" s="6">
        <v>-15.977</v>
      </c>
      <c r="F15" s="6">
        <v>0.43669999999999998</v>
      </c>
      <c r="G15" s="6">
        <v>-5.2534000000000001</v>
      </c>
      <c r="H15" s="6">
        <v>-4.9264000000000001</v>
      </c>
      <c r="I15" s="6">
        <v>-12.124000000000001</v>
      </c>
      <c r="J15" s="6">
        <v>-4.7012999999999998</v>
      </c>
      <c r="K15" s="6">
        <v>-2.7128999999999999</v>
      </c>
      <c r="L15" s="23">
        <v>0.74456999999999995</v>
      </c>
    </row>
    <row r="16" spans="3:12" ht="18" x14ac:dyDescent="0.25">
      <c r="C16" s="22" t="s">
        <v>36</v>
      </c>
      <c r="D16" s="6">
        <v>-15.348000000000001</v>
      </c>
      <c r="E16" s="6">
        <v>-15.391</v>
      </c>
      <c r="F16" s="6">
        <v>1.5516000000000001</v>
      </c>
      <c r="G16" s="6">
        <v>-3.6564999999999999</v>
      </c>
      <c r="H16" s="6">
        <v>20.364999999999998</v>
      </c>
      <c r="I16" s="6">
        <v>1.728</v>
      </c>
      <c r="J16" s="6">
        <v>1.5468999999999999</v>
      </c>
      <c r="K16" s="6">
        <v>-5.5525000000000002</v>
      </c>
      <c r="L16" s="23">
        <v>0.89690999999999999</v>
      </c>
    </row>
    <row r="17" spans="3:13" x14ac:dyDescent="0.25">
      <c r="C17" s="24" t="s">
        <v>4</v>
      </c>
      <c r="D17" s="6">
        <v>-16.513000000000002</v>
      </c>
      <c r="E17" s="6">
        <v>-0.92781000000000002</v>
      </c>
      <c r="F17" s="6">
        <v>-6.2150999999999996</v>
      </c>
      <c r="G17" s="6">
        <v>9.2489000000000008</v>
      </c>
      <c r="H17" s="6">
        <v>-0.61965000000000003</v>
      </c>
      <c r="I17" s="6">
        <v>-6.4154</v>
      </c>
      <c r="J17" s="6">
        <v>-2.3565999999999998</v>
      </c>
      <c r="K17" s="6">
        <v>-3.3719999999999999</v>
      </c>
      <c r="L17" s="23">
        <v>-3.6690999999999998</v>
      </c>
    </row>
    <row r="18" spans="3:13" ht="16.5" thickBot="1" x14ac:dyDescent="0.3">
      <c r="C18" s="25" t="s">
        <v>27</v>
      </c>
      <c r="D18" s="26">
        <v>5.2571000000000003</v>
      </c>
      <c r="E18" s="26">
        <v>11.978</v>
      </c>
      <c r="F18" s="26">
        <v>-8.7081</v>
      </c>
      <c r="G18" s="26">
        <v>4.7117000000000004</v>
      </c>
      <c r="H18" s="26">
        <v>7.2640000000000002</v>
      </c>
      <c r="I18" s="26">
        <v>6.2415000000000003</v>
      </c>
      <c r="J18" s="26">
        <v>2.3431999999999999</v>
      </c>
      <c r="K18" s="26">
        <v>-0.84279999999999999</v>
      </c>
      <c r="L18" s="27">
        <v>-0.69142999999999999</v>
      </c>
    </row>
    <row r="20" spans="3:13" ht="16.5" thickBot="1" x14ac:dyDescent="0.3"/>
    <row r="21" spans="3:13" x14ac:dyDescent="0.25">
      <c r="C21" s="77" t="s">
        <v>28</v>
      </c>
      <c r="D21" s="78"/>
      <c r="E21" s="78"/>
      <c r="F21" s="78"/>
      <c r="G21" s="78"/>
      <c r="H21" s="78"/>
      <c r="I21" s="78"/>
      <c r="J21" s="78"/>
      <c r="K21" s="78"/>
      <c r="L21" s="79"/>
    </row>
    <row r="22" spans="3:13" x14ac:dyDescent="0.25">
      <c r="C22" s="28"/>
      <c r="D22" s="8" t="s">
        <v>18</v>
      </c>
      <c r="E22" s="8" t="s">
        <v>19</v>
      </c>
      <c r="F22" s="8" t="s">
        <v>20</v>
      </c>
      <c r="G22" s="8" t="s">
        <v>21</v>
      </c>
      <c r="H22" s="8" t="s">
        <v>22</v>
      </c>
      <c r="I22" s="8" t="s">
        <v>23</v>
      </c>
      <c r="J22" s="8" t="s">
        <v>24</v>
      </c>
      <c r="K22" s="8" t="s">
        <v>25</v>
      </c>
      <c r="L22" s="29" t="s">
        <v>26</v>
      </c>
    </row>
    <row r="23" spans="3:13" x14ac:dyDescent="0.25">
      <c r="C23" s="20" t="s">
        <v>29</v>
      </c>
      <c r="D23" s="9">
        <f t="shared" ref="D23:L23" si="1">($D$8*D13)+($E$8*D14)+($F$8*D15)+($G$8*D16)+($H$8*D17)+D18</f>
        <v>-21.681951481851481</v>
      </c>
      <c r="E23" s="9">
        <f t="shared" si="1"/>
        <v>-22.662520000000001</v>
      </c>
      <c r="F23" s="9">
        <f t="shared" si="1"/>
        <v>-6.7780225774225773</v>
      </c>
      <c r="G23" s="9">
        <f t="shared" si="1"/>
        <v>-8.4621226856476834</v>
      </c>
      <c r="H23" s="9">
        <f t="shared" si="1"/>
        <v>1.1018568931068922</v>
      </c>
      <c r="I23" s="9">
        <f t="shared" si="1"/>
        <v>-17.176421345321344</v>
      </c>
      <c r="J23" s="9">
        <f t="shared" si="1"/>
        <v>-5.4789058524808532</v>
      </c>
      <c r="K23" s="9">
        <f t="shared" si="1"/>
        <v>-8.1338973776223771</v>
      </c>
      <c r="L23" s="30">
        <f t="shared" si="1"/>
        <v>-3.0214652955377956</v>
      </c>
    </row>
    <row r="24" spans="3:13" ht="16.5" thickBot="1" x14ac:dyDescent="0.3">
      <c r="C24" s="31" t="s">
        <v>30</v>
      </c>
      <c r="D24" s="32">
        <f t="shared" ref="D24:L24" si="2">1/(1+EXP(-D23))</f>
        <v>3.8339647391790187E-10</v>
      </c>
      <c r="E24" s="32">
        <f t="shared" si="2"/>
        <v>1.4381116945134502E-10</v>
      </c>
      <c r="F24" s="32">
        <f t="shared" si="2"/>
        <v>1.1372292541353547E-3</v>
      </c>
      <c r="G24" s="32">
        <f t="shared" si="2"/>
        <v>2.1127837391749472E-4</v>
      </c>
      <c r="H24" s="32">
        <f t="shared" si="2"/>
        <v>0.7506078697247931</v>
      </c>
      <c r="I24" s="32">
        <f t="shared" si="2"/>
        <v>3.4703635708364208E-8</v>
      </c>
      <c r="J24" s="32">
        <f t="shared" si="2"/>
        <v>4.1565450774416913E-3</v>
      </c>
      <c r="K24" s="32">
        <f t="shared" si="2"/>
        <v>2.9333632012313389E-4</v>
      </c>
      <c r="L24" s="33">
        <f t="shared" si="2"/>
        <v>4.6465509286394716E-2</v>
      </c>
    </row>
    <row r="26" spans="3:13" ht="16.5" thickBot="1" x14ac:dyDescent="0.3"/>
    <row r="27" spans="3:13" x14ac:dyDescent="0.25">
      <c r="C27" s="77" t="s">
        <v>32</v>
      </c>
      <c r="D27" s="78"/>
      <c r="E27" s="78"/>
      <c r="F27" s="78"/>
      <c r="G27" s="78"/>
      <c r="H27" s="78"/>
      <c r="I27" s="78"/>
      <c r="J27" s="78"/>
      <c r="K27" s="78"/>
      <c r="L27" s="78"/>
      <c r="M27" s="79"/>
    </row>
    <row r="28" spans="3:13" x14ac:dyDescent="0.25">
      <c r="C28" s="20"/>
      <c r="D28" s="5" t="s">
        <v>18</v>
      </c>
      <c r="E28" s="5" t="s">
        <v>19</v>
      </c>
      <c r="F28" s="5" t="s">
        <v>20</v>
      </c>
      <c r="G28" s="5" t="s">
        <v>21</v>
      </c>
      <c r="H28" s="5" t="s">
        <v>22</v>
      </c>
      <c r="I28" s="5" t="s">
        <v>23</v>
      </c>
      <c r="J28" s="5" t="s">
        <v>24</v>
      </c>
      <c r="K28" s="5" t="s">
        <v>25</v>
      </c>
      <c r="L28" s="5" t="s">
        <v>26</v>
      </c>
      <c r="M28" s="34" t="s">
        <v>33</v>
      </c>
    </row>
    <row r="29" spans="3:13" ht="17.100000000000001" customHeight="1" x14ac:dyDescent="0.25">
      <c r="C29" s="35" t="s">
        <v>37</v>
      </c>
      <c r="D29" s="6">
        <v>4.2785000000000002</v>
      </c>
      <c r="E29" s="6">
        <v>-2.7452000000000001</v>
      </c>
      <c r="F29" s="6">
        <v>-3.6385999999999998</v>
      </c>
      <c r="G29" s="6">
        <v>1.4556</v>
      </c>
      <c r="H29" s="6">
        <v>0.65039999999999998</v>
      </c>
      <c r="I29" s="6">
        <v>6.9741</v>
      </c>
      <c r="J29" s="6">
        <v>-6.8361999999999998</v>
      </c>
      <c r="K29" s="6">
        <v>2.2181000000000002</v>
      </c>
      <c r="L29" s="6">
        <v>0.36133999999999999</v>
      </c>
      <c r="M29" s="23">
        <v>0.71652000000000005</v>
      </c>
    </row>
    <row r="30" spans="3:13" ht="17.100000000000001" customHeight="1" x14ac:dyDescent="0.25">
      <c r="C30" s="22" t="s">
        <v>38</v>
      </c>
      <c r="D30" s="6">
        <v>-5.8959000000000001</v>
      </c>
      <c r="E30" s="6">
        <v>-0.83547000000000005</v>
      </c>
      <c r="F30" s="6">
        <v>7.1864999999999997</v>
      </c>
      <c r="G30" s="6">
        <v>3.6547999999999998</v>
      </c>
      <c r="H30" s="6">
        <v>3.3673000000000002</v>
      </c>
      <c r="I30" s="6">
        <v>2.2096</v>
      </c>
      <c r="J30" s="6">
        <v>-0.46143000000000001</v>
      </c>
      <c r="K30" s="6">
        <v>5.2499000000000002</v>
      </c>
      <c r="L30" s="6">
        <v>1.4916</v>
      </c>
      <c r="M30" s="23">
        <v>-5.702</v>
      </c>
    </row>
    <row r="31" spans="3:13" x14ac:dyDescent="0.25">
      <c r="C31" s="36" t="s">
        <v>12</v>
      </c>
      <c r="D31" s="6">
        <v>-3.2118000000000002</v>
      </c>
      <c r="E31" s="6">
        <v>0.31123000000000001</v>
      </c>
      <c r="F31" s="6">
        <v>4.4484000000000004</v>
      </c>
      <c r="G31" s="6">
        <v>-0.10657999999999999</v>
      </c>
      <c r="H31" s="6">
        <v>1.3581000000000001</v>
      </c>
      <c r="I31" s="6">
        <v>2.5051000000000001</v>
      </c>
      <c r="J31" s="6">
        <v>0.18948999999999999</v>
      </c>
      <c r="K31" s="6">
        <v>-1.228</v>
      </c>
      <c r="L31" s="6">
        <v>-3.1118999999999999</v>
      </c>
      <c r="M31" s="23">
        <v>0.20451</v>
      </c>
    </row>
    <row r="32" spans="3:13" ht="16.5" thickBot="1" x14ac:dyDescent="0.3">
      <c r="C32" s="37" t="s">
        <v>13</v>
      </c>
      <c r="D32" s="26">
        <v>-5.1262999999999996</v>
      </c>
      <c r="E32" s="26">
        <v>3.4878999999999998</v>
      </c>
      <c r="F32" s="26">
        <v>3.7000999999999999</v>
      </c>
      <c r="G32" s="26">
        <v>-5.4935</v>
      </c>
      <c r="H32" s="26">
        <v>1.4985999999999999</v>
      </c>
      <c r="I32" s="26">
        <v>9.8767000000000004E-3</v>
      </c>
      <c r="J32" s="26">
        <v>-1.9040999999999999</v>
      </c>
      <c r="K32" s="26">
        <v>-6.0761000000000003E-2</v>
      </c>
      <c r="L32" s="26">
        <v>-5.8284000000000002E-2</v>
      </c>
      <c r="M32" s="27">
        <v>2.4418000000000002</v>
      </c>
    </row>
    <row r="34" spans="3:10" ht="16.5" thickBot="1" x14ac:dyDescent="0.3"/>
    <row r="35" spans="3:10" x14ac:dyDescent="0.25">
      <c r="C35" s="38"/>
      <c r="D35" s="39" t="s">
        <v>29</v>
      </c>
      <c r="E35" s="40" t="s">
        <v>30</v>
      </c>
      <c r="H35" s="43" t="s">
        <v>34</v>
      </c>
      <c r="I35" s="44" t="s">
        <v>15</v>
      </c>
      <c r="J35" s="45" t="s">
        <v>16</v>
      </c>
    </row>
    <row r="36" spans="3:10" ht="22.5" x14ac:dyDescent="0.25">
      <c r="C36" s="35" t="s">
        <v>37</v>
      </c>
      <c r="D36" s="7">
        <f>($D$24*D29)+($E$24*E29)+($F$24*F29)+(G29*$G$24)+($H$24*H29)+($I$24*I29)+($J$24*J29)+($K$24*K29)+($L$24*L29)+M29</f>
        <v>1.1899107391369843</v>
      </c>
      <c r="E36" s="41">
        <f>1/(1+EXP(-D36))</f>
        <v>0.76672509961408619</v>
      </c>
      <c r="H36" s="46">
        <f>(E36*(I36-J36))+J36</f>
        <v>2.3001752988422588</v>
      </c>
      <c r="I36" s="3">
        <v>3</v>
      </c>
      <c r="J36" s="14">
        <v>0</v>
      </c>
    </row>
    <row r="37" spans="3:10" ht="18.75" x14ac:dyDescent="0.25">
      <c r="C37" s="22" t="s">
        <v>38</v>
      </c>
      <c r="D37" s="7">
        <f>($D$24*D30)+($E$24*E30)+($F$24*F30)+(G30*$G$24)+($H$24*H30)+($I$24*I30)+($J$24*J30)+($K$24*K30)+($L$24*L30)+M30</f>
        <v>-3.0966031823358136</v>
      </c>
      <c r="E37" s="41">
        <f>1/(1+EXP(-D37))</f>
        <v>4.3247587998549678E-2</v>
      </c>
      <c r="H37" s="46">
        <f>(E37*(I37-J37))+J37</f>
        <v>0.34598070398839742</v>
      </c>
      <c r="I37" s="3">
        <v>8</v>
      </c>
      <c r="J37" s="14">
        <v>0</v>
      </c>
    </row>
    <row r="38" spans="3:10" x14ac:dyDescent="0.25">
      <c r="C38" s="36" t="s">
        <v>12</v>
      </c>
      <c r="D38" s="7">
        <f>($D$24*D31)+($E$24*E31)+($F$24*F31)+(G31*$G$24)+($H$24*H31)+($I$24*I31)+($J$24*J31)+($K$24*K31)+($L$24*L31)+M31</f>
        <v>1.0847783545649701</v>
      </c>
      <c r="E38" s="41">
        <f>1/(1+EXP(-D38))</f>
        <v>0.74739717704541631</v>
      </c>
      <c r="H38" s="46">
        <f>(E38*(I38-J38))+J38</f>
        <v>0.97369858852270819</v>
      </c>
      <c r="I38" s="3">
        <v>1.1000000000000001</v>
      </c>
      <c r="J38" s="14">
        <v>0.6</v>
      </c>
    </row>
    <row r="39" spans="3:10" ht="16.5" thickBot="1" x14ac:dyDescent="0.3">
      <c r="C39" s="37" t="s">
        <v>13</v>
      </c>
      <c r="D39" s="42">
        <f>($D$24*D32)+($E$24*E32)+($F$24*F32)+(G32*$G$24)+($H$24*H32)+($I$24*I32)+($J$24*J32)+($K$24*K32)+($L$24*L32)+M32</f>
        <v>3.5590676600312845</v>
      </c>
      <c r="E39" s="33">
        <f>1/(1+EXP(-D39))</f>
        <v>0.97232249809545046</v>
      </c>
      <c r="H39" s="47">
        <f>(E39*(I39-J39))+J39</f>
        <v>-9.6871256665923555E-3</v>
      </c>
      <c r="I39" s="18">
        <v>0</v>
      </c>
      <c r="J39" s="19">
        <v>-0.35</v>
      </c>
    </row>
  </sheetData>
  <sheetProtection selectLockedCells="1" selectUnlockedCells="1"/>
  <mergeCells count="3">
    <mergeCell ref="C11:L11"/>
    <mergeCell ref="C21:L21"/>
    <mergeCell ref="C27:M27"/>
  </mergeCells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G67"/>
  <sheetViews>
    <sheetView topLeftCell="A96" zoomScale="119" workbookViewId="0">
      <selection activeCell="K108" sqref="K108"/>
    </sheetView>
  </sheetViews>
  <sheetFormatPr defaultColWidth="11" defaultRowHeight="15.75" x14ac:dyDescent="0.25"/>
  <sheetData>
    <row r="5" spans="6:7" x14ac:dyDescent="0.25">
      <c r="F5" t="s">
        <v>41</v>
      </c>
      <c r="G5" t="s">
        <v>40</v>
      </c>
    </row>
    <row r="6" spans="6:7" x14ac:dyDescent="0.25">
      <c r="F6">
        <v>0</v>
      </c>
      <c r="G6">
        <v>0</v>
      </c>
    </row>
    <row r="7" spans="6:7" x14ac:dyDescent="0.25">
      <c r="F7">
        <f>Sheet1!E23</f>
        <v>0.34598070398839742</v>
      </c>
      <c r="G7">
        <f>Sheet1!D23</f>
        <v>2.3001752988422588</v>
      </c>
    </row>
    <row r="8" spans="6:7" x14ac:dyDescent="0.25">
      <c r="F8">
        <f>F7*1.01</f>
        <v>0.34944051102828139</v>
      </c>
      <c r="G8">
        <f>$G$7*Sheet1!$F$23*EXP(Sheet1!$G$23*(Sheet3!F8-Sheet3!$F$7))</f>
        <v>2.2396023789944328</v>
      </c>
    </row>
    <row r="9" spans="6:7" x14ac:dyDescent="0.25">
      <c r="F9">
        <f t="shared" ref="F9:F72" si="0">F8*1.01</f>
        <v>0.3529349161385642</v>
      </c>
      <c r="G9">
        <f>$G$7*Sheet1!$F$23*EXP(Sheet1!$G$23*(Sheet3!F9-Sheet3!$F$7))</f>
        <v>2.2395265680765233</v>
      </c>
    </row>
    <row r="10" spans="6:7" x14ac:dyDescent="0.25">
      <c r="F10">
        <f t="shared" si="0"/>
        <v>0.35646426529994985</v>
      </c>
      <c r="G10">
        <f>$G$7*Sheet1!$F$23*EXP(Sheet1!$G$23*(Sheet3!F10-Sheet3!$F$7))</f>
        <v>2.239450001654268</v>
      </c>
    </row>
    <row r="11" spans="6:7" x14ac:dyDescent="0.25">
      <c r="F11">
        <f t="shared" si="0"/>
        <v>0.36002890795294934</v>
      </c>
      <c r="G11">
        <f>$G$7*Sheet1!$F$23*EXP(Sheet1!$G$23*(Sheet3!F11-Sheet3!$F$7))</f>
        <v>2.2393726722248899</v>
      </c>
    </row>
    <row r="12" spans="6:7" x14ac:dyDescent="0.25">
      <c r="F12">
        <f t="shared" si="0"/>
        <v>0.36362919703247881</v>
      </c>
      <c r="G12">
        <f>$G$7*Sheet1!$F$23*EXP(Sheet1!$G$23*(Sheet3!F12-Sheet3!$F$7))</f>
        <v>2.2392945722116324</v>
      </c>
    </row>
    <row r="13" spans="6:7" x14ac:dyDescent="0.25">
      <c r="F13">
        <f t="shared" si="0"/>
        <v>0.36726548900280359</v>
      </c>
      <c r="G13">
        <f>$G$7*Sheet1!$F$23*EXP(Sheet1!$G$23*(Sheet3!F13-Sheet3!$F$7))</f>
        <v>2.2392156939630392</v>
      </c>
    </row>
    <row r="14" spans="6:7" x14ac:dyDescent="0.25">
      <c r="F14">
        <f t="shared" si="0"/>
        <v>0.37093814389283164</v>
      </c>
      <c r="G14">
        <f>$G$7*Sheet1!$F$23*EXP(Sheet1!$G$23*(Sheet3!F14-Sheet3!$F$7))</f>
        <v>2.2391360297522298</v>
      </c>
    </row>
    <row r="15" spans="6:7" x14ac:dyDescent="0.25">
      <c r="F15">
        <f t="shared" si="0"/>
        <v>0.37464752533175993</v>
      </c>
      <c r="G15">
        <f>$G$7*Sheet1!$F$23*EXP(Sheet1!$G$23*(Sheet3!F15-Sheet3!$F$7))</f>
        <v>2.2390555717761673</v>
      </c>
    </row>
    <row r="16" spans="6:7" x14ac:dyDescent="0.25">
      <c r="F16">
        <f t="shared" si="0"/>
        <v>0.37839400058507755</v>
      </c>
      <c r="G16">
        <f>$G$7*Sheet1!$F$23*EXP(Sheet1!$G$23*(Sheet3!F16-Sheet3!$F$7))</f>
        <v>2.2389743121549186</v>
      </c>
    </row>
    <row r="17" spans="6:7" x14ac:dyDescent="0.25">
      <c r="F17">
        <f t="shared" si="0"/>
        <v>0.38217794059092836</v>
      </c>
      <c r="G17">
        <f>$G$7*Sheet1!$F$23*EXP(Sheet1!$G$23*(Sheet3!F17-Sheet3!$F$7))</f>
        <v>2.2388922429309077</v>
      </c>
    </row>
    <row r="18" spans="6:7" x14ac:dyDescent="0.25">
      <c r="F18">
        <f t="shared" si="0"/>
        <v>0.38599971999683763</v>
      </c>
      <c r="G18">
        <f>$G$7*Sheet1!$F$23*EXP(Sheet1!$G$23*(Sheet3!F18-Sheet3!$F$7))</f>
        <v>2.2388093560681637</v>
      </c>
    </row>
    <row r="19" spans="6:7" x14ac:dyDescent="0.25">
      <c r="F19">
        <f t="shared" si="0"/>
        <v>0.38985971719680601</v>
      </c>
      <c r="G19">
        <f>$G$7*Sheet1!$F$23*EXP(Sheet1!$G$23*(Sheet3!F19-Sheet3!$F$7))</f>
        <v>2.2387256434515601</v>
      </c>
    </row>
    <row r="20" spans="6:7" x14ac:dyDescent="0.25">
      <c r="F20">
        <f t="shared" si="0"/>
        <v>0.39375831436877406</v>
      </c>
      <c r="G20">
        <f>$G$7*Sheet1!$F$23*EXP(Sheet1!$G$23*(Sheet3!F20-Sheet3!$F$7))</f>
        <v>2.2386410968860453</v>
      </c>
    </row>
    <row r="21" spans="6:7" x14ac:dyDescent="0.25">
      <c r="F21">
        <f t="shared" si="0"/>
        <v>0.39769589751246182</v>
      </c>
      <c r="G21">
        <f>$G$7*Sheet1!$F$23*EXP(Sheet1!$G$23*(Sheet3!F21-Sheet3!$F$7))</f>
        <v>2.2385557080958707</v>
      </c>
    </row>
    <row r="22" spans="6:7" x14ac:dyDescent="0.25">
      <c r="F22">
        <f t="shared" si="0"/>
        <v>0.40167285648758644</v>
      </c>
      <c r="G22">
        <f>$G$7*Sheet1!$F$23*EXP(Sheet1!$G$23*(Sheet3!F22-Sheet3!$F$7))</f>
        <v>2.2384694687238085</v>
      </c>
    </row>
    <row r="23" spans="6:7" x14ac:dyDescent="0.25">
      <c r="F23">
        <f t="shared" si="0"/>
        <v>0.40568958505246233</v>
      </c>
      <c r="G23">
        <f>$G$7*Sheet1!$F$23*EXP(Sheet1!$G$23*(Sheet3!F23-Sheet3!$F$7))</f>
        <v>2.2383823703303598</v>
      </c>
    </row>
    <row r="24" spans="6:7" x14ac:dyDescent="0.25">
      <c r="F24">
        <f t="shared" si="0"/>
        <v>0.40974648090298693</v>
      </c>
      <c r="G24">
        <f>$G$7*Sheet1!$F$23*EXP(Sheet1!$G$23*(Sheet3!F24-Sheet3!$F$7))</f>
        <v>2.2382944043929611</v>
      </c>
    </row>
    <row r="25" spans="6:7" x14ac:dyDescent="0.25">
      <c r="F25">
        <f t="shared" si="0"/>
        <v>0.41384394571201683</v>
      </c>
      <c r="G25">
        <f>$G$7*Sheet1!$F$23*EXP(Sheet1!$G$23*(Sheet3!F25-Sheet3!$F$7))</f>
        <v>2.2382055623051791</v>
      </c>
    </row>
    <row r="26" spans="6:7" x14ac:dyDescent="0.25">
      <c r="F26">
        <f t="shared" si="0"/>
        <v>0.41798238516913699</v>
      </c>
      <c r="G26">
        <f>$G$7*Sheet1!$F$23*EXP(Sheet1!$G$23*(Sheet3!F26-Sheet3!$F$7))</f>
        <v>2.2381158353758979</v>
      </c>
    </row>
    <row r="27" spans="6:7" x14ac:dyDescent="0.25">
      <c r="F27">
        <f t="shared" si="0"/>
        <v>0.42216220902082835</v>
      </c>
      <c r="G27">
        <f>$G$7*Sheet1!$F$23*EXP(Sheet1!$G$23*(Sheet3!F27-Sheet3!$F$7))</f>
        <v>2.238025214828502</v>
      </c>
    </row>
    <row r="28" spans="6:7" x14ac:dyDescent="0.25">
      <c r="F28">
        <f t="shared" si="0"/>
        <v>0.42638383111103662</v>
      </c>
      <c r="G28">
        <f>$G$7*Sheet1!$F$23*EXP(Sheet1!$G$23*(Sheet3!F28-Sheet3!$F$7))</f>
        <v>2.2379336918000483</v>
      </c>
    </row>
    <row r="29" spans="6:7" x14ac:dyDescent="0.25">
      <c r="F29">
        <f t="shared" si="0"/>
        <v>0.43064766942214699</v>
      </c>
      <c r="G29">
        <f>$G$7*Sheet1!$F$23*EXP(Sheet1!$G$23*(Sheet3!F29-Sheet3!$F$7))</f>
        <v>2.2378412573404312</v>
      </c>
    </row>
    <row r="30" spans="6:7" x14ac:dyDescent="0.25">
      <c r="F30">
        <f t="shared" si="0"/>
        <v>0.43495414611636846</v>
      </c>
      <c r="G30">
        <f>$G$7*Sheet1!$F$23*EXP(Sheet1!$G$23*(Sheet3!F30-Sheet3!$F$7))</f>
        <v>2.2377479024115416</v>
      </c>
    </row>
    <row r="31" spans="6:7" x14ac:dyDescent="0.25">
      <c r="F31">
        <f t="shared" si="0"/>
        <v>0.43930368757753213</v>
      </c>
      <c r="G31">
        <f>$G$7*Sheet1!$F$23*EXP(Sheet1!$G$23*(Sheet3!F31-Sheet3!$F$7))</f>
        <v>2.2376536178864157</v>
      </c>
    </row>
    <row r="32" spans="6:7" x14ac:dyDescent="0.25">
      <c r="F32">
        <f t="shared" si="0"/>
        <v>0.44369672445330743</v>
      </c>
      <c r="G32">
        <f>$G$7*Sheet1!$F$23*EXP(Sheet1!$G$23*(Sheet3!F32-Sheet3!$F$7))</f>
        <v>2.2375583945483783</v>
      </c>
    </row>
    <row r="33" spans="6:7" x14ac:dyDescent="0.25">
      <c r="F33">
        <f t="shared" si="0"/>
        <v>0.44813369169784051</v>
      </c>
      <c r="G33">
        <f>$G$7*Sheet1!$F$23*EXP(Sheet1!$G$23*(Sheet3!F33-Sheet3!$F$7))</f>
        <v>2.2374622230901742</v>
      </c>
    </row>
    <row r="34" spans="6:7" x14ac:dyDescent="0.25">
      <c r="F34">
        <f t="shared" si="0"/>
        <v>0.45261502861481889</v>
      </c>
      <c r="G34">
        <f>$G$7*Sheet1!$F$23*EXP(Sheet1!$G$23*(Sheet3!F34-Sheet3!$F$7))</f>
        <v>2.2373650941130974</v>
      </c>
    </row>
    <row r="35" spans="6:7" x14ac:dyDescent="0.25">
      <c r="F35">
        <f t="shared" si="0"/>
        <v>0.45714117890096706</v>
      </c>
      <c r="G35">
        <f>$G$7*Sheet1!$F$23*EXP(Sheet1!$G$23*(Sheet3!F35-Sheet3!$F$7))</f>
        <v>2.2372669981261071</v>
      </c>
    </row>
    <row r="36" spans="6:7" x14ac:dyDescent="0.25">
      <c r="F36">
        <f t="shared" si="0"/>
        <v>0.46171259068997672</v>
      </c>
      <c r="G36">
        <f>$G$7*Sheet1!$F$23*EXP(Sheet1!$G$23*(Sheet3!F36-Sheet3!$F$7))</f>
        <v>2.2371679255449379</v>
      </c>
    </row>
    <row r="37" spans="6:7" x14ac:dyDescent="0.25">
      <c r="F37">
        <f t="shared" si="0"/>
        <v>0.4663297165968765</v>
      </c>
      <c r="G37">
        <f>$G$7*Sheet1!$F$23*EXP(Sheet1!$G$23*(Sheet3!F37-Sheet3!$F$7))</f>
        <v>2.2370678666912016</v>
      </c>
    </row>
    <row r="38" spans="6:7" x14ac:dyDescent="0.25">
      <c r="F38">
        <f t="shared" si="0"/>
        <v>0.47099301376284525</v>
      </c>
      <c r="G38">
        <f>$G$7*Sheet1!$F$23*EXP(Sheet1!$G$23*(Sheet3!F38-Sheet3!$F$7))</f>
        <v>2.2369668117914787</v>
      </c>
    </row>
    <row r="39" spans="6:7" x14ac:dyDescent="0.25">
      <c r="F39">
        <f t="shared" si="0"/>
        <v>0.47570294390047368</v>
      </c>
      <c r="G39">
        <f>$G$7*Sheet1!$F$23*EXP(Sheet1!$G$23*(Sheet3!F39-Sheet3!$F$7))</f>
        <v>2.2368647509764057</v>
      </c>
    </row>
    <row r="40" spans="6:7" x14ac:dyDescent="0.25">
      <c r="F40">
        <f t="shared" si="0"/>
        <v>0.48045997333947843</v>
      </c>
      <c r="G40">
        <f>$G$7*Sheet1!$F$23*EXP(Sheet1!$G$23*(Sheet3!F40-Sheet3!$F$7))</f>
        <v>2.2367616742797503</v>
      </c>
    </row>
    <row r="41" spans="6:7" x14ac:dyDescent="0.25">
      <c r="F41">
        <f t="shared" si="0"/>
        <v>0.48526457307287324</v>
      </c>
      <c r="G41">
        <f>$G$7*Sheet1!$F$23*EXP(Sheet1!$G$23*(Sheet3!F41-Sheet3!$F$7))</f>
        <v>2.2366575716374775</v>
      </c>
    </row>
    <row r="42" spans="6:7" x14ac:dyDescent="0.25">
      <c r="F42">
        <f t="shared" si="0"/>
        <v>0.49011721880360198</v>
      </c>
      <c r="G42">
        <f>$G$7*Sheet1!$F$23*EXP(Sheet1!$G$23*(Sheet3!F42-Sheet3!$F$7))</f>
        <v>2.2365524328868118</v>
      </c>
    </row>
    <row r="43" spans="6:7" x14ac:dyDescent="0.25">
      <c r="F43">
        <f t="shared" si="0"/>
        <v>0.49501839099163802</v>
      </c>
      <c r="G43">
        <f>$G$7*Sheet1!$F$23*EXP(Sheet1!$G$23*(Sheet3!F43-Sheet3!$F$7))</f>
        <v>2.236446247765286</v>
      </c>
    </row>
    <row r="44" spans="6:7" x14ac:dyDescent="0.25">
      <c r="F44">
        <f t="shared" si="0"/>
        <v>0.49996857490155439</v>
      </c>
      <c r="G44">
        <f>$G$7*Sheet1!$F$23*EXP(Sheet1!$G$23*(Sheet3!F44-Sheet3!$F$7))</f>
        <v>2.2363390059097834</v>
      </c>
    </row>
    <row r="45" spans="6:7" x14ac:dyDescent="0.25">
      <c r="F45">
        <f t="shared" si="0"/>
        <v>0.50496826065056999</v>
      </c>
      <c r="G45">
        <f>$G$7*Sheet1!$F$23*EXP(Sheet1!$G$23*(Sheet3!F45-Sheet3!$F$7))</f>
        <v>2.2362306968555696</v>
      </c>
    </row>
    <row r="46" spans="6:7" x14ac:dyDescent="0.25">
      <c r="F46">
        <f t="shared" si="0"/>
        <v>0.51001794325707572</v>
      </c>
      <c r="G46">
        <f>$G$7*Sheet1!$F$23*EXP(Sheet1!$G$23*(Sheet3!F46-Sheet3!$F$7))</f>
        <v>2.2361213100353186</v>
      </c>
    </row>
    <row r="47" spans="6:7" x14ac:dyDescent="0.25">
      <c r="F47">
        <f t="shared" si="0"/>
        <v>0.51511812268964652</v>
      </c>
      <c r="G47">
        <f>$G$7*Sheet1!$F$23*EXP(Sheet1!$G$23*(Sheet3!F47-Sheet3!$F$7))</f>
        <v>2.2360108347781278</v>
      </c>
    </row>
    <row r="48" spans="6:7" x14ac:dyDescent="0.25">
      <c r="F48">
        <f t="shared" si="0"/>
        <v>0.52026930391654302</v>
      </c>
      <c r="G48">
        <f>$G$7*Sheet1!$F$23*EXP(Sheet1!$G$23*(Sheet3!F48-Sheet3!$F$7))</f>
        <v>2.2358992603085208</v>
      </c>
    </row>
    <row r="49" spans="6:7" x14ac:dyDescent="0.25">
      <c r="F49">
        <f t="shared" si="0"/>
        <v>0.52547199695570845</v>
      </c>
      <c r="G49">
        <f>$G$7*Sheet1!$F$23*EXP(Sheet1!$G$23*(Sheet3!F49-Sheet3!$F$7))</f>
        <v>2.2357865757454505</v>
      </c>
    </row>
    <row r="50" spans="6:7" x14ac:dyDescent="0.25">
      <c r="F50">
        <f t="shared" si="0"/>
        <v>0.53072671692526552</v>
      </c>
      <c r="G50">
        <f>$G$7*Sheet1!$F$23*EXP(Sheet1!$G$23*(Sheet3!F50-Sheet3!$F$7))</f>
        <v>2.2356727701012797</v>
      </c>
    </row>
    <row r="51" spans="6:7" x14ac:dyDescent="0.25">
      <c r="F51">
        <f t="shared" si="0"/>
        <v>0.53603398409451819</v>
      </c>
      <c r="G51">
        <f>$G$7*Sheet1!$F$23*EXP(Sheet1!$G$23*(Sheet3!F51-Sheet3!$F$7))</f>
        <v>2.2355578322807665</v>
      </c>
    </row>
    <row r="52" spans="6:7" x14ac:dyDescent="0.25">
      <c r="F52">
        <f t="shared" si="0"/>
        <v>0.54139432393546338</v>
      </c>
      <c r="G52">
        <f>$G$7*Sheet1!$F$23*EXP(Sheet1!$G$23*(Sheet3!F52-Sheet3!$F$7))</f>
        <v>2.2354417510800282</v>
      </c>
    </row>
    <row r="53" spans="6:7" x14ac:dyDescent="0.25">
      <c r="F53">
        <f t="shared" si="0"/>
        <v>0.54680826717481801</v>
      </c>
      <c r="G53">
        <f>$G$7*Sheet1!$F$23*EXP(Sheet1!$G$23*(Sheet3!F53-Sheet3!$F$7))</f>
        <v>2.2353245151855048</v>
      </c>
    </row>
    <row r="54" spans="6:7" x14ac:dyDescent="0.25">
      <c r="F54">
        <f t="shared" si="0"/>
        <v>0.55227634984656615</v>
      </c>
      <c r="G54">
        <f>$G$7*Sheet1!$F$23*EXP(Sheet1!$G$23*(Sheet3!F54-Sheet3!$F$7))</f>
        <v>2.2352061131729073</v>
      </c>
    </row>
    <row r="55" spans="6:7" x14ac:dyDescent="0.25">
      <c r="F55">
        <f t="shared" si="0"/>
        <v>0.55779911334503185</v>
      </c>
      <c r="G55">
        <f>$G$7*Sheet1!$F$23*EXP(Sheet1!$G$23*(Sheet3!F55-Sheet3!$F$7))</f>
        <v>2.2350865335061587</v>
      </c>
    </row>
    <row r="56" spans="6:7" x14ac:dyDescent="0.25">
      <c r="F56">
        <f t="shared" si="0"/>
        <v>0.56337710447848222</v>
      </c>
      <c r="G56">
        <f>$G$7*Sheet1!$F$23*EXP(Sheet1!$G$23*(Sheet3!F56-Sheet3!$F$7))</f>
        <v>2.2349657645363266</v>
      </c>
    </row>
    <row r="57" spans="6:7" x14ac:dyDescent="0.25">
      <c r="F57">
        <f t="shared" si="0"/>
        <v>0.56901087552326701</v>
      </c>
      <c r="G57">
        <f>$G$7*Sheet1!$F$23*EXP(Sheet1!$G$23*(Sheet3!F57-Sheet3!$F$7))</f>
        <v>2.2348437945005437</v>
      </c>
    </row>
    <row r="58" spans="6:7" x14ac:dyDescent="0.25">
      <c r="F58">
        <f t="shared" si="0"/>
        <v>0.57470098427849969</v>
      </c>
      <c r="G58">
        <f>$G$7*Sheet1!$F$23*EXP(Sheet1!$G$23*(Sheet3!F58-Sheet3!$F$7))</f>
        <v>2.2347206115209182</v>
      </c>
    </row>
    <row r="59" spans="6:7" x14ac:dyDescent="0.25">
      <c r="F59">
        <f t="shared" si="0"/>
        <v>0.58044799412128467</v>
      </c>
      <c r="G59">
        <f>$G$7*Sheet1!$F$23*EXP(Sheet1!$G$23*(Sheet3!F59-Sheet3!$F$7))</f>
        <v>2.2345962036034379</v>
      </c>
    </row>
    <row r="60" spans="6:7" x14ac:dyDescent="0.25">
      <c r="F60">
        <f t="shared" si="0"/>
        <v>0.58625247406249748</v>
      </c>
      <c r="G60">
        <f>$G$7*Sheet1!$F$23*EXP(Sheet1!$G$23*(Sheet3!F60-Sheet3!$F$7))</f>
        <v>2.2344705586368612</v>
      </c>
    </row>
    <row r="61" spans="6:7" x14ac:dyDescent="0.25">
      <c r="F61">
        <f t="shared" si="0"/>
        <v>0.59211499880312246</v>
      </c>
      <c r="G61">
        <f>$G$7*Sheet1!$F$23*EXP(Sheet1!$G$23*(Sheet3!F61-Sheet3!$F$7))</f>
        <v>2.2343436643915986</v>
      </c>
    </row>
    <row r="62" spans="6:7" x14ac:dyDescent="0.25">
      <c r="F62">
        <f t="shared" si="0"/>
        <v>0.59803614879115374</v>
      </c>
      <c r="G62">
        <f>$G$7*Sheet1!$F$23*EXP(Sheet1!$G$23*(Sheet3!F62-Sheet3!$F$7))</f>
        <v>2.2342155085185844</v>
      </c>
    </row>
    <row r="63" spans="6:7" x14ac:dyDescent="0.25">
      <c r="F63">
        <f t="shared" si="0"/>
        <v>0.60401651027906533</v>
      </c>
      <c r="G63">
        <f>$G$7*Sheet1!$F$23*EXP(Sheet1!$G$23*(Sheet3!F63-Sheet3!$F$7))</f>
        <v>2.2340860785481378</v>
      </c>
    </row>
    <row r="64" spans="6:7" x14ac:dyDescent="0.25">
      <c r="F64">
        <f t="shared" si="0"/>
        <v>0.61005667538185604</v>
      </c>
      <c r="G64">
        <f>$G$7*Sheet1!$F$23*EXP(Sheet1!$G$23*(Sheet3!F64-Sheet3!$F$7))</f>
        <v>2.2339553618888166</v>
      </c>
    </row>
    <row r="65" spans="6:7" x14ac:dyDescent="0.25">
      <c r="F65">
        <f t="shared" si="0"/>
        <v>0.61615724213567458</v>
      </c>
      <c r="G65">
        <f>$G$7*Sheet1!$F$23*EXP(Sheet1!$G$23*(Sheet3!F65-Sheet3!$F$7))</f>
        <v>2.2338233458262553</v>
      </c>
    </row>
    <row r="66" spans="6:7" x14ac:dyDescent="0.25">
      <c r="F66">
        <f t="shared" si="0"/>
        <v>0.62231881455703131</v>
      </c>
      <c r="G66">
        <f>$G$7*Sheet1!$F$23*EXP(Sheet1!$G$23*(Sheet3!F66-Sheet3!$F$7))</f>
        <v>2.2336900175219965</v>
      </c>
    </row>
    <row r="67" spans="6:7" x14ac:dyDescent="0.25">
      <c r="F67">
        <f t="shared" si="0"/>
        <v>0.62854200270260163</v>
      </c>
      <c r="G67">
        <f>$G$7*Sheet1!$F$23*EXP(Sheet1!$G$23*(Sheet3!F67-Sheet3!$F$7))</f>
        <v>2.2335553640123114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Hatem Almasaeid</dc:creator>
  <cp:lastModifiedBy>PC</cp:lastModifiedBy>
  <dcterms:created xsi:type="dcterms:W3CDTF">2021-05-26T20:05:15Z</dcterms:created>
  <dcterms:modified xsi:type="dcterms:W3CDTF">2022-03-14T08:26:59Z</dcterms:modified>
</cp:coreProperties>
</file>