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/>
  </bookViews>
  <sheets>
    <sheet name="GPS-HRM2&amp;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7" i="1" l="1"/>
  <c r="T47" i="1"/>
  <c r="O47" i="1"/>
  <c r="N47" i="1"/>
  <c r="X47" i="1" s="1"/>
  <c r="I47" i="1"/>
  <c r="J47" i="1" s="1"/>
  <c r="H47" i="1"/>
  <c r="U44" i="1"/>
  <c r="T44" i="1"/>
  <c r="O44" i="1"/>
  <c r="N44" i="1"/>
  <c r="X44" i="1" s="1"/>
  <c r="I44" i="1"/>
  <c r="H44" i="1"/>
  <c r="Y44" i="1" s="1"/>
  <c r="Z44" i="1" s="1"/>
  <c r="U41" i="1"/>
  <c r="V41" i="1" s="1"/>
  <c r="T41" i="1"/>
  <c r="O41" i="1"/>
  <c r="P41" i="1" s="1"/>
  <c r="N41" i="1"/>
  <c r="I41" i="1"/>
  <c r="J41" i="1" s="1"/>
  <c r="H41" i="1"/>
  <c r="Y41" i="1" s="1"/>
  <c r="U38" i="1"/>
  <c r="V38" i="1" s="1"/>
  <c r="T38" i="1"/>
  <c r="O38" i="1"/>
  <c r="P38" i="1" s="1"/>
  <c r="N38" i="1"/>
  <c r="I38" i="1"/>
  <c r="J38" i="1" s="1"/>
  <c r="H38" i="1"/>
  <c r="Y38" i="1" s="1"/>
  <c r="Y35" i="1"/>
  <c r="U35" i="1"/>
  <c r="T35" i="1"/>
  <c r="O35" i="1"/>
  <c r="N35" i="1"/>
  <c r="I35" i="1"/>
  <c r="J35" i="1" s="1"/>
  <c r="H35" i="1"/>
  <c r="U32" i="1"/>
  <c r="V32" i="1" s="1"/>
  <c r="T32" i="1"/>
  <c r="O32" i="1"/>
  <c r="P32" i="1" s="1"/>
  <c r="N32" i="1"/>
  <c r="I32" i="1"/>
  <c r="H32" i="1"/>
  <c r="X32" i="1" s="1"/>
  <c r="U29" i="1"/>
  <c r="V29" i="1" s="1"/>
  <c r="T29" i="1"/>
  <c r="O29" i="1"/>
  <c r="P29" i="1" s="1"/>
  <c r="N29" i="1"/>
  <c r="I29" i="1"/>
  <c r="J29" i="1" s="1"/>
  <c r="H29" i="1"/>
  <c r="X29" i="1" s="1"/>
  <c r="U26" i="1"/>
  <c r="V26" i="1" s="1"/>
  <c r="T26" i="1"/>
  <c r="O26" i="1"/>
  <c r="P26" i="1" s="1"/>
  <c r="N26" i="1"/>
  <c r="I26" i="1"/>
  <c r="J26" i="1" s="1"/>
  <c r="H26" i="1"/>
  <c r="Y26" i="1" s="1"/>
  <c r="U23" i="1"/>
  <c r="T23" i="1"/>
  <c r="Y23" i="1" s="1"/>
  <c r="O23" i="1"/>
  <c r="N23" i="1"/>
  <c r="I23" i="1"/>
  <c r="J23" i="1" s="1"/>
  <c r="H23" i="1"/>
  <c r="U20" i="1"/>
  <c r="V20" i="1" s="1"/>
  <c r="T20" i="1"/>
  <c r="O20" i="1"/>
  <c r="P20" i="1" s="1"/>
  <c r="N20" i="1"/>
  <c r="I20" i="1"/>
  <c r="H20" i="1"/>
  <c r="X20" i="1" s="1"/>
  <c r="U17" i="1"/>
  <c r="V17" i="1" s="1"/>
  <c r="T17" i="1"/>
  <c r="O17" i="1"/>
  <c r="P17" i="1" s="1"/>
  <c r="N17" i="1"/>
  <c r="I17" i="1"/>
  <c r="J17" i="1" s="1"/>
  <c r="H17" i="1"/>
  <c r="X17" i="1" s="1"/>
  <c r="U14" i="1"/>
  <c r="V14" i="1" s="1"/>
  <c r="T14" i="1"/>
  <c r="O14" i="1"/>
  <c r="P14" i="1" s="1"/>
  <c r="N14" i="1"/>
  <c r="I14" i="1"/>
  <c r="J14" i="1" s="1"/>
  <c r="H14" i="1"/>
  <c r="U11" i="1"/>
  <c r="T11" i="1"/>
  <c r="O11" i="1"/>
  <c r="N11" i="1"/>
  <c r="Y11" i="1" s="1"/>
  <c r="I11" i="1"/>
  <c r="J11" i="1" s="1"/>
  <c r="H11" i="1"/>
  <c r="U8" i="1"/>
  <c r="V8" i="1" s="1"/>
  <c r="T8" i="1"/>
  <c r="O8" i="1"/>
  <c r="P8" i="1" s="1"/>
  <c r="N8" i="1"/>
  <c r="I8" i="1"/>
  <c r="H8" i="1"/>
  <c r="X8" i="1" s="1"/>
  <c r="U5" i="1"/>
  <c r="V5" i="1" s="1"/>
  <c r="T5" i="1"/>
  <c r="O5" i="1"/>
  <c r="P5" i="1" s="1"/>
  <c r="N5" i="1"/>
  <c r="I5" i="1"/>
  <c r="J5" i="1" s="1"/>
  <c r="H5" i="1"/>
  <c r="Y5" i="1" s="1"/>
  <c r="J32" i="1" l="1"/>
  <c r="V11" i="1"/>
  <c r="X23" i="1"/>
  <c r="V44" i="1"/>
  <c r="V47" i="1"/>
  <c r="X11" i="1"/>
  <c r="Z11" i="1" s="1"/>
  <c r="X14" i="1"/>
  <c r="P35" i="1"/>
  <c r="Y8" i="1"/>
  <c r="Z8" i="1" s="1"/>
  <c r="J20" i="1"/>
  <c r="Y47" i="1"/>
  <c r="Z47" i="1" s="1"/>
  <c r="Y20" i="1"/>
  <c r="J8" i="1"/>
  <c r="P23" i="1"/>
  <c r="V35" i="1"/>
  <c r="J44" i="1"/>
  <c r="Y32" i="1"/>
  <c r="Z32" i="1" s="1"/>
  <c r="Z35" i="1"/>
  <c r="P11" i="1"/>
  <c r="V23" i="1"/>
  <c r="X35" i="1"/>
  <c r="P44" i="1"/>
  <c r="P47" i="1"/>
  <c r="Z23" i="1"/>
  <c r="Z20" i="1"/>
  <c r="X41" i="1"/>
  <c r="Z41" i="1" s="1"/>
  <c r="Y17" i="1"/>
  <c r="Z17" i="1" s="1"/>
  <c r="Y29" i="1"/>
  <c r="Z29" i="1" s="1"/>
  <c r="X26" i="1"/>
  <c r="Z26" i="1" s="1"/>
  <c r="X38" i="1"/>
  <c r="Z38" i="1" s="1"/>
  <c r="Y14" i="1"/>
  <c r="Z14" i="1" s="1"/>
  <c r="X5" i="1"/>
  <c r="Z5" i="1" s="1"/>
</calcChain>
</file>

<file path=xl/sharedStrings.xml><?xml version="1.0" encoding="utf-8"?>
<sst xmlns="http://schemas.openxmlformats.org/spreadsheetml/2006/main" count="70" uniqueCount="44">
  <si>
    <r>
      <t xml:space="preserve">Intra- and inter-assay variability of GPS-HRM2 and GPS-HRM3 using </t>
    </r>
    <r>
      <rPr>
        <b/>
        <i/>
        <sz val="11"/>
        <color theme="1"/>
        <rFont val="Calibri"/>
        <family val="2"/>
        <scheme val="minor"/>
      </rPr>
      <t xml:space="preserve">Glaesserella parasuis </t>
    </r>
    <r>
      <rPr>
        <b/>
        <sz val="11"/>
        <color theme="1"/>
        <rFont val="Calibri"/>
        <family val="2"/>
        <scheme val="minor"/>
      </rPr>
      <t>serovar specific primers</t>
    </r>
  </si>
  <si>
    <t>Isolate</t>
  </si>
  <si>
    <t xml:space="preserve"> Run 1</t>
  </si>
  <si>
    <t>Run 2</t>
  </si>
  <si>
    <t xml:space="preserve"> Run 3</t>
  </si>
  <si>
    <t>Inter-Assay Variability</t>
  </si>
  <si>
    <t>Glaesserella parasuis</t>
  </si>
  <si>
    <t>strain</t>
  </si>
  <si>
    <t>origin</t>
  </si>
  <si>
    <t>Ct</t>
  </si>
  <si>
    <t>Tm</t>
  </si>
  <si>
    <t xml:space="preserve">Mean Tm </t>
  </si>
  <si>
    <t>SD</t>
  </si>
  <si>
    <t>Intra-assay CV%</t>
  </si>
  <si>
    <t>Inter-assay CV%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</si>
  <si>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</t>
    </r>
  </si>
  <si>
    <t>nr. 4</t>
  </si>
  <si>
    <t>J. Rohde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</si>
  <si>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2</t>
    </r>
  </si>
  <si>
    <t>SW140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</si>
  <si>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3</t>
    </r>
  </si>
  <si>
    <t>SW114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</si>
  <si>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4</t>
    </r>
  </si>
  <si>
    <t>SW124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</si>
  <si>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5</t>
    </r>
  </si>
  <si>
    <t>Nagasaki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</si>
  <si>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6</t>
    </r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</si>
  <si>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7</t>
    </r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</si>
  <si>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8</t>
    </r>
  </si>
  <si>
    <t>C5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</si>
  <si>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9</t>
    </r>
  </si>
  <si>
    <t>D74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</si>
  <si>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10</t>
    </r>
  </si>
  <si>
    <t>H555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</si>
  <si>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11</t>
    </r>
  </si>
  <si>
    <t>H465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</si>
  <si>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12</t>
    </r>
  </si>
  <si>
    <t>H425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</si>
  <si>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13</t>
    </r>
  </si>
  <si>
    <t>84-17975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</si>
  <si>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14</t>
    </r>
  </si>
  <si>
    <t>84-22113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</si>
  <si>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15</t>
    </r>
  </si>
  <si>
    <t>84-15995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</si>
</sst>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2" fontId="0" fillId="0" borderId="0" xfId="0" applyNumberFormat="1"/>
    <xf numFmtId="0" fontId="3" fillId="0" borderId="11" xfId="0" applyFont="1" applyBorder="1" applyAlignment="1">
      <alignment horizontal="center"/>
    </xf>
    <xf numFmtId="2" fontId="6" fillId="0" borderId="14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6" fillId="0" borderId="20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Z66"/>
  <sheetViews>
    <sheetView tabSelected="1" zoomScale="80" zoomScaleNormal="80" workbookViewId="0">
      <selection activeCell="C56" sqref="C56"/>
    </sheetView>
  </sheetViews>
  <sheetFormatPr baseColWidth="10" defaultColWidth="11.42578125" defaultRowHeight="15" x14ac:dyDescent="0.25"/>
  <cols>
    <col min="1" max="1" width="7.5703125" customWidth="1"/>
    <col min="2" max="2" width="26.42578125" style="5" customWidth="1"/>
    <col min="3" max="3" width="9.28515625" style="5" bestFit="1" customWidth="1"/>
    <col min="4" max="4" width="8.140625" style="5" bestFit="1" customWidth="1"/>
    <col min="5" max="5" width="1.85546875" style="2" customWidth="1"/>
    <col min="6" max="7" width="5.42578125" style="5" bestFit="1" customWidth="1"/>
    <col min="8" max="8" width="7.42578125" style="5" bestFit="1" customWidth="1"/>
    <col min="9" max="9" width="5" style="5" bestFit="1" customWidth="1"/>
    <col min="10" max="10" width="13" style="5" bestFit="1" customWidth="1"/>
    <col min="11" max="11" width="1.85546875" style="2" customWidth="1"/>
    <col min="12" max="13" width="5.42578125" style="3" bestFit="1" customWidth="1"/>
    <col min="14" max="14" width="8.42578125" style="3" bestFit="1" customWidth="1"/>
    <col min="15" max="15" width="5" style="3" bestFit="1" customWidth="1"/>
    <col min="16" max="16" width="13" style="3" bestFit="1" customWidth="1"/>
    <col min="17" max="17" width="1.85546875" style="4" customWidth="1"/>
    <col min="18" max="19" width="5.42578125" style="3" bestFit="1" customWidth="1"/>
    <col min="20" max="20" width="8.42578125" style="3" bestFit="1" customWidth="1"/>
    <col min="21" max="21" width="5" style="3" bestFit="1" customWidth="1"/>
    <col min="22" max="22" width="13" style="3" bestFit="1" customWidth="1"/>
    <col min="23" max="23" width="1.85546875" style="4" customWidth="1"/>
    <col min="24" max="24" width="8.42578125" style="3" bestFit="1" customWidth="1"/>
    <col min="25" max="25" width="5" style="3" bestFit="1" customWidth="1"/>
    <col min="26" max="26" width="13" style="3" bestFit="1" customWidth="1"/>
  </cols>
  <sheetData>
    <row r="1" spans="2:26" ht="14.45" x14ac:dyDescent="0.35">
      <c r="B1" s="49" t="s">
        <v>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Q1" s="3"/>
    </row>
    <row r="2" spans="2:26" ht="14.45" x14ac:dyDescent="0.35">
      <c r="H2" s="6"/>
      <c r="N2" s="7"/>
      <c r="Q2" s="3"/>
    </row>
    <row r="3" spans="2:26" thickBot="1" x14ac:dyDescent="0.4">
      <c r="B3" s="52" t="s">
        <v>1</v>
      </c>
      <c r="C3" s="53"/>
      <c r="D3" s="54"/>
      <c r="E3" s="8"/>
      <c r="F3" s="55" t="s">
        <v>2</v>
      </c>
      <c r="G3" s="56"/>
      <c r="H3" s="56"/>
      <c r="I3" s="56"/>
      <c r="J3" s="57"/>
      <c r="K3" s="1"/>
      <c r="L3" s="55" t="s">
        <v>3</v>
      </c>
      <c r="M3" s="56"/>
      <c r="N3" s="56"/>
      <c r="O3" s="56"/>
      <c r="P3" s="57"/>
      <c r="Q3" s="48"/>
      <c r="R3" s="55" t="s">
        <v>4</v>
      </c>
      <c r="S3" s="56"/>
      <c r="T3" s="56"/>
      <c r="U3" s="56"/>
      <c r="V3" s="57"/>
      <c r="W3" s="48"/>
      <c r="X3" s="55" t="s">
        <v>5</v>
      </c>
      <c r="Y3" s="56"/>
      <c r="Z3" s="57"/>
    </row>
    <row r="4" spans="2:26" s="21" customFormat="1" thickBot="1" x14ac:dyDescent="0.4">
      <c r="B4" s="9" t="s">
        <v>6</v>
      </c>
      <c r="C4" s="10" t="s">
        <v>7</v>
      </c>
      <c r="D4" s="11" t="s">
        <v>8</v>
      </c>
      <c r="E4" s="8"/>
      <c r="F4" s="12" t="s">
        <v>9</v>
      </c>
      <c r="G4" s="13" t="s">
        <v>10</v>
      </c>
      <c r="H4" s="14" t="s">
        <v>11</v>
      </c>
      <c r="I4" s="14" t="s">
        <v>12</v>
      </c>
      <c r="J4" s="15" t="s">
        <v>13</v>
      </c>
      <c r="K4" s="16"/>
      <c r="L4" s="12" t="s">
        <v>9</v>
      </c>
      <c r="M4" s="17" t="s">
        <v>10</v>
      </c>
      <c r="N4" s="18" t="s">
        <v>11</v>
      </c>
      <c r="O4" s="18" t="s">
        <v>12</v>
      </c>
      <c r="P4" s="15" t="s">
        <v>13</v>
      </c>
      <c r="Q4" s="4"/>
      <c r="R4" s="12" t="s">
        <v>9</v>
      </c>
      <c r="S4" s="19" t="s">
        <v>10</v>
      </c>
      <c r="T4" s="18" t="s">
        <v>11</v>
      </c>
      <c r="U4" s="18" t="s">
        <v>12</v>
      </c>
      <c r="V4" s="15" t="s">
        <v>13</v>
      </c>
      <c r="W4" s="4"/>
      <c r="X4" s="20" t="s">
        <v>11</v>
      </c>
      <c r="Y4" s="18" t="s">
        <v>12</v>
      </c>
      <c r="Z4" s="15" t="s">
        <v>14</v>
      </c>
    </row>
    <row r="5" spans="2:26" ht="14.45" x14ac:dyDescent="0.35">
      <c r="B5" s="22" t="s">
        <v>15</v>
      </c>
      <c r="C5" s="23" t="s">
        <v>16</v>
      </c>
      <c r="D5" s="24" t="s">
        <v>17</v>
      </c>
      <c r="E5" s="3"/>
      <c r="F5" s="25">
        <v>14.47</v>
      </c>
      <c r="G5" s="25">
        <v>77.8</v>
      </c>
      <c r="H5" s="26">
        <f>AVERAGE(G5:G7)</f>
        <v>77.790000000000006</v>
      </c>
      <c r="I5" s="26">
        <f>STDEV(G5:G7)</f>
        <v>1.7320508075689429E-2</v>
      </c>
      <c r="J5" s="32">
        <f>I5/H5*100</f>
        <v>2.2265725768979852E-2</v>
      </c>
      <c r="K5" s="5"/>
      <c r="L5" s="25">
        <v>13.79</v>
      </c>
      <c r="M5" s="25">
        <v>78</v>
      </c>
      <c r="N5" s="26">
        <f>AVERAGE(M5:M7)</f>
        <v>77.976666666666674</v>
      </c>
      <c r="O5" s="26">
        <f>STDEV(M5:M7)</f>
        <v>2.516611478423459E-2</v>
      </c>
      <c r="P5" s="32">
        <f>O5/N5*100</f>
        <v>3.2273904310137123E-2</v>
      </c>
      <c r="Q5" s="27"/>
      <c r="R5" s="25">
        <v>14.56</v>
      </c>
      <c r="S5" s="25">
        <v>77.83</v>
      </c>
      <c r="T5" s="28">
        <f>AVERAGE(S5:S7)</f>
        <v>77.816666666666663</v>
      </c>
      <c r="U5" s="26">
        <f>STDEV(S5:S7)</f>
        <v>1.5275252316519529E-2</v>
      </c>
      <c r="V5" s="32">
        <f>U5/T5*100</f>
        <v>1.962979522362758E-2</v>
      </c>
      <c r="W5" s="24"/>
      <c r="X5" s="26">
        <f>AVERAGE(H5,N5,T5)</f>
        <v>77.861111111111114</v>
      </c>
      <c r="Y5" s="26">
        <f>_xlfn.STDEV.S(H5,N5,T5)</f>
        <v>0.1009583705920075</v>
      </c>
      <c r="Z5" s="29">
        <f>Y5/X5*100</f>
        <v>0.12966469287592827</v>
      </c>
    </row>
    <row r="6" spans="2:26" ht="14.45" x14ac:dyDescent="0.35">
      <c r="B6" s="22"/>
      <c r="C6" s="23"/>
      <c r="D6" s="24"/>
      <c r="E6" s="3"/>
      <c r="F6" s="31">
        <v>14.07</v>
      </c>
      <c r="G6" s="31">
        <v>77.77</v>
      </c>
      <c r="H6" s="3"/>
      <c r="I6" s="3"/>
      <c r="J6" s="50"/>
      <c r="K6" s="5"/>
      <c r="L6" s="31">
        <v>13.86</v>
      </c>
      <c r="M6" s="31">
        <v>77.98</v>
      </c>
      <c r="P6" s="50"/>
      <c r="Q6" s="3"/>
      <c r="R6" s="31">
        <v>14.44</v>
      </c>
      <c r="S6" s="31">
        <v>77.819999999999993</v>
      </c>
      <c r="V6" s="50"/>
      <c r="W6" s="24"/>
      <c r="Y6" s="26"/>
      <c r="Z6" s="32"/>
    </row>
    <row r="7" spans="2:26" ht="14.45" x14ac:dyDescent="0.35">
      <c r="B7" s="33"/>
      <c r="C7" s="34"/>
      <c r="D7" s="35"/>
      <c r="E7" s="3"/>
      <c r="F7" s="36">
        <v>14.42</v>
      </c>
      <c r="G7" s="36">
        <v>77.8</v>
      </c>
      <c r="H7" s="37"/>
      <c r="I7" s="37"/>
      <c r="J7" s="51"/>
      <c r="K7" s="5"/>
      <c r="L7" s="36">
        <v>14.32</v>
      </c>
      <c r="M7" s="36">
        <v>77.95</v>
      </c>
      <c r="N7" s="37"/>
      <c r="O7" s="37"/>
      <c r="P7" s="51"/>
      <c r="Q7" s="3"/>
      <c r="R7" s="36">
        <v>14.49</v>
      </c>
      <c r="S7" s="36">
        <v>77.8</v>
      </c>
      <c r="T7" s="37"/>
      <c r="U7" s="37"/>
      <c r="V7" s="51"/>
      <c r="W7" s="24"/>
      <c r="X7" s="37"/>
      <c r="Y7" s="38"/>
      <c r="Z7" s="39"/>
    </row>
    <row r="8" spans="2:26" ht="14.45" x14ac:dyDescent="0.35">
      <c r="B8" s="22" t="s">
        <v>18</v>
      </c>
      <c r="C8" s="40" t="s">
        <v>19</v>
      </c>
      <c r="D8" s="24" t="s">
        <v>17</v>
      </c>
      <c r="E8" s="3"/>
      <c r="F8" s="31">
        <v>12.11</v>
      </c>
      <c r="G8" s="31">
        <v>75.52</v>
      </c>
      <c r="H8" s="41">
        <f>AVERAGE(G8:G10)</f>
        <v>75.513333333333321</v>
      </c>
      <c r="I8" s="41">
        <f>_xlfn.STDEV.S(G8:G10)</f>
        <v>1.1547005383790217E-2</v>
      </c>
      <c r="J8" s="42">
        <f>I8/H8*100</f>
        <v>1.5291346407420614E-2</v>
      </c>
      <c r="K8" s="5"/>
      <c r="L8" s="31">
        <v>12.26</v>
      </c>
      <c r="M8" s="31">
        <v>75.73</v>
      </c>
      <c r="N8" s="41">
        <f>AVERAGE(M8:M10)</f>
        <v>75.66</v>
      </c>
      <c r="O8" s="41">
        <f>STDEV(M8:M10)</f>
        <v>6.5574385243024294E-2</v>
      </c>
      <c r="P8" s="42">
        <f>O8/N8*100</f>
        <v>8.6669819247983476E-2</v>
      </c>
      <c r="Q8" s="3"/>
      <c r="R8" s="31">
        <v>12.48</v>
      </c>
      <c r="S8" s="31">
        <v>75.58</v>
      </c>
      <c r="T8" s="41">
        <f>AVERAGE(S8:S10)</f>
        <v>75.533333333333331</v>
      </c>
      <c r="U8" s="41">
        <f>STDEV(S8:S10)</f>
        <v>4.1633319989322334E-2</v>
      </c>
      <c r="V8" s="42">
        <f>U8/T8*100</f>
        <v>5.5119135025581203E-2</v>
      </c>
      <c r="W8" s="24"/>
      <c r="X8" s="41">
        <f>AVERAGE(H8,N8,T8)</f>
        <v>75.568888888888878</v>
      </c>
      <c r="Y8" s="41">
        <f>_xlfn.STDEV.S(H8,N8,T8)</f>
        <v>7.9535689636328399E-2</v>
      </c>
      <c r="Z8" s="42">
        <f>Y8/X8*100</f>
        <v>0.10524925112141324</v>
      </c>
    </row>
    <row r="9" spans="2:26" ht="14.45" x14ac:dyDescent="0.35">
      <c r="B9" s="22"/>
      <c r="C9" s="23"/>
      <c r="D9" s="24"/>
      <c r="E9" s="3"/>
      <c r="F9" s="31">
        <v>12.22</v>
      </c>
      <c r="G9" s="31">
        <v>75.5</v>
      </c>
      <c r="H9" s="3"/>
      <c r="I9" s="3"/>
      <c r="J9" s="50"/>
      <c r="K9" s="5"/>
      <c r="L9" s="31">
        <v>12.35</v>
      </c>
      <c r="M9" s="31">
        <v>75.599999999999994</v>
      </c>
      <c r="P9" s="50"/>
      <c r="Q9" s="3"/>
      <c r="R9" s="31">
        <v>12.42</v>
      </c>
      <c r="S9" s="31">
        <v>75.52</v>
      </c>
      <c r="V9" s="50"/>
      <c r="W9" s="24"/>
      <c r="Y9" s="26"/>
      <c r="Z9" s="32"/>
    </row>
    <row r="10" spans="2:26" ht="14.45" x14ac:dyDescent="0.35">
      <c r="B10" s="33"/>
      <c r="C10" s="34"/>
      <c r="D10" s="35"/>
      <c r="E10" s="3"/>
      <c r="F10" s="36">
        <v>12.18</v>
      </c>
      <c r="G10" s="36">
        <v>75.52</v>
      </c>
      <c r="H10" s="37"/>
      <c r="I10" s="37"/>
      <c r="J10" s="51"/>
      <c r="K10" s="5"/>
      <c r="L10" s="36">
        <v>12.01</v>
      </c>
      <c r="M10" s="36">
        <v>75.650000000000006</v>
      </c>
      <c r="N10" s="37"/>
      <c r="O10" s="37"/>
      <c r="P10" s="51"/>
      <c r="Q10" s="3"/>
      <c r="R10" s="36">
        <v>12.33</v>
      </c>
      <c r="S10" s="36">
        <v>75.5</v>
      </c>
      <c r="T10" s="37"/>
      <c r="U10" s="37"/>
      <c r="V10" s="51"/>
      <c r="W10" s="3"/>
      <c r="X10" s="43"/>
      <c r="Y10" s="38"/>
      <c r="Z10" s="39"/>
    </row>
    <row r="11" spans="2:26" ht="14.45" x14ac:dyDescent="0.35">
      <c r="B11" s="22" t="s">
        <v>20</v>
      </c>
      <c r="C11" s="40" t="s">
        <v>21</v>
      </c>
      <c r="D11" s="24" t="s">
        <v>17</v>
      </c>
      <c r="E11" s="3"/>
      <c r="F11" s="31">
        <v>12.63</v>
      </c>
      <c r="G11" s="31">
        <v>76.03</v>
      </c>
      <c r="H11" s="41">
        <f>AVERAGE(G11:G13)</f>
        <v>76.036666666666662</v>
      </c>
      <c r="I11" s="41">
        <f>_xlfn.STDEV.S(G11:G13)</f>
        <v>1.1547005383790217E-2</v>
      </c>
      <c r="J11" s="42">
        <f>I11/H11*100</f>
        <v>1.5186101508645239E-2</v>
      </c>
      <c r="K11" s="5"/>
      <c r="L11" s="31">
        <v>12.84</v>
      </c>
      <c r="M11" s="31">
        <v>76.03</v>
      </c>
      <c r="N11" s="41">
        <f>AVERAGE(M11:M13)</f>
        <v>76.06</v>
      </c>
      <c r="O11" s="41">
        <f>_xlfn.STDEV.S(M11:M13)</f>
        <v>2.6457513110643326E-2</v>
      </c>
      <c r="P11" s="42">
        <f>O11/N11*100</f>
        <v>3.4785055365031986E-2</v>
      </c>
      <c r="Q11" s="3"/>
      <c r="R11" s="31">
        <v>14.22</v>
      </c>
      <c r="S11" s="31">
        <v>75.97</v>
      </c>
      <c r="T11" s="41">
        <f>AVERAGE(S11:S13)</f>
        <v>75.989999999999995</v>
      </c>
      <c r="U11" s="41">
        <f>STDEV(S11:S13)</f>
        <v>1.7320508075689429E-2</v>
      </c>
      <c r="V11" s="42">
        <f>U11/T11*100</f>
        <v>2.2793141302394303E-2</v>
      </c>
      <c r="W11" s="3"/>
      <c r="X11" s="44">
        <f>AVERAGE(H11,N11,T11)</f>
        <v>76.028888888888886</v>
      </c>
      <c r="Y11" s="41">
        <f>_xlfn.STDEV.S(H11,N11,T11)</f>
        <v>3.5642255405215331E-2</v>
      </c>
      <c r="Z11" s="42">
        <f>Y11/X11*100</f>
        <v>4.6879884641355334E-2</v>
      </c>
    </row>
    <row r="12" spans="2:26" ht="14.45" x14ac:dyDescent="0.35">
      <c r="B12" s="22"/>
      <c r="C12" s="23"/>
      <c r="D12" s="24"/>
      <c r="E12" s="3"/>
      <c r="F12" s="31">
        <v>12.56</v>
      </c>
      <c r="G12" s="31">
        <v>76.05</v>
      </c>
      <c r="H12" s="3"/>
      <c r="I12" s="3"/>
      <c r="J12" s="50"/>
      <c r="K12" s="5"/>
      <c r="L12" s="31">
        <v>12.75</v>
      </c>
      <c r="M12" s="31">
        <v>76.069999999999993</v>
      </c>
      <c r="P12" s="50"/>
      <c r="Q12" s="3"/>
      <c r="R12" s="31">
        <v>14.4</v>
      </c>
      <c r="S12" s="31">
        <v>76</v>
      </c>
      <c r="V12" s="50"/>
      <c r="W12" s="3"/>
      <c r="X12" s="45"/>
      <c r="Y12" s="26"/>
      <c r="Z12" s="32"/>
    </row>
    <row r="13" spans="2:26" ht="14.45" x14ac:dyDescent="0.35">
      <c r="B13" s="33"/>
      <c r="C13" s="23"/>
      <c r="D13" s="35"/>
      <c r="E13" s="3"/>
      <c r="F13" s="36">
        <v>12.71</v>
      </c>
      <c r="G13" s="36">
        <v>76.03</v>
      </c>
      <c r="H13" s="3"/>
      <c r="I13" s="3"/>
      <c r="J13" s="50"/>
      <c r="K13" s="5"/>
      <c r="L13" s="36">
        <v>12.47</v>
      </c>
      <c r="M13" s="36">
        <v>76.08</v>
      </c>
      <c r="P13" s="50"/>
      <c r="Q13" s="3"/>
      <c r="R13" s="36">
        <v>14.42</v>
      </c>
      <c r="S13" s="36">
        <v>76</v>
      </c>
      <c r="T13" s="37"/>
      <c r="U13" s="37"/>
      <c r="V13" s="51"/>
      <c r="W13" s="3"/>
      <c r="X13" s="45"/>
      <c r="Y13" s="26"/>
      <c r="Z13" s="32"/>
    </row>
    <row r="14" spans="2:26" ht="14.45" x14ac:dyDescent="0.35">
      <c r="B14" s="22" t="s">
        <v>22</v>
      </c>
      <c r="C14" s="46" t="s">
        <v>23</v>
      </c>
      <c r="D14" s="24" t="s">
        <v>17</v>
      </c>
      <c r="E14" s="3"/>
      <c r="F14" s="31">
        <v>13.98</v>
      </c>
      <c r="G14" s="31">
        <v>76.599999999999994</v>
      </c>
      <c r="H14" s="41">
        <f>AVERAGE(G14:G16)</f>
        <v>76.633333333333326</v>
      </c>
      <c r="I14" s="41">
        <f>_xlfn.STDEV.S(G14:G16)</f>
        <v>3.5118845842846268E-2</v>
      </c>
      <c r="J14" s="42">
        <f>I14/H14*100</f>
        <v>4.5827115062435329E-2</v>
      </c>
      <c r="K14" s="5"/>
      <c r="L14" s="31">
        <v>15</v>
      </c>
      <c r="M14" s="31">
        <v>76.680000000000007</v>
      </c>
      <c r="N14" s="41">
        <f>AVERAGE(M14:M16)</f>
        <v>76.686666666666667</v>
      </c>
      <c r="O14" s="41">
        <f>_xlfn.STDEV.S(M14:M16)</f>
        <v>1.1547005383790217E-2</v>
      </c>
      <c r="P14" s="42">
        <f>O14/N14*100</f>
        <v>1.5057383357111471E-2</v>
      </c>
      <c r="Q14" s="3"/>
      <c r="R14" s="31">
        <v>16.72</v>
      </c>
      <c r="S14" s="31">
        <v>76.55</v>
      </c>
      <c r="T14" s="41">
        <f>AVERAGE(S14:S16)</f>
        <v>76.573333333333323</v>
      </c>
      <c r="U14" s="41">
        <f>STDEV(S14:S16)</f>
        <v>2.516611478423459E-2</v>
      </c>
      <c r="V14" s="42">
        <f>U14/T14*100</f>
        <v>3.2865377134208507E-2</v>
      </c>
      <c r="W14" s="3"/>
      <c r="X14" s="44">
        <f>AVERAGE(H14,N14,T14)</f>
        <v>76.63111111111111</v>
      </c>
      <c r="Y14" s="41">
        <f>_xlfn.STDEV.S(H14,N14,T14)</f>
        <v>5.6699336987441125E-2</v>
      </c>
      <c r="Z14" s="42">
        <f>Y14/X14*100</f>
        <v>7.3989971129650001E-2</v>
      </c>
    </row>
    <row r="15" spans="2:26" ht="14.45" x14ac:dyDescent="0.35">
      <c r="B15" s="22"/>
      <c r="C15" s="3"/>
      <c r="D15" s="24"/>
      <c r="E15" s="3"/>
      <c r="F15" s="31">
        <v>14.51</v>
      </c>
      <c r="G15" s="31">
        <v>76.63</v>
      </c>
      <c r="H15" s="3"/>
      <c r="I15" s="3"/>
      <c r="J15" s="50"/>
      <c r="K15" s="5"/>
      <c r="L15" s="31">
        <v>14.67</v>
      </c>
      <c r="M15" s="31">
        <v>76.680000000000007</v>
      </c>
      <c r="P15" s="50"/>
      <c r="Q15" s="3"/>
      <c r="R15" s="31">
        <v>16.75</v>
      </c>
      <c r="S15" s="31">
        <v>76.599999999999994</v>
      </c>
      <c r="V15" s="50"/>
      <c r="W15" s="3"/>
      <c r="X15" s="45"/>
      <c r="Y15" s="26"/>
      <c r="Z15" s="32"/>
    </row>
    <row r="16" spans="2:26" ht="14.45" x14ac:dyDescent="0.35">
      <c r="B16" s="33"/>
      <c r="C16" s="37"/>
      <c r="D16" s="35"/>
      <c r="E16" s="3"/>
      <c r="F16" s="36">
        <v>14.35</v>
      </c>
      <c r="G16" s="36">
        <v>76.67</v>
      </c>
      <c r="H16" s="37"/>
      <c r="I16" s="37"/>
      <c r="J16" s="51"/>
      <c r="K16" s="5"/>
      <c r="L16" s="36">
        <v>14.77</v>
      </c>
      <c r="M16" s="36">
        <v>76.7</v>
      </c>
      <c r="N16" s="37"/>
      <c r="O16" s="37"/>
      <c r="P16" s="51"/>
      <c r="Q16" s="47"/>
      <c r="R16" s="36">
        <v>16.82</v>
      </c>
      <c r="S16" s="36">
        <v>76.569999999999993</v>
      </c>
      <c r="V16" s="50"/>
      <c r="W16" s="3"/>
      <c r="X16" s="43"/>
      <c r="Y16" s="38"/>
      <c r="Z16" s="39"/>
    </row>
    <row r="17" spans="2:26" ht="14.45" x14ac:dyDescent="0.35">
      <c r="B17" s="22" t="s">
        <v>24</v>
      </c>
      <c r="C17" s="46" t="s">
        <v>25</v>
      </c>
      <c r="D17" s="24" t="s">
        <v>17</v>
      </c>
      <c r="E17" s="3"/>
      <c r="F17" s="31">
        <v>14.16</v>
      </c>
      <c r="G17" s="31">
        <v>74.42</v>
      </c>
      <c r="H17" s="41">
        <f>AVERAGE(G17:G19)</f>
        <v>74.44</v>
      </c>
      <c r="I17" s="41">
        <f>_xlfn.STDEV.S(G17:G19)</f>
        <v>1.7320508075689429E-2</v>
      </c>
      <c r="J17" s="42">
        <f>I17/H17*100</f>
        <v>2.3267743250523144E-2</v>
      </c>
      <c r="K17" s="5"/>
      <c r="L17" s="31">
        <v>18.54</v>
      </c>
      <c r="M17" s="31">
        <v>74.45</v>
      </c>
      <c r="N17" s="41">
        <f>AVERAGE(M17:M19)</f>
        <v>74.466666666666669</v>
      </c>
      <c r="O17" s="41">
        <f>_xlfn.STDEV.S(M17:M19)</f>
        <v>1.5275252316519527E-2</v>
      </c>
      <c r="P17" s="42">
        <f>O17/N17*100</f>
        <v>2.051287240356248E-2</v>
      </c>
      <c r="Q17" s="3"/>
      <c r="R17" s="31">
        <v>16.38</v>
      </c>
      <c r="S17" s="31">
        <v>74.349999999999994</v>
      </c>
      <c r="T17" s="41">
        <f>AVERAGE(S17:S19)</f>
        <v>74.36999999999999</v>
      </c>
      <c r="U17" s="41">
        <f>STDEV(S17:S19)</f>
        <v>1.7320508075689429E-2</v>
      </c>
      <c r="V17" s="42">
        <f>U17/T17*100</f>
        <v>2.3289643775298415E-2</v>
      </c>
      <c r="W17" s="3"/>
      <c r="X17" s="44">
        <f>AVERAGE(H17,N17,T17)</f>
        <v>74.425555555555547</v>
      </c>
      <c r="Y17" s="41">
        <f>_xlfn.STDEV.S(H17,N17,T17)</f>
        <v>4.9925870974807988E-2</v>
      </c>
      <c r="Z17" s="42">
        <f>Y17/X17*100</f>
        <v>6.7081623512424346E-2</v>
      </c>
    </row>
    <row r="18" spans="2:26" ht="14.45" x14ac:dyDescent="0.35">
      <c r="B18" s="22"/>
      <c r="C18" s="3"/>
      <c r="D18" s="24"/>
      <c r="E18" s="3"/>
      <c r="F18" s="31">
        <v>14.09</v>
      </c>
      <c r="G18" s="31">
        <v>74.45</v>
      </c>
      <c r="H18" s="3"/>
      <c r="I18" s="3"/>
      <c r="J18" s="50"/>
      <c r="K18" s="5"/>
      <c r="L18" s="31">
        <v>18.84</v>
      </c>
      <c r="M18" s="31">
        <v>74.48</v>
      </c>
      <c r="P18" s="50"/>
      <c r="Q18" s="3"/>
      <c r="R18" s="31">
        <v>16.3</v>
      </c>
      <c r="S18" s="31">
        <v>74.38</v>
      </c>
      <c r="V18" s="50"/>
      <c r="W18" s="3"/>
      <c r="X18" s="45"/>
      <c r="Y18" s="26"/>
      <c r="Z18" s="32"/>
    </row>
    <row r="19" spans="2:26" ht="14.45" x14ac:dyDescent="0.35">
      <c r="B19" s="33"/>
      <c r="C19" s="37"/>
      <c r="D19" s="35"/>
      <c r="E19" s="3"/>
      <c r="F19" s="36">
        <v>14.14</v>
      </c>
      <c r="G19" s="36">
        <v>74.45</v>
      </c>
      <c r="H19" s="37"/>
      <c r="I19" s="37"/>
      <c r="J19" s="51"/>
      <c r="K19" s="5"/>
      <c r="L19" s="36">
        <v>18.71</v>
      </c>
      <c r="M19" s="36">
        <v>74.47</v>
      </c>
      <c r="N19" s="37"/>
      <c r="O19" s="37"/>
      <c r="P19" s="51"/>
      <c r="Q19" s="3"/>
      <c r="R19" s="36">
        <v>16.149999999999999</v>
      </c>
      <c r="S19" s="36">
        <v>74.38</v>
      </c>
      <c r="T19" s="37"/>
      <c r="U19" s="37"/>
      <c r="V19" s="51"/>
      <c r="W19" s="3"/>
      <c r="X19" s="43"/>
      <c r="Y19" s="38"/>
      <c r="Z19" s="39"/>
    </row>
    <row r="20" spans="2:26" ht="14.45" x14ac:dyDescent="0.35">
      <c r="B20" s="22" t="s">
        <v>26</v>
      </c>
      <c r="C20" s="46">
        <v>131</v>
      </c>
      <c r="D20" s="24" t="s">
        <v>17</v>
      </c>
      <c r="E20" s="3"/>
      <c r="F20" s="31">
        <v>11.65</v>
      </c>
      <c r="G20" s="31">
        <v>74.45</v>
      </c>
      <c r="H20" s="41">
        <f>AVERAGE(G20:G22)</f>
        <v>74.433333333333337</v>
      </c>
      <c r="I20" s="41">
        <f>_xlfn.STDEV.S(G20:G22)</f>
        <v>1.5275252316519527E-2</v>
      </c>
      <c r="J20" s="42">
        <f>I20/H20*100</f>
        <v>2.0522058642883374E-2</v>
      </c>
      <c r="K20" s="5"/>
      <c r="L20" s="31">
        <v>12.05</v>
      </c>
      <c r="M20" s="31">
        <v>74.3</v>
      </c>
      <c r="N20" s="41">
        <f>AVERAGE(M20:M22)</f>
        <v>74.3</v>
      </c>
      <c r="O20" s="41">
        <f>_xlfn.STDEV.S(M20:M22)</f>
        <v>0</v>
      </c>
      <c r="P20" s="42">
        <f>O20/N20*100</f>
        <v>0</v>
      </c>
      <c r="Q20" s="3"/>
      <c r="R20" s="31">
        <v>13.15</v>
      </c>
      <c r="S20" s="31">
        <v>74.33</v>
      </c>
      <c r="T20" s="41">
        <f>AVERAGE(S20:S22)</f>
        <v>74.33</v>
      </c>
      <c r="U20" s="41">
        <f>STDEV(S20:S22)</f>
        <v>0</v>
      </c>
      <c r="V20" s="42">
        <f>U20/T20*100</f>
        <v>0</v>
      </c>
      <c r="W20" s="3"/>
      <c r="X20" s="44">
        <f>AVERAGE(H20,N20,T20)</f>
        <v>74.354444444444439</v>
      </c>
      <c r="Y20" s="41">
        <f>_xlfn.STDEV.S(H20,N20,T20)</f>
        <v>6.9947069935724165E-2</v>
      </c>
      <c r="Z20" s="42">
        <f>Y20/X20*100</f>
        <v>9.4072480076139442E-2</v>
      </c>
    </row>
    <row r="21" spans="2:26" ht="14.45" x14ac:dyDescent="0.35">
      <c r="B21" s="45"/>
      <c r="C21" s="3"/>
      <c r="D21" s="24"/>
      <c r="E21" s="3"/>
      <c r="F21" s="31">
        <v>11.58</v>
      </c>
      <c r="G21" s="31">
        <v>74.430000000000007</v>
      </c>
      <c r="H21" s="3"/>
      <c r="I21" s="3"/>
      <c r="J21" s="50"/>
      <c r="K21" s="5"/>
      <c r="L21" s="31">
        <v>11.94</v>
      </c>
      <c r="M21" s="31">
        <v>74.3</v>
      </c>
      <c r="P21" s="50"/>
      <c r="Q21" s="3"/>
      <c r="R21" s="31">
        <v>13.17</v>
      </c>
      <c r="S21" s="31">
        <v>74.33</v>
      </c>
      <c r="V21" s="50"/>
      <c r="W21" s="3"/>
      <c r="X21" s="45"/>
      <c r="Y21" s="26"/>
      <c r="Z21" s="32"/>
    </row>
    <row r="22" spans="2:26" ht="14.45" x14ac:dyDescent="0.35">
      <c r="B22" s="43"/>
      <c r="C22" s="37"/>
      <c r="D22" s="35"/>
      <c r="E22" s="3"/>
      <c r="F22" s="36">
        <v>11.62</v>
      </c>
      <c r="G22" s="36">
        <v>74.42</v>
      </c>
      <c r="H22" s="37"/>
      <c r="I22" s="37"/>
      <c r="J22" s="51"/>
      <c r="K22" s="5"/>
      <c r="L22" s="36">
        <v>11.72</v>
      </c>
      <c r="M22" s="36">
        <v>74.3</v>
      </c>
      <c r="N22" s="37"/>
      <c r="O22" s="37"/>
      <c r="P22" s="51"/>
      <c r="Q22" s="3"/>
      <c r="R22" s="31">
        <v>13.06</v>
      </c>
      <c r="S22" s="31">
        <v>74.33</v>
      </c>
      <c r="T22" s="37"/>
      <c r="U22" s="37"/>
      <c r="V22" s="51"/>
      <c r="W22" s="3"/>
      <c r="X22" s="43"/>
      <c r="Y22" s="38"/>
      <c r="Z22" s="39"/>
    </row>
    <row r="23" spans="2:26" ht="14.45" x14ac:dyDescent="0.35">
      <c r="B23" s="22" t="s">
        <v>27</v>
      </c>
      <c r="C23" s="46">
        <v>174</v>
      </c>
      <c r="D23" s="24" t="s">
        <v>17</v>
      </c>
      <c r="E23" s="3"/>
      <c r="F23" s="31">
        <v>16.77</v>
      </c>
      <c r="G23" s="31">
        <v>76.45</v>
      </c>
      <c r="H23" s="41">
        <f>AVERAGE(G23:G25)</f>
        <v>76.456666666666663</v>
      </c>
      <c r="I23" s="41">
        <f>_xlfn.STDEV.S(G23:G25)</f>
        <v>1.1547005383790217E-2</v>
      </c>
      <c r="J23" s="42">
        <f>I23/H23*100</f>
        <v>1.510267957944398E-2</v>
      </c>
      <c r="K23" s="5"/>
      <c r="L23" s="31">
        <v>16.02</v>
      </c>
      <c r="M23" s="31">
        <v>76.569999999999993</v>
      </c>
      <c r="N23" s="41">
        <f>AVERAGE(M23:M25)</f>
        <v>76.583333333333329</v>
      </c>
      <c r="O23" s="41">
        <f>_xlfn.STDEV.S(M23:M25)</f>
        <v>1.5275252316519527E-2</v>
      </c>
      <c r="P23" s="42">
        <f>O23/N23*100</f>
        <v>1.9945922502528218E-2</v>
      </c>
      <c r="Q23" s="3"/>
      <c r="R23" s="31">
        <v>12.94</v>
      </c>
      <c r="S23" s="31">
        <v>76.42</v>
      </c>
      <c r="T23" s="41">
        <f>AVERAGE(S23:S25)</f>
        <v>76.426666666666677</v>
      </c>
      <c r="U23" s="41">
        <f>STDEV(S23:S25)</f>
        <v>5.7735026918992113E-3</v>
      </c>
      <c r="V23" s="42">
        <f>U23/T23*100</f>
        <v>7.5543039409009206E-3</v>
      </c>
      <c r="W23" s="3"/>
      <c r="X23" s="44">
        <f>AVERAGE(H23,N23,T23)</f>
        <v>76.488888888888894</v>
      </c>
      <c r="Y23" s="41">
        <f>_xlfn.STDEV.S(H23,N23,T23)</f>
        <v>8.3155365520294955E-2</v>
      </c>
      <c r="Z23" s="42">
        <f>Y23/X23*100</f>
        <v>0.10871561442223336</v>
      </c>
    </row>
    <row r="24" spans="2:26" ht="14.45" x14ac:dyDescent="0.35">
      <c r="B24" s="45"/>
      <c r="C24" s="3"/>
      <c r="D24" s="24"/>
      <c r="E24" s="3"/>
      <c r="F24" s="31">
        <v>16.88</v>
      </c>
      <c r="G24" s="31">
        <v>76.45</v>
      </c>
      <c r="H24" s="3"/>
      <c r="I24" s="3"/>
      <c r="J24" s="50"/>
      <c r="K24" s="5"/>
      <c r="L24" s="31">
        <v>15.67</v>
      </c>
      <c r="M24" s="31">
        <v>76.599999999999994</v>
      </c>
      <c r="P24" s="50"/>
      <c r="Q24" s="3"/>
      <c r="R24" s="31">
        <v>13</v>
      </c>
      <c r="S24" s="31">
        <v>76.430000000000007</v>
      </c>
      <c r="V24" s="50"/>
      <c r="W24" s="3"/>
      <c r="X24" s="45"/>
      <c r="Y24" s="26"/>
      <c r="Z24" s="32"/>
    </row>
    <row r="25" spans="2:26" ht="14.45" x14ac:dyDescent="0.35">
      <c r="B25" s="43"/>
      <c r="C25" s="37"/>
      <c r="D25" s="35"/>
      <c r="E25" s="3"/>
      <c r="F25" s="36">
        <v>16.739999999999998</v>
      </c>
      <c r="G25" s="36">
        <v>76.47</v>
      </c>
      <c r="H25" s="37"/>
      <c r="I25" s="37"/>
      <c r="J25" s="51"/>
      <c r="K25" s="5"/>
      <c r="L25" s="36">
        <v>15.8</v>
      </c>
      <c r="M25" s="36">
        <v>76.58</v>
      </c>
      <c r="N25" s="37"/>
      <c r="O25" s="37"/>
      <c r="P25" s="51"/>
      <c r="Q25" s="3"/>
      <c r="R25" s="36">
        <v>12.95</v>
      </c>
      <c r="S25" s="36">
        <v>76.430000000000007</v>
      </c>
      <c r="T25" s="37"/>
      <c r="U25" s="37"/>
      <c r="V25" s="51"/>
      <c r="W25" s="3"/>
      <c r="X25" s="43"/>
      <c r="Y25" s="38"/>
      <c r="Z25" s="39"/>
    </row>
    <row r="26" spans="2:26" ht="14.45" x14ac:dyDescent="0.35">
      <c r="B26" s="22" t="s">
        <v>28</v>
      </c>
      <c r="C26" s="46" t="s">
        <v>29</v>
      </c>
      <c r="D26" s="24" t="s">
        <v>17</v>
      </c>
      <c r="E26" s="3"/>
      <c r="F26" s="31">
        <v>16.170000000000002</v>
      </c>
      <c r="G26" s="31">
        <v>77.400000000000006</v>
      </c>
      <c r="H26" s="41">
        <f>AVERAGE(G26:G28)</f>
        <v>77.410000000000011</v>
      </c>
      <c r="I26" s="41">
        <f>_xlfn.STDEV.S(G26:G28)</f>
        <v>1.7320508075689429E-2</v>
      </c>
      <c r="J26" s="42">
        <f>I26/H26*100</f>
        <v>2.2375026580143946E-2</v>
      </c>
      <c r="K26" s="5"/>
      <c r="L26" s="31">
        <v>16.100000000000001</v>
      </c>
      <c r="M26" s="31">
        <v>77.55</v>
      </c>
      <c r="N26" s="41">
        <f>AVERAGE(M26:M28)</f>
        <v>77.553333333333327</v>
      </c>
      <c r="O26" s="41">
        <f>_xlfn.STDEV.S(M26:M28)</f>
        <v>2.516611478423459E-2</v>
      </c>
      <c r="P26" s="42">
        <f>O26/N26*100</f>
        <v>3.2450074938839411E-2</v>
      </c>
      <c r="Q26" s="3"/>
      <c r="R26" s="31">
        <v>12.72</v>
      </c>
      <c r="S26" s="31">
        <v>77.33</v>
      </c>
      <c r="T26" s="41">
        <f>AVERAGE(S26:S28)</f>
        <v>77.336666666666659</v>
      </c>
      <c r="U26" s="41">
        <f>STDEV(S26:S28)</f>
        <v>1.1547005383790217E-2</v>
      </c>
      <c r="V26" s="42">
        <f>U26/T26*100</f>
        <v>1.4930828908827487E-2</v>
      </c>
      <c r="W26" s="3"/>
      <c r="X26" s="44">
        <f>AVERAGE(H26,N26,T26)</f>
        <v>77.433333333333337</v>
      </c>
      <c r="Y26" s="41">
        <f>_xlfn.STDEV.S(H26,N26,T26)</f>
        <v>0.11020183503210933</v>
      </c>
      <c r="Z26" s="42">
        <f>Y26/X26*100</f>
        <v>0.14231834054943088</v>
      </c>
    </row>
    <row r="27" spans="2:26" ht="14.45" x14ac:dyDescent="0.35">
      <c r="B27" s="45"/>
      <c r="C27" s="3"/>
      <c r="D27" s="24"/>
      <c r="E27" s="3"/>
      <c r="F27" s="31">
        <v>16.190000000000001</v>
      </c>
      <c r="G27" s="31">
        <v>77.400000000000006</v>
      </c>
      <c r="H27" s="3"/>
      <c r="I27" s="3"/>
      <c r="J27" s="50"/>
      <c r="K27" s="5"/>
      <c r="L27" s="31">
        <v>16.16</v>
      </c>
      <c r="M27" s="31">
        <v>77.53</v>
      </c>
      <c r="P27" s="50"/>
      <c r="Q27" s="3"/>
      <c r="R27" s="31">
        <v>12.73</v>
      </c>
      <c r="S27" s="31">
        <v>77.33</v>
      </c>
      <c r="V27" s="50"/>
      <c r="W27" s="3"/>
      <c r="X27" s="45"/>
      <c r="Y27" s="26"/>
      <c r="Z27" s="32"/>
    </row>
    <row r="28" spans="2:26" ht="14.45" x14ac:dyDescent="0.35">
      <c r="B28" s="43"/>
      <c r="C28" s="37"/>
      <c r="D28" s="35"/>
      <c r="E28" s="3"/>
      <c r="F28" s="36">
        <v>16.3</v>
      </c>
      <c r="G28" s="36">
        <v>77.430000000000007</v>
      </c>
      <c r="H28" s="37"/>
      <c r="I28" s="37"/>
      <c r="J28" s="51"/>
      <c r="K28" s="5"/>
      <c r="L28" s="36">
        <v>15.64</v>
      </c>
      <c r="M28" s="36">
        <v>77.58</v>
      </c>
      <c r="N28" s="37"/>
      <c r="O28" s="37"/>
      <c r="P28" s="51"/>
      <c r="Q28" s="3"/>
      <c r="R28" s="36">
        <v>12.72</v>
      </c>
      <c r="S28" s="36">
        <v>77.349999999999994</v>
      </c>
      <c r="T28" s="37"/>
      <c r="U28" s="37"/>
      <c r="V28" s="51"/>
      <c r="W28" s="3"/>
      <c r="X28" s="43"/>
      <c r="Y28" s="38"/>
      <c r="Z28" s="39"/>
    </row>
    <row r="29" spans="2:26" ht="14.45" x14ac:dyDescent="0.35">
      <c r="B29" s="22" t="s">
        <v>30</v>
      </c>
      <c r="C29" s="46" t="s">
        <v>31</v>
      </c>
      <c r="D29" s="24" t="s">
        <v>17</v>
      </c>
      <c r="E29" s="3"/>
      <c r="F29" s="31">
        <v>13.07</v>
      </c>
      <c r="G29" s="31">
        <v>76.95</v>
      </c>
      <c r="H29" s="41">
        <f>AVERAGE(G29:G31)</f>
        <v>76.933333333333337</v>
      </c>
      <c r="I29" s="41">
        <f>_xlfn.STDEV.S(G29:G31)</f>
        <v>1.5275252316519527E-2</v>
      </c>
      <c r="J29" s="42">
        <f>I29/H29*100</f>
        <v>1.9855180654054845E-2</v>
      </c>
      <c r="K29" s="5"/>
      <c r="L29" s="31">
        <v>13.29</v>
      </c>
      <c r="M29" s="31">
        <v>77.05</v>
      </c>
      <c r="N29" s="41">
        <f>AVERAGE(M29:M31)</f>
        <v>77.026666666666657</v>
      </c>
      <c r="O29" s="41">
        <f>_xlfn.STDEV.S(M29:M31)</f>
        <v>2.516611478423459E-2</v>
      </c>
      <c r="P29" s="42">
        <f>O29/N29*100</f>
        <v>3.2671950992168852E-2</v>
      </c>
      <c r="Q29" s="3"/>
      <c r="R29" s="31">
        <v>14.27</v>
      </c>
      <c r="S29" s="31">
        <v>76.95</v>
      </c>
      <c r="T29" s="41">
        <f>AVERAGE(S29:S31)</f>
        <v>76.916666666666671</v>
      </c>
      <c r="U29" s="41">
        <f>STDEV(S29:S31)</f>
        <v>2.8867513459479646E-2</v>
      </c>
      <c r="V29" s="42">
        <f>U29/T29*100</f>
        <v>3.7530895071912859E-2</v>
      </c>
      <c r="W29" s="3"/>
      <c r="X29" s="44">
        <f>AVERAGE(H29,N29,T29)</f>
        <v>76.958888888888893</v>
      </c>
      <c r="Y29" s="41">
        <f>_xlfn.STDEV.S(H29,N29,T29)</f>
        <v>5.9285873653121088E-2</v>
      </c>
      <c r="Z29" s="42">
        <f>Y29/X29*100</f>
        <v>7.7035771317743931E-2</v>
      </c>
    </row>
    <row r="30" spans="2:26" ht="14.45" x14ac:dyDescent="0.35">
      <c r="B30" s="45"/>
      <c r="C30" s="3"/>
      <c r="D30" s="24"/>
      <c r="E30" s="3"/>
      <c r="F30" s="31">
        <v>13.23</v>
      </c>
      <c r="G30" s="31">
        <v>76.930000000000007</v>
      </c>
      <c r="H30" s="3"/>
      <c r="I30" s="3"/>
      <c r="J30" s="50"/>
      <c r="K30" s="5"/>
      <c r="L30" s="31">
        <v>13.5</v>
      </c>
      <c r="M30" s="31">
        <v>77.03</v>
      </c>
      <c r="P30" s="50"/>
      <c r="Q30" s="3"/>
      <c r="R30" s="31">
        <v>14.4</v>
      </c>
      <c r="S30" s="31">
        <v>76.900000000000006</v>
      </c>
      <c r="V30" s="50"/>
      <c r="W30" s="3"/>
      <c r="X30" s="45"/>
      <c r="Y30" s="26"/>
      <c r="Z30" s="32"/>
    </row>
    <row r="31" spans="2:26" ht="14.45" x14ac:dyDescent="0.35">
      <c r="B31" s="43"/>
      <c r="C31" s="37"/>
      <c r="D31" s="35"/>
      <c r="E31" s="3"/>
      <c r="F31" s="36">
        <v>13.1</v>
      </c>
      <c r="G31" s="36">
        <v>76.92</v>
      </c>
      <c r="H31" s="37"/>
      <c r="I31" s="37"/>
      <c r="J31" s="51"/>
      <c r="K31" s="5"/>
      <c r="L31" s="36">
        <v>13.57</v>
      </c>
      <c r="M31" s="36">
        <v>77</v>
      </c>
      <c r="N31" s="37"/>
      <c r="O31" s="37"/>
      <c r="P31" s="51"/>
      <c r="Q31" s="3"/>
      <c r="R31" s="36">
        <v>14.38</v>
      </c>
      <c r="S31" s="36">
        <v>76.900000000000006</v>
      </c>
      <c r="T31" s="37"/>
      <c r="U31" s="37"/>
      <c r="V31" s="51"/>
      <c r="W31" s="3"/>
      <c r="X31" s="43"/>
      <c r="Y31" s="38"/>
      <c r="Z31" s="39"/>
    </row>
    <row r="32" spans="2:26" ht="14.45" x14ac:dyDescent="0.35">
      <c r="B32" s="22" t="s">
        <v>32</v>
      </c>
      <c r="C32" s="3" t="s">
        <v>33</v>
      </c>
      <c r="D32" s="24" t="s">
        <v>17</v>
      </c>
      <c r="E32" s="3"/>
      <c r="F32" s="31">
        <v>13.06</v>
      </c>
      <c r="G32" s="31">
        <v>73.53</v>
      </c>
      <c r="H32" s="41">
        <f>AVERAGE(G32:G34)</f>
        <v>73.526666666666657</v>
      </c>
      <c r="I32" s="41">
        <f>_xlfn.STDEV.S(G32:G34)</f>
        <v>2.516611478423459E-2</v>
      </c>
      <c r="J32" s="42">
        <f>I32/H32*100</f>
        <v>3.4227193921798793E-2</v>
      </c>
      <c r="K32" s="5"/>
      <c r="L32" s="31">
        <v>12.82</v>
      </c>
      <c r="M32" s="31">
        <v>73.72</v>
      </c>
      <c r="N32" s="41">
        <f>AVERAGE(M32:M34)</f>
        <v>73.683333333333337</v>
      </c>
      <c r="O32" s="41">
        <f>_xlfn.STDEV.S(M32:M34)</f>
        <v>3.511884584283885E-2</v>
      </c>
      <c r="P32" s="42">
        <f>O32/N32*100</f>
        <v>4.7661858189783551E-2</v>
      </c>
      <c r="Q32" s="3"/>
      <c r="R32" s="31">
        <v>11.78</v>
      </c>
      <c r="S32" s="31">
        <v>73.52</v>
      </c>
      <c r="T32" s="41">
        <f>AVERAGE(S32:S34)</f>
        <v>73.536666666666648</v>
      </c>
      <c r="U32" s="41">
        <f>STDEV(S32:S34)</f>
        <v>2.886751345947965E-2</v>
      </c>
      <c r="V32" s="42">
        <f>U32/T32*100</f>
        <v>3.9255945051647236E-2</v>
      </c>
      <c r="W32" s="3"/>
      <c r="X32" s="44">
        <f>AVERAGE(H32,N32,T32)</f>
        <v>73.5822222222222</v>
      </c>
      <c r="Y32" s="41">
        <f>_xlfn.STDEV.S(H32,N32,T32)</f>
        <v>8.7707426097192051E-2</v>
      </c>
      <c r="Z32" s="42">
        <f>Y32/X32*100</f>
        <v>0.11919648992430669</v>
      </c>
    </row>
    <row r="33" spans="2:26" ht="14.45" x14ac:dyDescent="0.35">
      <c r="B33" s="45"/>
      <c r="C33" s="3"/>
      <c r="D33" s="24"/>
      <c r="E33" s="3"/>
      <c r="F33" s="31">
        <v>12.85</v>
      </c>
      <c r="G33" s="31">
        <v>73.5</v>
      </c>
      <c r="H33" s="3"/>
      <c r="I33" s="3"/>
      <c r="J33" s="50"/>
      <c r="K33" s="5"/>
      <c r="L33" s="31">
        <v>12.74</v>
      </c>
      <c r="M33" s="31">
        <v>73.650000000000006</v>
      </c>
      <c r="P33" s="50"/>
      <c r="Q33" s="3"/>
      <c r="R33" s="31">
        <v>11.5</v>
      </c>
      <c r="S33" s="31">
        <v>73.569999999999993</v>
      </c>
      <c r="V33" s="50"/>
      <c r="W33" s="3"/>
      <c r="X33" s="45"/>
      <c r="Y33" s="26"/>
      <c r="Z33" s="32"/>
    </row>
    <row r="34" spans="2:26" ht="14.45" x14ac:dyDescent="0.35">
      <c r="B34" s="43"/>
      <c r="C34" s="37"/>
      <c r="D34" s="35"/>
      <c r="E34" s="3"/>
      <c r="F34" s="36">
        <v>13.07</v>
      </c>
      <c r="G34" s="36">
        <v>73.55</v>
      </c>
      <c r="H34" s="3"/>
      <c r="I34" s="3"/>
      <c r="J34" s="50"/>
      <c r="K34" s="5"/>
      <c r="L34" s="36">
        <v>12.74</v>
      </c>
      <c r="M34" s="36">
        <v>73.680000000000007</v>
      </c>
      <c r="P34" s="50"/>
      <c r="Q34" s="3"/>
      <c r="R34" s="36">
        <v>11.48</v>
      </c>
      <c r="S34" s="36">
        <v>73.52</v>
      </c>
      <c r="V34" s="50"/>
      <c r="W34" s="3"/>
      <c r="X34" s="45"/>
      <c r="Y34" s="26"/>
      <c r="Z34" s="32"/>
    </row>
    <row r="35" spans="2:26" ht="14.45" x14ac:dyDescent="0.35">
      <c r="B35" s="22" t="s">
        <v>34</v>
      </c>
      <c r="C35" s="46" t="s">
        <v>35</v>
      </c>
      <c r="D35" s="24" t="s">
        <v>17</v>
      </c>
      <c r="E35" s="3"/>
      <c r="F35" s="31">
        <v>12.98</v>
      </c>
      <c r="G35" s="31">
        <v>79.349999999999994</v>
      </c>
      <c r="H35" s="41">
        <f>AVERAGE(G35:G37)</f>
        <v>79.36333333333333</v>
      </c>
      <c r="I35" s="41">
        <f>_xlfn.STDEV.S(G35:G37)</f>
        <v>1.1547005383798423E-2</v>
      </c>
      <c r="J35" s="42">
        <f>I35/H35*100</f>
        <v>1.4549546873617231E-2</v>
      </c>
      <c r="K35" s="5"/>
      <c r="L35" s="31">
        <v>13.45</v>
      </c>
      <c r="M35" s="31">
        <v>79.48</v>
      </c>
      <c r="N35" s="41">
        <f>AVERAGE(M35:M37)</f>
        <v>79.493333333333339</v>
      </c>
      <c r="O35" s="41">
        <f>_xlfn.STDEV.S(M35:M37)</f>
        <v>1.1547005383790217E-2</v>
      </c>
      <c r="P35" s="42">
        <f>O35/N35*100</f>
        <v>1.4525753166458677E-2</v>
      </c>
      <c r="Q35" s="3"/>
      <c r="R35" s="31">
        <v>13.07</v>
      </c>
      <c r="S35" s="31">
        <v>79.349999999999994</v>
      </c>
      <c r="T35" s="41">
        <f>AVERAGE(S35:S37)</f>
        <v>79.356666666666669</v>
      </c>
      <c r="U35" s="41">
        <f>STDEV(S35:S37)</f>
        <v>1.1547005383798423E-2</v>
      </c>
      <c r="V35" s="42">
        <f>U35/T35*100</f>
        <v>1.4550769165117515E-2</v>
      </c>
      <c r="W35" s="3"/>
      <c r="X35" s="44">
        <f>AVERAGE(H35,N35,T35)</f>
        <v>79.404444444444451</v>
      </c>
      <c r="Y35" s="41">
        <f>_xlfn.STDEV.S(H35,N35,T35)</f>
        <v>7.7052170878162851E-2</v>
      </c>
      <c r="Z35" s="42">
        <f>Y35/X35*100</f>
        <v>9.7037604654576518E-2</v>
      </c>
    </row>
    <row r="36" spans="2:26" ht="14.45" x14ac:dyDescent="0.35">
      <c r="B36" s="22"/>
      <c r="C36" s="3"/>
      <c r="D36" s="24"/>
      <c r="E36" s="3"/>
      <c r="F36" s="31">
        <v>13.15</v>
      </c>
      <c r="G36" s="31">
        <v>79.37</v>
      </c>
      <c r="H36" s="3"/>
      <c r="I36" s="3"/>
      <c r="J36" s="50"/>
      <c r="K36" s="5"/>
      <c r="L36" s="31">
        <v>13.54</v>
      </c>
      <c r="M36" s="31">
        <v>79.5</v>
      </c>
      <c r="P36" s="50"/>
      <c r="Q36" s="3"/>
      <c r="R36" s="31">
        <v>13.24</v>
      </c>
      <c r="S36" s="31">
        <v>79.349999999999994</v>
      </c>
      <c r="V36" s="50"/>
      <c r="W36" s="3"/>
      <c r="X36" s="45"/>
      <c r="Y36" s="26"/>
      <c r="Z36" s="32"/>
    </row>
    <row r="37" spans="2:26" ht="14.45" x14ac:dyDescent="0.35">
      <c r="B37" s="33"/>
      <c r="C37" s="3"/>
      <c r="D37" s="35"/>
      <c r="E37" s="3"/>
      <c r="F37" s="36">
        <v>13.09</v>
      </c>
      <c r="G37" s="36">
        <v>79.37</v>
      </c>
      <c r="H37" s="37"/>
      <c r="I37" s="37"/>
      <c r="J37" s="51"/>
      <c r="K37" s="5"/>
      <c r="L37" s="36">
        <v>13.21</v>
      </c>
      <c r="M37" s="36">
        <v>79.5</v>
      </c>
      <c r="N37" s="37"/>
      <c r="O37" s="37"/>
      <c r="P37" s="51"/>
      <c r="Q37" s="3"/>
      <c r="R37" s="36">
        <v>13.19</v>
      </c>
      <c r="S37" s="36">
        <v>79.37</v>
      </c>
      <c r="T37" s="37"/>
      <c r="U37" s="37"/>
      <c r="V37" s="51"/>
      <c r="W37" s="3"/>
      <c r="X37" s="43"/>
      <c r="Y37" s="38"/>
      <c r="Z37" s="39"/>
    </row>
    <row r="38" spans="2:26" ht="14.45" x14ac:dyDescent="0.35">
      <c r="B38" s="22" t="s">
        <v>36</v>
      </c>
      <c r="C38" s="46" t="s">
        <v>37</v>
      </c>
      <c r="D38" s="24" t="s">
        <v>17</v>
      </c>
      <c r="E38" s="3"/>
      <c r="F38" s="31">
        <v>18.36</v>
      </c>
      <c r="G38" s="31">
        <v>75.13</v>
      </c>
      <c r="H38" s="41">
        <f>AVERAGE(G38:G40)</f>
        <v>75.13</v>
      </c>
      <c r="I38" s="41">
        <f>_xlfn.STDEV.S(G38:G40)</f>
        <v>0</v>
      </c>
      <c r="J38" s="42">
        <f>I38/H38*100</f>
        <v>0</v>
      </c>
      <c r="K38" s="5"/>
      <c r="L38" s="31">
        <v>21.17</v>
      </c>
      <c r="M38" s="31">
        <v>75.3</v>
      </c>
      <c r="N38" s="41">
        <f>AVERAGE(M38:M40)</f>
        <v>75.266666666666666</v>
      </c>
      <c r="O38" s="41">
        <f>_xlfn.STDEV.S(M38:M40)</f>
        <v>2.8867513459479646E-2</v>
      </c>
      <c r="P38" s="42">
        <f>O38/N38*100</f>
        <v>3.8353649414720525E-2</v>
      </c>
      <c r="Q38" s="3"/>
      <c r="R38" s="31">
        <v>13.24</v>
      </c>
      <c r="S38" s="31">
        <v>75.13</v>
      </c>
      <c r="T38" s="41">
        <f>AVERAGE(S38:S40)</f>
        <v>75.150000000000006</v>
      </c>
      <c r="U38" s="41">
        <f>STDEV(S38:S40)</f>
        <v>2.0000000000003126E-2</v>
      </c>
      <c r="V38" s="42">
        <f>U38/T38*100</f>
        <v>2.6613439787096637E-2</v>
      </c>
      <c r="W38" s="3"/>
      <c r="X38" s="44">
        <f>AVERAGE(H38,N38,T38)</f>
        <v>75.182222222222222</v>
      </c>
      <c r="Y38" s="41">
        <f>_xlfn.STDEV.S(H38,N38,T38)</f>
        <v>7.3811571912188151E-2</v>
      </c>
      <c r="Z38" s="42">
        <f>Y38/X38*100</f>
        <v>9.8176895721460947E-2</v>
      </c>
    </row>
    <row r="39" spans="2:26" ht="14.45" x14ac:dyDescent="0.35">
      <c r="B39" s="22"/>
      <c r="C39" s="3"/>
      <c r="D39" s="24"/>
      <c r="E39" s="3"/>
      <c r="F39" s="31">
        <v>18.440000000000001</v>
      </c>
      <c r="G39" s="31">
        <v>75.13</v>
      </c>
      <c r="H39" s="3"/>
      <c r="I39" s="3"/>
      <c r="J39" s="50"/>
      <c r="K39" s="5"/>
      <c r="L39" s="31">
        <v>19.87</v>
      </c>
      <c r="M39" s="31">
        <v>75.25</v>
      </c>
      <c r="P39" s="50"/>
      <c r="Q39" s="3"/>
      <c r="R39" s="31">
        <v>13.22</v>
      </c>
      <c r="S39" s="31">
        <v>75.17</v>
      </c>
      <c r="V39" s="50"/>
      <c r="W39" s="3"/>
      <c r="X39" s="45"/>
      <c r="Y39" s="26"/>
      <c r="Z39" s="32"/>
    </row>
    <row r="40" spans="2:26" ht="14.45" x14ac:dyDescent="0.35">
      <c r="B40" s="33"/>
      <c r="C40" s="37"/>
      <c r="D40" s="35"/>
      <c r="E40" s="3"/>
      <c r="F40" s="36">
        <v>18.57</v>
      </c>
      <c r="G40" s="36">
        <v>75.13</v>
      </c>
      <c r="H40" s="37"/>
      <c r="I40" s="37"/>
      <c r="J40" s="51"/>
      <c r="K40" s="5"/>
      <c r="L40" s="36">
        <v>20.05</v>
      </c>
      <c r="M40" s="36">
        <v>75.25</v>
      </c>
      <c r="N40" s="37"/>
      <c r="O40" s="37"/>
      <c r="P40" s="51"/>
      <c r="Q40" s="3"/>
      <c r="R40" s="36">
        <v>13.52</v>
      </c>
      <c r="S40" s="36">
        <v>75.150000000000006</v>
      </c>
      <c r="T40" s="37"/>
      <c r="U40" s="37"/>
      <c r="V40" s="51"/>
      <c r="W40" s="3"/>
      <c r="X40" s="43"/>
      <c r="Y40" s="38"/>
      <c r="Z40" s="39"/>
    </row>
    <row r="41" spans="2:26" ht="14.45" x14ac:dyDescent="0.35">
      <c r="B41" s="22" t="s">
        <v>38</v>
      </c>
      <c r="C41" s="46" t="s">
        <v>39</v>
      </c>
      <c r="D41" s="24" t="s">
        <v>17</v>
      </c>
      <c r="E41" s="3"/>
      <c r="F41" s="31">
        <v>14.48</v>
      </c>
      <c r="G41" s="31">
        <v>73.599999999999994</v>
      </c>
      <c r="H41" s="41">
        <f>AVERAGE(G41:G43)</f>
        <v>73.599999999999994</v>
      </c>
      <c r="I41" s="41">
        <f>_xlfn.STDEV.S(G41:G43)</f>
        <v>0</v>
      </c>
      <c r="J41" s="42">
        <f>I41/H41*100</f>
        <v>0</v>
      </c>
      <c r="K41" s="5"/>
      <c r="L41" s="31">
        <v>15.4</v>
      </c>
      <c r="M41" s="31">
        <v>73.77</v>
      </c>
      <c r="N41" s="41">
        <f>AVERAGE(M41:M43)</f>
        <v>73.739999999999995</v>
      </c>
      <c r="O41" s="41">
        <f>_xlfn.STDEV.S(M41:M43)</f>
        <v>3.6055512754636657E-2</v>
      </c>
      <c r="P41" s="42">
        <f>O41/N41*100</f>
        <v>4.889546074672723E-2</v>
      </c>
      <c r="Q41" s="3"/>
      <c r="R41" s="31">
        <v>18.62</v>
      </c>
      <c r="S41" s="31">
        <v>73.63</v>
      </c>
      <c r="T41" s="41">
        <f>AVERAGE(S41:S43)</f>
        <v>73.61</v>
      </c>
      <c r="U41" s="41">
        <f>STDEV(S41:S43)</f>
        <v>1.7320508075689429E-2</v>
      </c>
      <c r="V41" s="42">
        <f>U41/T41*100</f>
        <v>2.3530101991155315E-2</v>
      </c>
      <c r="W41" s="3"/>
      <c r="X41" s="44">
        <f>AVERAGE(H41,N41,T41)</f>
        <v>73.649999999999991</v>
      </c>
      <c r="Y41" s="41">
        <f>_xlfn.STDEV.S(H41,N41,T41)</f>
        <v>7.8102496759065568E-2</v>
      </c>
      <c r="Z41" s="42">
        <f>Y41/X41*100</f>
        <v>0.10604548100348347</v>
      </c>
    </row>
    <row r="42" spans="2:26" ht="14.45" x14ac:dyDescent="0.35">
      <c r="B42" s="22"/>
      <c r="C42" s="3"/>
      <c r="D42" s="24"/>
      <c r="E42" s="3"/>
      <c r="F42" s="31">
        <v>14.59</v>
      </c>
      <c r="G42" s="31">
        <v>73.599999999999994</v>
      </c>
      <c r="H42" s="3"/>
      <c r="I42" s="3"/>
      <c r="J42" s="50"/>
      <c r="K42" s="5"/>
      <c r="L42" s="31">
        <v>15.64</v>
      </c>
      <c r="M42" s="31">
        <v>73.7</v>
      </c>
      <c r="P42" s="50"/>
      <c r="Q42" s="3"/>
      <c r="R42" s="31">
        <v>18.489999999999998</v>
      </c>
      <c r="S42" s="31">
        <v>73.599999999999994</v>
      </c>
      <c r="V42" s="50"/>
      <c r="W42" s="3"/>
      <c r="X42" s="45"/>
      <c r="Y42" s="26"/>
      <c r="Z42" s="32"/>
    </row>
    <row r="43" spans="2:26" x14ac:dyDescent="0.25">
      <c r="B43" s="33"/>
      <c r="C43" s="37"/>
      <c r="D43" s="35"/>
      <c r="E43" s="3"/>
      <c r="F43" s="36">
        <v>14.66</v>
      </c>
      <c r="G43" s="36">
        <v>73.599999999999994</v>
      </c>
      <c r="H43" s="37"/>
      <c r="I43" s="37"/>
      <c r="J43" s="51"/>
      <c r="K43" s="5"/>
      <c r="L43" s="36">
        <v>16.09</v>
      </c>
      <c r="M43" s="36">
        <v>73.75</v>
      </c>
      <c r="N43" s="37"/>
      <c r="O43" s="37"/>
      <c r="P43" s="51"/>
      <c r="Q43" s="3"/>
      <c r="R43" s="36">
        <v>18.61</v>
      </c>
      <c r="S43" s="36">
        <v>73.599999999999994</v>
      </c>
      <c r="T43" s="37"/>
      <c r="U43" s="37"/>
      <c r="V43" s="51"/>
      <c r="W43" s="3"/>
      <c r="X43" s="43"/>
      <c r="Y43" s="38"/>
      <c r="Z43" s="39"/>
    </row>
    <row r="44" spans="2:26" x14ac:dyDescent="0.25">
      <c r="B44" s="22" t="s">
        <v>40</v>
      </c>
      <c r="C44" s="46" t="s">
        <v>41</v>
      </c>
      <c r="D44" s="24" t="s">
        <v>17</v>
      </c>
      <c r="E44" s="3"/>
      <c r="F44" s="31">
        <v>18.05</v>
      </c>
      <c r="G44" s="31">
        <v>72.400000000000006</v>
      </c>
      <c r="H44" s="41">
        <f>AVERAGE(G44:G46)</f>
        <v>72.39</v>
      </c>
      <c r="I44" s="41">
        <f>_xlfn.STDEV.S(G44:G46)</f>
        <v>3.6055512754644546E-2</v>
      </c>
      <c r="J44" s="42">
        <f>I44/H44*100</f>
        <v>4.9807311444459934E-2</v>
      </c>
      <c r="K44" s="5"/>
      <c r="L44" s="31">
        <v>19.649999999999999</v>
      </c>
      <c r="M44" s="31">
        <v>72.400000000000006</v>
      </c>
      <c r="N44" s="41">
        <f>AVERAGE(M44:M46)</f>
        <v>72.406666666666666</v>
      </c>
      <c r="O44" s="41">
        <f>_xlfn.STDEV.S(M44:M46)</f>
        <v>1.1547005383790217E-2</v>
      </c>
      <c r="P44" s="42">
        <f>O44/N44*100</f>
        <v>1.5947434007628512E-2</v>
      </c>
      <c r="Q44" s="3"/>
      <c r="R44" s="31">
        <v>14.92</v>
      </c>
      <c r="S44" s="31">
        <v>72.3</v>
      </c>
      <c r="T44" s="41">
        <f>AVERAGE(S44:S46)</f>
        <v>72.323333333333323</v>
      </c>
      <c r="U44" s="41">
        <f>STDEV(S44:S46)</f>
        <v>2.516611478423459E-2</v>
      </c>
      <c r="V44" s="42">
        <f>U44/T44*100</f>
        <v>3.4796674357147894E-2</v>
      </c>
      <c r="W44" s="3"/>
      <c r="X44" s="44">
        <f>AVERAGE(H44,N44,T44)</f>
        <v>72.373333333333335</v>
      </c>
      <c r="Y44" s="41">
        <f>_xlfn.STDEV.S(H44,N44,T44)</f>
        <v>4.4095855184415389E-2</v>
      </c>
      <c r="Z44" s="42">
        <f>Y44/X44*100</f>
        <v>6.0928318696226128E-2</v>
      </c>
    </row>
    <row r="45" spans="2:26" x14ac:dyDescent="0.25">
      <c r="B45" s="22"/>
      <c r="C45" s="3"/>
      <c r="D45" s="24"/>
      <c r="E45" s="3"/>
      <c r="F45" s="31">
        <v>17.96</v>
      </c>
      <c r="G45" s="31">
        <v>72.42</v>
      </c>
      <c r="H45" s="3"/>
      <c r="I45" s="3"/>
      <c r="J45" s="50"/>
      <c r="K45" s="5"/>
      <c r="L45" s="31">
        <v>19.52</v>
      </c>
      <c r="M45" s="31">
        <v>72.42</v>
      </c>
      <c r="P45" s="50"/>
      <c r="Q45" s="3"/>
      <c r="R45" s="31">
        <v>14.95</v>
      </c>
      <c r="S45" s="31">
        <v>72.349999999999994</v>
      </c>
      <c r="V45" s="50"/>
      <c r="W45" s="3"/>
      <c r="X45" s="45"/>
      <c r="Y45" s="26"/>
      <c r="Z45" s="32"/>
    </row>
    <row r="46" spans="2:26" x14ac:dyDescent="0.25">
      <c r="B46" s="33"/>
      <c r="C46" s="37"/>
      <c r="D46" s="35"/>
      <c r="E46" s="3"/>
      <c r="F46" s="36">
        <v>17.920000000000002</v>
      </c>
      <c r="G46" s="36">
        <v>72.349999999999994</v>
      </c>
      <c r="H46" s="37"/>
      <c r="I46" s="37"/>
      <c r="J46" s="51"/>
      <c r="K46" s="5"/>
      <c r="L46" s="36">
        <v>19.71</v>
      </c>
      <c r="M46" s="36">
        <v>72.400000000000006</v>
      </c>
      <c r="N46" s="37"/>
      <c r="O46" s="37"/>
      <c r="P46" s="51"/>
      <c r="Q46" s="3"/>
      <c r="R46" s="36">
        <v>15.04</v>
      </c>
      <c r="S46" s="36">
        <v>72.319999999999993</v>
      </c>
      <c r="T46" s="37"/>
      <c r="U46" s="37"/>
      <c r="V46" s="51"/>
      <c r="W46" s="3"/>
      <c r="X46" s="43"/>
      <c r="Y46" s="38"/>
      <c r="Z46" s="39"/>
    </row>
    <row r="47" spans="2:26" x14ac:dyDescent="0.25">
      <c r="B47" s="22" t="s">
        <v>42</v>
      </c>
      <c r="C47" s="46" t="s">
        <v>43</v>
      </c>
      <c r="D47" s="24" t="s">
        <v>17</v>
      </c>
      <c r="E47" s="3"/>
      <c r="F47" s="31">
        <v>12.65</v>
      </c>
      <c r="G47" s="31">
        <v>72.67</v>
      </c>
      <c r="H47" s="41">
        <f>AVERAGE(G47:G49)</f>
        <v>72.7</v>
      </c>
      <c r="I47" s="41">
        <f>_xlfn.STDEV.S(G47:G49)</f>
        <v>4.3588989435404582E-2</v>
      </c>
      <c r="J47" s="42">
        <f>I47/H47*100</f>
        <v>5.9957344477860497E-2</v>
      </c>
      <c r="K47" s="5"/>
      <c r="L47" s="31">
        <v>12.92</v>
      </c>
      <c r="M47" s="31">
        <v>72.62</v>
      </c>
      <c r="N47" s="41">
        <f>AVERAGE(M47:M49)</f>
        <v>72.64</v>
      </c>
      <c r="O47" s="41">
        <f>_xlfn.STDEV.S(M47:M49)</f>
        <v>5.2915026221294716E-2</v>
      </c>
      <c r="P47" s="42">
        <f>O47/N47*100</f>
        <v>7.2845575745174446E-2</v>
      </c>
      <c r="Q47" s="3"/>
      <c r="R47" s="31">
        <v>18.21</v>
      </c>
      <c r="S47" s="31">
        <v>72.7</v>
      </c>
      <c r="T47" s="41">
        <f>AVERAGE(S47:S49)</f>
        <v>72.666666666666671</v>
      </c>
      <c r="U47" s="41">
        <f>STDEV(S47:S49)</f>
        <v>5.7735026918967501E-2</v>
      </c>
      <c r="V47" s="42">
        <f>U47/T47*100</f>
        <v>7.9451871906836002E-2</v>
      </c>
      <c r="W47" s="3"/>
      <c r="X47" s="44">
        <f>AVERAGE(H47,N47,T47)</f>
        <v>72.668888888888887</v>
      </c>
      <c r="Y47" s="41">
        <f>_xlfn.STDEV.S(H47,N47,T47)</f>
        <v>3.0061665018820318E-2</v>
      </c>
      <c r="Z47" s="42">
        <f>Y47/X47*100</f>
        <v>4.1367998710954236E-2</v>
      </c>
    </row>
    <row r="48" spans="2:26" x14ac:dyDescent="0.25">
      <c r="B48" s="22"/>
      <c r="C48" s="3"/>
      <c r="D48" s="24"/>
      <c r="E48" s="3"/>
      <c r="F48" s="31">
        <v>12.77</v>
      </c>
      <c r="G48" s="31">
        <v>72.680000000000007</v>
      </c>
      <c r="H48" s="3"/>
      <c r="I48" s="3"/>
      <c r="J48" s="50"/>
      <c r="K48" s="5"/>
      <c r="L48" s="31">
        <v>12.9</v>
      </c>
      <c r="M48" s="31">
        <v>72.7</v>
      </c>
      <c r="P48" s="50"/>
      <c r="Q48" s="3"/>
      <c r="R48" s="31">
        <v>18.2</v>
      </c>
      <c r="S48" s="31">
        <v>72.7</v>
      </c>
      <c r="V48" s="50"/>
      <c r="W48" s="3"/>
      <c r="X48" s="45"/>
      <c r="Y48" s="26"/>
      <c r="Z48" s="32"/>
    </row>
    <row r="49" spans="2:26" x14ac:dyDescent="0.25">
      <c r="B49" s="33"/>
      <c r="C49" s="37"/>
      <c r="D49" s="35"/>
      <c r="E49" s="3"/>
      <c r="F49" s="36">
        <v>12.63</v>
      </c>
      <c r="G49" s="36">
        <v>72.75</v>
      </c>
      <c r="H49" s="37"/>
      <c r="I49" s="37"/>
      <c r="J49" s="51"/>
      <c r="K49" s="5"/>
      <c r="L49" s="36">
        <v>13.16</v>
      </c>
      <c r="M49" s="36">
        <v>72.599999999999994</v>
      </c>
      <c r="N49" s="37"/>
      <c r="O49" s="37"/>
      <c r="P49" s="51"/>
      <c r="Q49" s="3"/>
      <c r="R49" s="36">
        <v>18.329999999999998</v>
      </c>
      <c r="S49" s="36">
        <v>72.599999999999994</v>
      </c>
      <c r="T49" s="37"/>
      <c r="U49" s="37"/>
      <c r="V49" s="51"/>
      <c r="W49" s="3"/>
      <c r="X49" s="43"/>
      <c r="Y49" s="38"/>
      <c r="Z49" s="39"/>
    </row>
    <row r="50" spans="2:26" x14ac:dyDescent="0.25">
      <c r="T50" s="7"/>
    </row>
    <row r="51" spans="2:26" x14ac:dyDescent="0.25">
      <c r="H51" s="7"/>
      <c r="N51"/>
      <c r="O51"/>
      <c r="P51"/>
      <c r="Q51"/>
      <c r="R51"/>
      <c r="S51"/>
      <c r="T51"/>
      <c r="U51"/>
    </row>
    <row r="52" spans="2:26" x14ac:dyDescent="0.25">
      <c r="N52" s="7"/>
      <c r="T52" s="30"/>
      <c r="U52"/>
    </row>
    <row r="53" spans="2:26" x14ac:dyDescent="0.25">
      <c r="T53" s="30"/>
      <c r="U53"/>
    </row>
    <row r="54" spans="2:26" x14ac:dyDescent="0.25">
      <c r="T54" s="30"/>
      <c r="U54"/>
    </row>
    <row r="55" spans="2:26" x14ac:dyDescent="0.25">
      <c r="T55" s="30"/>
      <c r="U55"/>
    </row>
    <row r="56" spans="2:26" x14ac:dyDescent="0.25">
      <c r="T56" s="30"/>
      <c r="U56"/>
    </row>
    <row r="57" spans="2:26" x14ac:dyDescent="0.25">
      <c r="T57" s="30"/>
      <c r="U57"/>
    </row>
    <row r="58" spans="2:26" x14ac:dyDescent="0.25">
      <c r="T58" s="30"/>
      <c r="U58"/>
    </row>
    <row r="59" spans="2:26" x14ac:dyDescent="0.25">
      <c r="T59" s="30"/>
      <c r="U59"/>
    </row>
    <row r="60" spans="2:26" x14ac:dyDescent="0.25">
      <c r="T60" s="30"/>
      <c r="U60"/>
    </row>
    <row r="61" spans="2:26" x14ac:dyDescent="0.25">
      <c r="T61" s="30"/>
      <c r="U61"/>
    </row>
    <row r="62" spans="2:26" x14ac:dyDescent="0.25">
      <c r="T62" s="30"/>
      <c r="U62"/>
    </row>
    <row r="63" spans="2:26" x14ac:dyDescent="0.25">
      <c r="T63" s="30"/>
      <c r="U63"/>
    </row>
    <row r="64" spans="2:26" x14ac:dyDescent="0.25">
      <c r="T64" s="30"/>
      <c r="U64"/>
    </row>
    <row r="65" spans="20:21" x14ac:dyDescent="0.25">
      <c r="T65" s="30"/>
      <c r="U65"/>
    </row>
    <row r="66" spans="20:21" x14ac:dyDescent="0.25">
      <c r="T66" s="30"/>
      <c r="U66"/>
    </row>
  </sheetData>
  <mergeCells count="5">
    <mergeCell ref="B3:D3"/>
    <mergeCell ref="F3:J3"/>
    <mergeCell ref="L3:P3"/>
    <mergeCell ref="R3:V3"/>
    <mergeCell ref="X3:Z3"/>
  </mergeCells>
  <pageMargins left="0" right="0" top="0.74803149606299213" bottom="0" header="0.31496062992125984" footer="0.1181102362204724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GPS-HRM2&amp;3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Scherrer (simsch)</dc:creator>
  <cp:lastModifiedBy>Simone Scherrer</cp:lastModifiedBy>
  <dcterms:created xsi:type="dcterms:W3CDTF">2022-05-08T23:37:35Z</dcterms:created>
  <dcterms:modified xsi:type="dcterms:W3CDTF">2022-05-19T19:42:43Z</dcterms:modified>
</cp:coreProperties>
</file>