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/>
  <mc:AlternateContent xmlns:mc="http://schemas.openxmlformats.org/markup-compatibility/2006">
    <mc:Choice Requires="x15">
      <x15ac:absPath xmlns:x15ac="http://schemas.microsoft.com/office/spreadsheetml/2010/11/ac" url="R:\Projecten\E114546 – EJP-OH Toxosources\WP2\T2 Animal prevalence\Article\Supplementary files - submission\"/>
    </mc:Choice>
  </mc:AlternateContent>
  <xr:revisionPtr revIDLastSave="0" documentId="13_ncr:1_{4BEC7519-4CDD-4A90-B3D2-0BD2F0506A7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Data" sheetId="1" r:id="rId1"/>
    <sheet name="Explanations" sheetId="2" r:id="rId2"/>
  </sheets>
  <externalReferences>
    <externalReference r:id="rId3"/>
    <externalReference r:id="rId4"/>
    <externalReference r:id="rId5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28" i="1" l="1"/>
  <c r="I27" i="1"/>
  <c r="I26" i="1"/>
  <c r="I23" i="1"/>
  <c r="I21" i="1"/>
  <c r="I18" i="1"/>
  <c r="I17" i="1"/>
  <c r="I15" i="1"/>
  <c r="I9" i="1"/>
  <c r="I6" i="1"/>
  <c r="H22" i="1" l="1"/>
  <c r="G22" i="1"/>
  <c r="G21" i="1"/>
  <c r="H21" i="1"/>
  <c r="G19" i="1"/>
  <c r="G18" i="1"/>
  <c r="H18" i="1"/>
  <c r="H17" i="1"/>
  <c r="G17" i="1"/>
  <c r="H16" i="1"/>
  <c r="G16" i="1"/>
  <c r="H15" i="1"/>
  <c r="G15" i="1"/>
  <c r="H6" i="1"/>
  <c r="G7" i="1"/>
  <c r="H9" i="1"/>
  <c r="G10" i="1"/>
  <c r="D4" i="2"/>
  <c r="D3" i="2"/>
</calcChain>
</file>

<file path=xl/sharedStrings.xml><?xml version="1.0" encoding="utf-8"?>
<sst xmlns="http://schemas.openxmlformats.org/spreadsheetml/2006/main" count="225" uniqueCount="75">
  <si>
    <t>France</t>
  </si>
  <si>
    <r>
      <t>Hare European brown  (</t>
    </r>
    <r>
      <rPr>
        <i/>
        <sz val="11"/>
        <color rgb="FF000000"/>
        <rFont val="Calibri"/>
        <family val="2"/>
      </rPr>
      <t>Lepus europaeus</t>
    </r>
    <r>
      <rPr>
        <sz val="11"/>
        <color theme="1"/>
        <rFont val="Calibri"/>
        <family val="2"/>
        <scheme val="minor"/>
      </rPr>
      <t>)</t>
    </r>
  </si>
  <si>
    <t>Blood</t>
  </si>
  <si>
    <t>MAT</t>
  </si>
  <si>
    <t>Czechia</t>
  </si>
  <si>
    <t>IFAT</t>
  </si>
  <si>
    <t>Slovakia</t>
  </si>
  <si>
    <t>Austria</t>
  </si>
  <si>
    <t>Italy</t>
  </si>
  <si>
    <t>DAT</t>
  </si>
  <si>
    <t>Spain</t>
  </si>
  <si>
    <r>
      <t>Hare Iberian (</t>
    </r>
    <r>
      <rPr>
        <i/>
        <sz val="11"/>
        <color rgb="FF000000"/>
        <rFont val="Calibri"/>
        <family val="2"/>
      </rPr>
      <t>Lepus granatensis</t>
    </r>
    <r>
      <rPr>
        <sz val="11"/>
        <color theme="1"/>
        <rFont val="Calibri"/>
        <family val="2"/>
        <scheme val="minor"/>
      </rPr>
      <t>)</t>
    </r>
  </si>
  <si>
    <t>Rabbit</t>
  </si>
  <si>
    <t>Brain</t>
  </si>
  <si>
    <t>nested-PCR</t>
  </si>
  <si>
    <t>Finland</t>
  </si>
  <si>
    <r>
      <t>Hare Mountain (</t>
    </r>
    <r>
      <rPr>
        <i/>
        <sz val="11"/>
        <color rgb="FF000000"/>
        <rFont val="Calibri"/>
        <family val="2"/>
      </rPr>
      <t>Lepus timidus</t>
    </r>
    <r>
      <rPr>
        <sz val="11"/>
        <color theme="1"/>
        <rFont val="Calibri"/>
        <family val="2"/>
        <scheme val="minor"/>
      </rPr>
      <t xml:space="preserve">) </t>
    </r>
  </si>
  <si>
    <t>ELISA</t>
  </si>
  <si>
    <t>Poland</t>
  </si>
  <si>
    <t>Greece</t>
  </si>
  <si>
    <t>Liver</t>
  </si>
  <si>
    <t>PCR</t>
  </si>
  <si>
    <t>Skeletal Muscle</t>
  </si>
  <si>
    <t>Kidney</t>
  </si>
  <si>
    <t>Number of the article</t>
  </si>
  <si>
    <t>Country</t>
  </si>
  <si>
    <t>Region</t>
  </si>
  <si>
    <t>Species</t>
  </si>
  <si>
    <t>Age - lower [years]</t>
  </si>
  <si>
    <t>Age - upper [years]</t>
  </si>
  <si>
    <t>Sample type</t>
  </si>
  <si>
    <t>Total number of animals (N)</t>
  </si>
  <si>
    <t>Test</t>
  </si>
  <si>
    <t>Type of detection</t>
  </si>
  <si>
    <t>Total number of animals that were or had access outdoors</t>
  </si>
  <si>
    <t>Total number of positive animals that were or had access outdoors</t>
  </si>
  <si>
    <t>Total number of animals that were exclusively indoors</t>
  </si>
  <si>
    <t>Total number of positive animals that were exclusively indoors</t>
  </si>
  <si>
    <t>All the age groups in the data file are in years</t>
  </si>
  <si>
    <t>1 week =</t>
  </si>
  <si>
    <t>days</t>
  </si>
  <si>
    <t>years</t>
  </si>
  <si>
    <t>1 month =</t>
  </si>
  <si>
    <t>1 year =</t>
  </si>
  <si>
    <t>year</t>
  </si>
  <si>
    <t>0,0000 - 5,0000</t>
  </si>
  <si>
    <t>young/juvenile hare* =</t>
  </si>
  <si>
    <t>adult hare* =</t>
  </si>
  <si>
    <t>0,0000 - 0,7500</t>
  </si>
  <si>
    <t>0,7500 - 5,0000</t>
  </si>
  <si>
    <t>*if not defined differently by the article</t>
  </si>
  <si>
    <t>Czechia &amp; Slovakia</t>
  </si>
  <si>
    <t>West</t>
  </si>
  <si>
    <t>East</t>
  </si>
  <si>
    <t>Southwest</t>
  </si>
  <si>
    <t>The United Kingdom</t>
  </si>
  <si>
    <t>North</t>
  </si>
  <si>
    <t>Southeast</t>
  </si>
  <si>
    <t>Indirect</t>
  </si>
  <si>
    <t>Direct</t>
  </si>
  <si>
    <t>Total number of positive animals (n)</t>
  </si>
  <si>
    <t>When there was no age data available, a range of 0-5 years has been used</t>
  </si>
  <si>
    <t>Prevalence  [%]</t>
  </si>
  <si>
    <t>Adjusted prevalence  [%]</t>
  </si>
  <si>
    <t>Population</t>
  </si>
  <si>
    <t>Population weight</t>
  </si>
  <si>
    <t>Cutoff</t>
  </si>
  <si>
    <t>≥ 1:25</t>
  </si>
  <si>
    <t>≥ 1:40</t>
  </si>
  <si>
    <t>1:80</t>
  </si>
  <si>
    <t>≥ 1:50</t>
  </si>
  <si>
    <t>1:20</t>
  </si>
  <si>
    <t>OD≥0,350 for IgM / OD≥0,450 for IgG</t>
  </si>
  <si>
    <t>Age - most probable [years]</t>
  </si>
  <si>
    <t>unknown rabbit =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</si>
</sst>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i/>
      <sz val="11"/>
      <color rgb="FF000000"/>
      <name val="Calibri"/>
      <family val="2"/>
    </font>
    <font>
      <sz val="11"/>
      <name val="Calibri"/>
      <family val="2"/>
      <scheme val="minor"/>
    </font>
    <font>
      <sz val="11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4" fillId="0" borderId="0" xfId="0" applyFont="1" applyFill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left"/>
    </xf>
    <xf numFmtId="0" fontId="3" fillId="0" borderId="0" xfId="0" applyNumberFormat="1" applyFont="1" applyFill="1" applyBorder="1" applyAlignment="1">
      <alignment horizontal="left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164" fontId="0" fillId="0" borderId="3" xfId="0" applyNumberFormat="1" applyBorder="1" applyAlignment="1">
      <alignment horizontal="left"/>
    </xf>
    <xf numFmtId="0" fontId="0" fillId="0" borderId="5" xfId="0" applyBorder="1"/>
    <xf numFmtId="0" fontId="0" fillId="0" borderId="0" xfId="0" applyBorder="1"/>
    <xf numFmtId="164" fontId="0" fillId="0" borderId="0" xfId="0" applyNumberFormat="1" applyBorder="1" applyAlignment="1">
      <alignment horizontal="left"/>
    </xf>
    <xf numFmtId="0" fontId="0" fillId="0" borderId="6" xfId="0" applyBorder="1"/>
    <xf numFmtId="0" fontId="0" fillId="0" borderId="7" xfId="0" applyBorder="1"/>
    <xf numFmtId="0" fontId="0" fillId="0" borderId="8" xfId="0" applyBorder="1"/>
    <xf numFmtId="164" fontId="0" fillId="0" borderId="8" xfId="0" applyNumberFormat="1" applyBorder="1" applyAlignment="1">
      <alignment horizontal="left"/>
    </xf>
    <xf numFmtId="0" fontId="0" fillId="0" borderId="9" xfId="0" applyBorder="1"/>
    <xf numFmtId="0" fontId="0" fillId="0" borderId="0" xfId="0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5" xfId="0" applyFill="1" applyBorder="1"/>
    <xf numFmtId="0" fontId="0" fillId="0" borderId="0" xfId="0" applyAlignment="1"/>
    <xf numFmtId="0" fontId="4" fillId="0" borderId="0" xfId="0" applyFont="1" applyFill="1" applyAlignment="1">
      <alignment horizontal="left"/>
    </xf>
    <xf numFmtId="164" fontId="1" fillId="0" borderId="0" xfId="0" applyNumberFormat="1" applyFont="1" applyFill="1" applyBorder="1" applyAlignment="1">
      <alignment horizontal="left"/>
    </xf>
    <xf numFmtId="164" fontId="3" fillId="0" borderId="0" xfId="0" applyNumberFormat="1" applyFont="1" applyFill="1" applyBorder="1" applyAlignment="1">
      <alignment horizontal="left"/>
    </xf>
    <xf numFmtId="49" fontId="4" fillId="0" borderId="0" xfId="0" applyNumberFormat="1" applyFont="1" applyFill="1" applyBorder="1" applyAlignment="1">
      <alignment horizontal="left"/>
    </xf>
    <xf numFmtId="49" fontId="1" fillId="0" borderId="0" xfId="0" applyNumberFormat="1" applyFont="1" applyFill="1" applyBorder="1" applyAlignment="1">
      <alignment horizontal="left"/>
    </xf>
    <xf numFmtId="49" fontId="0" fillId="0" borderId="0" xfId="0" applyNumberFormat="1"/>
    <xf numFmtId="0" fontId="1" fillId="0" borderId="1" xfId="0" applyFont="1" applyFill="1" applyBorder="1" applyAlignment="1">
      <alignment horizontal="left"/>
    </xf>
    <xf numFmtId="0" fontId="1" fillId="0" borderId="11" xfId="0" applyFont="1" applyFill="1" applyBorder="1" applyAlignment="1">
      <alignment horizontal="left"/>
    </xf>
    <xf numFmtId="0" fontId="1" fillId="0" borderId="10" xfId="0" applyFont="1" applyFill="1" applyBorder="1" applyAlignment="1">
      <alignment horizontal="left"/>
    </xf>
    <xf numFmtId="0" fontId="3" fillId="0" borderId="11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3.xml"/><Relationship Id="rId4" Type="http://schemas.openxmlformats.org/officeDocument/2006/relationships/externalLink" Target="externalLinks/externalLink2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f.damek\Documents\Toxosources\Age%20groups%20by%20species\Toxosources%20review%20-%20CLEAN%20corrected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f.damek\Documents\Toxosources\Toxosources%20review%20-%20checked%20by%20RB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f.damek\Documents\Toxosources\Review%20individual%20data%20extraction%20sheets%202nd%20round\Toxosources%20review%20-%20data%20extraction%20FINAL%20(new)%20ALL%20fixed%20-%20Radu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 extraction"/>
      <sheetName val="Data for drop-down lists"/>
      <sheetName val="Division of articles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 extraction"/>
      <sheetName val="Data for drop-down lists"/>
      <sheetName val="Division of articles"/>
    </sheetNames>
    <sheetDataSet>
      <sheetData sheetId="0"/>
      <sheetData sheetId="1"/>
      <sheetData sheetId="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 extraction"/>
      <sheetName val="Data for drop-down lists"/>
      <sheetName val="Division of articles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28"/>
  <sheetViews>
    <sheetView tabSelected="1" workbookViewId="0">
      <selection activeCell="L31" sqref="L31"/>
    </sheetView>
  </sheetViews>
  <sheetFormatPr defaultColWidth="11.42578125" defaultRowHeight="15" x14ac:dyDescent="0.25"/>
  <cols>
    <col min="17" max="17" width="11.42578125" style="26"/>
  </cols>
  <sheetData>
    <row r="1" spans="1:21" x14ac:dyDescent="0.25">
      <c r="A1" s="1" t="s">
        <v>24</v>
      </c>
      <c r="B1" s="1" t="s">
        <v>25</v>
      </c>
      <c r="C1" s="1" t="s">
        <v>26</v>
      </c>
      <c r="D1" s="1" t="s">
        <v>27</v>
      </c>
      <c r="E1" s="1" t="s">
        <v>64</v>
      </c>
      <c r="F1" s="1" t="s">
        <v>65</v>
      </c>
      <c r="G1" s="1" t="s">
        <v>28</v>
      </c>
      <c r="H1" s="1" t="s">
        <v>29</v>
      </c>
      <c r="I1" s="1" t="s">
        <v>73</v>
      </c>
      <c r="J1" s="1" t="s">
        <v>30</v>
      </c>
      <c r="K1" s="1" t="s">
        <v>31</v>
      </c>
      <c r="L1" s="1" t="s">
        <v>60</v>
      </c>
      <c r="M1" s="21" t="s">
        <v>62</v>
      </c>
      <c r="N1" s="21" t="s">
        <v>63</v>
      </c>
      <c r="O1" s="1" t="s">
        <v>32</v>
      </c>
      <c r="P1" s="1" t="s">
        <v>33</v>
      </c>
      <c r="Q1" s="24" t="s">
        <v>66</v>
      </c>
      <c r="R1" s="1" t="s">
        <v>36</v>
      </c>
      <c r="S1" s="1" t="s">
        <v>37</v>
      </c>
      <c r="T1" s="1" t="s">
        <v>34</v>
      </c>
      <c r="U1" s="1" t="s">
        <v>35</v>
      </c>
    </row>
    <row r="2" spans="1:21" x14ac:dyDescent="0.25">
      <c r="A2" s="2">
        <v>98</v>
      </c>
      <c r="B2" s="2" t="s">
        <v>0</v>
      </c>
      <c r="C2" s="2" t="s">
        <v>52</v>
      </c>
      <c r="D2" s="2" t="s">
        <v>1</v>
      </c>
      <c r="E2" s="2">
        <v>1</v>
      </c>
      <c r="F2" s="2">
        <v>1</v>
      </c>
      <c r="G2" s="22">
        <v>0</v>
      </c>
      <c r="H2" s="22">
        <v>5</v>
      </c>
      <c r="I2" s="22">
        <v>1.5</v>
      </c>
      <c r="J2" s="2" t="s">
        <v>2</v>
      </c>
      <c r="K2" s="2">
        <v>23</v>
      </c>
      <c r="L2" s="2">
        <v>2</v>
      </c>
      <c r="M2" s="2"/>
      <c r="N2" s="2"/>
      <c r="O2" s="2" t="s">
        <v>3</v>
      </c>
      <c r="P2" s="2" t="s">
        <v>58</v>
      </c>
      <c r="Q2" s="25" t="s">
        <v>67</v>
      </c>
      <c r="R2" s="2">
        <v>0</v>
      </c>
      <c r="S2" s="2">
        <v>0</v>
      </c>
      <c r="T2" s="2">
        <v>23</v>
      </c>
      <c r="U2" s="2">
        <v>2</v>
      </c>
    </row>
    <row r="3" spans="1:21" x14ac:dyDescent="0.25">
      <c r="A3" s="2">
        <v>141</v>
      </c>
      <c r="B3" s="2" t="s">
        <v>4</v>
      </c>
      <c r="C3" s="2" t="s">
        <v>53</v>
      </c>
      <c r="D3" s="2" t="s">
        <v>1</v>
      </c>
      <c r="E3" s="2">
        <v>2</v>
      </c>
      <c r="F3" s="2">
        <v>1</v>
      </c>
      <c r="G3" s="22">
        <v>0</v>
      </c>
      <c r="H3" s="22">
        <v>5</v>
      </c>
      <c r="I3" s="22">
        <v>1.5</v>
      </c>
      <c r="J3" s="2" t="s">
        <v>2</v>
      </c>
      <c r="K3" s="2">
        <v>333</v>
      </c>
      <c r="L3" s="2">
        <v>129</v>
      </c>
      <c r="M3" s="2"/>
      <c r="N3" s="2"/>
      <c r="O3" s="2" t="s">
        <v>5</v>
      </c>
      <c r="P3" s="2" t="s">
        <v>58</v>
      </c>
      <c r="Q3" s="25" t="s">
        <v>68</v>
      </c>
      <c r="R3" s="2">
        <v>0</v>
      </c>
      <c r="S3" s="2">
        <v>0</v>
      </c>
      <c r="T3" s="2">
        <v>333</v>
      </c>
      <c r="U3" s="2">
        <v>129</v>
      </c>
    </row>
    <row r="4" spans="1:21" x14ac:dyDescent="0.25">
      <c r="A4" s="2">
        <v>141</v>
      </c>
      <c r="B4" s="2" t="s">
        <v>6</v>
      </c>
      <c r="C4" s="2" t="s">
        <v>53</v>
      </c>
      <c r="D4" s="2" t="s">
        <v>1</v>
      </c>
      <c r="E4" s="2">
        <v>3</v>
      </c>
      <c r="F4" s="2">
        <v>1</v>
      </c>
      <c r="G4" s="22">
        <v>0</v>
      </c>
      <c r="H4" s="22">
        <v>5</v>
      </c>
      <c r="I4" s="22">
        <v>1.5</v>
      </c>
      <c r="J4" s="2" t="s">
        <v>2</v>
      </c>
      <c r="K4" s="2">
        <v>209</v>
      </c>
      <c r="L4" s="2">
        <v>8</v>
      </c>
      <c r="M4" s="2"/>
      <c r="N4" s="2"/>
      <c r="O4" s="2" t="s">
        <v>5</v>
      </c>
      <c r="P4" s="2" t="s">
        <v>58</v>
      </c>
      <c r="Q4" s="25" t="s">
        <v>68</v>
      </c>
      <c r="R4" s="2">
        <v>0</v>
      </c>
      <c r="S4" s="2">
        <v>0</v>
      </c>
      <c r="T4" s="2">
        <v>209</v>
      </c>
      <c r="U4" s="2">
        <v>8</v>
      </c>
    </row>
    <row r="5" spans="1:21" x14ac:dyDescent="0.25">
      <c r="A5" s="2">
        <v>141</v>
      </c>
      <c r="B5" s="2" t="s">
        <v>7</v>
      </c>
      <c r="C5" s="2" t="s">
        <v>52</v>
      </c>
      <c r="D5" s="2" t="s">
        <v>1</v>
      </c>
      <c r="E5" s="2">
        <v>4</v>
      </c>
      <c r="F5" s="2">
        <v>1</v>
      </c>
      <c r="G5" s="22">
        <v>0</v>
      </c>
      <c r="H5" s="22">
        <v>5</v>
      </c>
      <c r="I5" s="22">
        <v>1.5</v>
      </c>
      <c r="J5" s="2" t="s">
        <v>2</v>
      </c>
      <c r="K5" s="2">
        <v>383</v>
      </c>
      <c r="L5" s="2">
        <v>143</v>
      </c>
      <c r="M5" s="2"/>
      <c r="N5" s="2"/>
      <c r="O5" s="2" t="s">
        <v>5</v>
      </c>
      <c r="P5" s="2" t="s">
        <v>58</v>
      </c>
      <c r="Q5" s="25" t="s">
        <v>68</v>
      </c>
      <c r="R5" s="2">
        <v>0</v>
      </c>
      <c r="S5" s="2">
        <v>0</v>
      </c>
      <c r="T5" s="2">
        <v>383</v>
      </c>
      <c r="U5" s="2">
        <v>143</v>
      </c>
    </row>
    <row r="6" spans="1:21" x14ac:dyDescent="0.25">
      <c r="A6" s="2">
        <v>548</v>
      </c>
      <c r="B6" s="2" t="s">
        <v>8</v>
      </c>
      <c r="C6" s="2" t="s">
        <v>54</v>
      </c>
      <c r="D6" s="2" t="s">
        <v>1</v>
      </c>
      <c r="E6" s="2">
        <v>5</v>
      </c>
      <c r="F6" s="2">
        <v>1</v>
      </c>
      <c r="G6" s="22">
        <v>0</v>
      </c>
      <c r="H6" s="22">
        <f>9/12</f>
        <v>0.75</v>
      </c>
      <c r="I6" s="22">
        <f>8/12</f>
        <v>0.66666666666666663</v>
      </c>
      <c r="J6" s="2" t="s">
        <v>2</v>
      </c>
      <c r="K6" s="2">
        <v>84</v>
      </c>
      <c r="L6" s="2">
        <v>3</v>
      </c>
      <c r="M6" s="2"/>
      <c r="N6" s="2"/>
      <c r="O6" s="2" t="s">
        <v>9</v>
      </c>
      <c r="P6" s="2" t="s">
        <v>58</v>
      </c>
      <c r="Q6" s="25" t="s">
        <v>69</v>
      </c>
      <c r="R6" s="2">
        <v>0</v>
      </c>
      <c r="S6" s="2">
        <v>0</v>
      </c>
      <c r="T6" s="2">
        <v>84</v>
      </c>
      <c r="U6" s="2">
        <v>3</v>
      </c>
    </row>
    <row r="7" spans="1:21" x14ac:dyDescent="0.25">
      <c r="A7" s="2">
        <v>548</v>
      </c>
      <c r="B7" s="2" t="s">
        <v>8</v>
      </c>
      <c r="C7" s="2" t="s">
        <v>54</v>
      </c>
      <c r="D7" s="2" t="s">
        <v>1</v>
      </c>
      <c r="E7" s="2">
        <v>6</v>
      </c>
      <c r="F7" s="2">
        <v>1</v>
      </c>
      <c r="G7" s="22">
        <f>9/12</f>
        <v>0.75</v>
      </c>
      <c r="H7" s="22">
        <v>5</v>
      </c>
      <c r="I7" s="22">
        <v>1.5</v>
      </c>
      <c r="J7" s="2" t="s">
        <v>2</v>
      </c>
      <c r="K7" s="2">
        <v>138</v>
      </c>
      <c r="L7" s="2">
        <v>0</v>
      </c>
      <c r="M7" s="2"/>
      <c r="N7" s="2"/>
      <c r="O7" s="2" t="s">
        <v>9</v>
      </c>
      <c r="P7" s="2" t="s">
        <v>58</v>
      </c>
      <c r="Q7" s="25" t="s">
        <v>69</v>
      </c>
      <c r="R7" s="2">
        <v>0</v>
      </c>
      <c r="S7" s="2">
        <v>0</v>
      </c>
      <c r="T7" s="2">
        <v>138</v>
      </c>
      <c r="U7" s="2">
        <v>0</v>
      </c>
    </row>
    <row r="8" spans="1:21" x14ac:dyDescent="0.25">
      <c r="A8" s="2">
        <v>604</v>
      </c>
      <c r="B8" s="2" t="s">
        <v>10</v>
      </c>
      <c r="C8" s="2" t="s">
        <v>54</v>
      </c>
      <c r="D8" s="2" t="s">
        <v>11</v>
      </c>
      <c r="E8" s="2">
        <v>7</v>
      </c>
      <c r="F8" s="2">
        <v>1</v>
      </c>
      <c r="G8" s="22">
        <v>0</v>
      </c>
      <c r="H8" s="22">
        <v>5</v>
      </c>
      <c r="I8" s="22">
        <v>1.5</v>
      </c>
      <c r="J8" s="2" t="s">
        <v>2</v>
      </c>
      <c r="K8" s="2">
        <v>19</v>
      </c>
      <c r="L8" s="2">
        <v>9</v>
      </c>
      <c r="M8" s="2"/>
      <c r="N8" s="2"/>
      <c r="O8" s="2" t="s">
        <v>3</v>
      </c>
      <c r="P8" s="2" t="s">
        <v>58</v>
      </c>
      <c r="Q8" s="25" t="s">
        <v>67</v>
      </c>
      <c r="R8" s="2">
        <v>0</v>
      </c>
      <c r="S8" s="2">
        <v>0</v>
      </c>
      <c r="T8" s="2">
        <v>298</v>
      </c>
      <c r="U8" s="2">
        <v>34</v>
      </c>
    </row>
    <row r="9" spans="1:21" s="20" customFormat="1" x14ac:dyDescent="0.25">
      <c r="A9" s="2">
        <v>604</v>
      </c>
      <c r="B9" s="2" t="s">
        <v>10</v>
      </c>
      <c r="C9" s="2" t="s">
        <v>54</v>
      </c>
      <c r="D9" s="2" t="s">
        <v>11</v>
      </c>
      <c r="E9" s="2">
        <v>8</v>
      </c>
      <c r="F9" s="2">
        <v>1</v>
      </c>
      <c r="G9" s="22">
        <v>0</v>
      </c>
      <c r="H9" s="22">
        <f>9/12</f>
        <v>0.75</v>
      </c>
      <c r="I9" s="22">
        <f>8/12</f>
        <v>0.66666666666666663</v>
      </c>
      <c r="J9" s="2" t="s">
        <v>2</v>
      </c>
      <c r="K9" s="2">
        <v>82</v>
      </c>
      <c r="L9" s="2">
        <v>14</v>
      </c>
      <c r="M9" s="2"/>
      <c r="N9" s="2"/>
      <c r="O9" s="2" t="s">
        <v>3</v>
      </c>
      <c r="P9" s="2" t="s">
        <v>58</v>
      </c>
      <c r="Q9" s="25" t="s">
        <v>67</v>
      </c>
      <c r="R9" s="2">
        <v>0</v>
      </c>
      <c r="S9" s="2">
        <v>0</v>
      </c>
      <c r="T9" s="2">
        <v>82</v>
      </c>
      <c r="U9" s="2">
        <v>14</v>
      </c>
    </row>
    <row r="10" spans="1:21" s="20" customFormat="1" x14ac:dyDescent="0.25">
      <c r="A10" s="2">
        <v>604</v>
      </c>
      <c r="B10" s="2" t="s">
        <v>10</v>
      </c>
      <c r="C10" s="2" t="s">
        <v>54</v>
      </c>
      <c r="D10" s="2" t="s">
        <v>11</v>
      </c>
      <c r="E10" s="2">
        <v>9</v>
      </c>
      <c r="F10" s="2">
        <v>1</v>
      </c>
      <c r="G10" s="22">
        <f>9/12</f>
        <v>0.75</v>
      </c>
      <c r="H10" s="22">
        <v>5</v>
      </c>
      <c r="I10" s="22">
        <v>1.5</v>
      </c>
      <c r="J10" s="2" t="s">
        <v>2</v>
      </c>
      <c r="K10" s="2">
        <v>197</v>
      </c>
      <c r="L10" s="2">
        <v>11</v>
      </c>
      <c r="M10" s="2"/>
      <c r="N10" s="2"/>
      <c r="O10" s="2" t="s">
        <v>3</v>
      </c>
      <c r="P10" s="2" t="s">
        <v>58</v>
      </c>
      <c r="Q10" s="25" t="s">
        <v>67</v>
      </c>
      <c r="R10" s="2">
        <v>0</v>
      </c>
      <c r="S10" s="2">
        <v>0</v>
      </c>
      <c r="T10" s="2">
        <v>197</v>
      </c>
      <c r="U10" s="2">
        <v>11</v>
      </c>
    </row>
    <row r="11" spans="1:21" x14ac:dyDescent="0.25">
      <c r="A11" s="2">
        <v>677</v>
      </c>
      <c r="B11" s="2" t="s">
        <v>10</v>
      </c>
      <c r="C11" s="2" t="s">
        <v>54</v>
      </c>
      <c r="D11" s="2" t="s">
        <v>12</v>
      </c>
      <c r="E11" s="2">
        <v>10</v>
      </c>
      <c r="F11" s="2">
        <v>1</v>
      </c>
      <c r="G11" s="22">
        <v>0</v>
      </c>
      <c r="H11" s="22">
        <v>5</v>
      </c>
      <c r="I11" s="22">
        <v>1</v>
      </c>
      <c r="J11" s="2" t="s">
        <v>2</v>
      </c>
      <c r="K11" s="2">
        <v>85</v>
      </c>
      <c r="L11" s="2">
        <v>14</v>
      </c>
      <c r="M11" s="2"/>
      <c r="N11" s="2"/>
      <c r="O11" s="2" t="s">
        <v>3</v>
      </c>
      <c r="P11" s="2" t="s">
        <v>58</v>
      </c>
      <c r="Q11" s="25" t="s">
        <v>67</v>
      </c>
      <c r="R11" s="2">
        <v>0</v>
      </c>
      <c r="S11" s="2">
        <v>0</v>
      </c>
      <c r="T11" s="2">
        <v>85</v>
      </c>
      <c r="U11" s="2">
        <v>14</v>
      </c>
    </row>
    <row r="12" spans="1:21" x14ac:dyDescent="0.25">
      <c r="A12" s="2">
        <v>881</v>
      </c>
      <c r="B12" s="2" t="s">
        <v>55</v>
      </c>
      <c r="C12" s="2" t="s">
        <v>52</v>
      </c>
      <c r="D12" s="2" t="s">
        <v>12</v>
      </c>
      <c r="E12" s="2">
        <v>11</v>
      </c>
      <c r="F12" s="2">
        <v>1</v>
      </c>
      <c r="G12" s="22">
        <v>0</v>
      </c>
      <c r="H12" s="22">
        <v>5</v>
      </c>
      <c r="I12" s="22">
        <v>1</v>
      </c>
      <c r="J12" s="2" t="s">
        <v>13</v>
      </c>
      <c r="K12" s="2">
        <v>57</v>
      </c>
      <c r="L12" s="2">
        <v>39</v>
      </c>
      <c r="M12" s="2"/>
      <c r="N12" s="2"/>
      <c r="O12" s="2" t="s">
        <v>14</v>
      </c>
      <c r="P12" s="2" t="s">
        <v>59</v>
      </c>
      <c r="Q12" s="25"/>
      <c r="R12" s="2">
        <v>0</v>
      </c>
      <c r="S12" s="2">
        <v>0</v>
      </c>
      <c r="T12" s="2">
        <v>57</v>
      </c>
      <c r="U12" s="2">
        <v>39</v>
      </c>
    </row>
    <row r="13" spans="1:21" x14ac:dyDescent="0.25">
      <c r="A13" s="2">
        <v>929</v>
      </c>
      <c r="B13" s="2" t="s">
        <v>15</v>
      </c>
      <c r="C13" s="2" t="s">
        <v>56</v>
      </c>
      <c r="D13" s="2" t="s">
        <v>1</v>
      </c>
      <c r="E13" s="2">
        <v>12</v>
      </c>
      <c r="F13" s="2">
        <v>1</v>
      </c>
      <c r="G13" s="22">
        <v>0</v>
      </c>
      <c r="H13" s="22">
        <v>5</v>
      </c>
      <c r="I13" s="22">
        <v>1.5</v>
      </c>
      <c r="J13" s="2" t="s">
        <v>2</v>
      </c>
      <c r="K13" s="2">
        <v>116</v>
      </c>
      <c r="L13" s="2">
        <v>9</v>
      </c>
      <c r="M13" s="2"/>
      <c r="N13" s="2"/>
      <c r="O13" s="2" t="s">
        <v>9</v>
      </c>
      <c r="P13" s="2" t="s">
        <v>58</v>
      </c>
      <c r="Q13" s="25" t="s">
        <v>68</v>
      </c>
      <c r="R13" s="2">
        <v>0</v>
      </c>
      <c r="S13" s="2">
        <v>0</v>
      </c>
      <c r="T13" s="2">
        <v>116</v>
      </c>
      <c r="U13" s="2">
        <v>9</v>
      </c>
    </row>
    <row r="14" spans="1:21" x14ac:dyDescent="0.25">
      <c r="A14" s="2">
        <v>929</v>
      </c>
      <c r="B14" s="2" t="s">
        <v>15</v>
      </c>
      <c r="C14" s="2" t="s">
        <v>56</v>
      </c>
      <c r="D14" s="2" t="s">
        <v>16</v>
      </c>
      <c r="E14" s="2">
        <v>13</v>
      </c>
      <c r="F14" s="2">
        <v>1</v>
      </c>
      <c r="G14" s="22">
        <v>0</v>
      </c>
      <c r="H14" s="22">
        <v>5</v>
      </c>
      <c r="I14" s="22">
        <v>1.5</v>
      </c>
      <c r="J14" s="2" t="s">
        <v>2</v>
      </c>
      <c r="K14" s="2">
        <v>99</v>
      </c>
      <c r="L14" s="2">
        <v>7</v>
      </c>
      <c r="M14" s="2"/>
      <c r="N14" s="2"/>
      <c r="O14" s="2" t="s">
        <v>9</v>
      </c>
      <c r="P14" s="2" t="s">
        <v>58</v>
      </c>
      <c r="Q14" s="25" t="s">
        <v>68</v>
      </c>
      <c r="R14" s="2">
        <v>0</v>
      </c>
      <c r="S14" s="2">
        <v>0</v>
      </c>
      <c r="T14" s="2">
        <v>99</v>
      </c>
      <c r="U14" s="2">
        <v>7</v>
      </c>
    </row>
    <row r="15" spans="1:21" x14ac:dyDescent="0.25">
      <c r="A15" s="2">
        <v>1148</v>
      </c>
      <c r="B15" s="2" t="s">
        <v>8</v>
      </c>
      <c r="C15" s="2" t="s">
        <v>54</v>
      </c>
      <c r="D15" s="2" t="s">
        <v>12</v>
      </c>
      <c r="E15" s="2">
        <v>14</v>
      </c>
      <c r="F15" s="2">
        <v>1</v>
      </c>
      <c r="G15" s="22">
        <f>2/12</f>
        <v>0.16666666666666666</v>
      </c>
      <c r="H15" s="22">
        <f>5/12</f>
        <v>0.41666666666666669</v>
      </c>
      <c r="I15" s="22">
        <f>4/12</f>
        <v>0.33333333333333331</v>
      </c>
      <c r="J15" s="2" t="s">
        <v>2</v>
      </c>
      <c r="K15" s="2">
        <v>59</v>
      </c>
      <c r="L15" s="2">
        <v>4</v>
      </c>
      <c r="M15" s="2"/>
      <c r="N15" s="2"/>
      <c r="O15" s="2" t="s">
        <v>5</v>
      </c>
      <c r="P15" s="2" t="s">
        <v>58</v>
      </c>
      <c r="Q15" s="25" t="s">
        <v>70</v>
      </c>
      <c r="R15" s="2">
        <v>59</v>
      </c>
      <c r="S15" s="2">
        <v>4</v>
      </c>
      <c r="T15" s="2">
        <v>0</v>
      </c>
      <c r="U15" s="2">
        <v>0</v>
      </c>
    </row>
    <row r="16" spans="1:21" x14ac:dyDescent="0.25">
      <c r="A16" s="2">
        <v>1148</v>
      </c>
      <c r="B16" s="2" t="s">
        <v>8</v>
      </c>
      <c r="C16" s="2" t="s">
        <v>54</v>
      </c>
      <c r="D16" s="2" t="s">
        <v>12</v>
      </c>
      <c r="E16" s="2">
        <v>15</v>
      </c>
      <c r="F16" s="2">
        <v>1</v>
      </c>
      <c r="G16" s="22">
        <f>5/12</f>
        <v>0.41666666666666669</v>
      </c>
      <c r="H16" s="22">
        <f>7/12</f>
        <v>0.58333333333333337</v>
      </c>
      <c r="I16" s="22">
        <v>0.5</v>
      </c>
      <c r="J16" s="2" t="s">
        <v>2</v>
      </c>
      <c r="K16" s="2">
        <v>66</v>
      </c>
      <c r="L16" s="2">
        <v>8</v>
      </c>
      <c r="M16" s="2"/>
      <c r="N16" s="2"/>
      <c r="O16" s="2" t="s">
        <v>5</v>
      </c>
      <c r="P16" s="2" t="s">
        <v>58</v>
      </c>
      <c r="Q16" s="25" t="s">
        <v>70</v>
      </c>
      <c r="R16" s="2">
        <v>66</v>
      </c>
      <c r="S16" s="2">
        <v>8</v>
      </c>
      <c r="T16" s="2">
        <v>0</v>
      </c>
      <c r="U16" s="2">
        <v>0</v>
      </c>
    </row>
    <row r="17" spans="1:21" x14ac:dyDescent="0.25">
      <c r="A17" s="2">
        <v>1148</v>
      </c>
      <c r="B17" s="2" t="s">
        <v>8</v>
      </c>
      <c r="C17" s="2" t="s">
        <v>54</v>
      </c>
      <c r="D17" s="2" t="s">
        <v>12</v>
      </c>
      <c r="E17" s="2">
        <v>16</v>
      </c>
      <c r="F17" s="2">
        <v>1</v>
      </c>
      <c r="G17" s="22">
        <f>7/12</f>
        <v>0.58333333333333337</v>
      </c>
      <c r="H17" s="22">
        <f>13/12</f>
        <v>1.0833333333333333</v>
      </c>
      <c r="I17" s="22">
        <f>10/12</f>
        <v>0.83333333333333337</v>
      </c>
      <c r="J17" s="2" t="s">
        <v>2</v>
      </c>
      <c r="K17" s="2">
        <v>74</v>
      </c>
      <c r="L17" s="2">
        <v>10</v>
      </c>
      <c r="M17" s="2"/>
      <c r="N17" s="2"/>
      <c r="O17" s="2" t="s">
        <v>5</v>
      </c>
      <c r="P17" s="2" t="s">
        <v>58</v>
      </c>
      <c r="Q17" s="25" t="s">
        <v>70</v>
      </c>
      <c r="R17" s="2">
        <v>74</v>
      </c>
      <c r="S17" s="2">
        <v>10</v>
      </c>
      <c r="T17" s="2">
        <v>0</v>
      </c>
      <c r="U17" s="2">
        <v>0</v>
      </c>
    </row>
    <row r="18" spans="1:21" x14ac:dyDescent="0.25">
      <c r="A18" s="2">
        <v>1148</v>
      </c>
      <c r="B18" s="2" t="s">
        <v>8</v>
      </c>
      <c r="C18" s="2" t="s">
        <v>54</v>
      </c>
      <c r="D18" s="2" t="s">
        <v>12</v>
      </c>
      <c r="E18" s="2">
        <v>17</v>
      </c>
      <c r="F18" s="2">
        <v>1</v>
      </c>
      <c r="G18" s="22">
        <f>13/12</f>
        <v>1.0833333333333333</v>
      </c>
      <c r="H18" s="22">
        <f>30/12</f>
        <v>2.5</v>
      </c>
      <c r="I18" s="22">
        <f>21/12</f>
        <v>1.75</v>
      </c>
      <c r="J18" s="2" t="s">
        <v>2</v>
      </c>
      <c r="K18" s="2">
        <v>26</v>
      </c>
      <c r="L18" s="2">
        <v>3</v>
      </c>
      <c r="M18" s="2"/>
      <c r="N18" s="2"/>
      <c r="O18" s="2" t="s">
        <v>5</v>
      </c>
      <c r="P18" s="2" t="s">
        <v>58</v>
      </c>
      <c r="Q18" s="25" t="s">
        <v>70</v>
      </c>
      <c r="R18" s="2">
        <v>26</v>
      </c>
      <c r="S18" s="2">
        <v>3</v>
      </c>
      <c r="T18" s="2">
        <v>0</v>
      </c>
      <c r="U18" s="2">
        <v>0</v>
      </c>
    </row>
    <row r="19" spans="1:21" x14ac:dyDescent="0.25">
      <c r="A19" s="2">
        <v>1148</v>
      </c>
      <c r="B19" s="2" t="s">
        <v>8</v>
      </c>
      <c r="C19" s="2" t="s">
        <v>54</v>
      </c>
      <c r="D19" s="2" t="s">
        <v>12</v>
      </c>
      <c r="E19" s="2">
        <v>18</v>
      </c>
      <c r="F19" s="2">
        <v>1</v>
      </c>
      <c r="G19" s="22">
        <f>2/12</f>
        <v>0.16666666666666666</v>
      </c>
      <c r="H19" s="22">
        <v>2.5</v>
      </c>
      <c r="I19" s="22">
        <v>1</v>
      </c>
      <c r="J19" s="2" t="s">
        <v>2</v>
      </c>
      <c r="K19" s="2">
        <v>35</v>
      </c>
      <c r="L19" s="2">
        <v>13</v>
      </c>
      <c r="M19" s="2"/>
      <c r="N19" s="2"/>
      <c r="O19" s="2" t="s">
        <v>5</v>
      </c>
      <c r="P19" s="2" t="s">
        <v>58</v>
      </c>
      <c r="Q19" s="25" t="s">
        <v>70</v>
      </c>
      <c r="R19" s="2">
        <v>35</v>
      </c>
      <c r="S19" s="2">
        <v>13</v>
      </c>
      <c r="T19" s="2">
        <v>0</v>
      </c>
      <c r="U19" s="2">
        <v>0</v>
      </c>
    </row>
    <row r="20" spans="1:21" x14ac:dyDescent="0.25">
      <c r="A20" s="2">
        <v>1196</v>
      </c>
      <c r="B20" s="2" t="s">
        <v>55</v>
      </c>
      <c r="C20" s="2" t="s">
        <v>52</v>
      </c>
      <c r="D20" s="2" t="s">
        <v>12</v>
      </c>
      <c r="E20" s="2">
        <v>19</v>
      </c>
      <c r="F20" s="2">
        <v>1</v>
      </c>
      <c r="G20" s="22">
        <v>0</v>
      </c>
      <c r="H20" s="22">
        <v>5</v>
      </c>
      <c r="I20" s="22">
        <v>1</v>
      </c>
      <c r="J20" s="2" t="s">
        <v>2</v>
      </c>
      <c r="K20" s="2">
        <v>548</v>
      </c>
      <c r="L20" s="2">
        <v>18</v>
      </c>
      <c r="M20" s="2"/>
      <c r="N20" s="2"/>
      <c r="O20" s="2" t="s">
        <v>3</v>
      </c>
      <c r="P20" s="2" t="s">
        <v>58</v>
      </c>
      <c r="Q20" s="25" t="s">
        <v>71</v>
      </c>
      <c r="R20" s="2">
        <v>0</v>
      </c>
      <c r="S20" s="2">
        <v>0</v>
      </c>
      <c r="T20" s="2">
        <v>548</v>
      </c>
      <c r="U20" s="2">
        <v>18</v>
      </c>
    </row>
    <row r="21" spans="1:21" x14ac:dyDescent="0.25">
      <c r="A21" s="2">
        <v>1305</v>
      </c>
      <c r="B21" s="2" t="s">
        <v>51</v>
      </c>
      <c r="C21" s="2" t="s">
        <v>53</v>
      </c>
      <c r="D21" s="2" t="s">
        <v>12</v>
      </c>
      <c r="E21" s="2">
        <v>20</v>
      </c>
      <c r="F21" s="2">
        <v>1</v>
      </c>
      <c r="G21" s="22">
        <f>2/12</f>
        <v>0.16666666666666666</v>
      </c>
      <c r="H21" s="22">
        <f>4/12</f>
        <v>0.33333333333333331</v>
      </c>
      <c r="I21" s="22">
        <f>3/12</f>
        <v>0.25</v>
      </c>
      <c r="J21" s="2" t="s">
        <v>2</v>
      </c>
      <c r="K21" s="2">
        <v>902</v>
      </c>
      <c r="L21" s="2">
        <v>4</v>
      </c>
      <c r="M21" s="2"/>
      <c r="N21" s="2"/>
      <c r="O21" s="2" t="s">
        <v>17</v>
      </c>
      <c r="P21" s="2" t="s">
        <v>58</v>
      </c>
      <c r="Q21" s="25" t="s">
        <v>72</v>
      </c>
      <c r="R21" s="2">
        <v>902</v>
      </c>
      <c r="S21" s="2">
        <v>4</v>
      </c>
      <c r="T21" s="2">
        <v>0</v>
      </c>
      <c r="U21" s="2">
        <v>0</v>
      </c>
    </row>
    <row r="22" spans="1:21" x14ac:dyDescent="0.25">
      <c r="A22" s="2">
        <v>1305</v>
      </c>
      <c r="B22" s="2" t="s">
        <v>51</v>
      </c>
      <c r="C22" s="2" t="s">
        <v>53</v>
      </c>
      <c r="D22" s="2" t="s">
        <v>12</v>
      </c>
      <c r="E22" s="2">
        <v>21</v>
      </c>
      <c r="F22" s="2">
        <v>1</v>
      </c>
      <c r="G22" s="22">
        <f>2/12</f>
        <v>0.16666666666666666</v>
      </c>
      <c r="H22" s="22">
        <f>60/12</f>
        <v>5</v>
      </c>
      <c r="I22" s="22">
        <v>1</v>
      </c>
      <c r="J22" s="2" t="s">
        <v>2</v>
      </c>
      <c r="K22" s="2">
        <v>981</v>
      </c>
      <c r="L22" s="2">
        <v>99</v>
      </c>
      <c r="M22" s="2"/>
      <c r="N22" s="2"/>
      <c r="O22" s="2" t="s">
        <v>17</v>
      </c>
      <c r="P22" s="2" t="s">
        <v>58</v>
      </c>
      <c r="Q22" s="25" t="s">
        <v>72</v>
      </c>
      <c r="R22" s="2">
        <v>0</v>
      </c>
      <c r="S22" s="2">
        <v>0</v>
      </c>
      <c r="T22" s="2">
        <v>981</v>
      </c>
      <c r="U22" s="2">
        <v>99</v>
      </c>
    </row>
    <row r="23" spans="1:21" ht="15.75" thickBot="1" x14ac:dyDescent="0.3">
      <c r="A23" s="2">
        <v>1676</v>
      </c>
      <c r="B23" s="2" t="s">
        <v>18</v>
      </c>
      <c r="C23" s="2" t="s">
        <v>53</v>
      </c>
      <c r="D23" s="2" t="s">
        <v>12</v>
      </c>
      <c r="E23" s="2">
        <v>22</v>
      </c>
      <c r="F23" s="2">
        <v>1</v>
      </c>
      <c r="G23" s="22">
        <v>0</v>
      </c>
      <c r="H23" s="22">
        <v>5</v>
      </c>
      <c r="I23" s="22">
        <f>2.5/12</f>
        <v>0.20833333333333334</v>
      </c>
      <c r="J23" s="2" t="s">
        <v>2</v>
      </c>
      <c r="K23" s="2">
        <v>5</v>
      </c>
      <c r="L23" s="2">
        <v>0</v>
      </c>
      <c r="M23" s="2"/>
      <c r="N23" s="2"/>
      <c r="O23" s="2" t="s">
        <v>9</v>
      </c>
      <c r="P23" s="2" t="s">
        <v>58</v>
      </c>
      <c r="Q23" s="25" t="s">
        <v>68</v>
      </c>
      <c r="R23" s="2">
        <v>0</v>
      </c>
      <c r="S23" s="2">
        <v>0</v>
      </c>
      <c r="T23" s="2">
        <v>5</v>
      </c>
      <c r="U23" s="2">
        <v>0</v>
      </c>
    </row>
    <row r="24" spans="1:21" x14ac:dyDescent="0.25">
      <c r="A24" s="27">
        <v>1756</v>
      </c>
      <c r="B24" s="2" t="s">
        <v>19</v>
      </c>
      <c r="C24" s="2" t="s">
        <v>57</v>
      </c>
      <c r="D24" s="2" t="s">
        <v>1</v>
      </c>
      <c r="E24" s="2">
        <v>23</v>
      </c>
      <c r="F24" s="2">
        <v>1</v>
      </c>
      <c r="G24" s="22">
        <v>0</v>
      </c>
      <c r="H24" s="22">
        <v>5</v>
      </c>
      <c r="I24" s="22">
        <v>1.5</v>
      </c>
      <c r="J24" s="2" t="s">
        <v>2</v>
      </c>
      <c r="K24" s="2">
        <v>105</v>
      </c>
      <c r="L24" s="2">
        <v>6</v>
      </c>
      <c r="M24" s="2"/>
      <c r="N24" s="2"/>
      <c r="O24" s="2" t="s">
        <v>5</v>
      </c>
      <c r="P24" s="2" t="s">
        <v>58</v>
      </c>
      <c r="Q24" s="25"/>
      <c r="R24" s="2">
        <v>0</v>
      </c>
      <c r="S24" s="2">
        <v>0</v>
      </c>
      <c r="T24" s="2">
        <v>105</v>
      </c>
      <c r="U24" s="2">
        <v>6</v>
      </c>
    </row>
    <row r="25" spans="1:21" ht="15.75" thickBot="1" x14ac:dyDescent="0.3">
      <c r="A25" s="28">
        <v>1756</v>
      </c>
      <c r="B25" s="2" t="s">
        <v>19</v>
      </c>
      <c r="C25" s="2" t="s">
        <v>57</v>
      </c>
      <c r="D25" s="2" t="s">
        <v>1</v>
      </c>
      <c r="E25" s="2">
        <v>23</v>
      </c>
      <c r="F25" s="2">
        <v>1</v>
      </c>
      <c r="G25" s="22">
        <v>0</v>
      </c>
      <c r="H25" s="22">
        <v>5</v>
      </c>
      <c r="I25" s="22">
        <v>1.5</v>
      </c>
      <c r="J25" s="2" t="s">
        <v>20</v>
      </c>
      <c r="K25" s="2">
        <v>52</v>
      </c>
      <c r="L25" s="2">
        <v>0</v>
      </c>
      <c r="M25" s="2"/>
      <c r="N25" s="2"/>
      <c r="O25" s="2" t="s">
        <v>21</v>
      </c>
      <c r="P25" s="2" t="s">
        <v>59</v>
      </c>
      <c r="Q25" s="25"/>
      <c r="R25" s="2">
        <v>0</v>
      </c>
      <c r="S25" s="2">
        <v>0</v>
      </c>
      <c r="T25" s="2">
        <v>52</v>
      </c>
      <c r="U25" s="2">
        <v>0</v>
      </c>
    </row>
    <row r="26" spans="1:21" x14ac:dyDescent="0.25">
      <c r="A26" s="27">
        <v>1938</v>
      </c>
      <c r="B26" s="2" t="s">
        <v>8</v>
      </c>
      <c r="C26" s="2" t="s">
        <v>54</v>
      </c>
      <c r="D26" s="2" t="s">
        <v>12</v>
      </c>
      <c r="E26" s="2">
        <v>24</v>
      </c>
      <c r="F26" s="2">
        <v>1</v>
      </c>
      <c r="G26" s="22">
        <v>0</v>
      </c>
      <c r="H26" s="22">
        <v>5</v>
      </c>
      <c r="I26" s="22">
        <f>2.5/12</f>
        <v>0.20833333333333334</v>
      </c>
      <c r="J26" s="2" t="s">
        <v>22</v>
      </c>
      <c r="K26" s="2">
        <v>144</v>
      </c>
      <c r="L26" s="2">
        <v>2</v>
      </c>
      <c r="M26" s="2"/>
      <c r="N26" s="2"/>
      <c r="O26" s="2" t="s">
        <v>21</v>
      </c>
      <c r="P26" s="2" t="s">
        <v>59</v>
      </c>
      <c r="Q26" s="25"/>
      <c r="R26" s="2">
        <v>0</v>
      </c>
      <c r="S26" s="2">
        <v>0</v>
      </c>
      <c r="T26" s="2">
        <v>144</v>
      </c>
      <c r="U26" s="2">
        <v>2</v>
      </c>
    </row>
    <row r="27" spans="1:21" x14ac:dyDescent="0.25">
      <c r="A27" s="29">
        <v>1938</v>
      </c>
      <c r="B27" s="2" t="s">
        <v>8</v>
      </c>
      <c r="C27" s="2" t="s">
        <v>54</v>
      </c>
      <c r="D27" s="2" t="s">
        <v>12</v>
      </c>
      <c r="E27" s="2">
        <v>24</v>
      </c>
      <c r="F27" s="2">
        <v>1</v>
      </c>
      <c r="G27" s="22">
        <v>0</v>
      </c>
      <c r="H27" s="22">
        <v>5</v>
      </c>
      <c r="I27" s="22">
        <f>2.5/12</f>
        <v>0.20833333333333334</v>
      </c>
      <c r="J27" s="2" t="s">
        <v>13</v>
      </c>
      <c r="K27" s="2">
        <v>144</v>
      </c>
      <c r="L27" s="2">
        <v>1</v>
      </c>
      <c r="M27" s="2"/>
      <c r="N27" s="2"/>
      <c r="O27" s="2" t="s">
        <v>21</v>
      </c>
      <c r="P27" s="2" t="s">
        <v>59</v>
      </c>
      <c r="Q27" s="25"/>
      <c r="R27" s="2">
        <v>0</v>
      </c>
      <c r="S27" s="2">
        <v>0</v>
      </c>
      <c r="T27" s="2">
        <v>144</v>
      </c>
      <c r="U27" s="2">
        <v>1</v>
      </c>
    </row>
    <row r="28" spans="1:21" ht="15.75" thickBot="1" x14ac:dyDescent="0.3">
      <c r="A28" s="30">
        <v>1938</v>
      </c>
      <c r="B28" s="3" t="s">
        <v>8</v>
      </c>
      <c r="C28" s="3" t="s">
        <v>54</v>
      </c>
      <c r="D28" s="3" t="s">
        <v>12</v>
      </c>
      <c r="E28" s="3">
        <v>24</v>
      </c>
      <c r="F28" s="3">
        <v>1</v>
      </c>
      <c r="G28" s="23">
        <v>0</v>
      </c>
      <c r="H28" s="23">
        <v>5</v>
      </c>
      <c r="I28" s="22">
        <f>2.5/12</f>
        <v>0.20833333333333334</v>
      </c>
      <c r="J28" s="3" t="s">
        <v>23</v>
      </c>
      <c r="K28" s="3">
        <v>144</v>
      </c>
      <c r="L28" s="4">
        <v>0</v>
      </c>
      <c r="M28" s="4"/>
      <c r="N28" s="4"/>
      <c r="O28" s="3" t="s">
        <v>21</v>
      </c>
      <c r="P28" s="2" t="s">
        <v>59</v>
      </c>
      <c r="Q28" s="25"/>
      <c r="R28" s="3">
        <v>0</v>
      </c>
      <c r="S28" s="3">
        <v>0</v>
      </c>
      <c r="T28" s="3">
        <v>144</v>
      </c>
      <c r="U28" s="3">
        <v>0</v>
      </c>
    </row>
  </sheetData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xr:uid="{00000000-0002-0000-0000-000000000000}">
          <x14:formula1>
            <xm:f>'C:\Users\f.damek\Documents\Toxosources\Age groups by species\[Toxosources review - CLEAN corrected.xlsx]Data for drop-down lists'!#REF!</xm:f>
          </x14:formula1>
          <xm:sqref>O23 J27 O2:O14 B2:D14 E2:E25 D24:D25 F24:I25 F2:F23 I15 G2:J14</xm:sqref>
        </x14:dataValidation>
        <x14:dataValidation type="list" allowBlank="1" showInputMessage="1" xr:uid="{00000000-0002-0000-0000-000001000000}">
          <x14:formula1>
            <xm:f>'C:\Users\f.damek\Documents\Toxosources\[Toxosources review - checked by RB.xlsx]Data for drop-down lists'!#REF!</xm:f>
          </x14:formula1>
          <xm:sqref>B24:C25 O15:O22 J15:J26 O24:O27 I16:I23 B15:D23 G15:H23 B26:I27 I28</xm:sqref>
        </x14:dataValidation>
        <x14:dataValidation type="list" allowBlank="1" showInputMessage="1" xr:uid="{00000000-0002-0000-0000-000002000000}">
          <x14:formula1>
            <xm:f>'C:\Users\f.damek\Documents\Toxosources\Review individual data extraction sheets 2nd round\[Toxosources review - data extraction FINAL (new) ALL fixed - Radu.xlsx]Data for drop-down lists'!#REF!</xm:f>
          </x14:formula1>
          <xm:sqref>O28 B28:H28 J28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9"/>
  <sheetViews>
    <sheetView workbookViewId="0">
      <selection activeCell="L7" sqref="L7:L8"/>
    </sheetView>
  </sheetViews>
  <sheetFormatPr defaultColWidth="11.42578125" defaultRowHeight="15" x14ac:dyDescent="0.25"/>
  <cols>
    <col min="1" max="1" width="22" customWidth="1"/>
    <col min="2" max="2" width="22.28515625" customWidth="1"/>
  </cols>
  <sheetData>
    <row r="1" spans="1:12" ht="15.75" thickBot="1" x14ac:dyDescent="0.3">
      <c r="A1" t="s">
        <v>61</v>
      </c>
    </row>
    <row r="2" spans="1:12" ht="15.75" thickBot="1" x14ac:dyDescent="0.3">
      <c r="A2" s="5" t="s">
        <v>38</v>
      </c>
      <c r="B2" s="6"/>
      <c r="C2" s="6"/>
      <c r="D2" s="6"/>
      <c r="E2" s="7"/>
    </row>
    <row r="3" spans="1:12" x14ac:dyDescent="0.25">
      <c r="A3" s="5" t="s">
        <v>39</v>
      </c>
      <c r="B3" s="6">
        <v>7</v>
      </c>
      <c r="C3" s="6" t="s">
        <v>40</v>
      </c>
      <c r="D3" s="8">
        <f>7/365</f>
        <v>1.9178082191780823E-2</v>
      </c>
      <c r="E3" s="7" t="s">
        <v>41</v>
      </c>
    </row>
    <row r="4" spans="1:12" x14ac:dyDescent="0.25">
      <c r="A4" s="9" t="s">
        <v>42</v>
      </c>
      <c r="B4" s="10">
        <v>30.45</v>
      </c>
      <c r="C4" s="10" t="s">
        <v>40</v>
      </c>
      <c r="D4" s="11">
        <f>1/12</f>
        <v>8.3333333333333329E-2</v>
      </c>
      <c r="E4" s="12" t="s">
        <v>41</v>
      </c>
    </row>
    <row r="5" spans="1:12" ht="15.75" thickBot="1" x14ac:dyDescent="0.3">
      <c r="A5" s="13" t="s">
        <v>43</v>
      </c>
      <c r="B5" s="14">
        <v>365.25</v>
      </c>
      <c r="C5" s="14" t="s">
        <v>40</v>
      </c>
      <c r="D5" s="15">
        <v>1</v>
      </c>
      <c r="E5" s="16" t="s">
        <v>44</v>
      </c>
    </row>
    <row r="6" spans="1:12" x14ac:dyDescent="0.25">
      <c r="A6" s="9" t="s">
        <v>46</v>
      </c>
      <c r="B6" s="17" t="s">
        <v>48</v>
      </c>
      <c r="C6" s="12" t="s">
        <v>41</v>
      </c>
    </row>
    <row r="7" spans="1:12" x14ac:dyDescent="0.25">
      <c r="A7" s="9" t="s">
        <v>47</v>
      </c>
      <c r="B7" s="17" t="s">
        <v>49</v>
      </c>
      <c r="C7" s="12" t="s">
        <v>41</v>
      </c>
      <c r="L7" s="2"/>
    </row>
    <row r="8" spans="1:12" ht="15.75" thickBot="1" x14ac:dyDescent="0.3">
      <c r="A8" s="13" t="s">
        <v>74</v>
      </c>
      <c r="B8" s="18" t="s">
        <v>45</v>
      </c>
      <c r="C8" s="16" t="s">
        <v>41</v>
      </c>
      <c r="L8" s="2"/>
    </row>
    <row r="9" spans="1:12" x14ac:dyDescent="0.25">
      <c r="A9" s="19" t="s">
        <v>50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</vt:lpstr>
      <vt:lpstr>Explanations</vt:lpstr>
    </vt:vector>
  </TitlesOfParts>
  <Company>ANSES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DAMEK Filip</dc:creator>
  <cp:lastModifiedBy>Filip Dámek</cp:lastModifiedBy>
  <dcterms:created xsi:type="dcterms:W3CDTF">2021-03-01T12:55:05Z</dcterms:created>
  <dcterms:modified xsi:type="dcterms:W3CDTF">2022-11-30T14:21:15Z</dcterms:modified>
</cp:coreProperties>
</file>