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N:\Arbovirology Grp\public\Eleni-Anna Loundras\DEFRA\"/>
    </mc:Choice>
  </mc:AlternateContent>
  <xr:revisionPtr revIDLastSave="0" documentId="13_ncr:1_{CAE3C9BB-193D-4491-9C8D-93F0747C9DE8}" xr6:coauthVersionLast="47" xr6:coauthVersionMax="47" xr10:uidLastSave="{00000000-0000-0000-0000-000000000000}"/>
  <bookViews>
    <workbookView xWindow="43200" yWindow="0" windowWidth="14400" windowHeight="15600" xr2:uid="{00000000-000D-0000-FFFF-FFFF00000000}"/>
  </bookViews>
  <sheets>
    <sheet name="Data by d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O9" i="1"/>
  <c r="P48" i="1" l="1"/>
  <c r="O48" i="1"/>
  <c r="P44" i="1"/>
  <c r="O44" i="1"/>
  <c r="P43" i="1"/>
  <c r="O43" i="1"/>
  <c r="N18" i="1" l="1"/>
  <c r="R35" i="1"/>
  <c r="N30" i="1"/>
  <c r="P22" i="1" l="1"/>
  <c r="O22" i="1"/>
  <c r="P17" i="1"/>
  <c r="O17" i="1"/>
  <c r="H18" i="1" l="1"/>
  <c r="H19" i="1"/>
  <c r="H20" i="1"/>
  <c r="H21" i="1"/>
  <c r="H22" i="1"/>
  <c r="H23" i="1"/>
  <c r="H24" i="1"/>
  <c r="H25" i="1"/>
  <c r="H26" i="1"/>
  <c r="H27" i="1"/>
  <c r="H28" i="1"/>
  <c r="H5" i="1" l="1"/>
  <c r="H6" i="1"/>
  <c r="H7" i="1"/>
  <c r="H8" i="1"/>
  <c r="H9" i="1"/>
  <c r="H10" i="1"/>
  <c r="H11" i="1"/>
  <c r="H12" i="1"/>
  <c r="H13" i="1"/>
  <c r="H14" i="1"/>
  <c r="H15" i="1"/>
</calcChain>
</file>

<file path=xl/sharedStrings.xml><?xml version="1.0" encoding="utf-8"?>
<sst xmlns="http://schemas.openxmlformats.org/spreadsheetml/2006/main" count="168" uniqueCount="72">
  <si>
    <t>TC1</t>
  </si>
  <si>
    <t>Thame at Wheatley</t>
  </si>
  <si>
    <t>TC2</t>
  </si>
  <si>
    <t>Ray at Islip</t>
  </si>
  <si>
    <t>TC3</t>
  </si>
  <si>
    <t>Cherwell at Hampton Poyle</t>
  </si>
  <si>
    <t>TC11</t>
  </si>
  <si>
    <t>Ock at Abingdon</t>
  </si>
  <si>
    <t>TC12</t>
  </si>
  <si>
    <t>Pang at Tidmarsh</t>
  </si>
  <si>
    <t>TC15</t>
  </si>
  <si>
    <t>The Cut at Paley Street</t>
  </si>
  <si>
    <t>TC16</t>
  </si>
  <si>
    <t>Thames at Runnymede</t>
  </si>
  <si>
    <t>TC18</t>
  </si>
  <si>
    <t>Thames at Wallingford</t>
  </si>
  <si>
    <t>TC20</t>
  </si>
  <si>
    <t>Kennet at Woolhampton</t>
  </si>
  <si>
    <t>TC21</t>
  </si>
  <si>
    <t>Enborne at Brimpton</t>
  </si>
  <si>
    <t>Sample ID</t>
  </si>
  <si>
    <t>Date</t>
  </si>
  <si>
    <t>Site name</t>
  </si>
  <si>
    <t>Day</t>
  </si>
  <si>
    <t>Month</t>
  </si>
  <si>
    <t>Year</t>
  </si>
  <si>
    <t>Time</t>
  </si>
  <si>
    <t>Time rounded</t>
  </si>
  <si>
    <t>Notes</t>
  </si>
  <si>
    <t>pH</t>
  </si>
  <si>
    <r>
      <t>Dissolved nitrate (NO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)</t>
    </r>
  </si>
  <si>
    <t>Field pH</t>
  </si>
  <si>
    <t>Conductivity</t>
  </si>
  <si>
    <t>Eh</t>
  </si>
  <si>
    <t>Thames Initiative Chemistry Data</t>
  </si>
  <si>
    <t>Suspended solids mg/L</t>
  </si>
  <si>
    <t>Total dissolved phosphorus (μg/L)</t>
  </si>
  <si>
    <t>Total phosphorus (μg/L)</t>
  </si>
  <si>
    <t>Total reactive phosphorus (μg/l)</t>
  </si>
  <si>
    <r>
      <t>Dissolved ammonium (NH</t>
    </r>
    <r>
      <rPr>
        <vertAlign val="subscript"/>
        <sz val="12"/>
        <rFont val="Arial"/>
        <family val="2"/>
      </rPr>
      <t>4</t>
    </r>
    <r>
      <rPr>
        <sz val="12"/>
        <rFont val="Arial"/>
        <family val="2"/>
      </rPr>
      <t>) (mg/l)</t>
    </r>
  </si>
  <si>
    <t xml:space="preserve">Dissolved silicon (mg Si/L) </t>
  </si>
  <si>
    <t>Dissolved fluoride (mg F/L)</t>
  </si>
  <si>
    <t>Dissolved chloride (mg Cl/L)</t>
  </si>
  <si>
    <r>
      <t>Dissolved nitrite (mg NO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/L)</t>
    </r>
  </si>
  <si>
    <t>Dissolved Nitrate-N (mg N/L)</t>
  </si>
  <si>
    <r>
      <t>Dissolved sulphate (mg SO</t>
    </r>
    <r>
      <rPr>
        <vertAlign val="subscript"/>
        <sz val="12"/>
        <rFont val="Arial"/>
        <family val="2"/>
      </rPr>
      <t>4</t>
    </r>
    <r>
      <rPr>
        <sz val="12"/>
        <rFont val="Arial"/>
        <family val="2"/>
      </rPr>
      <t>/L)</t>
    </r>
  </si>
  <si>
    <t>Total dissolved nitrogen (mg N/L)</t>
  </si>
  <si>
    <t>N check</t>
  </si>
  <si>
    <t>Ultrameter data</t>
  </si>
  <si>
    <t>Dissolved Al (ppm)</t>
  </si>
  <si>
    <t>Dissolved B (ppb)</t>
  </si>
  <si>
    <t>Dissolved Ca (ppm)</t>
  </si>
  <si>
    <t>Dissolved K (ppm)</t>
  </si>
  <si>
    <t>Dissolved Mg (ppm)</t>
  </si>
  <si>
    <t>Dissolved Na (ppm)</t>
  </si>
  <si>
    <t>Dissolved P (ppm)</t>
  </si>
  <si>
    <t>Dissolved S (ppm)</t>
  </si>
  <si>
    <t>Dissolved Si (ppm)</t>
  </si>
  <si>
    <t>Dissolved Fe (ppm)</t>
  </si>
  <si>
    <r>
      <t>Temperature (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C)</t>
    </r>
  </si>
  <si>
    <t>Gran alkalinity μeq/L</t>
  </si>
  <si>
    <t>Soluble reactive phosphorus (μg/L)</t>
  </si>
  <si>
    <r>
      <t>Chlorophyll-</t>
    </r>
    <r>
      <rPr>
        <i/>
        <sz val="12"/>
        <rFont val="Arial"/>
        <family val="2"/>
      </rPr>
      <t xml:space="preserve">a </t>
    </r>
    <r>
      <rPr>
        <sz val="12"/>
        <rFont val="Arial"/>
        <family val="2"/>
      </rPr>
      <t>(μg/L)</t>
    </r>
  </si>
  <si>
    <t>Dissolved organic carbon (mg/L)</t>
  </si>
  <si>
    <t>TC28</t>
  </si>
  <si>
    <t xml:space="preserve">Thames at Taplow </t>
  </si>
  <si>
    <t>TC22</t>
  </si>
  <si>
    <t>Jubilee River at Pococks Bridge</t>
  </si>
  <si>
    <t>DO meter data</t>
  </si>
  <si>
    <t>Temp</t>
  </si>
  <si>
    <t>% DO</t>
  </si>
  <si>
    <t>DO     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</si>
</sst>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0.00_ ;[Red]\-0.00\ 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70C0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color rgb="FF00B050"/>
      <name val="Arial"/>
      <family val="2"/>
    </font>
    <font>
      <vertAlign val="subscript"/>
      <sz val="12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  <font>
      <i/>
      <sz val="12"/>
      <color theme="0" tint="-0.34998626667073579"/>
      <name val="Arial"/>
      <family val="2"/>
    </font>
    <font>
      <i/>
      <sz val="11"/>
      <color theme="0" tint="-0.34998626667073579"/>
      <name val="Arial"/>
      <family val="2"/>
    </font>
    <font>
      <b/>
      <sz val="20"/>
      <color theme="1"/>
      <name val="Arial"/>
      <family val="2"/>
    </font>
    <font>
      <sz val="10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20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20" fontId="3" fillId="0" borderId="1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2" fontId="10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11" fillId="0" borderId="0" xfId="0" applyFont="1"/>
    <xf numFmtId="0" fontId="10" fillId="0" borderId="0" xfId="0" applyFont="1"/>
    <xf numFmtId="20" fontId="4" fillId="0" borderId="0" xfId="0" applyNumberFormat="1" applyFont="1"/>
    <xf numFmtId="0" fontId="1" fillId="0" borderId="0" xfId="0" applyFont="1"/>
    <xf numFmtId="14" fontId="4" fillId="0" borderId="0" xfId="0" applyNumberFormat="1" applyFont="1"/>
    <xf numFmtId="0" fontId="5" fillId="0" borderId="0" xfId="0" applyFont="1"/>
    <xf numFmtId="0" fontId="4" fillId="0" borderId="2" xfId="0" applyFont="1" applyBorder="1"/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/>
    <xf numFmtId="2" fontId="12" fillId="0" borderId="0" xfId="0" applyNumberFormat="1" applyFont="1"/>
    <xf numFmtId="0" fontId="4" fillId="3" borderId="0" xfId="0" applyFont="1" applyFill="1"/>
    <xf numFmtId="14" fontId="4" fillId="3" borderId="0" xfId="0" applyNumberFormat="1" applyFont="1" applyFill="1"/>
    <xf numFmtId="0" fontId="2" fillId="3" borderId="0" xfId="0" applyFont="1" applyFill="1"/>
    <xf numFmtId="0" fontId="10" fillId="3" borderId="0" xfId="0" applyFont="1" applyFill="1"/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2"/>
  <sheetViews>
    <sheetView tabSelected="1" zoomScale="90" zoomScaleNormal="90" workbookViewId="0">
      <pane xSplit="3" ySplit="3" topLeftCell="J37" activePane="bottomRight" state="frozen"/>
      <selection activeCell="A3" sqref="A3"/>
      <selection pane="topRight" activeCell="A3" sqref="A3"/>
      <selection pane="bottomLeft" activeCell="A3" sqref="A3"/>
      <selection pane="bottomRight" activeCell="K50" sqref="K50"/>
    </sheetView>
  </sheetViews>
  <sheetFormatPr defaultColWidth="9.140625" defaultRowHeight="14.25" x14ac:dyDescent="0.2"/>
  <cols>
    <col min="1" max="1" width="5.7109375" style="19" customWidth="1"/>
    <col min="2" max="2" width="11.28515625" style="19" bestFit="1" customWidth="1"/>
    <col min="3" max="3" width="30.140625" style="19" customWidth="1"/>
    <col min="4" max="4" width="11.28515625" style="19" bestFit="1" customWidth="1"/>
    <col min="5" max="7" width="9.140625" style="19"/>
    <col min="8" max="8" width="15.140625" style="19" bestFit="1" customWidth="1"/>
    <col min="9" max="9" width="38.7109375" style="19" customWidth="1"/>
    <col min="10" max="10" width="15.85546875" style="19" customWidth="1"/>
    <col min="11" max="11" width="9.140625" style="19"/>
    <col min="12" max="12" width="15.28515625" style="19" bestFit="1" customWidth="1"/>
    <col min="13" max="13" width="19.42578125" style="19" bestFit="1" customWidth="1"/>
    <col min="14" max="14" width="13.140625" style="19" customWidth="1"/>
    <col min="15" max="16" width="13" style="19" customWidth="1"/>
    <col min="17" max="17" width="12.85546875" style="19" customWidth="1"/>
    <col min="18" max="18" width="23" style="19" customWidth="1"/>
    <col min="19" max="19" width="21.5703125" style="19" customWidth="1"/>
    <col min="20" max="21" width="18.85546875" style="19" customWidth="1"/>
    <col min="22" max="22" width="21.42578125" style="19" customWidth="1"/>
    <col min="23" max="23" width="18.140625" style="19" customWidth="1"/>
    <col min="24" max="24" width="18.42578125" style="19" customWidth="1"/>
    <col min="25" max="25" width="19.7109375" style="22" customWidth="1"/>
    <col min="26" max="26" width="20" style="19" customWidth="1"/>
    <col min="27" max="27" width="19.85546875" style="19" customWidth="1"/>
    <col min="28" max="28" width="9.140625" style="22"/>
    <col min="29" max="29" width="19.5703125" style="19" customWidth="1"/>
    <col min="30" max="31" width="9.140625" style="19"/>
    <col min="32" max="32" width="9.140625" style="30"/>
    <col min="33" max="36" width="9.140625" style="19"/>
    <col min="37" max="37" width="18" style="19" bestFit="1" customWidth="1"/>
    <col min="38" max="38" width="12.28515625" style="19" customWidth="1"/>
    <col min="39" max="39" width="13.28515625" style="19" customWidth="1"/>
    <col min="40" max="40" width="15.140625" style="19" customWidth="1"/>
    <col min="41" max="41" width="11.7109375" style="19" customWidth="1"/>
    <col min="42" max="42" width="13" style="19" customWidth="1"/>
    <col min="43" max="44" width="12.85546875" style="19" customWidth="1"/>
    <col min="45" max="45" width="13.140625" style="19" customWidth="1"/>
    <col min="46" max="46" width="12.28515625" style="19" customWidth="1"/>
    <col min="47" max="16384" width="9.140625" style="19"/>
  </cols>
  <sheetData>
    <row r="1" spans="1:46" ht="31.5" customHeight="1" x14ac:dyDescent="0.4">
      <c r="A1" s="21" t="s">
        <v>34</v>
      </c>
      <c r="AD1" s="36" t="s">
        <v>48</v>
      </c>
      <c r="AE1" s="36"/>
      <c r="AF1" s="36"/>
      <c r="AG1" s="27"/>
      <c r="AH1" s="36" t="s">
        <v>68</v>
      </c>
      <c r="AI1" s="36"/>
      <c r="AJ1" s="36"/>
    </row>
    <row r="2" spans="1:46" s="9" customFormat="1" ht="66" customHeight="1" x14ac:dyDescent="0.25">
      <c r="A2" s="9" t="s">
        <v>20</v>
      </c>
      <c r="B2" s="10" t="s">
        <v>21</v>
      </c>
      <c r="C2" s="9" t="s">
        <v>22</v>
      </c>
      <c r="D2" s="9" t="s">
        <v>23</v>
      </c>
      <c r="E2" s="9" t="s">
        <v>24</v>
      </c>
      <c r="F2" s="9" t="s">
        <v>25</v>
      </c>
      <c r="G2" s="11" t="s">
        <v>26</v>
      </c>
      <c r="H2" s="11" t="s">
        <v>27</v>
      </c>
      <c r="I2" s="9" t="s">
        <v>28</v>
      </c>
      <c r="J2" s="9" t="s">
        <v>59</v>
      </c>
      <c r="K2" s="9" t="s">
        <v>29</v>
      </c>
      <c r="L2" s="12" t="s">
        <v>60</v>
      </c>
      <c r="M2" s="9" t="s">
        <v>35</v>
      </c>
      <c r="N2" s="9" t="s">
        <v>61</v>
      </c>
      <c r="O2" s="9" t="s">
        <v>36</v>
      </c>
      <c r="P2" s="9" t="s">
        <v>37</v>
      </c>
      <c r="Q2" s="13" t="s">
        <v>38</v>
      </c>
      <c r="R2" s="14" t="s">
        <v>39</v>
      </c>
      <c r="S2" s="15" t="s">
        <v>40</v>
      </c>
      <c r="T2" s="15" t="s">
        <v>62</v>
      </c>
      <c r="U2" s="15" t="s">
        <v>41</v>
      </c>
      <c r="V2" s="15" t="s">
        <v>42</v>
      </c>
      <c r="W2" s="15" t="s">
        <v>43</v>
      </c>
      <c r="X2" s="15" t="s">
        <v>30</v>
      </c>
      <c r="Y2" s="16" t="s">
        <v>44</v>
      </c>
      <c r="Z2" s="15" t="s">
        <v>45</v>
      </c>
      <c r="AA2" s="15" t="s">
        <v>46</v>
      </c>
      <c r="AB2" s="17" t="s">
        <v>47</v>
      </c>
      <c r="AC2" s="15" t="s">
        <v>63</v>
      </c>
      <c r="AD2" s="9" t="s">
        <v>31</v>
      </c>
      <c r="AE2" s="9" t="s">
        <v>32</v>
      </c>
      <c r="AF2" s="28" t="s">
        <v>33</v>
      </c>
      <c r="AH2" s="9" t="s">
        <v>69</v>
      </c>
      <c r="AI2" s="9" t="s">
        <v>70</v>
      </c>
      <c r="AJ2" s="9" t="s">
        <v>71</v>
      </c>
      <c r="AK2" s="15" t="s">
        <v>49</v>
      </c>
      <c r="AL2" s="15" t="s">
        <v>50</v>
      </c>
      <c r="AM2" s="15" t="s">
        <v>51</v>
      </c>
      <c r="AN2" s="15" t="s">
        <v>58</v>
      </c>
      <c r="AO2" s="15" t="s">
        <v>52</v>
      </c>
      <c r="AP2" s="15" t="s">
        <v>53</v>
      </c>
      <c r="AQ2" s="15" t="s">
        <v>54</v>
      </c>
      <c r="AR2" s="15" t="s">
        <v>55</v>
      </c>
      <c r="AS2" s="15" t="s">
        <v>56</v>
      </c>
      <c r="AT2" s="15" t="s">
        <v>57</v>
      </c>
    </row>
    <row r="3" spans="1:46" s="2" customFormat="1" ht="15" customHeight="1" x14ac:dyDescent="0.25">
      <c r="B3" s="3"/>
      <c r="G3" s="4"/>
      <c r="H3" s="4"/>
      <c r="L3" s="5"/>
      <c r="Q3" s="6"/>
      <c r="R3" s="7"/>
      <c r="S3" s="8"/>
      <c r="T3" s="8"/>
      <c r="U3" s="8"/>
      <c r="V3" s="8"/>
      <c r="W3" s="8"/>
      <c r="X3" s="8"/>
      <c r="Y3" s="18"/>
      <c r="Z3" s="8"/>
      <c r="AA3" s="8"/>
      <c r="AB3" s="18"/>
      <c r="AC3" s="8"/>
      <c r="AF3" s="29"/>
    </row>
    <row r="4" spans="1:46" x14ac:dyDescent="0.2">
      <c r="A4" s="19" t="s">
        <v>0</v>
      </c>
      <c r="B4" s="25">
        <v>44459</v>
      </c>
      <c r="C4" s="19" t="s">
        <v>1</v>
      </c>
      <c r="D4" s="19">
        <v>20</v>
      </c>
      <c r="E4" s="19">
        <v>9</v>
      </c>
      <c r="F4" s="19">
        <v>21</v>
      </c>
      <c r="G4" s="23"/>
      <c r="H4" s="1"/>
      <c r="M4" s="24">
        <v>18.010000000000002</v>
      </c>
      <c r="N4" s="20">
        <v>800</v>
      </c>
      <c r="O4" s="20">
        <v>866</v>
      </c>
      <c r="P4" s="20">
        <v>912</v>
      </c>
      <c r="Q4" s="20"/>
      <c r="R4" s="20">
        <v>4.7E-2</v>
      </c>
      <c r="T4" s="19">
        <v>2.39</v>
      </c>
    </row>
    <row r="5" spans="1:46" x14ac:dyDescent="0.2">
      <c r="A5" s="19" t="s">
        <v>2</v>
      </c>
      <c r="B5" s="25">
        <v>44459</v>
      </c>
      <c r="C5" s="19" t="s">
        <v>3</v>
      </c>
      <c r="D5" s="19">
        <v>20</v>
      </c>
      <c r="E5" s="19">
        <v>9</v>
      </c>
      <c r="F5" s="19">
        <v>21</v>
      </c>
      <c r="G5" s="23">
        <v>0.65625</v>
      </c>
      <c r="H5" s="1">
        <f t="shared" ref="H5:H28" si="0">ROUND(G5*96,0)/96</f>
        <v>0.65625</v>
      </c>
      <c r="J5" s="19">
        <v>16.100000000000001</v>
      </c>
      <c r="K5" s="20">
        <v>7.71</v>
      </c>
      <c r="L5" s="20">
        <v>3561</v>
      </c>
      <c r="M5" s="24">
        <v>8.17</v>
      </c>
      <c r="N5" s="20">
        <v>644</v>
      </c>
      <c r="O5" s="20">
        <v>694</v>
      </c>
      <c r="P5" s="20">
        <v>706</v>
      </c>
      <c r="Q5" s="20"/>
      <c r="R5" s="20">
        <v>3.9E-2</v>
      </c>
      <c r="T5" s="19">
        <v>1.74</v>
      </c>
      <c r="AD5" s="19">
        <v>7.89</v>
      </c>
      <c r="AE5" s="19">
        <v>869.6</v>
      </c>
      <c r="AF5" s="30">
        <v>137</v>
      </c>
      <c r="AH5" s="19">
        <v>16.3</v>
      </c>
      <c r="AI5" s="19">
        <v>68.7</v>
      </c>
      <c r="AJ5" s="19">
        <v>6.74</v>
      </c>
    </row>
    <row r="6" spans="1:46" x14ac:dyDescent="0.2">
      <c r="A6" s="19" t="s">
        <v>4</v>
      </c>
      <c r="B6" s="25">
        <v>44459</v>
      </c>
      <c r="C6" s="19" t="s">
        <v>5</v>
      </c>
      <c r="D6" s="19">
        <v>20</v>
      </c>
      <c r="E6" s="19">
        <v>9</v>
      </c>
      <c r="F6" s="19">
        <v>21</v>
      </c>
      <c r="G6" s="23">
        <v>0.66666666666666663</v>
      </c>
      <c r="H6" s="1">
        <f t="shared" si="0"/>
        <v>0.66666666666666663</v>
      </c>
      <c r="J6" s="19">
        <v>16.100000000000001</v>
      </c>
      <c r="K6" s="20">
        <v>8.11</v>
      </c>
      <c r="L6" s="20">
        <v>3728</v>
      </c>
      <c r="M6" s="24">
        <v>41.77</v>
      </c>
      <c r="N6" s="20">
        <v>262</v>
      </c>
      <c r="O6" s="20">
        <v>305</v>
      </c>
      <c r="P6" s="20">
        <v>379</v>
      </c>
      <c r="Q6" s="20"/>
      <c r="R6" s="20">
        <v>0.03</v>
      </c>
      <c r="T6" s="19">
        <v>4.3600000000000003</v>
      </c>
      <c r="AD6" s="19">
        <v>8.01</v>
      </c>
      <c r="AE6" s="19">
        <v>814.6</v>
      </c>
      <c r="AF6" s="30">
        <v>137</v>
      </c>
      <c r="AH6" s="19">
        <v>16.7</v>
      </c>
      <c r="AI6" s="19">
        <v>105.7</v>
      </c>
      <c r="AJ6" s="19">
        <v>10.28</v>
      </c>
    </row>
    <row r="7" spans="1:46" x14ac:dyDescent="0.2">
      <c r="A7" s="19" t="s">
        <v>6</v>
      </c>
      <c r="B7" s="25">
        <v>44459</v>
      </c>
      <c r="C7" s="19" t="s">
        <v>7</v>
      </c>
      <c r="D7" s="19">
        <v>20</v>
      </c>
      <c r="E7" s="19">
        <v>9</v>
      </c>
      <c r="F7" s="19">
        <v>21</v>
      </c>
      <c r="G7" s="23">
        <v>0.69791666666666663</v>
      </c>
      <c r="H7" s="1">
        <f t="shared" si="0"/>
        <v>0.69791666666666663</v>
      </c>
      <c r="J7" s="19">
        <v>15.7</v>
      </c>
      <c r="K7" s="20">
        <v>8.07</v>
      </c>
      <c r="L7" s="20">
        <v>3949</v>
      </c>
      <c r="M7" s="24">
        <v>14.9</v>
      </c>
      <c r="N7" s="20">
        <v>270</v>
      </c>
      <c r="O7" s="20">
        <v>309</v>
      </c>
      <c r="P7" s="20">
        <v>385</v>
      </c>
      <c r="Q7" s="20"/>
      <c r="R7" s="20">
        <v>2.5000000000000001E-2</v>
      </c>
      <c r="T7" s="19">
        <v>5.08</v>
      </c>
      <c r="AD7" s="19">
        <v>7.99</v>
      </c>
      <c r="AE7" s="19">
        <v>756.7</v>
      </c>
      <c r="AF7" s="30">
        <v>144</v>
      </c>
      <c r="AH7" s="19">
        <v>15.9</v>
      </c>
      <c r="AI7" s="19">
        <v>97.6</v>
      </c>
      <c r="AJ7" s="19">
        <v>9.66</v>
      </c>
    </row>
    <row r="8" spans="1:46" x14ac:dyDescent="0.2">
      <c r="A8" s="19" t="s">
        <v>8</v>
      </c>
      <c r="B8" s="25">
        <v>44459</v>
      </c>
      <c r="C8" s="19" t="s">
        <v>9</v>
      </c>
      <c r="D8" s="19">
        <v>20</v>
      </c>
      <c r="E8" s="19">
        <v>9</v>
      </c>
      <c r="F8" s="19">
        <v>21</v>
      </c>
      <c r="G8" s="23">
        <v>0.47222222222222227</v>
      </c>
      <c r="H8" s="1">
        <f t="shared" si="0"/>
        <v>0.46875</v>
      </c>
      <c r="J8" s="19">
        <v>13.5</v>
      </c>
      <c r="K8" s="20">
        <v>8.2200000000000006</v>
      </c>
      <c r="L8" s="20">
        <v>3702</v>
      </c>
      <c r="M8" s="24">
        <v>5.56</v>
      </c>
      <c r="N8" s="20">
        <v>33</v>
      </c>
      <c r="O8" s="20">
        <v>48</v>
      </c>
      <c r="P8" s="20">
        <v>59</v>
      </c>
      <c r="Q8" s="20"/>
      <c r="R8" s="20">
        <v>1.7000000000000001E-2</v>
      </c>
      <c r="T8" s="19">
        <v>1.34</v>
      </c>
      <c r="AD8" s="19">
        <v>7.96</v>
      </c>
      <c r="AE8" s="19">
        <v>821.9</v>
      </c>
      <c r="AF8" s="30">
        <v>76</v>
      </c>
      <c r="AH8" s="19">
        <v>13.7</v>
      </c>
      <c r="AI8" s="19">
        <v>102.4</v>
      </c>
      <c r="AJ8" s="19">
        <v>10.62</v>
      </c>
    </row>
    <row r="9" spans="1:46" x14ac:dyDescent="0.2">
      <c r="A9" s="19" t="s">
        <v>10</v>
      </c>
      <c r="B9" s="25">
        <v>44459</v>
      </c>
      <c r="C9" s="19" t="s">
        <v>11</v>
      </c>
      <c r="D9" s="19">
        <v>20</v>
      </c>
      <c r="E9" s="19">
        <v>9</v>
      </c>
      <c r="F9" s="19">
        <v>21</v>
      </c>
      <c r="G9" s="23">
        <v>0.53472222222222221</v>
      </c>
      <c r="H9" s="1">
        <f t="shared" si="0"/>
        <v>0.53125</v>
      </c>
      <c r="J9" s="19">
        <v>17.100000000000001</v>
      </c>
      <c r="K9" s="20">
        <v>7.52</v>
      </c>
      <c r="L9" s="20">
        <v>1973</v>
      </c>
      <c r="M9" s="24">
        <v>7.14</v>
      </c>
      <c r="N9" s="26">
        <v>508</v>
      </c>
      <c r="O9" s="26">
        <f>340*2</f>
        <v>680</v>
      </c>
      <c r="P9" s="26">
        <f>365*2</f>
        <v>730</v>
      </c>
      <c r="Q9" s="20"/>
      <c r="R9" s="20">
        <v>6.7000000000000004E-2</v>
      </c>
      <c r="T9" s="19">
        <v>2.16</v>
      </c>
      <c r="AD9" s="19">
        <v>7.97</v>
      </c>
      <c r="AE9" s="19">
        <v>710.3</v>
      </c>
      <c r="AF9" s="30">
        <v>106</v>
      </c>
      <c r="AH9" s="19">
        <v>17.100000000000001</v>
      </c>
      <c r="AI9" s="19">
        <v>90.9</v>
      </c>
      <c r="AJ9" s="19">
        <v>8.76</v>
      </c>
    </row>
    <row r="10" spans="1:46" x14ac:dyDescent="0.2">
      <c r="A10" s="19" t="s">
        <v>12</v>
      </c>
      <c r="B10" s="25">
        <v>44459</v>
      </c>
      <c r="C10" s="19" t="s">
        <v>13</v>
      </c>
      <c r="D10" s="19">
        <v>20</v>
      </c>
      <c r="E10" s="19">
        <v>9</v>
      </c>
      <c r="F10" s="19">
        <v>21</v>
      </c>
      <c r="G10" s="23">
        <v>0.5625</v>
      </c>
      <c r="H10" s="1">
        <f t="shared" si="0"/>
        <v>0.5625</v>
      </c>
      <c r="J10" s="19">
        <v>18.100000000000001</v>
      </c>
      <c r="K10" s="20">
        <v>8.1199999999999992</v>
      </c>
      <c r="L10" s="20">
        <v>3729</v>
      </c>
      <c r="M10" s="24">
        <v>6.27</v>
      </c>
      <c r="N10" s="20">
        <v>213</v>
      </c>
      <c r="O10" s="20">
        <v>244</v>
      </c>
      <c r="P10" s="20">
        <v>239</v>
      </c>
      <c r="Q10" s="20"/>
      <c r="R10" s="20">
        <v>8.9999999999999993E-3</v>
      </c>
      <c r="T10" s="19">
        <v>3.46</v>
      </c>
      <c r="AD10" s="19">
        <v>7.93</v>
      </c>
      <c r="AE10" s="19">
        <v>743.9</v>
      </c>
      <c r="AF10" s="30">
        <v>115</v>
      </c>
      <c r="AH10" s="19">
        <v>18.899999999999999</v>
      </c>
      <c r="AI10" s="19">
        <v>103.3</v>
      </c>
      <c r="AJ10" s="19">
        <v>9.59</v>
      </c>
    </row>
    <row r="11" spans="1:46" x14ac:dyDescent="0.2">
      <c r="A11" s="19" t="s">
        <v>14</v>
      </c>
      <c r="B11" s="25">
        <v>44459</v>
      </c>
      <c r="C11" s="19" t="s">
        <v>15</v>
      </c>
      <c r="D11" s="19">
        <v>20</v>
      </c>
      <c r="E11" s="19">
        <v>9</v>
      </c>
      <c r="F11" s="19">
        <v>21</v>
      </c>
      <c r="G11" s="23">
        <v>0.73958333333333337</v>
      </c>
      <c r="H11" s="1">
        <f t="shared" si="0"/>
        <v>0.73958333333333337</v>
      </c>
      <c r="J11" s="19">
        <v>18.100000000000001</v>
      </c>
      <c r="K11" s="20">
        <v>8.07</v>
      </c>
      <c r="L11" s="20">
        <v>3576</v>
      </c>
      <c r="M11" s="24">
        <v>5.51</v>
      </c>
      <c r="N11" s="20">
        <v>345</v>
      </c>
      <c r="O11" s="20">
        <v>340</v>
      </c>
      <c r="P11" s="20">
        <v>368</v>
      </c>
      <c r="Q11" s="20"/>
      <c r="R11" s="20">
        <v>3.5999999999999997E-2</v>
      </c>
      <c r="T11" s="19">
        <v>1.72</v>
      </c>
      <c r="AD11" s="19">
        <v>8.0399999999999991</v>
      </c>
      <c r="AE11" s="19">
        <v>780.2</v>
      </c>
      <c r="AF11" s="30">
        <v>149</v>
      </c>
      <c r="AH11" s="19">
        <v>18.100000000000001</v>
      </c>
      <c r="AI11" s="19">
        <v>102.6</v>
      </c>
      <c r="AJ11" s="19">
        <v>9.69</v>
      </c>
    </row>
    <row r="12" spans="1:46" x14ac:dyDescent="0.2">
      <c r="A12" s="19" t="s">
        <v>16</v>
      </c>
      <c r="B12" s="25">
        <v>44459</v>
      </c>
      <c r="C12" s="19" t="s">
        <v>17</v>
      </c>
      <c r="D12" s="19">
        <v>20</v>
      </c>
      <c r="E12" s="19">
        <v>9</v>
      </c>
      <c r="F12" s="19">
        <v>21</v>
      </c>
      <c r="G12" s="23">
        <v>0.49305555555555558</v>
      </c>
      <c r="H12" s="1">
        <f t="shared" si="0"/>
        <v>0.48958333333333331</v>
      </c>
      <c r="J12" s="19">
        <v>15.1</v>
      </c>
      <c r="K12" s="20">
        <v>8.27</v>
      </c>
      <c r="L12" s="20">
        <v>4158</v>
      </c>
      <c r="M12" s="24">
        <v>14.22</v>
      </c>
      <c r="N12" s="20">
        <v>18</v>
      </c>
      <c r="O12" s="20">
        <v>46</v>
      </c>
      <c r="P12" s="20">
        <v>79</v>
      </c>
      <c r="Q12" s="20"/>
      <c r="R12" s="20">
        <v>2.3E-2</v>
      </c>
      <c r="T12" s="19">
        <v>12.25</v>
      </c>
      <c r="AD12" s="19">
        <v>8.08</v>
      </c>
      <c r="AE12" s="19">
        <v>596.1</v>
      </c>
      <c r="AF12" s="30">
        <v>108</v>
      </c>
      <c r="AH12" s="19">
        <v>15.3</v>
      </c>
      <c r="AI12" s="19">
        <v>104.7</v>
      </c>
      <c r="AJ12" s="19">
        <v>10.49</v>
      </c>
    </row>
    <row r="13" spans="1:46" x14ac:dyDescent="0.2">
      <c r="A13" s="19" t="s">
        <v>18</v>
      </c>
      <c r="B13" s="25">
        <v>44459</v>
      </c>
      <c r="C13" s="19" t="s">
        <v>19</v>
      </c>
      <c r="D13" s="19">
        <v>20</v>
      </c>
      <c r="E13" s="19">
        <v>9</v>
      </c>
      <c r="F13" s="19">
        <v>21</v>
      </c>
      <c r="G13" s="23">
        <v>0.5</v>
      </c>
      <c r="H13" s="1">
        <f t="shared" si="0"/>
        <v>0.5</v>
      </c>
      <c r="J13" s="19">
        <v>15.1</v>
      </c>
      <c r="K13" s="20">
        <v>7.99</v>
      </c>
      <c r="L13" s="20">
        <v>3164</v>
      </c>
      <c r="M13" s="24">
        <v>11.08</v>
      </c>
      <c r="N13" s="20">
        <v>159</v>
      </c>
      <c r="O13" s="20">
        <v>161</v>
      </c>
      <c r="P13" s="20">
        <v>236</v>
      </c>
      <c r="Q13" s="20"/>
      <c r="R13" s="20">
        <v>3.3000000000000002E-2</v>
      </c>
      <c r="T13" s="19">
        <v>1.86</v>
      </c>
      <c r="AD13" s="19">
        <v>7.95</v>
      </c>
      <c r="AE13" s="19">
        <v>541.70000000000005</v>
      </c>
      <c r="AF13" s="30">
        <v>108</v>
      </c>
      <c r="AH13" s="19">
        <v>15.2</v>
      </c>
      <c r="AI13" s="19">
        <v>89.6</v>
      </c>
      <c r="AJ13" s="19">
        <v>8.93</v>
      </c>
    </row>
    <row r="14" spans="1:46" x14ac:dyDescent="0.2">
      <c r="A14" s="19" t="s">
        <v>66</v>
      </c>
      <c r="B14" s="25">
        <v>44459</v>
      </c>
      <c r="C14" s="19" t="s">
        <v>67</v>
      </c>
      <c r="D14" s="19">
        <v>20</v>
      </c>
      <c r="E14" s="19">
        <v>9</v>
      </c>
      <c r="F14" s="19">
        <v>21</v>
      </c>
      <c r="G14" s="23">
        <v>0.57986111111111105</v>
      </c>
      <c r="H14" s="1">
        <f t="shared" si="0"/>
        <v>0.58333333333333337</v>
      </c>
      <c r="J14" s="19">
        <v>18.2</v>
      </c>
      <c r="K14" s="20">
        <v>8.11</v>
      </c>
      <c r="L14" s="20">
        <v>3906</v>
      </c>
      <c r="M14" s="24">
        <v>4.88</v>
      </c>
      <c r="N14" s="20">
        <v>198</v>
      </c>
      <c r="O14" s="20">
        <v>198</v>
      </c>
      <c r="P14" s="20">
        <v>209</v>
      </c>
      <c r="Q14" s="20">
        <v>199</v>
      </c>
      <c r="R14" s="20">
        <v>1.9E-2</v>
      </c>
      <c r="T14" s="19">
        <v>3.53</v>
      </c>
      <c r="AD14" s="19">
        <v>8.1999999999999993</v>
      </c>
      <c r="AE14" s="19">
        <v>717.5</v>
      </c>
      <c r="AF14" s="30">
        <v>123</v>
      </c>
      <c r="AH14" s="19">
        <v>17.7</v>
      </c>
      <c r="AI14" s="19">
        <v>108.9</v>
      </c>
      <c r="AJ14" s="19">
        <v>10.27</v>
      </c>
    </row>
    <row r="15" spans="1:46" x14ac:dyDescent="0.2">
      <c r="A15" s="19" t="s">
        <v>64</v>
      </c>
      <c r="B15" s="25">
        <v>44459</v>
      </c>
      <c r="C15" s="19" t="s">
        <v>65</v>
      </c>
      <c r="D15" s="19">
        <v>20</v>
      </c>
      <c r="E15" s="19">
        <v>9</v>
      </c>
      <c r="F15" s="19">
        <v>21</v>
      </c>
      <c r="G15" s="23">
        <v>0.60069444444444442</v>
      </c>
      <c r="H15" s="1">
        <f t="shared" si="0"/>
        <v>0.60416666666666663</v>
      </c>
      <c r="J15" s="19">
        <v>17.100000000000001</v>
      </c>
      <c r="K15" s="20">
        <v>8.14</v>
      </c>
      <c r="L15" s="20">
        <v>3718</v>
      </c>
      <c r="M15" s="24">
        <v>2.99</v>
      </c>
      <c r="N15" s="20">
        <v>205</v>
      </c>
      <c r="O15" s="20">
        <v>204</v>
      </c>
      <c r="P15" s="20">
        <v>221</v>
      </c>
      <c r="Q15" s="20">
        <v>200</v>
      </c>
      <c r="R15" s="20">
        <v>2.4E-2</v>
      </c>
      <c r="T15" s="19">
        <v>2.15</v>
      </c>
      <c r="AD15" s="19">
        <v>8.06</v>
      </c>
      <c r="AE15" s="19">
        <v>709.3</v>
      </c>
      <c r="AF15" s="30">
        <v>138</v>
      </c>
      <c r="AH15" s="19">
        <v>17.399999999999999</v>
      </c>
      <c r="AI15" s="19">
        <v>111.1</v>
      </c>
      <c r="AJ15" s="19">
        <v>10.65</v>
      </c>
    </row>
    <row r="16" spans="1:46" x14ac:dyDescent="0.2">
      <c r="H16" s="1"/>
    </row>
    <row r="17" spans="1:36" x14ac:dyDescent="0.2">
      <c r="A17" s="19" t="s">
        <v>0</v>
      </c>
      <c r="B17" s="25">
        <v>44466</v>
      </c>
      <c r="C17" s="19" t="s">
        <v>1</v>
      </c>
      <c r="D17" s="19">
        <v>27</v>
      </c>
      <c r="E17" s="19">
        <v>9</v>
      </c>
      <c r="F17" s="19">
        <v>21</v>
      </c>
      <c r="H17" s="1"/>
      <c r="M17" s="20">
        <v>19.55</v>
      </c>
      <c r="N17" s="20">
        <v>746</v>
      </c>
      <c r="O17" s="20">
        <f>387*2</f>
        <v>774</v>
      </c>
      <c r="P17" s="20">
        <f>460*2</f>
        <v>920</v>
      </c>
      <c r="Q17" s="20"/>
      <c r="R17" s="20">
        <v>0</v>
      </c>
      <c r="T17" s="20">
        <v>3.75</v>
      </c>
    </row>
    <row r="18" spans="1:36" x14ac:dyDescent="0.2">
      <c r="A18" s="19" t="s">
        <v>2</v>
      </c>
      <c r="B18" s="25">
        <v>44466</v>
      </c>
      <c r="C18" s="19" t="s">
        <v>3</v>
      </c>
      <c r="D18" s="19">
        <v>27</v>
      </c>
      <c r="E18" s="19">
        <v>9</v>
      </c>
      <c r="F18" s="19">
        <v>21</v>
      </c>
      <c r="G18" s="23">
        <v>0.625</v>
      </c>
      <c r="H18" s="1">
        <f t="shared" si="0"/>
        <v>0.625</v>
      </c>
      <c r="J18" s="19">
        <v>15.7</v>
      </c>
      <c r="K18" s="24">
        <v>7.66</v>
      </c>
      <c r="L18" s="24">
        <v>3796</v>
      </c>
      <c r="M18" s="20">
        <v>3.79</v>
      </c>
      <c r="N18" s="26">
        <f>324*2</f>
        <v>648</v>
      </c>
      <c r="O18" s="26">
        <v>728</v>
      </c>
      <c r="P18" s="26">
        <v>802</v>
      </c>
      <c r="Q18" s="20"/>
      <c r="R18" s="20">
        <v>5.1999999999999998E-2</v>
      </c>
      <c r="T18" s="20">
        <v>0.82</v>
      </c>
      <c r="AD18" s="19">
        <v>7.86</v>
      </c>
      <c r="AE18" s="19">
        <v>989.7</v>
      </c>
      <c r="AF18" s="30">
        <v>153</v>
      </c>
      <c r="AH18" s="19">
        <v>16.399999999999999</v>
      </c>
      <c r="AI18" s="19">
        <v>70.7</v>
      </c>
      <c r="AJ18" s="19">
        <v>6.91</v>
      </c>
    </row>
    <row r="19" spans="1:36" x14ac:dyDescent="0.2">
      <c r="A19" s="19" t="s">
        <v>4</v>
      </c>
      <c r="B19" s="25">
        <v>44466</v>
      </c>
      <c r="C19" s="19" t="s">
        <v>5</v>
      </c>
      <c r="D19" s="19">
        <v>27</v>
      </c>
      <c r="E19" s="19">
        <v>9</v>
      </c>
      <c r="F19" s="19">
        <v>21</v>
      </c>
      <c r="G19" s="23">
        <v>0.63888888888888895</v>
      </c>
      <c r="H19" s="1">
        <f t="shared" si="0"/>
        <v>0.63541666666666663</v>
      </c>
      <c r="J19" s="19">
        <v>15.8</v>
      </c>
      <c r="K19" s="24">
        <v>8.11</v>
      </c>
      <c r="L19" s="24">
        <v>4077</v>
      </c>
      <c r="M19" s="20">
        <v>12.86</v>
      </c>
      <c r="N19" s="20">
        <v>205</v>
      </c>
      <c r="O19" s="20">
        <v>206</v>
      </c>
      <c r="P19" s="20">
        <v>258</v>
      </c>
      <c r="Q19" s="20"/>
      <c r="R19" s="20">
        <v>0.01</v>
      </c>
      <c r="T19" s="20">
        <v>1.99</v>
      </c>
      <c r="AD19" s="19">
        <v>8.07</v>
      </c>
      <c r="AE19" s="19">
        <v>811.2</v>
      </c>
      <c r="AF19" s="30">
        <v>139</v>
      </c>
      <c r="AH19" s="19">
        <v>15.9</v>
      </c>
      <c r="AI19" s="19">
        <v>106.2</v>
      </c>
      <c r="AJ19" s="19">
        <v>10.5</v>
      </c>
    </row>
    <row r="20" spans="1:36" x14ac:dyDescent="0.2">
      <c r="A20" s="19" t="s">
        <v>6</v>
      </c>
      <c r="B20" s="25">
        <v>44466</v>
      </c>
      <c r="C20" s="19" t="s">
        <v>7</v>
      </c>
      <c r="D20" s="19">
        <v>27</v>
      </c>
      <c r="E20" s="19">
        <v>9</v>
      </c>
      <c r="F20" s="19">
        <v>21</v>
      </c>
      <c r="G20" s="23">
        <v>0.66666666666666663</v>
      </c>
      <c r="H20" s="1">
        <f t="shared" si="0"/>
        <v>0.66666666666666663</v>
      </c>
      <c r="J20" s="19">
        <v>15.7</v>
      </c>
      <c r="K20" s="24">
        <v>7.9</v>
      </c>
      <c r="L20" s="24">
        <v>3887</v>
      </c>
      <c r="M20" s="20">
        <v>15.25</v>
      </c>
      <c r="N20" s="20">
        <v>302</v>
      </c>
      <c r="O20" s="20">
        <v>316</v>
      </c>
      <c r="P20" s="20">
        <v>409</v>
      </c>
      <c r="Q20" s="20"/>
      <c r="R20" s="20">
        <v>3.5999999999999997E-2</v>
      </c>
      <c r="T20" s="20">
        <v>3.05</v>
      </c>
      <c r="AD20" s="19">
        <v>8.01</v>
      </c>
      <c r="AE20" s="19">
        <v>753.2</v>
      </c>
      <c r="AF20" s="30">
        <v>143</v>
      </c>
      <c r="AH20" s="19">
        <v>15.6</v>
      </c>
      <c r="AI20" s="19">
        <v>88.9</v>
      </c>
      <c r="AJ20" s="19">
        <v>8.85</v>
      </c>
    </row>
    <row r="21" spans="1:36" x14ac:dyDescent="0.2">
      <c r="A21" s="19" t="s">
        <v>8</v>
      </c>
      <c r="B21" s="25">
        <v>44466</v>
      </c>
      <c r="C21" s="19" t="s">
        <v>9</v>
      </c>
      <c r="D21" s="19">
        <v>27</v>
      </c>
      <c r="E21" s="19">
        <v>9</v>
      </c>
      <c r="F21" s="19">
        <v>21</v>
      </c>
      <c r="G21" s="23">
        <v>0.42708333333333331</v>
      </c>
      <c r="H21" s="1">
        <f t="shared" si="0"/>
        <v>0.42708333333333331</v>
      </c>
      <c r="J21" s="19">
        <v>14.8</v>
      </c>
      <c r="K21" s="24">
        <v>7.93</v>
      </c>
      <c r="L21" s="24">
        <v>4311</v>
      </c>
      <c r="M21" s="20">
        <v>7.39</v>
      </c>
      <c r="N21" s="20">
        <v>35</v>
      </c>
      <c r="O21" s="26">
        <v>41</v>
      </c>
      <c r="P21" s="26">
        <v>52</v>
      </c>
      <c r="Q21" s="20"/>
      <c r="R21" s="20">
        <v>1.4E-2</v>
      </c>
      <c r="T21" s="20">
        <v>2.36</v>
      </c>
      <c r="AD21" s="19">
        <v>7.95</v>
      </c>
      <c r="AE21" s="19">
        <v>616.1</v>
      </c>
      <c r="AF21" s="30">
        <v>106</v>
      </c>
      <c r="AH21" s="19">
        <v>14.7</v>
      </c>
      <c r="AI21" s="19">
        <v>96.6</v>
      </c>
      <c r="AJ21" s="19">
        <v>9.8000000000000007</v>
      </c>
    </row>
    <row r="22" spans="1:36" x14ac:dyDescent="0.2">
      <c r="A22" s="19" t="s">
        <v>10</v>
      </c>
      <c r="B22" s="25">
        <v>44466</v>
      </c>
      <c r="C22" s="19" t="s">
        <v>11</v>
      </c>
      <c r="D22" s="19">
        <v>27</v>
      </c>
      <c r="E22" s="19">
        <v>9</v>
      </c>
      <c r="F22" s="19">
        <v>21</v>
      </c>
      <c r="G22" s="23">
        <v>0.49305555555555558</v>
      </c>
      <c r="H22" s="1">
        <f t="shared" si="0"/>
        <v>0.48958333333333331</v>
      </c>
      <c r="J22" s="19">
        <v>17.100000000000001</v>
      </c>
      <c r="K22" s="24">
        <v>7.48</v>
      </c>
      <c r="L22" s="24">
        <v>1901</v>
      </c>
      <c r="M22" s="20">
        <v>6.67</v>
      </c>
      <c r="N22" s="20">
        <v>539</v>
      </c>
      <c r="O22" s="20">
        <f>305*2</f>
        <v>610</v>
      </c>
      <c r="P22" s="20">
        <f>332*2</f>
        <v>664</v>
      </c>
      <c r="Q22" s="20"/>
      <c r="R22" s="20">
        <v>0</v>
      </c>
      <c r="T22" s="20">
        <v>1.21</v>
      </c>
      <c r="AD22" s="19">
        <v>7.89</v>
      </c>
      <c r="AE22" s="19">
        <v>710.1</v>
      </c>
      <c r="AF22" s="30">
        <v>131</v>
      </c>
      <c r="AH22" s="19">
        <v>17.3</v>
      </c>
      <c r="AI22" s="19">
        <v>90.1</v>
      </c>
      <c r="AJ22" s="19">
        <v>8.65</v>
      </c>
    </row>
    <row r="23" spans="1:36" x14ac:dyDescent="0.2">
      <c r="A23" s="19" t="s">
        <v>12</v>
      </c>
      <c r="B23" s="25">
        <v>44466</v>
      </c>
      <c r="C23" s="19" t="s">
        <v>13</v>
      </c>
      <c r="D23" s="19">
        <v>27</v>
      </c>
      <c r="E23" s="19">
        <v>9</v>
      </c>
      <c r="F23" s="19">
        <v>21</v>
      </c>
      <c r="G23" s="23">
        <v>0.51388888888888895</v>
      </c>
      <c r="H23" s="1">
        <f t="shared" si="0"/>
        <v>0.51041666666666663</v>
      </c>
      <c r="J23" s="19">
        <v>17.7</v>
      </c>
      <c r="K23" s="24">
        <v>8.0299999999999994</v>
      </c>
      <c r="L23" s="24">
        <v>3799</v>
      </c>
      <c r="M23" s="20">
        <v>4.38</v>
      </c>
      <c r="N23" s="20">
        <v>207</v>
      </c>
      <c r="O23" s="20">
        <v>212</v>
      </c>
      <c r="P23" s="20">
        <v>231</v>
      </c>
      <c r="Q23" s="20"/>
      <c r="R23" s="20">
        <v>5.2999999999999999E-2</v>
      </c>
      <c r="T23" s="20">
        <v>2.4</v>
      </c>
      <c r="AD23" s="19">
        <v>7.84</v>
      </c>
      <c r="AE23" s="19">
        <v>745.4</v>
      </c>
      <c r="AF23" s="30">
        <v>127</v>
      </c>
      <c r="AH23" s="19">
        <v>17.7</v>
      </c>
      <c r="AI23" s="19">
        <v>101.5</v>
      </c>
      <c r="AJ23" s="19">
        <v>9.66</v>
      </c>
    </row>
    <row r="24" spans="1:36" x14ac:dyDescent="0.2">
      <c r="A24" s="19" t="s">
        <v>14</v>
      </c>
      <c r="B24" s="25">
        <v>44466</v>
      </c>
      <c r="C24" s="19" t="s">
        <v>15</v>
      </c>
      <c r="D24" s="19">
        <v>27</v>
      </c>
      <c r="E24" s="19">
        <v>9</v>
      </c>
      <c r="F24" s="19">
        <v>21</v>
      </c>
      <c r="G24" s="23">
        <v>0.69444444444444453</v>
      </c>
      <c r="H24" s="1">
        <f t="shared" si="0"/>
        <v>0.69791666666666663</v>
      </c>
      <c r="J24" s="19">
        <v>17.100000000000001</v>
      </c>
      <c r="K24" s="24">
        <v>7.94</v>
      </c>
      <c r="L24" s="24">
        <v>3555</v>
      </c>
      <c r="M24" s="20">
        <v>5.57</v>
      </c>
      <c r="N24" s="20">
        <v>327</v>
      </c>
      <c r="O24" s="20">
        <v>338</v>
      </c>
      <c r="P24" s="20">
        <v>339</v>
      </c>
      <c r="Q24" s="20"/>
      <c r="R24" s="20">
        <v>3.4000000000000002E-2</v>
      </c>
      <c r="T24" s="20">
        <v>1.61</v>
      </c>
      <c r="AD24" s="19">
        <v>8.01</v>
      </c>
      <c r="AE24" s="19">
        <v>771.6</v>
      </c>
      <c r="AF24" s="30">
        <v>146</v>
      </c>
      <c r="AH24" s="19">
        <v>17.5</v>
      </c>
      <c r="AI24" s="19">
        <v>102.3</v>
      </c>
      <c r="AJ24" s="19">
        <v>9.81</v>
      </c>
    </row>
    <row r="25" spans="1:36" x14ac:dyDescent="0.2">
      <c r="A25" s="19" t="s">
        <v>16</v>
      </c>
      <c r="B25" s="25">
        <v>44466</v>
      </c>
      <c r="C25" s="19" t="s">
        <v>17</v>
      </c>
      <c r="D25" s="19">
        <v>27</v>
      </c>
      <c r="E25" s="19">
        <v>9</v>
      </c>
      <c r="F25" s="19">
        <v>21</v>
      </c>
      <c r="G25" s="23">
        <v>0.44444444444444442</v>
      </c>
      <c r="H25" s="1">
        <f t="shared" si="0"/>
        <v>0.44791666666666669</v>
      </c>
      <c r="J25" s="19">
        <v>15.8</v>
      </c>
      <c r="K25" s="24">
        <v>8.02</v>
      </c>
      <c r="L25" s="24">
        <v>4071</v>
      </c>
      <c r="M25" s="20">
        <v>12.72</v>
      </c>
      <c r="N25" s="20">
        <v>23</v>
      </c>
      <c r="O25" s="20">
        <v>70</v>
      </c>
      <c r="P25" s="20">
        <v>83</v>
      </c>
      <c r="Q25" s="20"/>
      <c r="R25" s="20">
        <v>2.7E-2</v>
      </c>
      <c r="T25" s="20">
        <v>6.72</v>
      </c>
      <c r="AD25" s="19">
        <v>8.01</v>
      </c>
      <c r="AE25" s="19">
        <v>599.70000000000005</v>
      </c>
      <c r="AF25" s="30">
        <v>114</v>
      </c>
      <c r="AH25" s="19">
        <v>15.1</v>
      </c>
      <c r="AI25" s="19">
        <v>98</v>
      </c>
      <c r="AJ25" s="19">
        <v>9.86</v>
      </c>
    </row>
    <row r="26" spans="1:36" x14ac:dyDescent="0.2">
      <c r="A26" s="19" t="s">
        <v>18</v>
      </c>
      <c r="B26" s="25">
        <v>44466</v>
      </c>
      <c r="C26" s="19" t="s">
        <v>19</v>
      </c>
      <c r="D26" s="19">
        <v>27</v>
      </c>
      <c r="E26" s="19">
        <v>9</v>
      </c>
      <c r="F26" s="19">
        <v>21</v>
      </c>
      <c r="G26" s="23">
        <v>0.4513888888888889</v>
      </c>
      <c r="H26" s="1">
        <f t="shared" si="0"/>
        <v>0.44791666666666669</v>
      </c>
      <c r="J26" s="19">
        <v>14.8</v>
      </c>
      <c r="K26" s="24">
        <v>7.85</v>
      </c>
      <c r="L26" s="24">
        <v>3130</v>
      </c>
      <c r="M26" s="20">
        <v>11.35</v>
      </c>
      <c r="N26" s="20">
        <v>174</v>
      </c>
      <c r="O26" s="20">
        <v>196</v>
      </c>
      <c r="P26" s="20">
        <v>261</v>
      </c>
      <c r="Q26" s="20"/>
      <c r="R26" s="20">
        <v>2.7E-2</v>
      </c>
      <c r="T26" s="20">
        <v>1.91</v>
      </c>
      <c r="AD26" s="19">
        <v>8</v>
      </c>
      <c r="AE26" s="19">
        <v>559.4</v>
      </c>
      <c r="AF26" s="30">
        <v>121</v>
      </c>
      <c r="AH26" s="19">
        <v>15</v>
      </c>
      <c r="AI26" s="19">
        <v>89.8</v>
      </c>
      <c r="AJ26" s="19">
        <v>9.0299999999999994</v>
      </c>
    </row>
    <row r="27" spans="1:36" x14ac:dyDescent="0.2">
      <c r="A27" s="19" t="s">
        <v>66</v>
      </c>
      <c r="B27" s="25">
        <v>44466</v>
      </c>
      <c r="C27" s="19" t="s">
        <v>67</v>
      </c>
      <c r="D27" s="19">
        <v>27</v>
      </c>
      <c r="E27" s="19">
        <v>9</v>
      </c>
      <c r="F27" s="19">
        <v>21</v>
      </c>
      <c r="G27" s="23">
        <v>0.54166666666666663</v>
      </c>
      <c r="H27" s="1">
        <f t="shared" si="0"/>
        <v>0.54166666666666663</v>
      </c>
      <c r="J27" s="19">
        <v>17.100000000000001</v>
      </c>
      <c r="K27" s="24">
        <v>8.07</v>
      </c>
      <c r="L27" s="24">
        <v>3817</v>
      </c>
      <c r="M27" s="20">
        <v>3.64</v>
      </c>
      <c r="N27" s="20">
        <v>177</v>
      </c>
      <c r="O27" s="20">
        <v>184</v>
      </c>
      <c r="P27" s="20">
        <v>193</v>
      </c>
      <c r="Q27" s="20">
        <v>187</v>
      </c>
      <c r="R27" s="20">
        <v>4.5999999999999999E-2</v>
      </c>
      <c r="T27" s="20">
        <v>3.25</v>
      </c>
      <c r="AD27" s="19">
        <v>8</v>
      </c>
      <c r="AE27" s="19">
        <v>722.5</v>
      </c>
      <c r="AF27" s="30">
        <v>136</v>
      </c>
      <c r="AH27" s="19">
        <v>17.3</v>
      </c>
      <c r="AI27" s="19">
        <v>106.8</v>
      </c>
      <c r="AJ27" s="19">
        <v>10.29</v>
      </c>
    </row>
    <row r="28" spans="1:36" x14ac:dyDescent="0.2">
      <c r="A28" s="19" t="s">
        <v>64</v>
      </c>
      <c r="B28" s="25">
        <v>44466</v>
      </c>
      <c r="C28" s="19" t="s">
        <v>65</v>
      </c>
      <c r="D28" s="19">
        <v>27</v>
      </c>
      <c r="E28" s="19">
        <v>9</v>
      </c>
      <c r="F28" s="19">
        <v>21</v>
      </c>
      <c r="G28" s="23">
        <v>0.55902777777777779</v>
      </c>
      <c r="H28" s="1">
        <f t="shared" si="0"/>
        <v>0.5625</v>
      </c>
      <c r="J28" s="19">
        <v>17.8</v>
      </c>
      <c r="K28" s="24">
        <v>8</v>
      </c>
      <c r="L28" s="24">
        <v>3784</v>
      </c>
      <c r="M28" s="20">
        <v>4.33</v>
      </c>
      <c r="N28" s="20">
        <v>197</v>
      </c>
      <c r="O28" s="20">
        <v>203</v>
      </c>
      <c r="P28" s="20">
        <v>208</v>
      </c>
      <c r="Q28" s="20">
        <v>199</v>
      </c>
      <c r="R28" s="20">
        <v>3.1E-2</v>
      </c>
      <c r="T28" s="20">
        <v>2.09</v>
      </c>
      <c r="AD28" s="19">
        <v>8.01</v>
      </c>
      <c r="AE28" s="19">
        <v>724.2</v>
      </c>
      <c r="AF28" s="30">
        <v>141</v>
      </c>
      <c r="AH28" s="19">
        <v>17.100000000000001</v>
      </c>
      <c r="AI28" s="19">
        <v>108.7</v>
      </c>
      <c r="AJ28" s="19">
        <v>10.46</v>
      </c>
    </row>
    <row r="29" spans="1:36" x14ac:dyDescent="0.2">
      <c r="N29" s="20"/>
      <c r="O29" s="20"/>
      <c r="P29" s="20"/>
      <c r="Q29" s="20"/>
    </row>
    <row r="30" spans="1:36" x14ac:dyDescent="0.2">
      <c r="A30" s="19" t="s">
        <v>0</v>
      </c>
      <c r="B30" s="25">
        <v>44473</v>
      </c>
      <c r="C30" s="19" t="s">
        <v>1</v>
      </c>
      <c r="M30" s="20">
        <v>21.52</v>
      </c>
      <c r="N30" s="20">
        <f>277*2</f>
        <v>554</v>
      </c>
      <c r="O30" s="20">
        <v>572</v>
      </c>
      <c r="P30" s="20">
        <v>650</v>
      </c>
      <c r="Q30" s="20"/>
      <c r="R30" s="20">
        <v>1.0999999999999999E-2</v>
      </c>
      <c r="T30" s="24">
        <v>2.2599999999999998</v>
      </c>
    </row>
    <row r="31" spans="1:36" x14ac:dyDescent="0.2">
      <c r="A31" s="19" t="s">
        <v>2</v>
      </c>
      <c r="B31" s="25">
        <v>44473</v>
      </c>
      <c r="C31" s="19" t="s">
        <v>3</v>
      </c>
      <c r="K31" s="20">
        <v>7.63</v>
      </c>
      <c r="L31" s="20">
        <v>2932</v>
      </c>
      <c r="M31" s="20">
        <v>5.99</v>
      </c>
      <c r="N31" s="20">
        <v>334</v>
      </c>
      <c r="O31" s="26">
        <v>418</v>
      </c>
      <c r="P31" s="26">
        <v>426</v>
      </c>
      <c r="Q31" s="20"/>
      <c r="R31" s="20">
        <v>0.152</v>
      </c>
      <c r="T31" s="24">
        <v>1.5</v>
      </c>
    </row>
    <row r="32" spans="1:36" x14ac:dyDescent="0.2">
      <c r="A32" s="19" t="s">
        <v>4</v>
      </c>
      <c r="B32" s="25">
        <v>44473</v>
      </c>
      <c r="C32" s="19" t="s">
        <v>5</v>
      </c>
      <c r="K32" s="20">
        <v>8</v>
      </c>
      <c r="L32" s="20">
        <v>3591</v>
      </c>
      <c r="M32" s="20">
        <v>17.399999999999999</v>
      </c>
      <c r="N32" s="20">
        <v>210</v>
      </c>
      <c r="O32" s="20">
        <v>209</v>
      </c>
      <c r="P32" s="20">
        <v>265</v>
      </c>
      <c r="Q32" s="20"/>
      <c r="R32" s="20">
        <v>8.0000000000000002E-3</v>
      </c>
      <c r="T32" s="24">
        <v>1.92</v>
      </c>
    </row>
    <row r="33" spans="1:20" x14ac:dyDescent="0.2">
      <c r="A33" s="19" t="s">
        <v>6</v>
      </c>
      <c r="B33" s="25">
        <v>44473</v>
      </c>
      <c r="C33" s="19" t="s">
        <v>7</v>
      </c>
      <c r="K33" s="20">
        <v>8</v>
      </c>
      <c r="L33" s="20">
        <v>4180</v>
      </c>
      <c r="M33" s="20">
        <v>15.5</v>
      </c>
      <c r="N33" s="20">
        <v>316</v>
      </c>
      <c r="O33" s="20">
        <v>325</v>
      </c>
      <c r="P33" s="20">
        <v>372</v>
      </c>
      <c r="Q33" s="20"/>
      <c r="R33" s="20">
        <v>0.03</v>
      </c>
      <c r="T33" s="24">
        <v>2.4700000000000002</v>
      </c>
    </row>
    <row r="34" spans="1:20" x14ac:dyDescent="0.2">
      <c r="A34" s="19" t="s">
        <v>8</v>
      </c>
      <c r="B34" s="25">
        <v>44473</v>
      </c>
      <c r="C34" s="19" t="s">
        <v>9</v>
      </c>
      <c r="K34" s="20">
        <v>8.06</v>
      </c>
      <c r="L34" s="20">
        <v>4152</v>
      </c>
      <c r="M34" s="20">
        <v>10.83</v>
      </c>
      <c r="N34" s="20">
        <v>65</v>
      </c>
      <c r="O34" s="20">
        <v>71</v>
      </c>
      <c r="P34" s="20">
        <v>85</v>
      </c>
      <c r="Q34" s="20"/>
      <c r="R34" s="20">
        <v>8.5999999999999993E-2</v>
      </c>
      <c r="T34" s="24">
        <v>2.4</v>
      </c>
    </row>
    <row r="35" spans="1:20" x14ac:dyDescent="0.2">
      <c r="A35" s="19" t="s">
        <v>10</v>
      </c>
      <c r="B35" s="25">
        <v>44473</v>
      </c>
      <c r="C35" s="19" t="s">
        <v>11</v>
      </c>
      <c r="K35" s="20">
        <v>7.44</v>
      </c>
      <c r="L35" s="20">
        <v>1917</v>
      </c>
      <c r="M35" s="20">
        <v>22.91</v>
      </c>
      <c r="N35" s="20">
        <v>216</v>
      </c>
      <c r="O35" s="20">
        <v>212</v>
      </c>
      <c r="P35" s="20">
        <v>528</v>
      </c>
      <c r="Q35" s="20"/>
      <c r="R35" s="20">
        <f>0.095*2</f>
        <v>0.19</v>
      </c>
      <c r="T35" s="24">
        <v>11.34</v>
      </c>
    </row>
    <row r="36" spans="1:20" x14ac:dyDescent="0.2">
      <c r="A36" s="19" t="s">
        <v>12</v>
      </c>
      <c r="B36" s="25">
        <v>44473</v>
      </c>
      <c r="C36" s="19" t="s">
        <v>13</v>
      </c>
      <c r="K36" s="20">
        <v>8.06</v>
      </c>
      <c r="L36" s="20">
        <v>3611</v>
      </c>
      <c r="M36" s="20">
        <v>6.63</v>
      </c>
      <c r="N36" s="20">
        <v>234</v>
      </c>
      <c r="O36" s="20">
        <v>248</v>
      </c>
      <c r="P36" s="20">
        <v>272</v>
      </c>
      <c r="Q36" s="20"/>
      <c r="R36" s="20">
        <v>0.107</v>
      </c>
      <c r="T36" s="24">
        <v>2.6</v>
      </c>
    </row>
    <row r="37" spans="1:20" x14ac:dyDescent="0.2">
      <c r="A37" s="19" t="s">
        <v>14</v>
      </c>
      <c r="B37" s="25">
        <v>44473</v>
      </c>
      <c r="C37" s="19" t="s">
        <v>15</v>
      </c>
      <c r="K37" s="20">
        <v>7.98</v>
      </c>
      <c r="L37" s="20">
        <v>3452</v>
      </c>
      <c r="M37" s="20">
        <v>7.48</v>
      </c>
      <c r="N37" s="20">
        <v>311</v>
      </c>
      <c r="O37" s="20">
        <v>320</v>
      </c>
      <c r="P37" s="20">
        <v>342</v>
      </c>
      <c r="Q37" s="20"/>
      <c r="R37" s="20">
        <v>5.1999999999999998E-2</v>
      </c>
      <c r="T37" s="24">
        <v>1.1000000000000001</v>
      </c>
    </row>
    <row r="38" spans="1:20" x14ac:dyDescent="0.2">
      <c r="A38" s="19" t="s">
        <v>16</v>
      </c>
      <c r="B38" s="25">
        <v>44473</v>
      </c>
      <c r="C38" s="19" t="s">
        <v>17</v>
      </c>
      <c r="K38" s="20">
        <v>8.11</v>
      </c>
      <c r="L38" s="20">
        <v>4154</v>
      </c>
      <c r="M38" s="20">
        <v>11.1</v>
      </c>
      <c r="N38" s="20">
        <v>37</v>
      </c>
      <c r="O38" s="20">
        <v>66</v>
      </c>
      <c r="P38" s="20">
        <v>75</v>
      </c>
      <c r="Q38" s="20"/>
      <c r="R38" s="20">
        <v>3.3000000000000002E-2</v>
      </c>
      <c r="T38" s="24">
        <v>6.6</v>
      </c>
    </row>
    <row r="39" spans="1:20" x14ac:dyDescent="0.2">
      <c r="A39" s="19" t="s">
        <v>18</v>
      </c>
      <c r="B39" s="25">
        <v>44473</v>
      </c>
      <c r="C39" s="19" t="s">
        <v>19</v>
      </c>
      <c r="K39" s="20">
        <v>0.66</v>
      </c>
      <c r="L39" s="20">
        <v>1891</v>
      </c>
      <c r="M39" s="20">
        <v>18.13</v>
      </c>
      <c r="N39" s="20">
        <v>77</v>
      </c>
      <c r="O39" s="20">
        <v>112</v>
      </c>
      <c r="P39" s="20">
        <v>202</v>
      </c>
      <c r="Q39" s="20"/>
      <c r="R39" s="20">
        <v>3.1E-2</v>
      </c>
      <c r="T39" s="24">
        <v>1.84</v>
      </c>
    </row>
    <row r="40" spans="1:20" x14ac:dyDescent="0.2">
      <c r="A40" s="19" t="s">
        <v>66</v>
      </c>
      <c r="B40" s="25">
        <v>44473</v>
      </c>
      <c r="C40" s="19" t="s">
        <v>67</v>
      </c>
      <c r="K40" s="20">
        <v>7.98</v>
      </c>
      <c r="L40" s="20">
        <v>3600</v>
      </c>
      <c r="M40" s="20">
        <v>4.46</v>
      </c>
      <c r="N40" s="20">
        <v>196</v>
      </c>
      <c r="O40" s="20">
        <v>205</v>
      </c>
      <c r="P40" s="20">
        <v>222</v>
      </c>
      <c r="Q40" s="20">
        <v>209</v>
      </c>
      <c r="R40" s="20">
        <v>3.2000000000000001E-2</v>
      </c>
      <c r="T40" s="24">
        <v>2.69</v>
      </c>
    </row>
    <row r="41" spans="1:20" x14ac:dyDescent="0.2">
      <c r="A41" s="19" t="s">
        <v>64</v>
      </c>
      <c r="B41" s="25">
        <v>44473</v>
      </c>
      <c r="C41" s="19" t="s">
        <v>65</v>
      </c>
      <c r="K41" s="20">
        <v>8.02</v>
      </c>
      <c r="L41" s="20">
        <v>3588</v>
      </c>
      <c r="M41" s="20">
        <v>4.8099999999999996</v>
      </c>
      <c r="N41" s="20">
        <v>232</v>
      </c>
      <c r="O41" s="26">
        <v>293</v>
      </c>
      <c r="P41" s="26">
        <v>313</v>
      </c>
      <c r="Q41" s="20">
        <v>238</v>
      </c>
      <c r="R41" s="20">
        <v>0.14699999999999999</v>
      </c>
      <c r="T41" s="24">
        <v>1.97</v>
      </c>
    </row>
    <row r="43" spans="1:20" x14ac:dyDescent="0.2">
      <c r="A43" s="19" t="s">
        <v>0</v>
      </c>
      <c r="B43" s="25">
        <v>44480</v>
      </c>
      <c r="C43" s="19" t="s">
        <v>1</v>
      </c>
      <c r="M43" s="31">
        <v>15.77</v>
      </c>
      <c r="N43" s="20">
        <v>520</v>
      </c>
      <c r="O43" s="20">
        <f>325*2</f>
        <v>650</v>
      </c>
      <c r="P43" s="20">
        <f>373*2</f>
        <v>746</v>
      </c>
      <c r="R43" s="20">
        <v>5.0000000000000001E-3</v>
      </c>
      <c r="T43" s="20">
        <v>1.76</v>
      </c>
    </row>
    <row r="44" spans="1:20" x14ac:dyDescent="0.2">
      <c r="A44" s="19" t="s">
        <v>2</v>
      </c>
      <c r="B44" s="25">
        <v>44480</v>
      </c>
      <c r="C44" s="19" t="s">
        <v>3</v>
      </c>
      <c r="K44" s="20">
        <v>7.72</v>
      </c>
      <c r="L44" s="20">
        <v>3683</v>
      </c>
      <c r="M44" s="31">
        <v>4.82</v>
      </c>
      <c r="N44" s="20">
        <v>312</v>
      </c>
      <c r="O44" s="20">
        <f>185*2</f>
        <v>370</v>
      </c>
      <c r="P44" s="20">
        <f>200*2</f>
        <v>400</v>
      </c>
      <c r="R44" s="20">
        <v>1.7000000000000001E-2</v>
      </c>
      <c r="T44" s="20">
        <v>0.68</v>
      </c>
    </row>
    <row r="45" spans="1:20" x14ac:dyDescent="0.2">
      <c r="A45" s="19" t="s">
        <v>4</v>
      </c>
      <c r="B45" s="25">
        <v>44480</v>
      </c>
      <c r="C45" s="19" t="s">
        <v>5</v>
      </c>
      <c r="K45" s="20">
        <v>8.1199999999999992</v>
      </c>
      <c r="L45" s="20">
        <v>4131</v>
      </c>
      <c r="M45" s="31">
        <v>11.02</v>
      </c>
      <c r="N45" s="20">
        <v>151</v>
      </c>
      <c r="O45" s="20">
        <v>186</v>
      </c>
      <c r="P45" s="20">
        <v>250</v>
      </c>
      <c r="R45" s="20">
        <v>1.7000000000000001E-2</v>
      </c>
      <c r="T45" s="20">
        <v>1.57</v>
      </c>
    </row>
    <row r="46" spans="1:20" x14ac:dyDescent="0.2">
      <c r="A46" s="19" t="s">
        <v>6</v>
      </c>
      <c r="B46" s="25">
        <v>44480</v>
      </c>
      <c r="C46" s="19" t="s">
        <v>7</v>
      </c>
      <c r="K46" s="20">
        <v>8.07</v>
      </c>
      <c r="L46" s="20">
        <v>4391</v>
      </c>
      <c r="M46" s="31">
        <v>12.29</v>
      </c>
      <c r="N46" s="20">
        <v>289</v>
      </c>
      <c r="O46" s="20">
        <v>353</v>
      </c>
      <c r="P46" s="20">
        <v>415</v>
      </c>
      <c r="R46" s="20">
        <v>1.7000000000000001E-2</v>
      </c>
      <c r="T46" s="20">
        <v>2.63</v>
      </c>
    </row>
    <row r="47" spans="1:20" x14ac:dyDescent="0.2">
      <c r="A47" s="19" t="s">
        <v>8</v>
      </c>
      <c r="B47" s="25">
        <v>44480</v>
      </c>
      <c r="C47" s="19" t="s">
        <v>9</v>
      </c>
      <c r="K47" s="20">
        <v>8.0399999999999991</v>
      </c>
      <c r="L47" s="20">
        <v>4335</v>
      </c>
      <c r="M47" s="31">
        <v>7.03</v>
      </c>
      <c r="N47" s="20">
        <v>52</v>
      </c>
      <c r="O47" s="20">
        <v>79</v>
      </c>
      <c r="P47" s="20">
        <v>52</v>
      </c>
      <c r="R47" s="20">
        <v>2.5999999999999999E-2</v>
      </c>
      <c r="T47" s="20">
        <v>1.2</v>
      </c>
    </row>
    <row r="48" spans="1:20" x14ac:dyDescent="0.2">
      <c r="A48" s="19" t="s">
        <v>10</v>
      </c>
      <c r="B48" s="25">
        <v>44480</v>
      </c>
      <c r="C48" s="19" t="s">
        <v>11</v>
      </c>
      <c r="K48" s="20">
        <v>7.47</v>
      </c>
      <c r="L48" s="20">
        <v>2131</v>
      </c>
      <c r="M48" s="31">
        <v>4.41</v>
      </c>
      <c r="N48" s="20">
        <v>164</v>
      </c>
      <c r="O48" s="20">
        <f>214*2</f>
        <v>428</v>
      </c>
      <c r="P48" s="20">
        <f>292*2</f>
        <v>584</v>
      </c>
      <c r="R48" s="20">
        <v>0.40400000000000003</v>
      </c>
      <c r="T48" s="20">
        <v>1.44</v>
      </c>
    </row>
    <row r="49" spans="1:28" x14ac:dyDescent="0.2">
      <c r="A49" s="19" t="s">
        <v>12</v>
      </c>
      <c r="B49" s="25">
        <v>44480</v>
      </c>
      <c r="C49" s="19" t="s">
        <v>13</v>
      </c>
      <c r="K49" s="20"/>
      <c r="M49" s="31">
        <v>3.88</v>
      </c>
      <c r="N49" s="20">
        <v>197</v>
      </c>
      <c r="O49" s="20">
        <v>239</v>
      </c>
      <c r="P49" s="20">
        <v>265</v>
      </c>
      <c r="R49" s="20">
        <v>3.6999999999999998E-2</v>
      </c>
      <c r="T49" s="20">
        <v>0.95</v>
      </c>
    </row>
    <row r="50" spans="1:28" x14ac:dyDescent="0.2">
      <c r="A50" s="19" t="s">
        <v>14</v>
      </c>
      <c r="B50" s="25">
        <v>44480</v>
      </c>
      <c r="C50" s="19" t="s">
        <v>15</v>
      </c>
      <c r="K50" s="20"/>
      <c r="M50" s="31">
        <v>5.93</v>
      </c>
      <c r="N50" s="20">
        <v>325</v>
      </c>
      <c r="O50" s="20">
        <v>376</v>
      </c>
      <c r="P50" s="20">
        <v>448</v>
      </c>
      <c r="R50" s="20">
        <v>4.7E-2</v>
      </c>
      <c r="T50" s="20">
        <v>0.7</v>
      </c>
    </row>
    <row r="51" spans="1:28" x14ac:dyDescent="0.2">
      <c r="A51" s="19" t="s">
        <v>16</v>
      </c>
      <c r="B51" s="25">
        <v>44480</v>
      </c>
      <c r="C51" s="19" t="s">
        <v>17</v>
      </c>
      <c r="K51" s="20">
        <v>8.1199999999999992</v>
      </c>
      <c r="L51" s="20">
        <v>3858</v>
      </c>
      <c r="M51" s="31">
        <v>8.2799999999999994</v>
      </c>
      <c r="N51" s="20">
        <v>36</v>
      </c>
      <c r="O51" s="20">
        <v>60</v>
      </c>
      <c r="P51" s="20">
        <v>95</v>
      </c>
      <c r="R51" s="20">
        <v>2.3E-2</v>
      </c>
      <c r="T51" s="20">
        <v>2.74</v>
      </c>
    </row>
    <row r="52" spans="1:28" x14ac:dyDescent="0.2">
      <c r="A52" s="19" t="s">
        <v>18</v>
      </c>
      <c r="B52" s="25">
        <v>44480</v>
      </c>
      <c r="C52" s="19" t="s">
        <v>19</v>
      </c>
      <c r="K52" s="20">
        <v>7.81</v>
      </c>
      <c r="L52" s="20">
        <v>2411</v>
      </c>
      <c r="M52" s="31">
        <v>11.37</v>
      </c>
      <c r="N52" s="20">
        <v>103</v>
      </c>
      <c r="O52" s="20">
        <v>142</v>
      </c>
      <c r="P52" s="20">
        <v>230</v>
      </c>
      <c r="R52" s="20">
        <v>1.9E-2</v>
      </c>
      <c r="T52" s="20">
        <v>1.29</v>
      </c>
    </row>
    <row r="53" spans="1:28" x14ac:dyDescent="0.2">
      <c r="A53" s="19" t="s">
        <v>66</v>
      </c>
      <c r="B53" s="25">
        <v>44480</v>
      </c>
      <c r="C53" s="19" t="s">
        <v>67</v>
      </c>
      <c r="K53" s="20">
        <v>7.89</v>
      </c>
      <c r="L53" s="20">
        <v>3173</v>
      </c>
      <c r="M53" s="31">
        <v>3.74</v>
      </c>
      <c r="N53" s="20">
        <v>191</v>
      </c>
      <c r="O53" s="20">
        <v>245</v>
      </c>
      <c r="P53" s="20">
        <v>250</v>
      </c>
      <c r="Q53" s="20">
        <v>195</v>
      </c>
      <c r="R53" s="20">
        <v>5.0999999999999997E-2</v>
      </c>
      <c r="T53" s="20">
        <v>0.92</v>
      </c>
    </row>
    <row r="54" spans="1:28" x14ac:dyDescent="0.2">
      <c r="A54" s="19" t="s">
        <v>64</v>
      </c>
      <c r="B54" s="25">
        <v>44480</v>
      </c>
      <c r="C54" s="19" t="s">
        <v>65</v>
      </c>
      <c r="K54" s="20">
        <v>7.99</v>
      </c>
      <c r="L54" s="20">
        <v>3379</v>
      </c>
      <c r="M54" s="31">
        <v>2.1800000000000002</v>
      </c>
      <c r="N54" s="20">
        <v>202</v>
      </c>
      <c r="O54" s="20">
        <v>261</v>
      </c>
      <c r="P54" s="20">
        <v>262</v>
      </c>
      <c r="Q54" s="20">
        <v>200</v>
      </c>
      <c r="R54" s="20">
        <v>5.5E-2</v>
      </c>
      <c r="T54" s="20">
        <v>0.91</v>
      </c>
    </row>
    <row r="56" spans="1:28" s="19" customFormat="1" x14ac:dyDescent="0.2">
      <c r="A56" s="19" t="s">
        <v>0</v>
      </c>
      <c r="B56" s="25">
        <v>44487</v>
      </c>
      <c r="C56" s="19" t="s">
        <v>1</v>
      </c>
      <c r="M56" s="20">
        <v>16.75</v>
      </c>
      <c r="N56" s="20">
        <v>596</v>
      </c>
      <c r="O56" s="20">
        <v>576</v>
      </c>
      <c r="P56" s="20">
        <v>844</v>
      </c>
      <c r="Q56" s="20">
        <v>0</v>
      </c>
      <c r="T56" s="20">
        <v>3.13</v>
      </c>
      <c r="Y56" s="22"/>
      <c r="AB56" s="22"/>
    </row>
    <row r="57" spans="1:28" s="32" customFormat="1" x14ac:dyDescent="0.2">
      <c r="A57" s="32" t="s">
        <v>2</v>
      </c>
      <c r="B57" s="33">
        <v>44487</v>
      </c>
      <c r="C57" s="32" t="s">
        <v>3</v>
      </c>
      <c r="K57" s="34">
        <v>7.82</v>
      </c>
      <c r="L57" s="34">
        <v>3908</v>
      </c>
      <c r="M57" s="34">
        <v>5.9</v>
      </c>
      <c r="N57" s="34">
        <v>401</v>
      </c>
      <c r="O57" s="34">
        <v>455</v>
      </c>
      <c r="P57" s="34">
        <v>479</v>
      </c>
      <c r="Q57" s="34">
        <v>3.0000000000000001E-3</v>
      </c>
      <c r="T57" s="34">
        <v>0.83</v>
      </c>
      <c r="Y57" s="35"/>
      <c r="AB57" s="35"/>
    </row>
    <row r="58" spans="1:28" s="32" customFormat="1" x14ac:dyDescent="0.2">
      <c r="A58" s="32" t="s">
        <v>4</v>
      </c>
      <c r="B58" s="33">
        <v>44487</v>
      </c>
      <c r="C58" s="32" t="s">
        <v>5</v>
      </c>
      <c r="K58" s="34">
        <v>8</v>
      </c>
      <c r="L58" s="34">
        <v>3927</v>
      </c>
      <c r="M58" s="34">
        <v>15.14</v>
      </c>
      <c r="N58" s="34">
        <v>176</v>
      </c>
      <c r="O58" s="34">
        <v>192</v>
      </c>
      <c r="P58" s="34">
        <v>232</v>
      </c>
      <c r="Q58" s="34">
        <v>0.151</v>
      </c>
      <c r="T58" s="34">
        <v>1.43</v>
      </c>
      <c r="Y58" s="35"/>
      <c r="AB58" s="35"/>
    </row>
    <row r="59" spans="1:28" s="32" customFormat="1" x14ac:dyDescent="0.2">
      <c r="A59" s="32" t="s">
        <v>6</v>
      </c>
      <c r="B59" s="33">
        <v>44487</v>
      </c>
      <c r="C59" s="32" t="s">
        <v>7</v>
      </c>
      <c r="K59" s="34">
        <v>8.02</v>
      </c>
      <c r="L59" s="34">
        <v>4324</v>
      </c>
      <c r="M59" s="34">
        <v>10.51</v>
      </c>
      <c r="N59" s="34">
        <v>295</v>
      </c>
      <c r="O59" s="34">
        <v>327</v>
      </c>
      <c r="P59" s="34">
        <v>372</v>
      </c>
      <c r="Q59" s="34">
        <v>0</v>
      </c>
      <c r="T59" s="34">
        <v>2.69</v>
      </c>
      <c r="Y59" s="35"/>
      <c r="AB59" s="35"/>
    </row>
    <row r="60" spans="1:28" s="32" customFormat="1" x14ac:dyDescent="0.2">
      <c r="A60" s="32" t="s">
        <v>8</v>
      </c>
      <c r="B60" s="33">
        <v>44487</v>
      </c>
      <c r="C60" s="32" t="s">
        <v>9</v>
      </c>
      <c r="K60" s="34">
        <v>8.07</v>
      </c>
      <c r="L60" s="34">
        <v>4210</v>
      </c>
      <c r="M60" s="34">
        <v>7.06</v>
      </c>
      <c r="N60" s="34">
        <v>46</v>
      </c>
      <c r="O60" s="34">
        <v>50</v>
      </c>
      <c r="P60" s="34">
        <v>64</v>
      </c>
      <c r="Q60" s="34">
        <v>3.9E-2</v>
      </c>
      <c r="T60" s="34">
        <v>1.54</v>
      </c>
      <c r="Y60" s="35"/>
      <c r="AB60" s="35"/>
    </row>
    <row r="61" spans="1:28" s="32" customFormat="1" x14ac:dyDescent="0.2">
      <c r="A61" s="32" t="s">
        <v>10</v>
      </c>
      <c r="B61" s="33">
        <v>44487</v>
      </c>
      <c r="C61" s="32" t="s">
        <v>11</v>
      </c>
      <c r="K61" s="34">
        <v>7.38</v>
      </c>
      <c r="L61" s="34">
        <v>1944</v>
      </c>
      <c r="M61" s="34">
        <v>6.88</v>
      </c>
      <c r="N61" s="34">
        <v>299</v>
      </c>
      <c r="O61" s="34">
        <v>403</v>
      </c>
      <c r="P61" s="34">
        <v>463</v>
      </c>
      <c r="Q61" s="34">
        <v>0.27200000000000002</v>
      </c>
      <c r="T61" s="34">
        <v>1.81</v>
      </c>
      <c r="Y61" s="35"/>
      <c r="AB61" s="35"/>
    </row>
    <row r="62" spans="1:28" s="32" customFormat="1" x14ac:dyDescent="0.2">
      <c r="A62" s="32" t="s">
        <v>12</v>
      </c>
      <c r="B62" s="33">
        <v>44487</v>
      </c>
      <c r="C62" s="32" t="s">
        <v>13</v>
      </c>
      <c r="K62" s="34">
        <v>7.97</v>
      </c>
      <c r="L62" s="34">
        <v>3672</v>
      </c>
      <c r="M62" s="34">
        <v>3.28</v>
      </c>
      <c r="N62" s="34">
        <v>195</v>
      </c>
      <c r="O62" s="34">
        <v>212</v>
      </c>
      <c r="P62" s="34">
        <v>228</v>
      </c>
      <c r="Q62" s="34">
        <v>0</v>
      </c>
      <c r="T62" s="34">
        <v>1.6</v>
      </c>
      <c r="Y62" s="35"/>
      <c r="AB62" s="35"/>
    </row>
    <row r="63" spans="1:28" s="32" customFormat="1" x14ac:dyDescent="0.2">
      <c r="A63" s="32" t="s">
        <v>14</v>
      </c>
      <c r="B63" s="33">
        <v>44487</v>
      </c>
      <c r="C63" s="32" t="s">
        <v>15</v>
      </c>
      <c r="K63" s="34">
        <v>7.87</v>
      </c>
      <c r="L63" s="34">
        <v>2929</v>
      </c>
      <c r="M63" s="34">
        <v>5.43</v>
      </c>
      <c r="N63" s="34">
        <v>330</v>
      </c>
      <c r="O63" s="34">
        <v>366</v>
      </c>
      <c r="P63" s="34">
        <v>378</v>
      </c>
      <c r="Q63" s="34">
        <v>1.4999999999999999E-2</v>
      </c>
      <c r="T63" s="34">
        <v>1.32</v>
      </c>
      <c r="Y63" s="35"/>
      <c r="AB63" s="35"/>
    </row>
    <row r="64" spans="1:28" s="32" customFormat="1" x14ac:dyDescent="0.2">
      <c r="A64" s="32" t="s">
        <v>16</v>
      </c>
      <c r="B64" s="33">
        <v>44487</v>
      </c>
      <c r="C64" s="32" t="s">
        <v>17</v>
      </c>
      <c r="K64" s="34">
        <v>8.11</v>
      </c>
      <c r="L64" s="34">
        <v>4276</v>
      </c>
      <c r="M64" s="34">
        <v>10.68</v>
      </c>
      <c r="N64" s="34">
        <v>28</v>
      </c>
      <c r="O64" s="34">
        <v>60</v>
      </c>
      <c r="P64" s="34">
        <v>61</v>
      </c>
      <c r="Q64" s="34">
        <v>0</v>
      </c>
      <c r="T64" s="34">
        <v>3.02</v>
      </c>
      <c r="Y64" s="35"/>
      <c r="AB64" s="35"/>
    </row>
    <row r="65" spans="1:28" s="32" customFormat="1" x14ac:dyDescent="0.2">
      <c r="A65" s="32" t="s">
        <v>18</v>
      </c>
      <c r="B65" s="33">
        <v>44487</v>
      </c>
      <c r="C65" s="32" t="s">
        <v>19</v>
      </c>
      <c r="K65" s="34">
        <v>7.91</v>
      </c>
      <c r="L65" s="34">
        <v>2830</v>
      </c>
      <c r="M65" s="34">
        <v>8.82</v>
      </c>
      <c r="N65" s="34">
        <v>111</v>
      </c>
      <c r="O65" s="34">
        <v>122</v>
      </c>
      <c r="P65" s="34">
        <v>202</v>
      </c>
      <c r="Q65" s="34">
        <v>7.0000000000000001E-3</v>
      </c>
      <c r="T65" s="34">
        <v>1.39</v>
      </c>
      <c r="Y65" s="35"/>
      <c r="AB65" s="35"/>
    </row>
    <row r="66" spans="1:28" s="32" customFormat="1" x14ac:dyDescent="0.2">
      <c r="A66" s="32" t="s">
        <v>66</v>
      </c>
      <c r="B66" s="33">
        <v>44487</v>
      </c>
      <c r="C66" s="32" t="s">
        <v>67</v>
      </c>
      <c r="K66" s="34">
        <v>7.92</v>
      </c>
      <c r="L66" s="34">
        <v>3632</v>
      </c>
      <c r="M66" s="34">
        <v>-7.01</v>
      </c>
      <c r="N66" s="34">
        <v>173</v>
      </c>
      <c r="O66" s="34">
        <v>200</v>
      </c>
      <c r="P66" s="34">
        <v>313</v>
      </c>
      <c r="Q66" s="34">
        <v>1.2E-2</v>
      </c>
      <c r="R66" s="32">
        <v>181</v>
      </c>
      <c r="T66" s="34">
        <v>0.95</v>
      </c>
      <c r="Y66" s="35"/>
      <c r="AB66" s="35"/>
    </row>
    <row r="67" spans="1:28" s="32" customFormat="1" x14ac:dyDescent="0.2">
      <c r="A67" s="32" t="s">
        <v>64</v>
      </c>
      <c r="B67" s="33">
        <v>44487</v>
      </c>
      <c r="C67" s="32" t="s">
        <v>65</v>
      </c>
      <c r="K67" s="34">
        <v>8.01</v>
      </c>
      <c r="L67" s="34">
        <v>2880</v>
      </c>
      <c r="M67" s="34">
        <v>3.81</v>
      </c>
      <c r="N67" s="34">
        <v>174</v>
      </c>
      <c r="O67" s="34">
        <v>182</v>
      </c>
      <c r="P67" s="34">
        <v>186</v>
      </c>
      <c r="Q67" s="34">
        <v>2.4E-2</v>
      </c>
      <c r="R67" s="32">
        <v>184</v>
      </c>
      <c r="T67" s="34">
        <v>1.55</v>
      </c>
      <c r="Y67" s="35"/>
      <c r="AB67" s="35"/>
    </row>
    <row r="69" spans="1:28" x14ac:dyDescent="0.2">
      <c r="B69" s="25"/>
      <c r="L69" s="20"/>
      <c r="M69" s="20"/>
      <c r="N69" s="20"/>
      <c r="O69" s="20"/>
      <c r="P69" s="20"/>
      <c r="Q69" s="20"/>
      <c r="R69" s="20"/>
      <c r="T69" s="20"/>
    </row>
    <row r="70" spans="1:28" x14ac:dyDescent="0.2">
      <c r="B70" s="25"/>
      <c r="K70" s="20"/>
      <c r="L70" s="20"/>
      <c r="M70" s="20"/>
      <c r="N70" s="20"/>
      <c r="O70" s="20"/>
      <c r="P70" s="20"/>
      <c r="Q70" s="20"/>
      <c r="R70" s="20"/>
      <c r="T70" s="20"/>
    </row>
    <row r="71" spans="1:28" x14ac:dyDescent="0.2">
      <c r="B71" s="25"/>
      <c r="K71" s="20"/>
      <c r="L71" s="20"/>
      <c r="M71" s="20"/>
      <c r="N71" s="20"/>
      <c r="O71" s="20"/>
      <c r="P71" s="20"/>
      <c r="Q71" s="20"/>
      <c r="R71" s="20"/>
      <c r="T71" s="20"/>
    </row>
    <row r="72" spans="1:28" x14ac:dyDescent="0.2">
      <c r="B72" s="25"/>
      <c r="K72" s="20"/>
      <c r="L72" s="20"/>
      <c r="M72" s="20"/>
      <c r="N72" s="20"/>
      <c r="O72" s="20"/>
      <c r="P72" s="20"/>
      <c r="Q72" s="20"/>
      <c r="R72" s="20"/>
      <c r="T72" s="20"/>
    </row>
    <row r="73" spans="1:28" x14ac:dyDescent="0.2">
      <c r="B73" s="25"/>
      <c r="K73" s="20"/>
      <c r="L73" s="20"/>
      <c r="M73" s="20"/>
      <c r="N73" s="20"/>
      <c r="O73" s="20"/>
      <c r="P73" s="20"/>
      <c r="Q73" s="20"/>
      <c r="R73" s="20"/>
      <c r="T73" s="20"/>
    </row>
    <row r="74" spans="1:28" x14ac:dyDescent="0.2">
      <c r="B74" s="25"/>
      <c r="K74" s="20"/>
      <c r="L74" s="20"/>
      <c r="M74" s="20"/>
      <c r="N74" s="20"/>
      <c r="O74" s="20"/>
      <c r="P74" s="20"/>
      <c r="Q74" s="20"/>
      <c r="R74" s="20"/>
      <c r="T74" s="20"/>
    </row>
    <row r="75" spans="1:28" x14ac:dyDescent="0.2">
      <c r="B75" s="25"/>
      <c r="K75" s="20"/>
      <c r="L75" s="20"/>
      <c r="M75" s="20"/>
      <c r="N75" s="20"/>
      <c r="O75" s="20"/>
      <c r="P75" s="20"/>
      <c r="Q75" s="20"/>
      <c r="R75" s="20"/>
      <c r="T75" s="20"/>
    </row>
    <row r="76" spans="1:28" x14ac:dyDescent="0.2">
      <c r="B76" s="25"/>
      <c r="K76" s="20"/>
      <c r="L76" s="20"/>
      <c r="M76" s="20"/>
      <c r="N76" s="20"/>
      <c r="O76" s="20"/>
      <c r="P76" s="20"/>
      <c r="Q76" s="20"/>
      <c r="R76" s="20"/>
      <c r="T76" s="20"/>
    </row>
    <row r="77" spans="1:28" x14ac:dyDescent="0.2">
      <c r="B77" s="25"/>
      <c r="K77" s="20"/>
      <c r="L77" s="20"/>
      <c r="M77" s="20"/>
      <c r="N77" s="20"/>
      <c r="O77" s="20"/>
      <c r="P77" s="20"/>
      <c r="Q77" s="20"/>
      <c r="R77" s="20"/>
      <c r="T77" s="20"/>
    </row>
    <row r="78" spans="1:28" x14ac:dyDescent="0.2">
      <c r="B78" s="25"/>
      <c r="K78" s="20"/>
      <c r="L78" s="20"/>
      <c r="M78" s="20"/>
      <c r="N78" s="20"/>
      <c r="O78" s="20"/>
      <c r="P78" s="20"/>
      <c r="Q78" s="20"/>
      <c r="R78" s="20"/>
      <c r="T78" s="20"/>
    </row>
    <row r="79" spans="1:28" x14ac:dyDescent="0.2">
      <c r="B79" s="25"/>
      <c r="K79" s="20"/>
      <c r="L79" s="20"/>
      <c r="M79" s="20"/>
      <c r="N79" s="20"/>
      <c r="O79" s="20"/>
      <c r="P79" s="20"/>
      <c r="Q79" s="20"/>
      <c r="R79" s="20"/>
      <c r="T79" s="20"/>
    </row>
    <row r="80" spans="1:28" x14ac:dyDescent="0.2">
      <c r="B80" s="25"/>
      <c r="K80" s="20"/>
      <c r="L80" s="20"/>
      <c r="M80" s="20"/>
      <c r="N80" s="20"/>
      <c r="O80" s="20"/>
      <c r="P80" s="20"/>
      <c r="Q80" s="20"/>
      <c r="R80" s="20"/>
      <c r="T80" s="20"/>
    </row>
    <row r="82" spans="2:20" x14ac:dyDescent="0.2">
      <c r="B82" s="25"/>
      <c r="L82" s="20"/>
      <c r="M82" s="20"/>
      <c r="N82" s="20"/>
      <c r="O82" s="20"/>
      <c r="P82" s="20"/>
      <c r="Q82" s="20"/>
      <c r="R82" s="20"/>
      <c r="T82" s="20"/>
    </row>
    <row r="83" spans="2:20" x14ac:dyDescent="0.2">
      <c r="B83" s="25"/>
      <c r="K83" s="20"/>
      <c r="L83" s="20"/>
      <c r="M83" s="20"/>
      <c r="N83" s="20"/>
      <c r="O83" s="20"/>
      <c r="P83" s="20"/>
      <c r="Q83" s="20"/>
      <c r="R83" s="20"/>
      <c r="T83" s="20"/>
    </row>
    <row r="84" spans="2:20" x14ac:dyDescent="0.2">
      <c r="B84" s="25"/>
      <c r="K84" s="20"/>
      <c r="L84" s="20"/>
      <c r="M84" s="20"/>
      <c r="N84" s="20"/>
      <c r="O84" s="20"/>
      <c r="P84" s="20"/>
      <c r="Q84" s="20"/>
      <c r="R84" s="20"/>
      <c r="T84" s="20"/>
    </row>
    <row r="85" spans="2:20" x14ac:dyDescent="0.2">
      <c r="B85" s="25"/>
      <c r="K85" s="20"/>
      <c r="L85" s="20"/>
      <c r="M85" s="20"/>
      <c r="N85" s="20"/>
      <c r="O85" s="20"/>
      <c r="P85" s="20"/>
      <c r="Q85" s="20"/>
      <c r="R85" s="20"/>
      <c r="T85" s="20"/>
    </row>
    <row r="86" spans="2:20" x14ac:dyDescent="0.2">
      <c r="B86" s="25"/>
      <c r="K86" s="20"/>
      <c r="L86" s="20"/>
      <c r="M86" s="20"/>
      <c r="N86" s="20"/>
      <c r="O86" s="20"/>
      <c r="P86" s="20"/>
      <c r="Q86" s="20"/>
      <c r="R86" s="20"/>
      <c r="T86" s="20"/>
    </row>
    <row r="87" spans="2:20" x14ac:dyDescent="0.2">
      <c r="B87" s="25"/>
      <c r="K87" s="20"/>
      <c r="L87" s="20"/>
      <c r="M87" s="20"/>
      <c r="N87" s="20"/>
      <c r="O87" s="20"/>
      <c r="P87" s="20"/>
      <c r="Q87" s="20"/>
      <c r="R87" s="20"/>
      <c r="T87" s="20"/>
    </row>
    <row r="88" spans="2:20" x14ac:dyDescent="0.2">
      <c r="B88" s="25"/>
      <c r="K88" s="20"/>
      <c r="L88" s="20"/>
      <c r="M88" s="20"/>
      <c r="N88" s="20"/>
      <c r="O88" s="20"/>
      <c r="P88" s="20"/>
      <c r="Q88" s="20"/>
      <c r="R88" s="20"/>
      <c r="T88" s="20"/>
    </row>
    <row r="89" spans="2:20" x14ac:dyDescent="0.2">
      <c r="B89" s="25"/>
      <c r="K89" s="20"/>
      <c r="L89" s="20"/>
      <c r="M89" s="20"/>
      <c r="N89" s="20"/>
      <c r="O89" s="20"/>
      <c r="P89" s="20"/>
      <c r="Q89" s="20"/>
      <c r="R89" s="20"/>
      <c r="T89" s="20"/>
    </row>
    <row r="90" spans="2:20" x14ac:dyDescent="0.2">
      <c r="B90" s="25"/>
      <c r="K90" s="20"/>
      <c r="L90" s="20"/>
      <c r="M90" s="20"/>
      <c r="N90" s="20"/>
      <c r="O90" s="20"/>
      <c r="P90" s="20"/>
      <c r="Q90" s="20"/>
      <c r="R90" s="20"/>
      <c r="T90" s="20"/>
    </row>
    <row r="91" spans="2:20" x14ac:dyDescent="0.2">
      <c r="B91" s="25"/>
      <c r="K91" s="20"/>
      <c r="L91" s="20"/>
      <c r="M91" s="20"/>
      <c r="N91" s="20"/>
      <c r="O91" s="20"/>
      <c r="P91" s="20"/>
      <c r="Q91" s="20"/>
      <c r="R91" s="20"/>
      <c r="T91" s="20"/>
    </row>
    <row r="92" spans="2:20" x14ac:dyDescent="0.2">
      <c r="B92" s="25"/>
      <c r="K92" s="20"/>
      <c r="L92" s="20"/>
      <c r="M92" s="20"/>
      <c r="N92" s="20"/>
      <c r="O92" s="20"/>
      <c r="P92" s="20"/>
      <c r="Q92" s="20"/>
      <c r="R92" s="20"/>
      <c r="T92" s="20"/>
    </row>
    <row r="93" spans="2:20" x14ac:dyDescent="0.2">
      <c r="B93" s="25"/>
      <c r="K93" s="20"/>
      <c r="L93" s="20"/>
      <c r="M93" s="20"/>
      <c r="N93" s="20"/>
      <c r="O93" s="20"/>
      <c r="P93" s="20"/>
      <c r="Q93" s="20"/>
      <c r="R93" s="20"/>
      <c r="T93" s="20"/>
    </row>
    <row r="94" spans="2:20" x14ac:dyDescent="0.2">
      <c r="T94" s="20"/>
    </row>
    <row r="95" spans="2:20" x14ac:dyDescent="0.2">
      <c r="B95" s="25"/>
      <c r="M95" s="20"/>
      <c r="N95" s="20"/>
      <c r="O95" s="20"/>
      <c r="P95" s="20"/>
      <c r="Q95" s="20"/>
      <c r="R95" s="20"/>
      <c r="T95" s="20"/>
    </row>
    <row r="96" spans="2:20" x14ac:dyDescent="0.2">
      <c r="B96" s="25"/>
      <c r="K96" s="20"/>
      <c r="L96" s="20"/>
      <c r="M96" s="20"/>
      <c r="N96" s="20"/>
      <c r="O96" s="20"/>
      <c r="P96" s="20"/>
      <c r="Q96" s="20"/>
      <c r="R96" s="20"/>
      <c r="T96" s="20"/>
    </row>
    <row r="97" spans="2:20" x14ac:dyDescent="0.2">
      <c r="B97" s="25"/>
      <c r="K97" s="20"/>
      <c r="L97" s="20"/>
      <c r="M97" s="20"/>
      <c r="N97" s="20"/>
      <c r="O97" s="20"/>
      <c r="P97" s="20"/>
      <c r="Q97" s="20"/>
      <c r="R97" s="20"/>
      <c r="T97" s="20"/>
    </row>
    <row r="98" spans="2:20" x14ac:dyDescent="0.2">
      <c r="B98" s="25"/>
      <c r="K98" s="20"/>
      <c r="L98" s="20"/>
      <c r="M98" s="20"/>
      <c r="N98" s="20"/>
      <c r="O98" s="20"/>
      <c r="P98" s="20"/>
      <c r="Q98" s="20"/>
      <c r="R98" s="20"/>
      <c r="T98" s="20"/>
    </row>
    <row r="99" spans="2:20" x14ac:dyDescent="0.2">
      <c r="B99" s="25"/>
      <c r="K99" s="20"/>
      <c r="L99" s="20"/>
      <c r="M99" s="20"/>
      <c r="N99" s="20"/>
      <c r="O99" s="20"/>
      <c r="P99" s="20"/>
      <c r="Q99" s="20"/>
      <c r="R99" s="20"/>
      <c r="T99" s="20"/>
    </row>
    <row r="100" spans="2:20" x14ac:dyDescent="0.2">
      <c r="B100" s="25"/>
      <c r="K100" s="20"/>
      <c r="L100" s="20"/>
      <c r="M100" s="20"/>
      <c r="N100" s="20"/>
      <c r="O100" s="20"/>
      <c r="P100" s="20"/>
      <c r="Q100" s="20"/>
      <c r="R100" s="20"/>
      <c r="T100" s="20"/>
    </row>
    <row r="101" spans="2:20" x14ac:dyDescent="0.2">
      <c r="B101" s="25"/>
      <c r="K101" s="20"/>
      <c r="L101" s="20"/>
      <c r="M101" s="20"/>
      <c r="N101" s="20"/>
      <c r="O101" s="20"/>
      <c r="P101" s="20"/>
      <c r="Q101" s="20"/>
      <c r="R101" s="20"/>
      <c r="T101" s="20"/>
    </row>
    <row r="102" spans="2:20" x14ac:dyDescent="0.2">
      <c r="B102" s="25"/>
      <c r="K102" s="20"/>
      <c r="L102" s="20"/>
      <c r="M102" s="20"/>
      <c r="N102" s="20"/>
      <c r="O102" s="20"/>
      <c r="P102" s="20"/>
      <c r="Q102" s="20"/>
      <c r="R102" s="20"/>
      <c r="T102" s="20"/>
    </row>
    <row r="103" spans="2:20" x14ac:dyDescent="0.2">
      <c r="B103" s="25"/>
      <c r="K103" s="20"/>
      <c r="L103" s="20"/>
      <c r="M103" s="20"/>
      <c r="N103" s="20"/>
      <c r="O103" s="20"/>
      <c r="P103" s="20"/>
      <c r="Q103" s="20"/>
      <c r="R103" s="20"/>
      <c r="T103" s="20"/>
    </row>
    <row r="104" spans="2:20" x14ac:dyDescent="0.2">
      <c r="B104" s="25"/>
      <c r="K104" s="20"/>
      <c r="L104" s="20"/>
      <c r="M104" s="20"/>
      <c r="N104" s="20"/>
      <c r="O104" s="20"/>
      <c r="P104" s="20"/>
      <c r="Q104" s="20"/>
      <c r="R104" s="20"/>
      <c r="T104" s="20"/>
    </row>
    <row r="105" spans="2:20" x14ac:dyDescent="0.2">
      <c r="B105" s="25"/>
      <c r="K105" s="20"/>
      <c r="L105" s="20"/>
      <c r="M105" s="20"/>
      <c r="N105" s="20"/>
      <c r="O105" s="20"/>
      <c r="P105" s="20"/>
      <c r="Q105" s="20"/>
      <c r="R105" s="20"/>
      <c r="T105" s="20"/>
    </row>
    <row r="106" spans="2:20" x14ac:dyDescent="0.2">
      <c r="B106" s="25"/>
      <c r="K106" s="20"/>
      <c r="L106" s="20"/>
      <c r="M106" s="20"/>
      <c r="N106" s="20"/>
      <c r="O106" s="20"/>
      <c r="P106" s="20"/>
      <c r="Q106" s="20"/>
      <c r="R106" s="20"/>
      <c r="T106" s="20"/>
    </row>
    <row r="108" spans="2:20" x14ac:dyDescent="0.2">
      <c r="B108" s="25"/>
      <c r="M108" s="20"/>
      <c r="N108" s="20"/>
      <c r="O108" s="26"/>
      <c r="P108" s="26"/>
      <c r="Q108" s="20"/>
      <c r="R108" s="20"/>
      <c r="T108" s="20"/>
    </row>
    <row r="109" spans="2:20" x14ac:dyDescent="0.2">
      <c r="B109" s="25"/>
      <c r="K109" s="20"/>
      <c r="L109" s="20"/>
      <c r="M109" s="20"/>
      <c r="N109" s="20"/>
      <c r="O109" s="20"/>
      <c r="P109" s="20"/>
      <c r="Q109" s="20"/>
      <c r="R109" s="20"/>
      <c r="T109" s="20"/>
    </row>
    <row r="110" spans="2:20" x14ac:dyDescent="0.2">
      <c r="B110" s="25"/>
      <c r="K110" s="20"/>
      <c r="L110" s="20"/>
      <c r="M110" s="20"/>
      <c r="N110" s="20"/>
      <c r="O110" s="20"/>
      <c r="P110" s="20"/>
      <c r="Q110" s="20"/>
      <c r="R110" s="20"/>
      <c r="T110" s="20"/>
    </row>
    <row r="111" spans="2:20" x14ac:dyDescent="0.2">
      <c r="B111" s="25"/>
      <c r="K111" s="20"/>
      <c r="L111" s="20"/>
      <c r="M111" s="20"/>
      <c r="N111" s="20"/>
      <c r="O111" s="20"/>
      <c r="P111" s="20"/>
      <c r="Q111" s="20"/>
      <c r="R111" s="20"/>
      <c r="T111" s="20"/>
    </row>
    <row r="112" spans="2:20" x14ac:dyDescent="0.2">
      <c r="B112" s="25"/>
      <c r="K112" s="20"/>
      <c r="L112" s="20"/>
      <c r="M112" s="20"/>
      <c r="N112" s="20"/>
      <c r="O112" s="20"/>
      <c r="P112" s="20"/>
      <c r="Q112" s="20"/>
      <c r="R112" s="20"/>
      <c r="T112" s="20"/>
    </row>
    <row r="113" spans="2:20" x14ac:dyDescent="0.2">
      <c r="B113" s="25"/>
      <c r="K113" s="20"/>
      <c r="L113" s="20"/>
      <c r="M113" s="20"/>
      <c r="N113" s="20"/>
      <c r="O113" s="20"/>
      <c r="P113" s="20"/>
      <c r="Q113" s="20"/>
      <c r="R113" s="20"/>
      <c r="T113" s="20"/>
    </row>
    <row r="114" spans="2:20" x14ac:dyDescent="0.2">
      <c r="B114" s="25"/>
      <c r="K114" s="20"/>
      <c r="L114" s="20"/>
      <c r="M114" s="20"/>
      <c r="N114" s="20"/>
      <c r="O114" s="20"/>
      <c r="P114" s="20"/>
      <c r="Q114" s="20"/>
      <c r="R114" s="20"/>
      <c r="T114" s="20"/>
    </row>
    <row r="115" spans="2:20" x14ac:dyDescent="0.2">
      <c r="B115" s="25"/>
      <c r="K115" s="20"/>
      <c r="L115" s="20"/>
      <c r="M115" s="20"/>
      <c r="N115" s="20"/>
      <c r="O115" s="20"/>
      <c r="P115" s="20"/>
      <c r="Q115" s="20"/>
      <c r="R115" s="20"/>
      <c r="T115" s="20"/>
    </row>
    <row r="116" spans="2:20" x14ac:dyDescent="0.2">
      <c r="B116" s="25"/>
      <c r="K116" s="20"/>
      <c r="L116" s="20"/>
      <c r="M116" s="20"/>
      <c r="N116" s="20"/>
      <c r="O116" s="20"/>
      <c r="P116" s="20"/>
      <c r="Q116" s="20"/>
      <c r="R116" s="20"/>
      <c r="T116" s="20"/>
    </row>
    <row r="117" spans="2:20" x14ac:dyDescent="0.2">
      <c r="B117" s="25"/>
      <c r="K117" s="20"/>
      <c r="L117" s="20"/>
      <c r="M117" s="20"/>
      <c r="N117" s="20"/>
      <c r="O117" s="20"/>
      <c r="P117" s="20"/>
      <c r="Q117" s="20"/>
      <c r="R117" s="20"/>
      <c r="T117" s="20"/>
    </row>
    <row r="118" spans="2:20" x14ac:dyDescent="0.2">
      <c r="B118" s="25"/>
      <c r="K118" s="20"/>
      <c r="L118" s="20"/>
      <c r="M118" s="20"/>
      <c r="N118" s="20"/>
      <c r="O118" s="20"/>
      <c r="P118" s="20"/>
      <c r="Q118" s="20"/>
      <c r="R118" s="20"/>
      <c r="T118" s="20"/>
    </row>
    <row r="119" spans="2:20" x14ac:dyDescent="0.2">
      <c r="B119" s="25"/>
      <c r="K119" s="20"/>
      <c r="L119" s="20"/>
      <c r="M119" s="20"/>
      <c r="N119" s="20"/>
      <c r="O119" s="20"/>
      <c r="P119" s="20"/>
      <c r="Q119" s="20"/>
      <c r="R119" s="20"/>
      <c r="T119" s="20"/>
    </row>
    <row r="121" spans="2:20" x14ac:dyDescent="0.2">
      <c r="B121" s="25"/>
      <c r="N121" s="20"/>
      <c r="O121" s="20"/>
      <c r="P121" s="20"/>
      <c r="R121" s="20"/>
    </row>
    <row r="122" spans="2:20" x14ac:dyDescent="0.2">
      <c r="B122" s="25"/>
      <c r="N122" s="20"/>
      <c r="O122" s="20"/>
      <c r="P122" s="20"/>
      <c r="R122" s="20"/>
    </row>
    <row r="123" spans="2:20" x14ac:dyDescent="0.2">
      <c r="B123" s="25"/>
      <c r="N123" s="20"/>
      <c r="O123" s="20"/>
      <c r="P123" s="20"/>
      <c r="R123" s="20"/>
    </row>
    <row r="124" spans="2:20" x14ac:dyDescent="0.2">
      <c r="B124" s="25"/>
      <c r="N124" s="20"/>
      <c r="O124" s="20"/>
      <c r="P124" s="20"/>
      <c r="R124" s="20"/>
    </row>
    <row r="125" spans="2:20" x14ac:dyDescent="0.2">
      <c r="B125" s="25"/>
      <c r="N125" s="20"/>
      <c r="O125" s="20"/>
      <c r="P125" s="20"/>
      <c r="R125" s="20"/>
    </row>
    <row r="126" spans="2:20" x14ac:dyDescent="0.2">
      <c r="B126" s="25"/>
      <c r="N126" s="20"/>
      <c r="O126" s="20"/>
      <c r="P126" s="20"/>
      <c r="R126" s="20"/>
    </row>
    <row r="127" spans="2:20" x14ac:dyDescent="0.2">
      <c r="B127" s="25"/>
      <c r="N127" s="20"/>
      <c r="O127" s="20"/>
      <c r="P127" s="20"/>
      <c r="R127" s="20"/>
    </row>
    <row r="128" spans="2:20" x14ac:dyDescent="0.2">
      <c r="B128" s="25"/>
      <c r="N128" s="20"/>
      <c r="O128" s="20"/>
      <c r="P128" s="20"/>
      <c r="R128" s="20"/>
    </row>
    <row r="129" spans="2:18" x14ac:dyDescent="0.2">
      <c r="B129" s="25"/>
      <c r="N129" s="20"/>
      <c r="O129" s="20"/>
      <c r="P129" s="20"/>
      <c r="R129" s="20"/>
    </row>
    <row r="130" spans="2:18" x14ac:dyDescent="0.2">
      <c r="B130" s="25"/>
      <c r="N130" s="20"/>
      <c r="O130" s="20"/>
      <c r="P130" s="20"/>
      <c r="R130" s="20"/>
    </row>
    <row r="131" spans="2:18" x14ac:dyDescent="0.2">
      <c r="B131" s="25"/>
      <c r="N131" s="20"/>
      <c r="O131" s="20"/>
      <c r="P131" s="20"/>
      <c r="Q131" s="20"/>
      <c r="R131" s="20"/>
    </row>
    <row r="132" spans="2:18" x14ac:dyDescent="0.2">
      <c r="B132" s="25"/>
      <c r="N132" s="20"/>
      <c r="O132" s="20"/>
      <c r="P132" s="20"/>
      <c r="Q132" s="20"/>
      <c r="R132" s="20"/>
    </row>
  </sheetData>
  <mergeCells count="2">
    <mergeCell ref="AD1:AF1"/>
    <mergeCell ref="AH1:AJ1"/>
  </mergeCells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by date</vt:lpstr>
    </vt:vector>
  </TitlesOfParts>
  <Company>CEH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Bowes, Mike</dc:creator>
  <cp:lastModifiedBy>Eleni-Anna Loundras</cp:lastModifiedBy>
  <cp:lastPrinted>2017-12-06T14:53:50Z</cp:lastPrinted>
  <dcterms:created xsi:type="dcterms:W3CDTF">2016-11-25T11:18:17Z</dcterms:created>
  <dcterms:modified xsi:type="dcterms:W3CDTF">2023-07-18T12:51:36Z</dcterms:modified>
</cp:coreProperties>
</file>