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95"/>
  </bookViews>
  <sheets>
    <sheet name="Sheet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L12" i="2"/>
  <c r="L13" i="2"/>
  <c r="L14" i="2"/>
  <c r="L15" i="2"/>
  <c r="L16" i="2"/>
  <c r="L18" i="2"/>
  <c r="L24" i="2"/>
  <c r="M4" i="2" l="1"/>
  <c r="M5" i="2"/>
  <c r="M6" i="2"/>
  <c r="M7" i="2"/>
  <c r="M8" i="2"/>
  <c r="M9" i="2"/>
  <c r="M10" i="2"/>
  <c r="M17" i="2"/>
  <c r="M19" i="2"/>
  <c r="M20" i="2"/>
  <c r="M21" i="2"/>
  <c r="M22" i="2"/>
  <c r="M23" i="2"/>
  <c r="M3" i="2"/>
  <c r="M24" i="2" l="1"/>
  <c r="N24" i="2" s="1"/>
  <c r="N23" i="2"/>
  <c r="N22" i="2"/>
  <c r="N21" i="2"/>
  <c r="N20" i="2"/>
  <c r="N19" i="2"/>
  <c r="M18" i="2"/>
  <c r="N18" i="2" s="1"/>
  <c r="N17" i="2"/>
  <c r="M16" i="2"/>
  <c r="N16" i="2" s="1"/>
  <c r="I15" i="2"/>
  <c r="M14" i="2"/>
  <c r="N14" i="2" s="1"/>
  <c r="M13" i="2"/>
  <c r="N13" i="2" s="1"/>
  <c r="M12" i="2"/>
  <c r="N12" i="2" s="1"/>
  <c r="M11" i="2"/>
  <c r="N11" i="2" s="1"/>
  <c r="N10" i="2"/>
  <c r="N9" i="2"/>
  <c r="N8" i="2"/>
  <c r="N7" i="2"/>
  <c r="N6" i="2"/>
  <c r="N5" i="2"/>
  <c r="N4" i="2"/>
  <c r="N3" i="2"/>
  <c r="M15" i="2" l="1"/>
  <c r="N15" i="2" s="1"/>
</calcChain>
</file>

<file path=xl/sharedStrings.xml><?xml version="1.0" encoding="utf-8"?>
<sst xmlns="http://schemas.openxmlformats.org/spreadsheetml/2006/main" count="145" uniqueCount="44">
  <si>
    <t>Strain</t>
  </si>
  <si>
    <t>ng DNA used</t>
  </si>
  <si>
    <t>% of positive colonies</t>
  </si>
  <si>
    <t>MDS42.IS1</t>
  </si>
  <si>
    <t>MDS39R</t>
  </si>
  <si>
    <t>MDS30</t>
  </si>
  <si>
    <t>MDS27</t>
  </si>
  <si>
    <t>BLK16</t>
  </si>
  <si>
    <t>System</t>
  </si>
  <si>
    <t>IS1</t>
  </si>
  <si>
    <t>IS3</t>
  </si>
  <si>
    <t>IS1:KmR</t>
  </si>
  <si>
    <t>IS3:KmR</t>
  </si>
  <si>
    <t>10 out of 10</t>
  </si>
  <si>
    <t>4  out of 10</t>
  </si>
  <si>
    <t>pORTMAGE-2/pCas9-IS1</t>
  </si>
  <si>
    <t>pORTMAGE-2/pCas9-IS3</t>
  </si>
  <si>
    <t>IS1:SpR</t>
  </si>
  <si>
    <t>IS3:SpR</t>
  </si>
  <si>
    <t>6 out of 10</t>
  </si>
  <si>
    <t>IS1:GFP</t>
  </si>
  <si>
    <t>IS3:GFP</t>
  </si>
  <si>
    <t>3 out of 30</t>
  </si>
  <si>
    <t>2 out of 65</t>
  </si>
  <si>
    <t>3 out 0f 50</t>
  </si>
  <si>
    <t>2 out of 10</t>
  </si>
  <si>
    <t>3 out of 40</t>
  </si>
  <si>
    <t>1 out of 13</t>
  </si>
  <si>
    <t>1 out of 20</t>
  </si>
  <si>
    <t>15 out of 20</t>
  </si>
  <si>
    <t>PCR-verified single positive colonies</t>
  </si>
  <si>
    <t>PCR-verified double positive colonies</t>
  </si>
  <si>
    <t>NA</t>
  </si>
  <si>
    <t>3 out of 10</t>
  </si>
  <si>
    <t>IS3:VioABCDE-KmR</t>
  </si>
  <si>
    <t>NO-SCAR-IS1</t>
  </si>
  <si>
    <t>NO-SCAR-IS3</t>
  </si>
  <si>
    <t>No. of target IS elements in genome</t>
  </si>
  <si>
    <t>IS element type</t>
  </si>
  <si>
    <t>Linear DNA type</t>
  </si>
  <si>
    <t>Total colonies per ml</t>
  </si>
  <si>
    <t>Total correct colonies</t>
  </si>
  <si>
    <t>Absolute yield of integration (recombinants/ng DNA)</t>
  </si>
  <si>
    <r>
      <rPr>
        <b/>
        <sz val="11"/>
        <rFont val="Calibri"/>
        <family val="2"/>
        <scheme val="minor"/>
      </rPr>
      <t xml:space="preserve">Table S3. </t>
    </r>
    <r>
      <rPr>
        <sz val="11"/>
        <rFont val="Calibri"/>
        <family val="2"/>
        <scheme val="minor"/>
      </rPr>
      <t xml:space="preserve">Yields of recombinants obtained by CRISPR/Cas9-assisted recombineering of SpR, KmR, </t>
    </r>
    <r>
      <rPr>
        <i/>
        <sz val="11"/>
        <rFont val="Calibri"/>
        <family val="2"/>
        <scheme val="minor"/>
      </rPr>
      <t xml:space="preserve">gfp </t>
    </r>
    <r>
      <rPr>
        <sz val="11"/>
        <rFont val="Calibri"/>
        <family val="2"/>
        <scheme val="minor"/>
      </rPr>
      <t xml:space="preserve">and </t>
    </r>
    <r>
      <rPr>
        <i/>
        <sz val="11"/>
        <rFont val="Calibri"/>
        <family val="2"/>
        <scheme val="minor"/>
      </rPr>
      <t>vioABCDE</t>
    </r>
    <r>
      <rPr>
        <sz val="11"/>
        <rFont val="Calibri"/>
        <family val="2"/>
        <scheme val="minor"/>
      </rPr>
      <t>:KmR cassettes into  strains harboring single and double copies of targeted IS element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</si>
</sst>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zoomScale="90" zoomScaleNormal="90" workbookViewId="0">
      <selection activeCell="N30" sqref="N30"/>
    </sheetView>
  </sheetViews>
  <sheetFormatPr defaultRowHeight="15" x14ac:dyDescent="0.25"/>
  <cols>
    <col min="3" max="3" width="12.7109375" customWidth="1"/>
    <col min="4" max="4" width="8.28515625" customWidth="1"/>
    <col min="5" max="5" width="11.42578125" customWidth="1"/>
    <col min="6" max="6" width="23.28515625" customWidth="1"/>
    <col min="7" max="7" width="18.5703125" customWidth="1"/>
    <col min="8" max="8" width="8.42578125" customWidth="1"/>
    <col min="9" max="9" width="9.7109375" customWidth="1"/>
    <col min="10" max="10" width="14.140625" customWidth="1"/>
    <col min="11" max="11" width="13.7109375" customWidth="1"/>
    <col min="12" max="12" width="13.140625" customWidth="1"/>
    <col min="13" max="13" width="10.42578125" customWidth="1"/>
    <col min="14" max="14" width="14.7109375" customWidth="1"/>
    <col min="15" max="15" width="13.85546875" customWidth="1"/>
  </cols>
  <sheetData>
    <row r="1" spans="1:17" x14ac:dyDescent="0.25">
      <c r="A1" s="12" t="s">
        <v>43</v>
      </c>
      <c r="B1" s="4"/>
      <c r="C1" s="4"/>
      <c r="D1" s="4"/>
      <c r="E1" s="4"/>
      <c r="F1" s="1"/>
      <c r="M1" s="1"/>
      <c r="N1" s="1"/>
      <c r="O1" s="1"/>
    </row>
    <row r="2" spans="1:17" ht="61.5" customHeight="1" x14ac:dyDescent="0.25">
      <c r="A2" s="2"/>
      <c r="B2" s="2"/>
      <c r="C2" s="10" t="s">
        <v>0</v>
      </c>
      <c r="D2" s="11" t="s">
        <v>38</v>
      </c>
      <c r="E2" s="11" t="s">
        <v>37</v>
      </c>
      <c r="F2" s="10" t="s">
        <v>8</v>
      </c>
      <c r="G2" s="10" t="s">
        <v>39</v>
      </c>
      <c r="H2" s="10" t="s">
        <v>1</v>
      </c>
      <c r="I2" s="10" t="s">
        <v>40</v>
      </c>
      <c r="J2" s="10" t="s">
        <v>30</v>
      </c>
      <c r="K2" s="10" t="s">
        <v>31</v>
      </c>
      <c r="L2" s="10" t="s">
        <v>2</v>
      </c>
      <c r="M2" s="10" t="s">
        <v>41</v>
      </c>
      <c r="N2" s="10" t="s">
        <v>42</v>
      </c>
      <c r="P2" s="5"/>
      <c r="Q2" s="5"/>
    </row>
    <row r="3" spans="1:17" x14ac:dyDescent="0.25">
      <c r="A3" s="2"/>
      <c r="B3" s="2"/>
      <c r="C3" s="6" t="s">
        <v>3</v>
      </c>
      <c r="D3" s="7" t="s">
        <v>9</v>
      </c>
      <c r="E3" s="7">
        <v>1</v>
      </c>
      <c r="F3" s="6" t="s">
        <v>35</v>
      </c>
      <c r="G3" s="6" t="s">
        <v>11</v>
      </c>
      <c r="H3" s="6">
        <v>100</v>
      </c>
      <c r="I3" s="6">
        <v>87</v>
      </c>
      <c r="J3" s="6" t="s">
        <v>13</v>
      </c>
      <c r="K3" s="6" t="s">
        <v>32</v>
      </c>
      <c r="L3" s="9">
        <v>100</v>
      </c>
      <c r="M3" s="9">
        <f>I3*L3/100</f>
        <v>87</v>
      </c>
      <c r="N3" s="9">
        <f>M3/H3</f>
        <v>0.87</v>
      </c>
    </row>
    <row r="4" spans="1:17" x14ac:dyDescent="0.25">
      <c r="A4" s="2"/>
      <c r="B4" s="2"/>
      <c r="C4" s="6" t="s">
        <v>3</v>
      </c>
      <c r="D4" s="7" t="s">
        <v>9</v>
      </c>
      <c r="E4" s="7">
        <v>1</v>
      </c>
      <c r="F4" s="6" t="s">
        <v>35</v>
      </c>
      <c r="G4" s="6" t="s">
        <v>11</v>
      </c>
      <c r="H4" s="6">
        <v>100</v>
      </c>
      <c r="I4" s="6">
        <v>97</v>
      </c>
      <c r="J4" s="6" t="s">
        <v>13</v>
      </c>
      <c r="K4" s="6" t="s">
        <v>32</v>
      </c>
      <c r="L4" s="9">
        <v>100</v>
      </c>
      <c r="M4" s="9">
        <f>I4*L4/100</f>
        <v>97</v>
      </c>
      <c r="N4" s="9">
        <f>M4/H4</f>
        <v>0.97</v>
      </c>
    </row>
    <row r="5" spans="1:17" x14ac:dyDescent="0.25">
      <c r="A5" s="2"/>
      <c r="B5" s="2"/>
      <c r="C5" s="6" t="s">
        <v>5</v>
      </c>
      <c r="D5" s="7" t="s">
        <v>10</v>
      </c>
      <c r="E5" s="7">
        <v>1</v>
      </c>
      <c r="F5" s="6" t="s">
        <v>36</v>
      </c>
      <c r="G5" s="6" t="s">
        <v>12</v>
      </c>
      <c r="H5" s="6">
        <v>200</v>
      </c>
      <c r="I5" s="6">
        <v>286</v>
      </c>
      <c r="J5" s="6" t="s">
        <v>13</v>
      </c>
      <c r="K5" s="6" t="s">
        <v>32</v>
      </c>
      <c r="L5" s="9">
        <v>100</v>
      </c>
      <c r="M5" s="9">
        <f>I5*L5/100</f>
        <v>286</v>
      </c>
      <c r="N5" s="9">
        <f>M5/H5</f>
        <v>1.43</v>
      </c>
    </row>
    <row r="6" spans="1:17" x14ac:dyDescent="0.25">
      <c r="A6" s="2"/>
      <c r="B6" s="2"/>
      <c r="C6" s="6" t="s">
        <v>5</v>
      </c>
      <c r="D6" s="7" t="s">
        <v>10</v>
      </c>
      <c r="E6" s="7">
        <v>1</v>
      </c>
      <c r="F6" s="6" t="s">
        <v>36</v>
      </c>
      <c r="G6" s="6" t="s">
        <v>12</v>
      </c>
      <c r="H6" s="6">
        <v>200</v>
      </c>
      <c r="I6" s="6">
        <v>1114</v>
      </c>
      <c r="J6" s="6" t="s">
        <v>14</v>
      </c>
      <c r="K6" s="6" t="s">
        <v>32</v>
      </c>
      <c r="L6" s="9">
        <v>40</v>
      </c>
      <c r="M6" s="9">
        <f>I6*L6/100</f>
        <v>445.6</v>
      </c>
      <c r="N6" s="9">
        <f>M6/H6</f>
        <v>2.2280000000000002</v>
      </c>
    </row>
    <row r="7" spans="1:17" x14ac:dyDescent="0.25">
      <c r="A7" s="2"/>
      <c r="B7" s="2"/>
      <c r="C7" s="6" t="s">
        <v>3</v>
      </c>
      <c r="D7" s="7" t="s">
        <v>9</v>
      </c>
      <c r="E7" s="7">
        <v>1</v>
      </c>
      <c r="F7" s="6" t="s">
        <v>15</v>
      </c>
      <c r="G7" s="6" t="s">
        <v>17</v>
      </c>
      <c r="H7" s="6">
        <v>100</v>
      </c>
      <c r="I7" s="6">
        <v>5360</v>
      </c>
      <c r="J7" s="6" t="s">
        <v>13</v>
      </c>
      <c r="K7" s="6" t="s">
        <v>32</v>
      </c>
      <c r="L7" s="9">
        <v>100</v>
      </c>
      <c r="M7" s="9">
        <f>I7*L7/100</f>
        <v>5360</v>
      </c>
      <c r="N7" s="9">
        <f>M7/H7</f>
        <v>53.6</v>
      </c>
    </row>
    <row r="8" spans="1:17" x14ac:dyDescent="0.25">
      <c r="A8" s="2"/>
      <c r="B8" s="2"/>
      <c r="C8" s="6" t="s">
        <v>3</v>
      </c>
      <c r="D8" s="7" t="s">
        <v>9</v>
      </c>
      <c r="E8" s="7">
        <v>1</v>
      </c>
      <c r="F8" s="6" t="s">
        <v>15</v>
      </c>
      <c r="G8" s="6" t="s">
        <v>17</v>
      </c>
      <c r="H8" s="6">
        <v>100</v>
      </c>
      <c r="I8" s="6">
        <v>9160</v>
      </c>
      <c r="J8" s="6" t="s">
        <v>13</v>
      </c>
      <c r="K8" s="6" t="s">
        <v>32</v>
      </c>
      <c r="L8" s="9">
        <v>100</v>
      </c>
      <c r="M8" s="9">
        <f>I8*L8/100</f>
        <v>9160</v>
      </c>
      <c r="N8" s="9">
        <f>M8/H8</f>
        <v>91.6</v>
      </c>
    </row>
    <row r="9" spans="1:17" x14ac:dyDescent="0.25">
      <c r="A9" s="2"/>
      <c r="B9" s="2"/>
      <c r="C9" s="6" t="s">
        <v>5</v>
      </c>
      <c r="D9" s="7" t="s">
        <v>10</v>
      </c>
      <c r="E9" s="7">
        <v>1</v>
      </c>
      <c r="F9" s="6" t="s">
        <v>16</v>
      </c>
      <c r="G9" s="6" t="s">
        <v>18</v>
      </c>
      <c r="H9" s="6">
        <v>100</v>
      </c>
      <c r="I9" s="6">
        <v>800</v>
      </c>
      <c r="J9" s="6" t="s">
        <v>13</v>
      </c>
      <c r="K9" s="6" t="s">
        <v>32</v>
      </c>
      <c r="L9" s="9">
        <v>100</v>
      </c>
      <c r="M9" s="9">
        <f>I9*L9/100</f>
        <v>800</v>
      </c>
      <c r="N9" s="9">
        <f>M9/H9</f>
        <v>8</v>
      </c>
    </row>
    <row r="10" spans="1:17" x14ac:dyDescent="0.25">
      <c r="A10" s="2"/>
      <c r="B10" s="2"/>
      <c r="C10" s="6" t="s">
        <v>5</v>
      </c>
      <c r="D10" s="7" t="s">
        <v>10</v>
      </c>
      <c r="E10" s="7">
        <v>1</v>
      </c>
      <c r="F10" s="6" t="s">
        <v>16</v>
      </c>
      <c r="G10" s="6" t="s">
        <v>18</v>
      </c>
      <c r="H10" s="6">
        <v>100</v>
      </c>
      <c r="I10" s="6">
        <v>730</v>
      </c>
      <c r="J10" s="6" t="s">
        <v>13</v>
      </c>
      <c r="K10" s="6" t="s">
        <v>32</v>
      </c>
      <c r="L10" s="9">
        <v>100</v>
      </c>
      <c r="M10" s="9">
        <f>I10*L10/100</f>
        <v>730</v>
      </c>
      <c r="N10" s="9">
        <f>M10/H10</f>
        <v>7.3</v>
      </c>
    </row>
    <row r="11" spans="1:17" x14ac:dyDescent="0.25">
      <c r="A11" s="2"/>
      <c r="B11" s="2"/>
      <c r="C11" s="6" t="s">
        <v>3</v>
      </c>
      <c r="D11" s="7" t="s">
        <v>9</v>
      </c>
      <c r="E11" s="7">
        <v>1</v>
      </c>
      <c r="F11" s="6" t="s">
        <v>35</v>
      </c>
      <c r="G11" s="6" t="s">
        <v>20</v>
      </c>
      <c r="H11" s="6">
        <v>100</v>
      </c>
      <c r="I11" s="8">
        <v>636000</v>
      </c>
      <c r="J11" s="6" t="s">
        <v>22</v>
      </c>
      <c r="K11" s="6" t="s">
        <v>32</v>
      </c>
      <c r="L11" s="9">
        <f>3*100/30</f>
        <v>10</v>
      </c>
      <c r="M11" s="9">
        <f>I11*L11/100</f>
        <v>63600</v>
      </c>
      <c r="N11" s="9">
        <f>M11/H11</f>
        <v>636</v>
      </c>
    </row>
    <row r="12" spans="1:17" x14ac:dyDescent="0.25">
      <c r="A12" s="2"/>
      <c r="B12" s="2"/>
      <c r="C12" s="6" t="s">
        <v>3</v>
      </c>
      <c r="D12" s="7" t="s">
        <v>9</v>
      </c>
      <c r="E12" s="7">
        <v>1</v>
      </c>
      <c r="F12" s="6" t="s">
        <v>35</v>
      </c>
      <c r="G12" s="6" t="s">
        <v>20</v>
      </c>
      <c r="H12" s="6">
        <v>100</v>
      </c>
      <c r="I12" s="6">
        <v>426000</v>
      </c>
      <c r="J12" s="6" t="s">
        <v>23</v>
      </c>
      <c r="K12" s="6" t="s">
        <v>32</v>
      </c>
      <c r="L12" s="9">
        <f>2*100/65</f>
        <v>3.0769230769230771</v>
      </c>
      <c r="M12" s="9">
        <f>I12*L12/100</f>
        <v>13107.692307692307</v>
      </c>
      <c r="N12" s="9">
        <f>M12/H12</f>
        <v>131.07692307692307</v>
      </c>
    </row>
    <row r="13" spans="1:17" x14ac:dyDescent="0.25">
      <c r="A13" s="2"/>
      <c r="B13" s="2"/>
      <c r="C13" s="6" t="s">
        <v>3</v>
      </c>
      <c r="D13" s="7" t="s">
        <v>9</v>
      </c>
      <c r="E13" s="7">
        <v>1</v>
      </c>
      <c r="F13" s="6" t="s">
        <v>35</v>
      </c>
      <c r="G13" s="6" t="s">
        <v>20</v>
      </c>
      <c r="H13" s="6">
        <v>100</v>
      </c>
      <c r="I13" s="6">
        <v>410000</v>
      </c>
      <c r="J13" s="6" t="s">
        <v>24</v>
      </c>
      <c r="K13" s="6" t="s">
        <v>32</v>
      </c>
      <c r="L13" s="9">
        <f>3*100/50</f>
        <v>6</v>
      </c>
      <c r="M13" s="9">
        <f>I13*L13/100</f>
        <v>24600</v>
      </c>
      <c r="N13" s="9">
        <f>M13/H13</f>
        <v>246</v>
      </c>
    </row>
    <row r="14" spans="1:17" x14ac:dyDescent="0.25">
      <c r="A14" s="2"/>
      <c r="B14" s="2"/>
      <c r="C14" s="6" t="s">
        <v>5</v>
      </c>
      <c r="D14" s="7" t="s">
        <v>10</v>
      </c>
      <c r="E14" s="7">
        <v>1</v>
      </c>
      <c r="F14" s="6" t="s">
        <v>16</v>
      </c>
      <c r="G14" s="6" t="s">
        <v>21</v>
      </c>
      <c r="H14" s="6">
        <v>100</v>
      </c>
      <c r="I14" s="6">
        <v>5440</v>
      </c>
      <c r="J14" s="6" t="s">
        <v>28</v>
      </c>
      <c r="K14" s="6" t="s">
        <v>32</v>
      </c>
      <c r="L14" s="9">
        <f>1*100/20</f>
        <v>5</v>
      </c>
      <c r="M14" s="9">
        <f>I14*L14/100</f>
        <v>272</v>
      </c>
      <c r="N14" s="9">
        <f>M14/H14</f>
        <v>2.72</v>
      </c>
    </row>
    <row r="15" spans="1:17" x14ac:dyDescent="0.25">
      <c r="A15" s="2"/>
      <c r="B15" s="2"/>
      <c r="C15" s="6" t="s">
        <v>5</v>
      </c>
      <c r="D15" s="7" t="s">
        <v>10</v>
      </c>
      <c r="E15" s="7">
        <v>1</v>
      </c>
      <c r="F15" s="6" t="s">
        <v>16</v>
      </c>
      <c r="G15" s="6" t="s">
        <v>21</v>
      </c>
      <c r="H15" s="6">
        <v>100</v>
      </c>
      <c r="I15" s="6">
        <f>I14+I16/2</f>
        <v>6820</v>
      </c>
      <c r="J15" s="6" t="s">
        <v>25</v>
      </c>
      <c r="K15" s="6" t="s">
        <v>32</v>
      </c>
      <c r="L15" s="9">
        <f>2*100/10</f>
        <v>20</v>
      </c>
      <c r="M15" s="9">
        <f>I15*L15/100</f>
        <v>1364</v>
      </c>
      <c r="N15" s="9">
        <f>M15/H15</f>
        <v>13.64</v>
      </c>
    </row>
    <row r="16" spans="1:17" x14ac:dyDescent="0.25">
      <c r="A16" s="2"/>
      <c r="B16" s="2"/>
      <c r="C16" s="6" t="s">
        <v>5</v>
      </c>
      <c r="D16" s="7" t="s">
        <v>10</v>
      </c>
      <c r="E16" s="7">
        <v>1</v>
      </c>
      <c r="F16" s="6" t="s">
        <v>16</v>
      </c>
      <c r="G16" s="6" t="s">
        <v>21</v>
      </c>
      <c r="H16" s="6">
        <v>100</v>
      </c>
      <c r="I16" s="6">
        <v>2760</v>
      </c>
      <c r="J16" s="6" t="s">
        <v>26</v>
      </c>
      <c r="K16" s="6" t="s">
        <v>32</v>
      </c>
      <c r="L16" s="9">
        <f>3*100/40</f>
        <v>7.5</v>
      </c>
      <c r="M16" s="9">
        <f>I16*L16/100</f>
        <v>207</v>
      </c>
      <c r="N16" s="9">
        <f>M16/H16</f>
        <v>2.0699999999999998</v>
      </c>
    </row>
    <row r="17" spans="1:16" x14ac:dyDescent="0.25">
      <c r="A17" s="2"/>
      <c r="B17" s="2"/>
      <c r="C17" s="6" t="s">
        <v>5</v>
      </c>
      <c r="D17" s="7" t="s">
        <v>10</v>
      </c>
      <c r="E17" s="7">
        <v>1</v>
      </c>
      <c r="F17" s="6" t="s">
        <v>36</v>
      </c>
      <c r="G17" s="6" t="s">
        <v>34</v>
      </c>
      <c r="H17" s="6">
        <v>600</v>
      </c>
      <c r="I17" s="6">
        <v>62</v>
      </c>
      <c r="J17" s="6" t="s">
        <v>19</v>
      </c>
      <c r="K17" s="6" t="s">
        <v>32</v>
      </c>
      <c r="L17" s="9">
        <v>60</v>
      </c>
      <c r="M17" s="9">
        <f>I17*L17/100</f>
        <v>37.200000000000003</v>
      </c>
      <c r="N17" s="9">
        <f>M17/H17</f>
        <v>6.2000000000000006E-2</v>
      </c>
    </row>
    <row r="18" spans="1:16" x14ac:dyDescent="0.25">
      <c r="A18" s="2"/>
      <c r="B18" s="2"/>
      <c r="C18" s="6" t="s">
        <v>3</v>
      </c>
      <c r="D18" s="7" t="s">
        <v>10</v>
      </c>
      <c r="E18" s="6">
        <v>1</v>
      </c>
      <c r="F18" s="6" t="s">
        <v>36</v>
      </c>
      <c r="G18" s="6" t="s">
        <v>34</v>
      </c>
      <c r="H18" s="6">
        <v>750</v>
      </c>
      <c r="I18" s="6">
        <v>2520</v>
      </c>
      <c r="J18" s="6" t="s">
        <v>29</v>
      </c>
      <c r="K18" s="6" t="s">
        <v>32</v>
      </c>
      <c r="L18" s="9">
        <f>15*100/20</f>
        <v>75</v>
      </c>
      <c r="M18" s="9">
        <f>I18*L18/100</f>
        <v>1890</v>
      </c>
      <c r="N18" s="9">
        <f>M18/H18</f>
        <v>2.52</v>
      </c>
    </row>
    <row r="19" spans="1:16" x14ac:dyDescent="0.25">
      <c r="A19" s="2"/>
      <c r="B19" s="2"/>
      <c r="C19" s="6" t="s">
        <v>4</v>
      </c>
      <c r="D19" s="7" t="s">
        <v>9</v>
      </c>
      <c r="E19" s="6">
        <v>2</v>
      </c>
      <c r="F19" s="6" t="s">
        <v>15</v>
      </c>
      <c r="G19" s="6" t="s">
        <v>17</v>
      </c>
      <c r="H19" s="6">
        <v>100</v>
      </c>
      <c r="I19" s="6">
        <v>1780</v>
      </c>
      <c r="J19" s="6" t="s">
        <v>32</v>
      </c>
      <c r="K19" s="6" t="s">
        <v>25</v>
      </c>
      <c r="L19" s="9">
        <v>20</v>
      </c>
      <c r="M19" s="9">
        <f>I19*L19/100</f>
        <v>356</v>
      </c>
      <c r="N19" s="9">
        <f>M19/H19</f>
        <v>3.56</v>
      </c>
    </row>
    <row r="20" spans="1:16" x14ac:dyDescent="0.25">
      <c r="A20" s="2"/>
      <c r="B20" s="2"/>
      <c r="C20" s="6" t="s">
        <v>4</v>
      </c>
      <c r="D20" s="7" t="s">
        <v>9</v>
      </c>
      <c r="E20" s="6">
        <v>2</v>
      </c>
      <c r="F20" s="6" t="s">
        <v>15</v>
      </c>
      <c r="G20" s="6" t="s">
        <v>17</v>
      </c>
      <c r="H20" s="6">
        <v>100</v>
      </c>
      <c r="I20" s="6">
        <v>340</v>
      </c>
      <c r="J20" s="6" t="s">
        <v>32</v>
      </c>
      <c r="K20" s="6" t="s">
        <v>33</v>
      </c>
      <c r="L20" s="9">
        <v>30</v>
      </c>
      <c r="M20" s="9">
        <f>I20*L20/100</f>
        <v>102</v>
      </c>
      <c r="N20" s="9">
        <f>M20/H20</f>
        <v>1.02</v>
      </c>
    </row>
    <row r="21" spans="1:16" x14ac:dyDescent="0.25">
      <c r="A21" s="2"/>
      <c r="B21" s="2"/>
      <c r="C21" s="6" t="s">
        <v>6</v>
      </c>
      <c r="D21" s="6" t="s">
        <v>10</v>
      </c>
      <c r="E21" s="6">
        <v>2</v>
      </c>
      <c r="F21" s="6" t="s">
        <v>16</v>
      </c>
      <c r="G21" s="6" t="s">
        <v>18</v>
      </c>
      <c r="H21" s="6">
        <v>100</v>
      </c>
      <c r="I21" s="6">
        <v>210</v>
      </c>
      <c r="J21" s="6" t="s">
        <v>32</v>
      </c>
      <c r="K21" s="6" t="s">
        <v>19</v>
      </c>
      <c r="L21" s="9">
        <v>60</v>
      </c>
      <c r="M21" s="9">
        <f>I21*L21/100</f>
        <v>126</v>
      </c>
      <c r="N21" s="9">
        <f>M21/H21</f>
        <v>1.26</v>
      </c>
    </row>
    <row r="22" spans="1:16" x14ac:dyDescent="0.25">
      <c r="A22" s="2"/>
      <c r="B22" s="2"/>
      <c r="C22" s="6" t="s">
        <v>7</v>
      </c>
      <c r="D22" s="6" t="s">
        <v>10</v>
      </c>
      <c r="E22" s="6">
        <v>2</v>
      </c>
      <c r="F22" s="6" t="s">
        <v>16</v>
      </c>
      <c r="G22" s="6" t="s">
        <v>18</v>
      </c>
      <c r="H22" s="6">
        <v>100</v>
      </c>
      <c r="I22" s="6">
        <v>1330</v>
      </c>
      <c r="J22" s="6" t="s">
        <v>32</v>
      </c>
      <c r="K22" s="6" t="s">
        <v>29</v>
      </c>
      <c r="L22" s="9">
        <v>75</v>
      </c>
      <c r="M22" s="9">
        <f>I22*L22/100</f>
        <v>997.5</v>
      </c>
      <c r="N22" s="9">
        <f>M22/H22</f>
        <v>9.9749999999999996</v>
      </c>
    </row>
    <row r="23" spans="1:16" x14ac:dyDescent="0.25">
      <c r="A23" s="2"/>
      <c r="B23" s="2"/>
      <c r="C23" s="6" t="s">
        <v>6</v>
      </c>
      <c r="D23" s="7" t="s">
        <v>10</v>
      </c>
      <c r="E23" s="6">
        <v>2</v>
      </c>
      <c r="F23" s="6" t="s">
        <v>36</v>
      </c>
      <c r="G23" s="6" t="s">
        <v>34</v>
      </c>
      <c r="H23" s="6">
        <v>750</v>
      </c>
      <c r="I23" s="6">
        <v>400</v>
      </c>
      <c r="J23" s="6" t="s">
        <v>32</v>
      </c>
      <c r="K23" s="6" t="s">
        <v>27</v>
      </c>
      <c r="L23" s="9">
        <v>7.6</v>
      </c>
      <c r="M23" s="9">
        <f>I23*L23/100</f>
        <v>30.4</v>
      </c>
      <c r="N23" s="9">
        <f>M23/H23</f>
        <v>4.0533333333333331E-2</v>
      </c>
    </row>
    <row r="24" spans="1:16" x14ac:dyDescent="0.25">
      <c r="A24" s="2"/>
      <c r="B24" s="2"/>
      <c r="C24" s="6" t="s">
        <v>4</v>
      </c>
      <c r="D24" s="7" t="s">
        <v>10</v>
      </c>
      <c r="E24" s="6">
        <v>2</v>
      </c>
      <c r="F24" s="6" t="s">
        <v>36</v>
      </c>
      <c r="G24" s="6" t="s">
        <v>34</v>
      </c>
      <c r="H24" s="6">
        <v>750</v>
      </c>
      <c r="I24" s="6">
        <v>764</v>
      </c>
      <c r="J24" s="6" t="s">
        <v>32</v>
      </c>
      <c r="K24" s="6" t="s">
        <v>28</v>
      </c>
      <c r="L24" s="9">
        <f>1*100/20</f>
        <v>5</v>
      </c>
      <c r="M24" s="9">
        <f>I24*L24/100</f>
        <v>38.200000000000003</v>
      </c>
      <c r="N24" s="9">
        <f>M24/H24</f>
        <v>5.0933333333333337E-2</v>
      </c>
      <c r="P24" s="1"/>
    </row>
    <row r="25" spans="1:16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"/>
      <c r="O25" s="2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2"/>
    </row>
    <row r="27" spans="1:16" x14ac:dyDescent="0.25">
      <c r="C27" s="1"/>
      <c r="D27" s="3"/>
      <c r="E27" s="1"/>
      <c r="F27" s="1"/>
      <c r="G27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 Ranti</dc:creator>
  <cp:lastModifiedBy>Feher Tamas</cp:lastModifiedBy>
  <dcterms:created xsi:type="dcterms:W3CDTF">2021-10-07T11:37:42Z</dcterms:created>
  <dcterms:modified xsi:type="dcterms:W3CDTF">2021-11-30T11:28:48Z</dcterms:modified>
</cp:coreProperties>
</file>